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 yWindow="-15" windowWidth="12240" windowHeight="10950" tabRatio="700"/>
  </bookViews>
  <sheets>
    <sheet name="Inleiding" sheetId="9" r:id="rId1"/>
    <sheet name="Ontwerpaanpassingen" sheetId="11" state="hidden" r:id="rId2"/>
    <sheet name="Ander transportmiddel" sheetId="29" r:id="rId3"/>
    <sheet name="Transport minder km" sheetId="30" r:id="rId4"/>
    <sheet name="Transport Beladingsgraad" sheetId="32" r:id="rId5"/>
    <sheet name="GER-waarden" sheetId="17" r:id="rId6"/>
    <sheet name="Colofon" sheetId="37" r:id="rId7"/>
  </sheets>
  <definedNames>
    <definedName name="_xlnm.Print_Area" localSheetId="2">'Ander transportmiddel'!$B$2:$H$48</definedName>
    <definedName name="_xlnm.Print_Area" localSheetId="5">'GER-waarden'!$B$2:$H$18</definedName>
    <definedName name="_xlnm.Print_Area" localSheetId="0">Inleiding!$B$2:$O$75</definedName>
    <definedName name="_xlnm.Print_Area" localSheetId="4">'Transport Beladingsgraad'!$B$4:$H$50</definedName>
    <definedName name="_xlnm.Print_Area" localSheetId="3">'Transport minder km'!$B$4:$H$45</definedName>
    <definedName name="Dropdown_afdanking">'GER-waarden'!$F$81</definedName>
    <definedName name="Grondstoffen" localSheetId="2">#REF!</definedName>
    <definedName name="Grondstoffen" localSheetId="6">#REF!</definedName>
    <definedName name="Grondstoffen" localSheetId="4">#REF!</definedName>
    <definedName name="Grondstoffen" localSheetId="3">#REF!</definedName>
    <definedName name="Grondstoffen">#REF!</definedName>
    <definedName name="grondstoffen2" localSheetId="6">#REF!</definedName>
    <definedName name="grondstoffen2" localSheetId="4">#REF!</definedName>
    <definedName name="grondstoffen2">#REF!</definedName>
    <definedName name="Grondstoffen3" localSheetId="6">#REF!</definedName>
    <definedName name="Grondstoffen3">#REF!</definedName>
  </definedNames>
  <calcPr calcId="145621"/>
</workbook>
</file>

<file path=xl/calcChain.xml><?xml version="1.0" encoding="utf-8"?>
<calcChain xmlns="http://schemas.openxmlformats.org/spreadsheetml/2006/main">
  <c r="D29" i="29" l="1"/>
  <c r="E33" i="32" l="1"/>
  <c r="D33" i="32"/>
  <c r="E26" i="32" l="1"/>
  <c r="E30" i="32" s="1"/>
  <c r="D26" i="32"/>
  <c r="D31" i="32" l="1"/>
  <c r="D32" i="32" s="1"/>
  <c r="F37" i="32" s="1"/>
  <c r="F38" i="32" s="1"/>
  <c r="D30" i="32"/>
  <c r="E31" i="32"/>
  <c r="E32" i="32" l="1"/>
  <c r="F40" i="32" s="1"/>
  <c r="E100" i="17" l="1"/>
  <c r="E94" i="17"/>
  <c r="D100" i="17"/>
  <c r="D101" i="17" s="1"/>
  <c r="D94" i="17"/>
  <c r="D95" i="17" s="1"/>
  <c r="E89" i="17"/>
  <c r="E81" i="17"/>
  <c r="E88" i="17"/>
  <c r="D88" i="17"/>
  <c r="E90" i="17" s="1"/>
  <c r="E95" i="17" l="1"/>
  <c r="E101" i="17"/>
  <c r="D89" i="17"/>
  <c r="D81" i="17"/>
  <c r="E82" i="17" s="1"/>
  <c r="F81" i="17" s="1"/>
  <c r="D82" i="17" l="1"/>
  <c r="F32" i="30" l="1"/>
  <c r="F33" i="30" s="1"/>
  <c r="F35" i="30"/>
  <c r="F36" i="30" s="1"/>
  <c r="D31" i="29"/>
  <c r="D30" i="29"/>
  <c r="F41" i="32" l="1"/>
  <c r="F43" i="32" s="1"/>
  <c r="F35" i="29"/>
  <c r="F36" i="29" s="1"/>
  <c r="F38" i="30"/>
  <c r="F39" i="30" s="1"/>
  <c r="F41" i="30" s="1"/>
  <c r="D13" i="30" s="1"/>
  <c r="F38" i="29"/>
  <c r="F39" i="29" s="1"/>
  <c r="D14" i="30" l="1"/>
  <c r="D15" i="30"/>
  <c r="D16" i="30" s="1"/>
  <c r="F41" i="29"/>
  <c r="F42" i="29" s="1"/>
  <c r="F44" i="29" s="1"/>
  <c r="D11" i="29" s="1"/>
  <c r="D12" i="29" l="1"/>
  <c r="D13" i="29"/>
  <c r="D14" i="29" s="1"/>
  <c r="F16" i="11" l="1"/>
  <c r="F17" i="11"/>
  <c r="F13" i="11"/>
  <c r="F14" i="11"/>
  <c r="F19" i="11"/>
  <c r="F20" i="11"/>
  <c r="F21" i="11"/>
  <c r="F44" i="32" l="1"/>
  <c r="F46" i="32" s="1"/>
  <c r="D13" i="32" l="1"/>
  <c r="D14" i="32" l="1"/>
  <c r="D15" i="32"/>
  <c r="D16" i="32" s="1"/>
</calcChain>
</file>

<file path=xl/sharedStrings.xml><?xml version="1.0" encoding="utf-8"?>
<sst xmlns="http://schemas.openxmlformats.org/spreadsheetml/2006/main" count="465" uniqueCount="268">
  <si>
    <t>Eenheid</t>
  </si>
  <si>
    <t xml:space="preserve">Huidige situatie </t>
  </si>
  <si>
    <t>Bron</t>
  </si>
  <si>
    <t xml:space="preserve">Overzicht van verkoop </t>
  </si>
  <si>
    <t>Overzicht van inkoop</t>
  </si>
  <si>
    <t xml:space="preserve">1. Vul de groene cellen uit de tabel in. </t>
  </si>
  <si>
    <t>4. Energiebesparing</t>
  </si>
  <si>
    <t xml:space="preserve">GJ/ton </t>
  </si>
  <si>
    <t>Productspecificaties</t>
  </si>
  <si>
    <t>Hoeveelheid materiaal inkoop</t>
  </si>
  <si>
    <t>PP</t>
  </si>
  <si>
    <t>n.v.t.</t>
  </si>
  <si>
    <t>ABS</t>
  </si>
  <si>
    <t>EPS</t>
  </si>
  <si>
    <t>PS</t>
  </si>
  <si>
    <t>HDPE</t>
  </si>
  <si>
    <t>LDPE</t>
  </si>
  <si>
    <t>PVC</t>
  </si>
  <si>
    <t>PC</t>
  </si>
  <si>
    <t xml:space="preserve">Soort materiaal </t>
  </si>
  <si>
    <t>Product volume (stuks)</t>
  </si>
  <si>
    <t>Energiebesparing totaal (= energiebesparing per product * productvolume)</t>
  </si>
  <si>
    <t>PA66</t>
  </si>
  <si>
    <t>GER-waarde</t>
  </si>
  <si>
    <t>2. GER-waarde referentiesituatie</t>
  </si>
  <si>
    <t>De GER-waarde per product = GER-waarde van het materiaal / aantal producten in de referentiesituatie</t>
  </si>
  <si>
    <t>3. GER-waarde huidige situatie</t>
  </si>
  <si>
    <t>De GER-waarde per product = GER-waarde van het materiaal / aantal producten in de huidige situatie</t>
  </si>
  <si>
    <t>Energiebesparing per product (= GER-waarde oude situatie - GER-waarde nieuwe situatie)</t>
  </si>
  <si>
    <t xml:space="preserve">De GER-waarde van het materiaal in de referentiesituatie = het totale gewicht aan materiaal * GER-waarde van het materiaal </t>
  </si>
  <si>
    <t xml:space="preserve">De GER-waarde van het materiaal in de huidige situatie = het totale gewicht aan materiaal * de GER-waarde van het materiaal </t>
  </si>
  <si>
    <t>GER-waarde het materiaal</t>
  </si>
  <si>
    <t>Invullen in e-MJV</t>
  </si>
  <si>
    <t>GJ / stuk</t>
  </si>
  <si>
    <t>GJ / jaar</t>
  </si>
  <si>
    <t>TJ / jaar</t>
  </si>
  <si>
    <t>Ketenmaatregelen worden uitgevoerd door diverse partijen. Om dubbeltellingen te voorkomen dient de omvang van de totale maatregel daarom verdeeld te worden tussen de betrokken partijen. Agentschap NL werkt momenteel aan deze zogenaamde verdeelsleutel. U kunt het eMJV invullen en de totale besparingsomvang van een ketenmaatregel (onverdeeld) invoeren. Wanneer de afspraken over de verdeelsleutel zijn gemaakt, zal Agentschap NL deze verdeelsleutel nog toepassen.</t>
  </si>
  <si>
    <t xml:space="preserve">Vermindering van het materiaalgebruik is mogelijk door alert te zijn op overdimensioneren en door slimmer te construeren. Verkies bijvoorbeeld ribben in plaats van extra materiaaldikte en gebruik waar mogelijk holle vormen. Of maak sterkte- en stijfheidberekeningen om te bepalen wat de minimale afmetingen van de onderdelen moeten zijn. 
Heeft u het sinds het referentiejaar aan materiaalbesparing gewerkt? En heeft u daardoor een reductie van materiaalinkoop bewerkstelligd? Vul dan deze maatregel in.
</t>
  </si>
  <si>
    <t>Let op! Indien uw eigen bedrijfsenergiegebruik stijgt of daalt als gevolg van de ketenmaatregel (door bijvoorbeeld het aanschaffen van nieuwe machines of het aanpassen van instellingen van bestaande machines) dan dient u deze ontsparing of besparing af te trekken of toe te voegen aan de besparingsomvang van de ketenmaatregel. U kunt rekenen met de volgende omrekenfactoren: 
1 Nm3 aardgas = 0,03165 GJ GER-waarde
1 kWh elektriciteit = 0,009 GJ GER-waarde</t>
  </si>
  <si>
    <t>subcategorie 'Materiaalbesparing'</t>
  </si>
  <si>
    <r>
      <t xml:space="preserve">Materiaalbesparing door ontwerpaanpassingen
</t>
    </r>
    <r>
      <rPr>
        <b/>
        <sz val="10"/>
        <rFont val="Arial"/>
        <family val="2"/>
      </rPr>
      <t>subcategorie 'Materiaalbesparing'</t>
    </r>
    <r>
      <rPr>
        <b/>
        <sz val="12"/>
        <rFont val="Arial"/>
        <family val="2"/>
      </rPr>
      <t xml:space="preserve">
</t>
    </r>
  </si>
  <si>
    <t>stuks/jaar</t>
  </si>
  <si>
    <t>ton/jaar</t>
  </si>
  <si>
    <t>Referentiesituatie (1998)</t>
  </si>
  <si>
    <t>Tabel GER-waarden BECO</t>
  </si>
  <si>
    <t>GER-waarden</t>
  </si>
  <si>
    <t>Materiaal/handeling</t>
  </si>
  <si>
    <t>MJ/tonkm</t>
  </si>
  <si>
    <t>Goederentrein</t>
  </si>
  <si>
    <t>Binnenvaartschip</t>
  </si>
  <si>
    <t xml:space="preserve">PLA </t>
  </si>
  <si>
    <t xml:space="preserve">SBR </t>
  </si>
  <si>
    <t xml:space="preserve">Bioplastic o.b.v. aardappelzetmeel </t>
  </si>
  <si>
    <t>EPDM (gevulcaniseerd)</t>
  </si>
  <si>
    <t>Polyvinylacetaat (PVAc)</t>
  </si>
  <si>
    <t>Polyisocyanaat (PIR)</t>
  </si>
  <si>
    <t>Tabel GER-waarden RVO</t>
  </si>
  <si>
    <t>Verbranding in AVI</t>
  </si>
  <si>
    <t>Bijstook in cementoven</t>
  </si>
  <si>
    <t>Primaire energiebesparing</t>
  </si>
  <si>
    <t>2. Deelresultaten in GJ/jaar</t>
  </si>
  <si>
    <t>GJ/jaar</t>
  </si>
  <si>
    <t>TJ/jaar</t>
  </si>
  <si>
    <t>PET (amorf)</t>
  </si>
  <si>
    <t>PET (bottle grade)</t>
  </si>
  <si>
    <t>Kijk voor ontbrekende GER-waarden in de GER-waardenlijst van RVO:</t>
  </si>
  <si>
    <t>Indien de GER-waarde ook daar niet staat: neem contact op met uw MJA contactpersoon bij RVO</t>
  </si>
  <si>
    <t>http://www.rvo.nl/subsidies-regelingen/monitoring-mja3/mee</t>
  </si>
  <si>
    <t>Vrachtwagen klein (3,5-7,5 t.)</t>
  </si>
  <si>
    <t>Staal, lichtgelegeerd</t>
  </si>
  <si>
    <t>GER-waarden transport</t>
  </si>
  <si>
    <t>FMK, Teflon</t>
  </si>
  <si>
    <t>Titel</t>
  </si>
  <si>
    <t>Categorie</t>
  </si>
  <si>
    <t>KE (Ketenefficiency)</t>
  </si>
  <si>
    <t>Subcategorie</t>
  </si>
  <si>
    <t>Toekenning aan eigen inrichting (%)</t>
  </si>
  <si>
    <t>Besparing in Nederland (%)</t>
  </si>
  <si>
    <t>Werkelijke besparing op jaarbasis (TJ)</t>
  </si>
  <si>
    <t>km</t>
  </si>
  <si>
    <t>Werkelijke besparing op jaarbasis (ton gas-/dieselolie)</t>
  </si>
  <si>
    <t>Referentiesituatie</t>
  </si>
  <si>
    <t>Aantal producten geproduceerd</t>
  </si>
  <si>
    <t>Type</t>
  </si>
  <si>
    <t>1. Uw invoer: vul de groene cellen in</t>
  </si>
  <si>
    <t>Invullen in EEP / eMJV</t>
  </si>
  <si>
    <t>Werkelijke besparing eigen inrichting (TJ)</t>
  </si>
  <si>
    <t>Werkelijke besparing EEP-periode eigen inrichting (TJ)</t>
  </si>
  <si>
    <t>Toelichting: toerekening van de ketenmaatregel</t>
  </si>
  <si>
    <t>Recyclen bij andere verwerker</t>
  </si>
  <si>
    <t>Voor Recycling</t>
  </si>
  <si>
    <t>Voor extern recyclaat</t>
  </si>
  <si>
    <t>GJ/stuk</t>
  </si>
  <si>
    <t>%</t>
  </si>
  <si>
    <t>Het energiegebruik van het transport in de referentiesituatie = (ritafstand * GER waarde transportmiddel * getransporteerde hoeveelheid per transportmiddel)</t>
  </si>
  <si>
    <t>Optimalisatie distributie en mobiliteit</t>
  </si>
  <si>
    <t>Overig</t>
  </si>
  <si>
    <t>Voor substitutie</t>
  </si>
  <si>
    <t>GJ/tonkm</t>
  </si>
  <si>
    <t>Ander transport middel</t>
  </si>
  <si>
    <r>
      <rPr>
        <b/>
        <sz val="14"/>
        <color theme="4"/>
        <rFont val="Trebuchet MS"/>
        <family val="2"/>
      </rPr>
      <t>Maatregel: Ander transport middel</t>
    </r>
    <r>
      <rPr>
        <b/>
        <sz val="12"/>
        <rFont val="Trebuchet MS"/>
        <family val="2"/>
      </rPr>
      <t xml:space="preserve">
</t>
    </r>
    <r>
      <rPr>
        <b/>
        <sz val="10"/>
        <color theme="4"/>
        <rFont val="Trebuchet MS"/>
        <family val="2"/>
      </rPr>
      <t>subcategorie 'Optimalisatie distributie en mobiliteit'</t>
    </r>
    <r>
      <rPr>
        <b/>
        <sz val="10"/>
        <rFont val="Trebuchet MS"/>
        <family val="2"/>
      </rPr>
      <t xml:space="preserve">
</t>
    </r>
  </si>
  <si>
    <t>Verschuiving van transportmodaliteit</t>
  </si>
  <si>
    <t>Gemiddelde ritafstand vrachtwagen</t>
  </si>
  <si>
    <t>Gemiddelde ritafstand trein</t>
  </si>
  <si>
    <t>Gemiddelde ritafstand binnenvaartschip</t>
  </si>
  <si>
    <t>km/rit</t>
  </si>
  <si>
    <t>Totaal materiaal getransporteerd per vrachtwagen</t>
  </si>
  <si>
    <t>Totaal materiaal getransporteerd per trein</t>
  </si>
  <si>
    <t>Totaal materiaal getransporteerd per binnenvaartschip</t>
  </si>
  <si>
    <t>GER-waarde gebruik van trein</t>
  </si>
  <si>
    <t>GER-waarde gebruik van binnenvaartschip</t>
  </si>
  <si>
    <t>De GER-waarde per product = GER-waarde van het materiaal / productievolume in de referentiesituatie</t>
  </si>
  <si>
    <t>Transportbesparing door verbetering van de beladingsgraad</t>
  </si>
  <si>
    <t>Efficiënte planning en belading</t>
  </si>
  <si>
    <r>
      <rPr>
        <b/>
        <sz val="14"/>
        <color theme="4"/>
        <rFont val="Trebuchet MS"/>
        <family val="2"/>
      </rPr>
      <t>Maatregel: Transportbesparing door verbetering van de beladingsgraad</t>
    </r>
    <r>
      <rPr>
        <b/>
        <sz val="12"/>
        <rFont val="Trebuchet MS"/>
        <family val="2"/>
      </rPr>
      <t xml:space="preserve">
</t>
    </r>
    <r>
      <rPr>
        <b/>
        <sz val="10"/>
        <color theme="4"/>
        <rFont val="Trebuchet MS"/>
        <family val="2"/>
      </rPr>
      <t>subcategorie 'Optimalisatie distributie en mobiliteit'</t>
    </r>
    <r>
      <rPr>
        <b/>
        <sz val="10"/>
        <rFont val="Trebuchet MS"/>
        <family val="2"/>
      </rPr>
      <t xml:space="preserve">
</t>
    </r>
  </si>
  <si>
    <t>Voor transport beladingsgraad</t>
  </si>
  <si>
    <t>Soort vrachtwagen</t>
  </si>
  <si>
    <t>kg/tonkm</t>
  </si>
  <si>
    <t>EcoInvent V3.3</t>
  </si>
  <si>
    <t>kg/jaar</t>
  </si>
  <si>
    <t>Ecoinvent database v.3.1 (zie de GER-waardenlijst van RVO voor de Ecoinvent proceskaart die is gebruikt).</t>
  </si>
  <si>
    <t>Gewicht per product</t>
  </si>
  <si>
    <t>kg/stuk</t>
  </si>
  <si>
    <t>Werkelijke besparing eigen inrichting (ton gas-/dieselolie)</t>
  </si>
  <si>
    <t>Werkelijke besparing EEP-periode eigen inrichting (ton gas-/dieselolie)</t>
  </si>
  <si>
    <t>Bedrijfsadministratie</t>
  </si>
  <si>
    <t>Voor biopolymeren</t>
  </si>
  <si>
    <r>
      <t xml:space="preserve">Deze GER-waarden zijn afkomstig uit de GER-waarden en CO2 lijst april 2016, te downloaden van </t>
    </r>
    <r>
      <rPr>
        <sz val="10"/>
        <color theme="4"/>
        <rFont val="Trebuchet MS"/>
        <family val="2"/>
      </rPr>
      <t>http://www.rvo.nl/subsidies-regelingen/monitoring-mja3/mee</t>
    </r>
    <r>
      <rPr>
        <sz val="10"/>
        <rFont val="Trebuchet MS"/>
        <family val="2"/>
      </rPr>
      <t>, RVO, obv Ecoinvent, opgesteld door CE Delft</t>
    </r>
  </si>
  <si>
    <t xml:space="preserve">3. Uw resultaat voor de ketenmaatregel </t>
  </si>
  <si>
    <r>
      <t xml:space="preserve">GER-waarde </t>
    </r>
    <r>
      <rPr>
        <b/>
        <u/>
        <sz val="10"/>
        <color theme="1" tint="0.249977111117893"/>
        <rFont val="Trebuchet MS"/>
        <family val="2"/>
      </rPr>
      <t>referentiesituatie</t>
    </r>
  </si>
  <si>
    <t xml:space="preserve">Ketenmaatregelen worden uitgevoerd door diverse partijen. Om dubbeltellingen te voorkomen dient de omvang van de totale maatregel daarom verdeeld te worden tussen de betrokken partijen. Bij deze maatregel is bijvoorbeeld ook de distributeur betrokken. In dat geval mag u 50% van de besparing aan uw eigen bedrijf toekennen. </t>
  </si>
  <si>
    <t xml:space="preserve">Ketenmaatregelen worden uitgevoerd door diverse partijen. Om dubbeltellingen te voorkomen dient de omvang van de totale maatregel daarom verdeeld te worden tussen de betrokken partijen. De energiebesparing die optimalisatie van distributie oplevert wordt bijvoorbeeld ook bij de distributeur of de gebruiker van de producten meegerekend. Als er één ander partij betrokken is mag u 50% van de besparing aan uw eigen bedrijf toekennen. </t>
  </si>
  <si>
    <t>Vrachtwagen middelgroot (7,5-16 t.)</t>
  </si>
  <si>
    <t>Vrachtwagen groot (16-32 t.)</t>
  </si>
  <si>
    <t>Vrachtwagen zeer groot(&gt;32 t.)</t>
  </si>
  <si>
    <t xml:space="preserve">Nieuwe situatie </t>
  </si>
  <si>
    <t>Energiebesparing per product (= GER-waarde referentiesituatie - GER-waarde nieuwe situatie)</t>
  </si>
  <si>
    <r>
      <t xml:space="preserve">GER-waarde </t>
    </r>
    <r>
      <rPr>
        <b/>
        <u/>
        <sz val="10"/>
        <color theme="1" tint="0.249977111117893"/>
        <rFont val="Trebuchet MS"/>
        <family val="2"/>
      </rPr>
      <t>nieuwe situatie</t>
    </r>
  </si>
  <si>
    <t>Het energiegebruik van het transport in de nieuwe situatie = (ritafstand * GER waarde transportmiddel * getransporteerde hoeveelheid per transportmiddel)</t>
  </si>
  <si>
    <t>De GER-waarde per product = GER-waarde van het materiaal / productievolume in de nieuwe situatie</t>
  </si>
  <si>
    <t>Werkelijke besparing EEP-periode  2017-2020 (TJ)</t>
  </si>
  <si>
    <r>
      <rPr>
        <b/>
        <sz val="10"/>
        <color theme="4"/>
        <rFont val="Trebuchet MS"/>
        <family val="2"/>
      </rPr>
      <t>Toelichting</t>
    </r>
    <r>
      <rPr>
        <sz val="10"/>
        <rFont val="Trebuchet MS"/>
        <family val="2"/>
      </rPr>
      <t xml:space="preserve">
Maakt uw bedrijf in de nieuwe situatie gebruik van een </t>
    </r>
    <r>
      <rPr>
        <sz val="10"/>
        <color theme="1" tint="0.249977111117893"/>
        <rFont val="Trebuchet MS"/>
        <family val="2"/>
      </rPr>
      <t xml:space="preserve">energie efficiënter transportmiddel dan in de referentiesituatie? Vul dan deze maatregel in. In dit voorbeeld wordt het materiaal getransporteerd per trein of met een schip in plaats van een vrachtwagen. 
Referentiesituatie (zonder ketenmaatregel of met eerdere ketenmaatregel) = Inzet van (relatief) energie-inefficient transportmiddel.
Nieuwe situatie (met ketenmaatregel of intensivering) = Inzet van energie-efficiënter transportmiddel dan in de referentiesituatie.
</t>
    </r>
    <r>
      <rPr>
        <sz val="10"/>
        <rFont val="Trebuchet MS"/>
        <family val="2"/>
      </rPr>
      <t xml:space="preserve">
</t>
    </r>
  </si>
  <si>
    <t>Transportbesparing - kortere afstand</t>
  </si>
  <si>
    <r>
      <rPr>
        <b/>
        <sz val="14"/>
        <color theme="4"/>
        <rFont val="Trebuchet MS"/>
        <family val="2"/>
      </rPr>
      <t xml:space="preserve">Maatregel: Transportbesparing - kortere afstand
</t>
    </r>
    <r>
      <rPr>
        <b/>
        <sz val="10"/>
        <color theme="4"/>
        <rFont val="Trebuchet MS"/>
        <family val="2"/>
      </rPr>
      <t>Categorie 'Optimalisatie distributie en mobiliteit'</t>
    </r>
    <r>
      <rPr>
        <b/>
        <sz val="10"/>
        <rFont val="Trebuchet MS"/>
        <family val="2"/>
      </rPr>
      <t xml:space="preserve">
</t>
    </r>
  </si>
  <si>
    <r>
      <rPr>
        <b/>
        <sz val="10"/>
        <color theme="4"/>
        <rFont val="Trebuchet MS"/>
        <family val="2"/>
      </rPr>
      <t>Toelichting</t>
    </r>
    <r>
      <rPr>
        <sz val="10"/>
        <rFont val="Trebuchet MS"/>
        <family val="2"/>
      </rPr>
      <t xml:space="preserve">
</t>
    </r>
    <r>
      <rPr>
        <sz val="10"/>
        <color theme="1" tint="0.249977111117893"/>
        <rFont val="Trebuchet MS"/>
        <family val="2"/>
      </rPr>
      <t xml:space="preserve">Neemt uw bedrijf in de nieuwe situatie maatregelen waardoor uw producten over kortere afstand hoeven te worden vervoerd? Vul dan deze berekening in. Een voorbeeld is dat de productielocatie dichterbij de afzetlokatie komt te liggen: Het verplaatsen van de productie in Duitsland naar Portugal, van een product dat in in Spanje wordt afgezet.
Referentiesituatie (zonder ketenmaatregel of met eerdere ketenmaatregel) = Lange transportafstand tussen productielokatie en afzetlokatie.
Nieuwe situatie (met ketenmaatregel of intensivering) = Kortere transportafstand tussen productielokatie en afzetlokatie dan in de referentiesituatie.
</t>
    </r>
    <r>
      <rPr>
        <sz val="10"/>
        <rFont val="Trebuchet MS"/>
        <family val="2"/>
      </rPr>
      <t xml:space="preserve">
</t>
    </r>
  </si>
  <si>
    <t xml:space="preserve">Calculation: </t>
  </si>
  <si>
    <t>Compare</t>
  </si>
  <si>
    <t xml:space="preserve">Results: </t>
  </si>
  <si>
    <t>Impact assessment</t>
  </si>
  <si>
    <t xml:space="preserve">Product 1: </t>
  </si>
  <si>
    <t>1 kg Overig kunststof verbrand in kolencentrale, incl. vermeden emissies door opgewekte energie (of project Verpakkingen - kunststoffen (afval, VA) EI3)</t>
  </si>
  <si>
    <t xml:space="preserve">Product 2: </t>
  </si>
  <si>
    <t>1 kg Overig kunststof verbrand in NL AVI, incl. vermeden emissies door opgewekte energie (of project Verpakkingen - kunststoffen (afval, VA) EI3)</t>
  </si>
  <si>
    <t xml:space="preserve">Product 3: </t>
  </si>
  <si>
    <t>1 kg PE verbrand in kolencentrale, incl. vermeden emissies door opgewekte energie (of project Verpakkingen - kunststoffen (afval, VA) EI3)</t>
  </si>
  <si>
    <t xml:space="preserve">Product 4: </t>
  </si>
  <si>
    <t>1 kg PE verbrand in NL AVI, incl. vermeden emissies door opgewekte energie (of project Verpakkingen - kunststoffen (afval, VA) EI3)</t>
  </si>
  <si>
    <t xml:space="preserve">Product 5: </t>
  </si>
  <si>
    <t>1 kg PET verbrand in kolencentrale, incl. vermeden emissies door opgewekte energie (of project Verpakkingen - kunststoffen (afval, VA) EI3)</t>
  </si>
  <si>
    <t xml:space="preserve">Product 6: </t>
  </si>
  <si>
    <t>1 kg PET verbrand in NL AVI, incl. vermeden emissies door opgewekte energie (of project Verpakkingen - kunststoffen (afval, VA) EI3)</t>
  </si>
  <si>
    <t xml:space="preserve">Product 7: </t>
  </si>
  <si>
    <t>1 kg PP verbrand in kolencentrale, incl. vermeden emissies door opgewekte energie (of project Verpakkingen - kunststoffen (afval, VA) EI3)</t>
  </si>
  <si>
    <t xml:space="preserve">Product 8: </t>
  </si>
  <si>
    <t>1 kg PP verbrand in NL AVI, incl. vermeden emissies door opgewekte energie (of project Verpakkingen - kunststoffen (afval, VA) EI3)</t>
  </si>
  <si>
    <t xml:space="preserve">Product 9: </t>
  </si>
  <si>
    <t>1 kg PS verbrand in kolencentrale, incl. vermeden emissies door opgewekte energie (of project Verpakkingen - kunststoffen (afval, VA) EI3)</t>
  </si>
  <si>
    <t xml:space="preserve">Product 10: </t>
  </si>
  <si>
    <t>1 kg PS verbrand in NL AVI, incl. vermeden emissies door opgewekte energie (of project Verpakkingen - kunststoffen (afval, VA) EI3)</t>
  </si>
  <si>
    <t xml:space="preserve">Product 11: </t>
  </si>
  <si>
    <t>1 kg PVC verbrand in kolencentrale, incl. vermeden emissies door opgewekte energie (of project Verpakkingen - kunststoffen (afval, VA) EI3)</t>
  </si>
  <si>
    <t xml:space="preserve">Product 12: </t>
  </si>
  <si>
    <t>1 kg PVC verbrand in NL AVI, incl. vermeden emissies door opgewekte energie (of project Verpakkingen - kunststoffen (afval, VA) EI3)</t>
  </si>
  <si>
    <t xml:space="preserve">Current library: </t>
  </si>
  <si>
    <t>Ecoinvent 3 - allocation, recycled content - unit [U]</t>
  </si>
  <si>
    <t xml:space="preserve">Replacing library: </t>
  </si>
  <si>
    <t>Ecoinvent 3 - allocation, recycled content - system [S]</t>
  </si>
  <si>
    <t xml:space="preserve">Method: </t>
  </si>
  <si>
    <t>Cumulative Energy Demand V1.09 / Cumulative energy demand</t>
  </si>
  <si>
    <t xml:space="preserve">Indicator: </t>
  </si>
  <si>
    <t>Single score</t>
  </si>
  <si>
    <t xml:space="preserve">Skip categories: </t>
  </si>
  <si>
    <t>Never</t>
  </si>
  <si>
    <t xml:space="preserve">Default units: </t>
  </si>
  <si>
    <t>No</t>
  </si>
  <si>
    <t xml:space="preserve">Exclude infrastructure processes: </t>
  </si>
  <si>
    <t xml:space="preserve">Exclude long-term emissions: </t>
  </si>
  <si>
    <t xml:space="preserve">Sorted on item: </t>
  </si>
  <si>
    <t>Impact category</t>
  </si>
  <si>
    <t xml:space="preserve">Sort order: </t>
  </si>
  <si>
    <t>Ascending</t>
  </si>
  <si>
    <t>Unit</t>
  </si>
  <si>
    <t>Overig kunststof verbrand in kolencentrale, incl. vermeden emissies door opgewekte energie</t>
  </si>
  <si>
    <t>Overig kunststof verbrand in NL AVI, incl. vermeden emissies door opgewekte energie</t>
  </si>
  <si>
    <t>PE verbrand in kolencentrale, incl. vermeden emissies door opgewekte energie</t>
  </si>
  <si>
    <t>PE verbrand in NL AVI, incl. vermeden emissies door opgewekte energie</t>
  </si>
  <si>
    <t>PET verbrand in kolencentrale, incl. vermeden emissies door opgewekte energie</t>
  </si>
  <si>
    <t>PET verbrand in NL AVI, incl. vermeden emissies door opgewekte energie</t>
  </si>
  <si>
    <t>PP verbrand in kolencentrale, incl. vermeden emissies door opgewekte energie</t>
  </si>
  <si>
    <t>PP verbrand in NL AVI, incl. vermeden emissies door opgewekte energie</t>
  </si>
  <si>
    <t>PS verbrand in kolencentrale, incl. vermeden emissies door opgewekte energie</t>
  </si>
  <si>
    <t>PS verbrand in NL AVI, incl. vermeden emissies door opgewekte energie</t>
  </si>
  <si>
    <t>PVC verbrand in kolencentrale, incl. vermeden emissies door opgewekte energie</t>
  </si>
  <si>
    <t>PVC verbrand in NL AVI, incl. vermeden emissies door opgewekte energie</t>
  </si>
  <si>
    <t>Total</t>
  </si>
  <si>
    <t>MJ</t>
  </si>
  <si>
    <t>Non renewable, fossil</t>
  </si>
  <si>
    <t>Non-renewable, nuclear</t>
  </si>
  <si>
    <t>Non-renewable, biomass</t>
  </si>
  <si>
    <t>Renewable, biomass</t>
  </si>
  <si>
    <t>Renewable, wind, solar, geothe</t>
  </si>
  <si>
    <t>Renewable, water</t>
  </si>
  <si>
    <t>Yes</t>
  </si>
  <si>
    <t>Tabblad 'afdanking tbv recycling'</t>
  </si>
  <si>
    <t>Tabblad 'Recycling'</t>
  </si>
  <si>
    <t>Geselecteerd:</t>
  </si>
  <si>
    <t>Dropdownlijst:</t>
  </si>
  <si>
    <t>Tabblad 'Intern recyclaat'</t>
  </si>
  <si>
    <t>Tabblad 'Extern recyclaat'</t>
  </si>
  <si>
    <t>Werkelijke besparing EEP-periode  2017-2020 (ton gas-/dieselolie)</t>
  </si>
  <si>
    <t>Jaar van uitvoering</t>
  </si>
  <si>
    <t>Beladingsgraad referentiesituatie</t>
  </si>
  <si>
    <t>Verandering GER-waarde door beladingsgraad</t>
  </si>
  <si>
    <t>Aantal vrachten</t>
  </si>
  <si>
    <t>ton</t>
  </si>
  <si>
    <t>Afgerond aantal vrachten</t>
  </si>
  <si>
    <t>Dieselgebruik vrachtwagen beladen zoals in referentie- / nieuwe situatie</t>
  </si>
  <si>
    <t>kg diesel/km</t>
  </si>
  <si>
    <t>Vrachtwagen &lt;10 ton</t>
  </si>
  <si>
    <t>Vrachtwagen 10-20 ton</t>
  </si>
  <si>
    <t>Vrachtwagen 10-20 ton met aanhanger</t>
  </si>
  <si>
    <t>Vrachtwagen &gt;20 ton</t>
  </si>
  <si>
    <t>Vrachtwagen &gt;20 ton met aanhanger</t>
  </si>
  <si>
    <t>kg/km</t>
  </si>
  <si>
    <t>Verandering dieselgebruik bij 1% verandering van de beladingsgraad (dit komt bovenop standaard dieselgebruik)</t>
  </si>
  <si>
    <t>Maximale belading</t>
  </si>
  <si>
    <t>kg diesel/jaar</t>
  </si>
  <si>
    <t>kg diesel/ton</t>
  </si>
  <si>
    <t>Dieselgebruik van het transport in de referentiesituatie = (ritafstand * afgerond aantal vrachten * dieselgebruik)</t>
  </si>
  <si>
    <t>Dieselgebruik van het transport in de nieuwe situatie = (ritafstand * afgerond aantal vrachten * dieselgebruik)</t>
  </si>
  <si>
    <t>Dieselgebruik per ton materiaal = Dieselgebruik van het transport / getransporteerd materiaal</t>
  </si>
  <si>
    <t>Dieselbesparing totaal (= dieselbesparing per ton materiaal * getransporteerd)</t>
  </si>
  <si>
    <t>Dieselbesparing per ton (= Dieselgebruik referentiesituatie - Dieselgebruik nieuwe situatie)</t>
  </si>
  <si>
    <t>Dieselgebruik bij lege vrachtwagen</t>
  </si>
  <si>
    <t>STREAM, 2016</t>
  </si>
  <si>
    <t>Berekend op basis van STREAM, 2016</t>
  </si>
  <si>
    <t>Dieselgebruik transport</t>
  </si>
  <si>
    <t>ton / vrachtwagen</t>
  </si>
  <si>
    <t>Ter informatie: Maximale belading van vrachtwagen</t>
  </si>
  <si>
    <t>Ter informatie: Gewicht vervoerd per vrachtwagen</t>
  </si>
  <si>
    <r>
      <t xml:space="preserve">Dieselgebruik </t>
    </r>
    <r>
      <rPr>
        <b/>
        <u/>
        <sz val="10"/>
        <color theme="1" tint="0.249977111117893"/>
        <rFont val="Trebuchet MS"/>
        <family val="2"/>
      </rPr>
      <t>referentiesituatie</t>
    </r>
  </si>
  <si>
    <r>
      <t xml:space="preserve">Dieselgebruik </t>
    </r>
    <r>
      <rPr>
        <b/>
        <u/>
        <sz val="10"/>
        <color theme="1" tint="0.249977111117893"/>
        <rFont val="Trebuchet MS"/>
        <family val="2"/>
      </rPr>
      <t>nieuwe situatie</t>
    </r>
  </si>
  <si>
    <t>Besparing dieselgebruik</t>
  </si>
  <si>
    <t>Het dieselgebruik van het transport in de referentiesituatie = (Transportafstand referentiesituatie * aantal producten geproduceerd * gewicht per product) * dieselgebruik</t>
  </si>
  <si>
    <t>Dieselgebruik per product = Dieselgebruik van het transport / productievolume in de referentiesituatie</t>
  </si>
  <si>
    <t>Het dieselgebruik van het transport in de nieuwe situatie = (Transportafstand nieuwe situatie * aantal producten geproduceerd * gewicht per product) * dieselgebruik</t>
  </si>
  <si>
    <t>Dieselgebruik per product = Dieselgebruik van het transport / productievolume in de nieuwe situatie</t>
  </si>
  <si>
    <t>Dieselbesparing per product (= Dieselgebruik referentiesituatie - dieselgebruik nieuwe situatie)</t>
  </si>
  <si>
    <t>Dieselbesparing totaal (= Dieselbesparing per product * productievolume in de nieuwe situatie)</t>
  </si>
  <si>
    <t>ton diesel/jaar</t>
  </si>
  <si>
    <t>In deze berekening is de besparing uitgedrukt in ton gas-dieselolie. (Dus niet in TJ Primaire energie, zoals de andere berekeningen.)</t>
  </si>
  <si>
    <t>Dieselgebruik vervoer per vrachtwagen</t>
  </si>
  <si>
    <t>Afstand van productielokatie naar afzetlokatie (ritafstand)</t>
  </si>
  <si>
    <t>Gemiddelde transportafstand vrachtwagen</t>
  </si>
  <si>
    <t>Dieselgebruik vrachtwagen &gt; 32 ton</t>
  </si>
  <si>
    <t>GER-waarde gebruik van vrachtwagen &gt;32 ton</t>
  </si>
  <si>
    <t>In het algemeen zijn de GER-waarden in de GER-waardenlijst van RVO bepaald aan de hand van de Ecoinvent database. Voor transport worden de getallen in Ecoinvent gegeven per tonkm. Hiermee is het niet mogelijk om te berekenen wat de besparing is bij aanpassing van de beladingsgraad (er wordt immers evenveel gewicht verplaatst over een even lange afstand.) Om de efficiëntie verbetering toch te kunnen berekenen is het van belang om te weten hoeveel brandstof er wordt gebruikt per kilometer. Deze gegevens staan niet in het achtergrondrapport van Ecoinvent. In STREAM 2016 zijn deze gegevens wel gerapporteerd. Voor de berekening 'andere beladingsgraad' gaan we daarom uit van de bron STREAM 2016. Het resultaat wordt dan ook niet in GER waarde primaire energie gegeven, maar in kg diesel.</t>
  </si>
  <si>
    <r>
      <rPr>
        <b/>
        <sz val="10"/>
        <color theme="4"/>
        <rFont val="Trebuchet MS"/>
        <family val="2"/>
      </rPr>
      <t>Toelichting</t>
    </r>
    <r>
      <rPr>
        <sz val="10"/>
        <rFont val="Trebuchet MS"/>
        <family val="2"/>
      </rPr>
      <t xml:space="preserve">
</t>
    </r>
    <r>
      <rPr>
        <sz val="10"/>
        <color theme="1" tint="0.249977111117893"/>
        <rFont val="Trebuchet MS"/>
        <family val="2"/>
      </rPr>
      <t xml:space="preserve">Werkt uw bedrijf in de nieuwe situatie met een betere beladingsgraad van uw transportmiddelen? Vul dan deze berekening in. Het verbeteren van de beladingsgraad kan bijvoorbeeld gerealiseerd zijn door het verhogen van de vullingsgraad van de getransporteerde containers. 
Voor de transportafstand kunt u kiezen of u alleen de ritafstand (alleen heen) invult, of de totale afstand (heen-en-terug). Het is wel van belang om de beladingsgraad af te stemmen op de gekozen transportafstand.
Referentiesituatie (zonder ketenmaatregel of met eerdere ketenmaatregel) = Inzet van transportmiddel met (relatief) lage beladingsgraad.
Nieuwe situatie (met ketenmaatregel of intensivering) = Inzet van transportmiddel met een hogere beladingsgraad dan in de referentiesituatie.
</t>
    </r>
    <r>
      <rPr>
        <sz val="10"/>
        <rFont val="Trebuchet MS"/>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</si>
</sst>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
    <numFmt numFmtId="165" formatCode="#,##0.0000"/>
    <numFmt numFmtId="166" formatCode="0.0"/>
    <numFmt numFmtId="167" formatCode="0.0000"/>
    <numFmt numFmtId="168" formatCode="0.000"/>
    <numFmt numFmtId="169" formatCode="#,##0.000"/>
    <numFmt numFmtId="170" formatCode="0.00000"/>
    <numFmt numFmtId="171" formatCode="0.00000000"/>
  </numFmts>
  <fonts count="45">
    <font>
      <sz val="10"/>
      <name val="Arial"/>
    </font>
    <font>
      <sz val="11"/>
      <color theme="1"/>
      <name val="Trebuchet MS"/>
      <family val="2"/>
    </font>
    <font>
      <sz val="10"/>
      <name val="Arial"/>
      <family val="2"/>
    </font>
    <font>
      <sz val="8"/>
      <name val="Arial"/>
      <family val="2"/>
    </font>
    <font>
      <sz val="11"/>
      <name val="Univers"/>
    </font>
    <font>
      <i/>
      <sz val="11"/>
      <name val="Univers"/>
    </font>
    <font>
      <b/>
      <sz val="12"/>
      <name val="Arial"/>
      <family val="2"/>
    </font>
    <font>
      <b/>
      <sz val="10"/>
      <name val="Arial"/>
      <family val="2"/>
    </font>
    <font>
      <sz val="9"/>
      <name val="Arial"/>
      <family val="2"/>
    </font>
    <font>
      <sz val="10"/>
      <name val="Arial"/>
      <family val="2"/>
    </font>
    <font>
      <sz val="9"/>
      <name val="Univers"/>
    </font>
    <font>
      <u/>
      <sz val="10"/>
      <color indexed="12"/>
      <name val="Arial"/>
      <family val="2"/>
    </font>
    <font>
      <b/>
      <sz val="9"/>
      <name val="Arial"/>
      <family val="2"/>
    </font>
    <font>
      <sz val="8"/>
      <name val="Trebuchet MS"/>
      <family val="2"/>
    </font>
    <font>
      <sz val="10"/>
      <name val="Trebuchet MS"/>
      <family val="2"/>
    </font>
    <font>
      <b/>
      <sz val="20"/>
      <name val="Trebuchet MS"/>
      <family val="2"/>
    </font>
    <font>
      <b/>
      <sz val="10"/>
      <name val="Trebuchet MS"/>
      <family val="2"/>
    </font>
    <font>
      <b/>
      <sz val="12"/>
      <name val="Trebuchet MS"/>
      <family val="2"/>
    </font>
    <font>
      <b/>
      <sz val="10"/>
      <color rgb="FFFF0000"/>
      <name val="Trebuchet MS"/>
      <family val="2"/>
    </font>
    <font>
      <sz val="10"/>
      <color rgb="FFFF0000"/>
      <name val="Trebuchet MS"/>
      <family val="2"/>
    </font>
    <font>
      <sz val="11"/>
      <name val="Trebuchet MS"/>
      <family val="2"/>
    </font>
    <font>
      <i/>
      <sz val="11"/>
      <name val="Trebuchet MS"/>
      <family val="2"/>
    </font>
    <font>
      <b/>
      <sz val="10"/>
      <color theme="4"/>
      <name val="Trebuchet MS"/>
      <family val="2"/>
    </font>
    <font>
      <sz val="9"/>
      <name val="Trebuchet MS"/>
      <family val="2"/>
    </font>
    <font>
      <b/>
      <sz val="10"/>
      <color theme="1" tint="0.34998626667073579"/>
      <name val="Trebuchet MS"/>
      <family val="2"/>
    </font>
    <font>
      <sz val="10"/>
      <color theme="1" tint="0.34998626667073579"/>
      <name val="Trebuchet MS"/>
      <family val="2"/>
    </font>
    <font>
      <b/>
      <sz val="10"/>
      <color theme="1" tint="0.249977111117893"/>
      <name val="Trebuchet MS"/>
      <family val="2"/>
    </font>
    <font>
      <sz val="10"/>
      <color theme="1" tint="0.249977111117893"/>
      <name val="Trebuchet MS"/>
      <family val="2"/>
    </font>
    <font>
      <sz val="9"/>
      <color theme="1" tint="0.34998626667073579"/>
      <name val="Trebuchet MS"/>
      <family val="2"/>
    </font>
    <font>
      <sz val="8"/>
      <color theme="1" tint="0.34998626667073579"/>
      <name val="Trebuchet MS"/>
      <family val="2"/>
    </font>
    <font>
      <b/>
      <sz val="14"/>
      <color theme="4"/>
      <name val="Trebuchet MS"/>
      <family val="2"/>
    </font>
    <font>
      <b/>
      <sz val="11"/>
      <color indexed="9"/>
      <name val="Trebuchet MS"/>
      <family val="2"/>
    </font>
    <font>
      <sz val="11"/>
      <color indexed="9"/>
      <name val="Trebuchet MS"/>
      <family val="2"/>
    </font>
    <font>
      <sz val="10"/>
      <color theme="0"/>
      <name val="Trebuchet MS"/>
      <family val="2"/>
    </font>
    <font>
      <sz val="10.5"/>
      <name val="Calibri"/>
      <family val="2"/>
      <scheme val="minor"/>
    </font>
    <font>
      <i/>
      <sz val="10.5"/>
      <name val="Calibri"/>
      <family val="2"/>
      <scheme val="minor"/>
    </font>
    <font>
      <sz val="8"/>
      <color theme="1" tint="0.249977111117893"/>
      <name val="Trebuchet MS"/>
      <family val="2"/>
    </font>
    <font>
      <sz val="10.5"/>
      <name val="Trebuchet MS"/>
      <family val="2"/>
    </font>
    <font>
      <i/>
      <sz val="10"/>
      <name val="Trebuchet MS"/>
      <family val="2"/>
    </font>
    <font>
      <sz val="10"/>
      <color theme="3"/>
      <name val="Trebuchet MS"/>
      <family val="2"/>
    </font>
    <font>
      <sz val="10.5"/>
      <name val="Calibri"/>
      <family val="2"/>
    </font>
    <font>
      <sz val="10"/>
      <color theme="4"/>
      <name val="Trebuchet MS"/>
      <family val="2"/>
    </font>
    <font>
      <b/>
      <u/>
      <sz val="10"/>
      <color theme="1" tint="0.249977111117893"/>
      <name val="Trebuchet MS"/>
      <family val="2"/>
    </font>
    <font>
      <sz val="8"/>
      <color theme="0" tint="-0.499984740745262"/>
      <name val="Trebuchet MS"/>
      <family val="2"/>
    </font>
    <font>
      <i/>
      <sz val="10"/>
      <color theme="1" tint="0.249977111117893"/>
      <name val="Trebuchet MS"/>
      <family val="2"/>
    </font>
  </fonts>
  <fills count="16">
    <fill>
      <patternFill patternType="none"/>
    </fill>
    <fill>
      <patternFill patternType="gray125"/>
    </fill>
    <fill>
      <patternFill patternType="solid">
        <fgColor indexed="44"/>
        <bgColor indexed="64"/>
      </patternFill>
    </fill>
    <fill>
      <patternFill patternType="solid">
        <fgColor indexed="50"/>
        <bgColor indexed="64"/>
      </patternFill>
    </fill>
    <fill>
      <patternFill patternType="solid">
        <fgColor indexed="9"/>
        <bgColor indexed="64"/>
      </patternFill>
    </fill>
    <fill>
      <patternFill patternType="solid">
        <fgColor indexed="55"/>
        <bgColor indexed="64"/>
      </patternFill>
    </fill>
    <fill>
      <patternFill patternType="solid">
        <fgColor indexed="13"/>
        <bgColor indexed="64"/>
      </patternFill>
    </fill>
    <fill>
      <patternFill patternType="solid">
        <fgColor theme="0"/>
        <bgColor indexed="64"/>
      </patternFill>
    </fill>
    <fill>
      <patternFill patternType="solid">
        <fgColor theme="4"/>
        <bgColor indexed="64"/>
      </patternFill>
    </fill>
    <fill>
      <patternFill patternType="solid">
        <fgColor rgb="FFD0EEFF"/>
        <bgColor indexed="64"/>
      </patternFill>
    </fill>
    <fill>
      <patternFill patternType="solid">
        <fgColor theme="6"/>
        <bgColor indexed="64"/>
      </patternFill>
    </fill>
    <fill>
      <patternFill patternType="solid">
        <fgColor theme="3"/>
        <bgColor indexed="64"/>
      </patternFill>
    </fill>
    <fill>
      <patternFill patternType="solid">
        <fgColor rgb="FFDDDDDD"/>
        <bgColor indexed="64"/>
      </patternFill>
    </fill>
    <fill>
      <patternFill patternType="solid">
        <fgColor rgb="FFEAEAEA"/>
        <bgColor indexed="64"/>
      </patternFill>
    </fill>
    <fill>
      <patternFill patternType="solid">
        <fgColor theme="8" tint="0.39997558519241921"/>
        <bgColor indexed="64"/>
      </patternFill>
    </fill>
    <fill>
      <patternFill patternType="solid">
        <fgColor theme="0" tint="-4.9989318521683403E-2"/>
        <bgColor indexed="64"/>
      </patternFill>
    </fill>
  </fills>
  <borders count="94">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dotted">
        <color theme="1" tint="0.499984740745262"/>
      </top>
      <bottom style="dotted">
        <color theme="1" tint="0.499984740745262"/>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theme="1" tint="0.34998626667073579"/>
      </top>
      <bottom style="thin">
        <color indexed="64"/>
      </bottom>
      <diagonal/>
    </border>
    <border>
      <left style="medium">
        <color theme="1" tint="0.34998626667073579"/>
      </left>
      <right/>
      <top style="dotted">
        <color theme="1" tint="0.499984740745262"/>
      </top>
      <bottom style="dotted">
        <color theme="1" tint="0.499984740745262"/>
      </bottom>
      <diagonal/>
    </border>
    <border>
      <left/>
      <right style="medium">
        <color theme="1" tint="0.34998626667073579"/>
      </right>
      <top style="dotted">
        <color theme="1" tint="0.499984740745262"/>
      </top>
      <bottom style="dotted">
        <color theme="1" tint="0.499984740745262"/>
      </bottom>
      <diagonal/>
    </border>
    <border>
      <left style="medium">
        <color theme="1" tint="0.34998626667073579"/>
      </left>
      <right/>
      <top style="dotted">
        <color theme="1" tint="0.499984740745262"/>
      </top>
      <bottom style="medium">
        <color theme="1" tint="0.34998626667073579"/>
      </bottom>
      <diagonal/>
    </border>
    <border>
      <left/>
      <right/>
      <top style="dotted">
        <color theme="1" tint="0.499984740745262"/>
      </top>
      <bottom style="medium">
        <color theme="1" tint="0.34998626667073579"/>
      </bottom>
      <diagonal/>
    </border>
    <border>
      <left/>
      <right style="medium">
        <color theme="1" tint="0.34998626667073579"/>
      </right>
      <top style="dotted">
        <color theme="1" tint="0.499984740745262"/>
      </top>
      <bottom style="medium">
        <color theme="1" tint="0.34998626667073579"/>
      </bottom>
      <diagonal/>
    </border>
    <border>
      <left style="medium">
        <color theme="1" tint="0.34998626667073579"/>
      </left>
      <right/>
      <top/>
      <bottom style="dotted">
        <color theme="1" tint="0.499984740745262"/>
      </bottom>
      <diagonal/>
    </border>
    <border>
      <left style="thin">
        <color theme="1" tint="0.34998626667073579"/>
      </left>
      <right style="thin">
        <color theme="1" tint="0.34998626667073579"/>
      </right>
      <top/>
      <bottom style="thin">
        <color theme="1" tint="0.34998626667073579"/>
      </bottom>
      <diagonal/>
    </border>
    <border>
      <left style="medium">
        <color theme="1" tint="0.34998626667073579"/>
      </left>
      <right/>
      <top style="medium">
        <color theme="1" tint="0.34998626667073579"/>
      </top>
      <bottom style="thin">
        <color theme="1" tint="0.34998626667073579"/>
      </bottom>
      <diagonal/>
    </border>
    <border>
      <left/>
      <right/>
      <top style="medium">
        <color theme="1" tint="0.34998626667073579"/>
      </top>
      <bottom style="thin">
        <color theme="1" tint="0.34998626667073579"/>
      </bottom>
      <diagonal/>
    </border>
    <border>
      <left/>
      <right style="medium">
        <color theme="1" tint="0.34998626667073579"/>
      </right>
      <top style="medium">
        <color theme="1" tint="0.34998626667073579"/>
      </top>
      <bottom style="thin">
        <color theme="1" tint="0.34998626667073579"/>
      </bottom>
      <diagonal/>
    </border>
    <border>
      <left/>
      <right style="medium">
        <color indexed="64"/>
      </right>
      <top style="thin">
        <color indexed="64"/>
      </top>
      <bottom/>
      <diagonal/>
    </border>
    <border>
      <left style="medium">
        <color theme="1" tint="0.34998626667073579"/>
      </left>
      <right/>
      <top/>
      <bottom style="medium">
        <color theme="1" tint="0.34998626667073579"/>
      </bottom>
      <diagonal/>
    </border>
    <border>
      <left style="medium">
        <color theme="1" tint="0.34998626667073579"/>
      </left>
      <right/>
      <top/>
      <bottom/>
      <diagonal/>
    </border>
    <border>
      <left/>
      <right style="medium">
        <color theme="1" tint="0.34998626667073579"/>
      </right>
      <top/>
      <bottom/>
      <diagonal/>
    </border>
    <border>
      <left/>
      <right/>
      <top/>
      <bottom style="medium">
        <color theme="1" tint="0.34998626667073579"/>
      </bottom>
      <diagonal/>
    </border>
    <border>
      <left/>
      <right style="medium">
        <color theme="1" tint="0.34998626667073579"/>
      </right>
      <top/>
      <bottom style="medium">
        <color theme="1" tint="0.34998626667073579"/>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34998626667073579"/>
      </left>
      <right style="thin">
        <color theme="1" tint="0.34998626667073579"/>
      </right>
      <top style="dotted">
        <color indexed="64"/>
      </top>
      <bottom style="dotted">
        <color theme="1" tint="0.499984740745262"/>
      </bottom>
      <diagonal/>
    </border>
    <border>
      <left style="medium">
        <color theme="1" tint="0.34998626667073579"/>
      </left>
      <right/>
      <top style="dotted">
        <color indexed="64"/>
      </top>
      <bottom style="medium">
        <color theme="1" tint="0.34998626667073579"/>
      </bottom>
      <diagonal/>
    </border>
    <border>
      <left/>
      <right/>
      <top/>
      <bottom style="dotted">
        <color indexed="64"/>
      </bottom>
      <diagonal/>
    </border>
    <border>
      <left style="medium">
        <color theme="1" tint="0.34998626667073579"/>
      </left>
      <right style="thin">
        <color theme="1" tint="0.34998626667073579"/>
      </right>
      <top style="dotted">
        <color indexed="64"/>
      </top>
      <bottom style="dotted">
        <color indexed="64"/>
      </bottom>
      <diagonal/>
    </border>
    <border>
      <left style="thin">
        <color theme="1" tint="0.34998626667073579"/>
      </left>
      <right/>
      <top style="dotted">
        <color indexed="64"/>
      </top>
      <bottom style="dotted">
        <color indexed="64"/>
      </bottom>
      <diagonal/>
    </border>
    <border>
      <left/>
      <right style="medium">
        <color theme="1" tint="0.34998626667073579"/>
      </right>
      <top/>
      <bottom style="dotted">
        <color indexed="64"/>
      </bottom>
      <diagonal/>
    </border>
    <border>
      <left/>
      <right/>
      <top style="medium">
        <color indexed="64"/>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dotted">
        <color indexed="64"/>
      </left>
      <right/>
      <top/>
      <bottom/>
      <diagonal/>
    </border>
    <border>
      <left/>
      <right style="medium">
        <color indexed="64"/>
      </right>
      <top/>
      <bottom style="dotted">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top style="thin">
        <color theme="1" tint="0.34998626667073579"/>
      </top>
      <bottom style="dotted">
        <color theme="1" tint="0.499984740745262"/>
      </bottom>
      <diagonal/>
    </border>
    <border>
      <left/>
      <right/>
      <top style="thin">
        <color theme="1" tint="0.34998626667073579"/>
      </top>
      <bottom style="medium">
        <color theme="1" tint="0.34998626667073579"/>
      </bottom>
      <diagonal/>
    </border>
    <border>
      <left style="medium">
        <color indexed="64"/>
      </left>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theme="1" tint="0.34998626667073579"/>
      </left>
      <right/>
      <top/>
      <bottom style="dotted">
        <color indexed="64"/>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bottom/>
      <diagonal/>
    </border>
    <border>
      <left style="medium">
        <color indexed="64"/>
      </left>
      <right/>
      <top style="thin">
        <color indexed="64"/>
      </top>
      <bottom/>
      <diagonal/>
    </border>
    <border>
      <left style="medium">
        <color indexed="64"/>
      </left>
      <right/>
      <top style="medium">
        <color indexed="64"/>
      </top>
      <bottom style="thin">
        <color theme="1" tint="0.34998626667073579"/>
      </bottom>
      <diagonal/>
    </border>
    <border>
      <left/>
      <right/>
      <top style="medium">
        <color indexed="64"/>
      </top>
      <bottom style="thin">
        <color theme="1" tint="0.34998626667073579"/>
      </bottom>
      <diagonal/>
    </border>
    <border>
      <left/>
      <right style="medium">
        <color indexed="64"/>
      </right>
      <top style="medium">
        <color indexed="64"/>
      </top>
      <bottom style="thin">
        <color theme="1" tint="0.34998626667073579"/>
      </bottom>
      <diagonal/>
    </border>
    <border>
      <left style="medium">
        <color indexed="64"/>
      </left>
      <right style="thin">
        <color theme="1" tint="0.34998626667073579"/>
      </right>
      <top style="dotted">
        <color indexed="64"/>
      </top>
      <bottom style="dotted">
        <color theme="1" tint="0.499984740745262"/>
      </bottom>
      <diagonal/>
    </border>
    <border>
      <left/>
      <right style="medium">
        <color indexed="64"/>
      </right>
      <top style="thin">
        <color theme="1" tint="0.34998626667073579"/>
      </top>
      <bottom style="dotted">
        <color indexed="64"/>
      </bottom>
      <diagonal/>
    </border>
    <border>
      <left style="medium">
        <color indexed="64"/>
      </left>
      <right style="thin">
        <color theme="1" tint="0.34998626667073579"/>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top/>
      <bottom style="medium">
        <color indexed="64"/>
      </bottom>
      <diagonal/>
    </border>
    <border>
      <left/>
      <right style="dotted">
        <color indexed="64"/>
      </right>
      <top/>
      <bottom/>
      <diagonal/>
    </border>
    <border>
      <left/>
      <right style="dotted">
        <color indexed="64"/>
      </right>
      <top/>
      <bottom style="dotted">
        <color indexed="64"/>
      </bottom>
      <diagonal/>
    </border>
    <border>
      <left style="thin">
        <color indexed="64"/>
      </left>
      <right style="thin">
        <color indexed="64"/>
      </right>
      <top style="thin">
        <color theme="1" tint="0.34998626667073579"/>
      </top>
      <bottom style="thin">
        <color theme="1" tint="0.34998626667073579"/>
      </bottom>
      <diagonal/>
    </border>
    <border>
      <left style="thin">
        <color indexed="64"/>
      </left>
      <right/>
      <top style="medium">
        <color indexed="64"/>
      </top>
      <bottom style="thin">
        <color indexed="64"/>
      </bottom>
      <diagonal/>
    </border>
  </borders>
  <cellStyleXfs count="8">
    <xf numFmtId="0" fontId="0" fillId="0" borderId="0"/>
    <xf numFmtId="0" fontId="11" fillId="0" borderId="0" applyNumberFormat="0" applyFill="0" applyBorder="0" applyAlignment="0" applyProtection="0">
      <alignment vertical="top"/>
      <protection locked="0"/>
    </xf>
    <xf numFmtId="0" fontId="9"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0" fontId="2" fillId="0" borderId="0"/>
    <xf numFmtId="9" fontId="2" fillId="0" borderId="0" applyFont="0" applyFill="0" applyBorder="0" applyAlignment="0" applyProtection="0"/>
  </cellStyleXfs>
  <cellXfs count="344">
    <xf numFmtId="0" fontId="0" fillId="0" borderId="0" xfId="0"/>
    <xf numFmtId="0" fontId="0" fillId="2" borderId="0" xfId="0" applyFill="1"/>
    <xf numFmtId="0" fontId="4" fillId="2" borderId="0" xfId="0" applyFont="1" applyFill="1"/>
    <xf numFmtId="0" fontId="0" fillId="2" borderId="0" xfId="0" applyFill="1" applyBorder="1"/>
    <xf numFmtId="0" fontId="0" fillId="4" borderId="3" xfId="0" applyFill="1" applyBorder="1"/>
    <xf numFmtId="0" fontId="5" fillId="4" borderId="4" xfId="0" applyFont="1" applyFill="1" applyBorder="1"/>
    <xf numFmtId="0" fontId="4" fillId="4" borderId="4" xfId="0" applyFont="1" applyFill="1" applyBorder="1"/>
    <xf numFmtId="0" fontId="0" fillId="4" borderId="4" xfId="0" applyFill="1" applyBorder="1"/>
    <xf numFmtId="0" fontId="0" fillId="4" borderId="5" xfId="0" applyFill="1" applyBorder="1"/>
    <xf numFmtId="0" fontId="5" fillId="4" borderId="6" xfId="0" applyFont="1" applyFill="1" applyBorder="1" applyAlignment="1">
      <alignment horizontal="left" indent="2"/>
    </xf>
    <xf numFmtId="0" fontId="6" fillId="4" borderId="0" xfId="0" applyFont="1" applyFill="1" applyBorder="1" applyAlignment="1"/>
    <xf numFmtId="0" fontId="0" fillId="4" borderId="1" xfId="0" applyFill="1" applyBorder="1"/>
    <xf numFmtId="0" fontId="9" fillId="4" borderId="0" xfId="0" applyFont="1" applyFill="1" applyBorder="1" applyAlignment="1">
      <alignment wrapText="1"/>
    </xf>
    <xf numFmtId="0" fontId="9" fillId="4" borderId="0" xfId="0" applyFont="1" applyFill="1" applyBorder="1" applyAlignment="1"/>
    <xf numFmtId="0" fontId="0" fillId="4" borderId="0" xfId="0" applyFill="1" applyBorder="1" applyAlignment="1"/>
    <xf numFmtId="0" fontId="4" fillId="4" borderId="6" xfId="0" applyFont="1" applyFill="1" applyBorder="1"/>
    <xf numFmtId="0" fontId="0" fillId="4" borderId="0" xfId="0" applyFill="1" applyBorder="1"/>
    <xf numFmtId="0" fontId="0" fillId="4" borderId="6" xfId="0" applyFill="1" applyBorder="1"/>
    <xf numFmtId="0" fontId="8" fillId="4" borderId="0" xfId="0" applyFont="1" applyFill="1" applyBorder="1" applyAlignment="1">
      <alignment wrapText="1"/>
    </xf>
    <xf numFmtId="0" fontId="7" fillId="4" borderId="0" xfId="0" applyFont="1" applyFill="1" applyBorder="1" applyAlignment="1">
      <alignment wrapText="1"/>
    </xf>
    <xf numFmtId="165" fontId="9" fillId="4" borderId="0" xfId="0" applyNumberFormat="1" applyFont="1" applyFill="1" applyBorder="1"/>
    <xf numFmtId="0" fontId="10" fillId="4" borderId="0" xfId="0" applyFont="1" applyFill="1" applyBorder="1"/>
    <xf numFmtId="0" fontId="0" fillId="4" borderId="8" xfId="0" applyFill="1" applyBorder="1"/>
    <xf numFmtId="0" fontId="0" fillId="4" borderId="9" xfId="0" applyFill="1" applyBorder="1"/>
    <xf numFmtId="0" fontId="9" fillId="0" borderId="2" xfId="0" applyFont="1" applyBorder="1" applyAlignment="1">
      <alignment wrapText="1"/>
    </xf>
    <xf numFmtId="0" fontId="9" fillId="0" borderId="2" xfId="0" applyFont="1" applyFill="1" applyBorder="1" applyAlignment="1"/>
    <xf numFmtId="0" fontId="4" fillId="4" borderId="7" xfId="0" applyFont="1" applyFill="1" applyBorder="1"/>
    <xf numFmtId="0" fontId="7" fillId="5" borderId="2" xfId="0" applyFont="1" applyFill="1" applyBorder="1" applyAlignment="1"/>
    <xf numFmtId="3" fontId="9" fillId="3" borderId="2" xfId="0" applyNumberFormat="1" applyFont="1" applyFill="1" applyBorder="1" applyAlignment="1">
      <alignment wrapText="1"/>
    </xf>
    <xf numFmtId="166" fontId="9" fillId="3" borderId="2" xfId="0" applyNumberFormat="1" applyFont="1" applyFill="1" applyBorder="1" applyAlignment="1">
      <alignment wrapText="1"/>
    </xf>
    <xf numFmtId="49" fontId="9" fillId="3" borderId="2" xfId="0" applyNumberFormat="1" applyFont="1" applyFill="1" applyBorder="1" applyAlignment="1">
      <alignment horizontal="right" wrapText="1"/>
    </xf>
    <xf numFmtId="0" fontId="12" fillId="5" borderId="2" xfId="0" applyFont="1" applyFill="1" applyBorder="1" applyAlignment="1">
      <alignment horizontal="center"/>
    </xf>
    <xf numFmtId="0" fontId="9" fillId="4" borderId="0" xfId="0" applyFont="1" applyFill="1" applyBorder="1"/>
    <xf numFmtId="3" fontId="9" fillId="4" borderId="0" xfId="0" applyNumberFormat="1" applyFont="1" applyFill="1" applyBorder="1" applyAlignment="1">
      <alignment vertical="center"/>
    </xf>
    <xf numFmtId="0" fontId="9" fillId="4" borderId="14" xfId="0" applyFont="1" applyFill="1" applyBorder="1" applyAlignment="1">
      <alignment vertical="center"/>
    </xf>
    <xf numFmtId="165" fontId="9" fillId="4" borderId="0" xfId="0" applyNumberFormat="1" applyFont="1" applyFill="1" applyBorder="1" applyAlignment="1">
      <alignment vertical="center"/>
    </xf>
    <xf numFmtId="0" fontId="9" fillId="6" borderId="17" xfId="0" applyFont="1" applyFill="1" applyBorder="1" applyAlignment="1">
      <alignment vertical="center"/>
    </xf>
    <xf numFmtId="167" fontId="0" fillId="6" borderId="19" xfId="0" applyNumberFormat="1" applyFill="1" applyBorder="1" applyAlignment="1">
      <alignment vertical="center"/>
    </xf>
    <xf numFmtId="0" fontId="10" fillId="6" borderId="18" xfId="0" applyFont="1" applyFill="1" applyBorder="1" applyAlignment="1">
      <alignment vertical="center"/>
    </xf>
    <xf numFmtId="0" fontId="7" fillId="4" borderId="10" xfId="0" applyFont="1" applyFill="1" applyBorder="1" applyAlignment="1">
      <alignment vertical="center" wrapText="1"/>
    </xf>
    <xf numFmtId="0" fontId="9" fillId="4" borderId="11" xfId="0" applyFont="1" applyFill="1" applyBorder="1" applyAlignment="1">
      <alignment vertical="center"/>
    </xf>
    <xf numFmtId="165" fontId="9" fillId="4" borderId="11" xfId="0" applyNumberFormat="1" applyFont="1" applyFill="1" applyBorder="1" applyAlignment="1">
      <alignment vertical="center"/>
    </xf>
    <xf numFmtId="0" fontId="9" fillId="4" borderId="12" xfId="0" applyFont="1" applyFill="1" applyBorder="1" applyAlignment="1">
      <alignment vertical="center"/>
    </xf>
    <xf numFmtId="0" fontId="9" fillId="4" borderId="0" xfId="0" applyFont="1" applyFill="1" applyBorder="1" applyAlignment="1">
      <alignment vertical="center"/>
    </xf>
    <xf numFmtId="3" fontId="9" fillId="4" borderId="11" xfId="0" applyNumberFormat="1" applyFont="1" applyFill="1" applyBorder="1" applyAlignment="1">
      <alignment vertical="center"/>
    </xf>
    <xf numFmtId="0" fontId="9" fillId="4" borderId="8" xfId="0" applyFont="1" applyFill="1" applyBorder="1" applyAlignment="1">
      <alignment vertical="center"/>
    </xf>
    <xf numFmtId="3" fontId="9" fillId="4" borderId="8" xfId="0" applyNumberFormat="1" applyFont="1" applyFill="1" applyBorder="1" applyAlignment="1">
      <alignment vertical="center"/>
    </xf>
    <xf numFmtId="0" fontId="0" fillId="4" borderId="0" xfId="0" applyFill="1" applyBorder="1" applyAlignment="1">
      <alignment vertical="center"/>
    </xf>
    <xf numFmtId="0" fontId="0" fillId="4" borderId="20" xfId="0" applyFill="1" applyBorder="1" applyAlignment="1">
      <alignment vertical="center"/>
    </xf>
    <xf numFmtId="0" fontId="9" fillId="4" borderId="21" xfId="0" applyFont="1" applyFill="1" applyBorder="1" applyAlignment="1">
      <alignment vertical="center"/>
    </xf>
    <xf numFmtId="167" fontId="0" fillId="4" borderId="21" xfId="0" applyNumberFormat="1" applyFill="1" applyBorder="1" applyAlignment="1">
      <alignment vertical="center"/>
    </xf>
    <xf numFmtId="0" fontId="9" fillId="4" borderId="22" xfId="0" applyFont="1" applyFill="1" applyBorder="1" applyAlignment="1">
      <alignment horizontal="right" vertical="center"/>
    </xf>
    <xf numFmtId="0" fontId="14" fillId="9" borderId="0" xfId="0" applyFont="1" applyFill="1" applyBorder="1"/>
    <xf numFmtId="0" fontId="14" fillId="9" borderId="0" xfId="0" applyFont="1" applyFill="1"/>
    <xf numFmtId="0" fontId="14" fillId="7" borderId="0" xfId="0" applyFont="1" applyFill="1" applyBorder="1"/>
    <xf numFmtId="0" fontId="14" fillId="7" borderId="8" xfId="0" applyFont="1" applyFill="1" applyBorder="1"/>
    <xf numFmtId="0" fontId="13" fillId="9" borderId="0" xfId="0" applyFont="1" applyFill="1"/>
    <xf numFmtId="166" fontId="14" fillId="7" borderId="50" xfId="0" applyNumberFormat="1" applyFont="1" applyFill="1" applyBorder="1"/>
    <xf numFmtId="0" fontId="14" fillId="7" borderId="50" xfId="0" applyFont="1" applyFill="1" applyBorder="1"/>
    <xf numFmtId="0" fontId="14" fillId="7" borderId="51" xfId="0" applyFont="1" applyFill="1" applyBorder="1"/>
    <xf numFmtId="0" fontId="16" fillId="7" borderId="27" xfId="0" applyFont="1" applyFill="1" applyBorder="1" applyAlignment="1">
      <alignment wrapText="1"/>
    </xf>
    <xf numFmtId="0" fontId="33" fillId="11" borderId="11" xfId="0" applyFont="1" applyFill="1" applyBorder="1"/>
    <xf numFmtId="0" fontId="33" fillId="11" borderId="12" xfId="0" applyFont="1" applyFill="1" applyBorder="1"/>
    <xf numFmtId="0" fontId="33" fillId="11" borderId="16" xfId="0" applyFont="1" applyFill="1" applyBorder="1"/>
    <xf numFmtId="0" fontId="33" fillId="11" borderId="15" xfId="0" applyFont="1" applyFill="1" applyBorder="1"/>
    <xf numFmtId="0" fontId="33" fillId="11" borderId="0" xfId="0" applyFont="1" applyFill="1" applyBorder="1"/>
    <xf numFmtId="0" fontId="33" fillId="11" borderId="14" xfId="0" applyFont="1" applyFill="1" applyBorder="1"/>
    <xf numFmtId="0" fontId="11" fillId="11" borderId="13" xfId="1" applyFill="1" applyBorder="1" applyAlignment="1" applyProtection="1"/>
    <xf numFmtId="0" fontId="33" fillId="11" borderId="25" xfId="0" applyFont="1" applyFill="1" applyBorder="1"/>
    <xf numFmtId="0" fontId="33" fillId="11" borderId="10" xfId="0" applyFont="1" applyFill="1" applyBorder="1"/>
    <xf numFmtId="0" fontId="14" fillId="7" borderId="13" xfId="0" applyFont="1" applyFill="1" applyBorder="1" applyAlignment="1"/>
    <xf numFmtId="11" fontId="14" fillId="9" borderId="0" xfId="0" applyNumberFormat="1" applyFont="1" applyFill="1"/>
    <xf numFmtId="0" fontId="16" fillId="9" borderId="0" xfId="0" applyFont="1" applyFill="1"/>
    <xf numFmtId="0" fontId="14" fillId="9" borderId="0" xfId="0" applyFont="1" applyFill="1" applyAlignment="1">
      <alignment wrapText="1"/>
    </xf>
    <xf numFmtId="0" fontId="19" fillId="9" borderId="0" xfId="0" applyFont="1" applyFill="1"/>
    <xf numFmtId="0" fontId="27" fillId="9" borderId="0" xfId="0" applyFont="1" applyFill="1"/>
    <xf numFmtId="0" fontId="36" fillId="9" borderId="0" xfId="0" applyFont="1" applyFill="1"/>
    <xf numFmtId="0" fontId="18" fillId="9" borderId="0" xfId="0" applyFont="1" applyFill="1"/>
    <xf numFmtId="0" fontId="38" fillId="9" borderId="0" xfId="0" applyFont="1" applyFill="1"/>
    <xf numFmtId="166" fontId="14" fillId="7" borderId="51" xfId="0" applyNumberFormat="1" applyFont="1" applyFill="1" applyBorder="1"/>
    <xf numFmtId="0" fontId="14" fillId="7" borderId="63" xfId="0" applyFont="1" applyFill="1" applyBorder="1"/>
    <xf numFmtId="0" fontId="14" fillId="7" borderId="64" xfId="0" applyFont="1" applyFill="1" applyBorder="1"/>
    <xf numFmtId="0" fontId="14" fillId="7" borderId="65" xfId="0" applyFont="1" applyFill="1" applyBorder="1"/>
    <xf numFmtId="0" fontId="14" fillId="9" borderId="66" xfId="0" applyFont="1" applyFill="1" applyBorder="1"/>
    <xf numFmtId="0" fontId="38" fillId="9" borderId="58" xfId="0" applyFont="1" applyFill="1" applyBorder="1"/>
    <xf numFmtId="166" fontId="16" fillId="9" borderId="0" xfId="0" applyNumberFormat="1" applyFont="1" applyFill="1"/>
    <xf numFmtId="0" fontId="14" fillId="15" borderId="2" xfId="0" applyFont="1" applyFill="1" applyBorder="1"/>
    <xf numFmtId="0" fontId="43" fillId="9" borderId="0" xfId="0" applyFont="1" applyFill="1" applyAlignment="1">
      <alignment horizontal="left"/>
    </xf>
    <xf numFmtId="0" fontId="14" fillId="9" borderId="0" xfId="0" applyFont="1" applyFill="1" applyProtection="1"/>
    <xf numFmtId="0" fontId="34" fillId="7" borderId="3" xfId="0" applyFont="1" applyFill="1" applyBorder="1" applyAlignment="1" applyProtection="1">
      <alignment vertical="top"/>
    </xf>
    <xf numFmtId="0" fontId="35" fillId="7" borderId="4" xfId="0" applyFont="1" applyFill="1" applyBorder="1" applyAlignment="1" applyProtection="1">
      <alignment vertical="top"/>
    </xf>
    <xf numFmtId="0" fontId="34" fillId="7" borderId="4" xfId="0" applyFont="1" applyFill="1" applyBorder="1" applyAlignment="1" applyProtection="1">
      <alignment vertical="top"/>
    </xf>
    <xf numFmtId="0" fontId="34" fillId="7" borderId="5" xfId="0" applyFont="1" applyFill="1" applyBorder="1" applyAlignment="1" applyProtection="1">
      <alignment vertical="top"/>
    </xf>
    <xf numFmtId="0" fontId="34" fillId="7" borderId="6" xfId="0" applyFont="1" applyFill="1" applyBorder="1" applyAlignment="1" applyProtection="1">
      <alignment vertical="top"/>
    </xf>
    <xf numFmtId="0" fontId="22" fillId="7" borderId="0" xfId="0" applyFont="1" applyFill="1" applyBorder="1" applyAlignment="1" applyProtection="1">
      <alignment vertical="top" wrapText="1"/>
    </xf>
    <xf numFmtId="0" fontId="37" fillId="7" borderId="0" xfId="0" applyFont="1" applyFill="1" applyBorder="1" applyAlignment="1" applyProtection="1">
      <alignment vertical="top"/>
    </xf>
    <xf numFmtId="166" fontId="37" fillId="7" borderId="0" xfId="0" applyNumberFormat="1" applyFont="1" applyFill="1" applyBorder="1" applyAlignment="1" applyProtection="1">
      <alignment vertical="top"/>
    </xf>
    <xf numFmtId="0" fontId="34" fillId="7" borderId="1" xfId="0" applyFont="1" applyFill="1" applyBorder="1" applyAlignment="1" applyProtection="1">
      <alignment vertical="top"/>
    </xf>
    <xf numFmtId="0" fontId="14" fillId="9" borderId="0" xfId="0" applyFont="1" applyFill="1" applyBorder="1" applyProtection="1"/>
    <xf numFmtId="0" fontId="26" fillId="15" borderId="2" xfId="0" applyFont="1" applyFill="1" applyBorder="1" applyAlignment="1" applyProtection="1">
      <alignment vertical="top"/>
    </xf>
    <xf numFmtId="0" fontId="27" fillId="15" borderId="2" xfId="0" applyFont="1" applyFill="1" applyBorder="1" applyAlignment="1" applyProtection="1">
      <alignment vertical="top"/>
    </xf>
    <xf numFmtId="0" fontId="34" fillId="9" borderId="0" xfId="0" applyFont="1" applyFill="1" applyBorder="1" applyAlignment="1" applyProtection="1">
      <alignment vertical="top"/>
    </xf>
    <xf numFmtId="0" fontId="27" fillId="15" borderId="20" xfId="0" applyFont="1" applyFill="1" applyBorder="1" applyAlignment="1" applyProtection="1">
      <alignment horizontal="left" vertical="top"/>
    </xf>
    <xf numFmtId="0" fontId="27" fillId="15" borderId="21" xfId="0" applyFont="1" applyFill="1" applyBorder="1" applyAlignment="1" applyProtection="1">
      <alignment horizontal="left" vertical="top"/>
    </xf>
    <xf numFmtId="0" fontId="27" fillId="15" borderId="22" xfId="0" applyFont="1" applyFill="1" applyBorder="1" applyAlignment="1" applyProtection="1">
      <alignment horizontal="left" vertical="top"/>
    </xf>
    <xf numFmtId="0" fontId="34" fillId="7" borderId="7" xfId="0" applyFont="1" applyFill="1" applyBorder="1" applyAlignment="1" applyProtection="1">
      <alignment vertical="top"/>
    </xf>
    <xf numFmtId="0" fontId="34" fillId="7" borderId="8" xfId="0" applyFont="1" applyFill="1" applyBorder="1" applyAlignment="1" applyProtection="1">
      <alignment vertical="top"/>
    </xf>
    <xf numFmtId="167" fontId="34" fillId="7" borderId="8" xfId="0" applyNumberFormat="1" applyFont="1" applyFill="1" applyBorder="1" applyAlignment="1" applyProtection="1">
      <alignment horizontal="left" vertical="top"/>
    </xf>
    <xf numFmtId="0" fontId="34" fillId="7" borderId="8" xfId="0" applyFont="1" applyFill="1" applyBorder="1" applyAlignment="1" applyProtection="1">
      <alignment horizontal="left" vertical="top"/>
    </xf>
    <xf numFmtId="0" fontId="34" fillId="7" borderId="9" xfId="0" applyFont="1" applyFill="1" applyBorder="1" applyAlignment="1" applyProtection="1">
      <alignment vertical="top"/>
    </xf>
    <xf numFmtId="0" fontId="34" fillId="9" borderId="19" xfId="0" applyFont="1" applyFill="1" applyBorder="1" applyAlignment="1" applyProtection="1">
      <alignment vertical="top"/>
    </xf>
    <xf numFmtId="167" fontId="34" fillId="9" borderId="0" xfId="0" applyNumberFormat="1" applyFont="1" applyFill="1" applyBorder="1" applyAlignment="1" applyProtection="1">
      <alignment horizontal="left" vertical="top"/>
    </xf>
    <xf numFmtId="0" fontId="34" fillId="9" borderId="0" xfId="0" applyFont="1" applyFill="1" applyBorder="1" applyAlignment="1" applyProtection="1">
      <alignment horizontal="left" vertical="top"/>
    </xf>
    <xf numFmtId="0" fontId="14" fillId="7" borderId="3" xfId="0" applyFont="1" applyFill="1" applyBorder="1" applyProtection="1"/>
    <xf numFmtId="0" fontId="21" fillId="7" borderId="4" xfId="0" applyFont="1" applyFill="1" applyBorder="1" applyProtection="1"/>
    <xf numFmtId="0" fontId="20" fillId="7" borderId="4" xfId="0" applyFont="1" applyFill="1" applyBorder="1" applyProtection="1"/>
    <xf numFmtId="0" fontId="14" fillId="7" borderId="4" xfId="0" applyFont="1" applyFill="1" applyBorder="1" applyProtection="1"/>
    <xf numFmtId="0" fontId="14" fillId="7" borderId="5" xfId="0" applyFont="1" applyFill="1" applyBorder="1" applyProtection="1"/>
    <xf numFmtId="0" fontId="21" fillId="7" borderId="6" xfId="0" applyFont="1" applyFill="1" applyBorder="1" applyAlignment="1" applyProtection="1">
      <alignment horizontal="left" indent="2"/>
    </xf>
    <xf numFmtId="0" fontId="17" fillId="7" borderId="0" xfId="0" applyFont="1" applyFill="1" applyBorder="1" applyAlignment="1" applyProtection="1"/>
    <xf numFmtId="0" fontId="14" fillId="7" borderId="1" xfId="0" applyFont="1" applyFill="1" applyBorder="1" applyProtection="1"/>
    <xf numFmtId="0" fontId="20" fillId="7" borderId="6" xfId="0" applyFont="1" applyFill="1" applyBorder="1" applyProtection="1"/>
    <xf numFmtId="0" fontId="34" fillId="7" borderId="0" xfId="0" applyFont="1" applyFill="1" applyBorder="1" applyAlignment="1" applyProtection="1">
      <alignment vertical="top"/>
    </xf>
    <xf numFmtId="167" fontId="34" fillId="7" borderId="0" xfId="0" applyNumberFormat="1" applyFont="1" applyFill="1" applyBorder="1" applyAlignment="1" applyProtection="1">
      <alignment horizontal="left" vertical="top"/>
    </xf>
    <xf numFmtId="0" fontId="34" fillId="7" borderId="0" xfId="0" applyFont="1" applyFill="1" applyBorder="1" applyAlignment="1" applyProtection="1">
      <alignment horizontal="left" vertical="top"/>
    </xf>
    <xf numFmtId="0" fontId="22" fillId="7" borderId="0" xfId="0" applyFont="1" applyFill="1" applyBorder="1" applyAlignment="1" applyProtection="1">
      <alignment wrapText="1"/>
    </xf>
    <xf numFmtId="0" fontId="23" fillId="7" borderId="0" xfId="0" applyFont="1" applyFill="1" applyBorder="1" applyAlignment="1" applyProtection="1">
      <alignment horizontal="center"/>
    </xf>
    <xf numFmtId="0" fontId="26" fillId="13" borderId="41" xfId="0" applyFont="1" applyFill="1" applyBorder="1" applyAlignment="1" applyProtection="1">
      <alignment vertical="center"/>
    </xf>
    <xf numFmtId="0" fontId="26" fillId="13" borderId="42" xfId="0" applyFont="1" applyFill="1" applyBorder="1" applyAlignment="1" applyProtection="1">
      <alignment horizontal="center" vertical="center"/>
    </xf>
    <xf numFmtId="0" fontId="26" fillId="13" borderId="43" xfId="0" applyFont="1" applyFill="1" applyBorder="1" applyAlignment="1" applyProtection="1">
      <alignment horizontal="center" vertical="center"/>
    </xf>
    <xf numFmtId="0" fontId="27" fillId="13" borderId="39" xfId="0" applyFont="1" applyFill="1" applyBorder="1" applyAlignment="1" applyProtection="1">
      <alignment vertical="center" wrapText="1"/>
    </xf>
    <xf numFmtId="0" fontId="27" fillId="13" borderId="56" xfId="0" applyFont="1" applyFill="1" applyBorder="1" applyAlignment="1" applyProtection="1">
      <alignment vertical="center" wrapText="1"/>
    </xf>
    <xf numFmtId="0" fontId="27" fillId="13" borderId="29" xfId="0" applyFont="1" applyFill="1" applyBorder="1" applyAlignment="1" applyProtection="1">
      <alignment vertical="center" wrapText="1"/>
    </xf>
    <xf numFmtId="0" fontId="27" fillId="13" borderId="34" xfId="0" applyFont="1" applyFill="1" applyBorder="1" applyAlignment="1" applyProtection="1">
      <alignment vertical="center" wrapText="1"/>
    </xf>
    <xf numFmtId="0" fontId="27" fillId="13" borderId="29" xfId="0" applyFont="1" applyFill="1" applyBorder="1" applyAlignment="1" applyProtection="1">
      <alignment vertical="center"/>
    </xf>
    <xf numFmtId="0" fontId="14" fillId="9" borderId="0" xfId="0" quotePrefix="1" applyFont="1" applyFill="1" applyProtection="1"/>
    <xf numFmtId="0" fontId="27" fillId="13" borderId="35" xfId="0" applyFont="1" applyFill="1" applyBorder="1" applyAlignment="1" applyProtection="1">
      <alignment vertical="center" wrapText="1"/>
    </xf>
    <xf numFmtId="0" fontId="27" fillId="13" borderId="36" xfId="0" applyFont="1" applyFill="1" applyBorder="1" applyAlignment="1" applyProtection="1">
      <alignment vertical="center" wrapText="1"/>
    </xf>
    <xf numFmtId="0" fontId="27" fillId="13" borderId="37" xfId="0" applyFont="1" applyFill="1" applyBorder="1" applyAlignment="1" applyProtection="1">
      <alignment vertical="center" wrapText="1"/>
    </xf>
    <xf numFmtId="0" fontId="27" fillId="13" borderId="38" xfId="0" applyFont="1" applyFill="1" applyBorder="1" applyAlignment="1" applyProtection="1">
      <alignment vertical="center" wrapText="1"/>
    </xf>
    <xf numFmtId="0" fontId="14" fillId="7" borderId="0" xfId="0" applyFont="1" applyFill="1" applyBorder="1" applyAlignment="1" applyProtection="1">
      <alignment vertical="center" wrapText="1"/>
    </xf>
    <xf numFmtId="0" fontId="14" fillId="7" borderId="0" xfId="0" applyFont="1" applyFill="1" applyBorder="1" applyAlignment="1" applyProtection="1">
      <alignment vertical="center"/>
    </xf>
    <xf numFmtId="0" fontId="23" fillId="7" borderId="0" xfId="0" applyFont="1" applyFill="1" applyBorder="1" applyAlignment="1" applyProtection="1">
      <alignment vertical="center" wrapText="1"/>
    </xf>
    <xf numFmtId="0" fontId="22" fillId="7" borderId="0" xfId="0" applyFont="1" applyFill="1" applyBorder="1" applyAlignment="1" applyProtection="1">
      <alignment vertical="center" wrapText="1"/>
    </xf>
    <xf numFmtId="0" fontId="26" fillId="13" borderId="3" xfId="0" applyFont="1" applyFill="1" applyBorder="1" applyAlignment="1" applyProtection="1">
      <alignment vertical="center"/>
    </xf>
    <xf numFmtId="0" fontId="27" fillId="13" borderId="4" xfId="0" applyFont="1" applyFill="1" applyBorder="1" applyAlignment="1" applyProtection="1">
      <alignment vertical="center"/>
    </xf>
    <xf numFmtId="165" fontId="27" fillId="13" borderId="4" xfId="0" applyNumberFormat="1" applyFont="1" applyFill="1" applyBorder="1" applyAlignment="1" applyProtection="1">
      <alignment vertical="center"/>
    </xf>
    <xf numFmtId="0" fontId="27" fillId="13" borderId="5" xfId="0" applyFont="1" applyFill="1" applyBorder="1" applyAlignment="1" applyProtection="1">
      <alignment vertical="center"/>
    </xf>
    <xf numFmtId="0" fontId="27" fillId="13" borderId="9" xfId="0" applyFont="1" applyFill="1" applyBorder="1" applyAlignment="1" applyProtection="1">
      <alignment vertical="center"/>
    </xf>
    <xf numFmtId="3" fontId="27" fillId="13" borderId="4" xfId="0" applyNumberFormat="1" applyFont="1" applyFill="1" applyBorder="1" applyAlignment="1" applyProtection="1">
      <alignment vertical="center"/>
    </xf>
    <xf numFmtId="3" fontId="27" fillId="13" borderId="5" xfId="0" applyNumberFormat="1" applyFont="1" applyFill="1" applyBorder="1" applyAlignment="1" applyProtection="1">
      <alignment vertical="center"/>
    </xf>
    <xf numFmtId="0" fontId="26" fillId="13" borderId="46" xfId="0" applyFont="1" applyFill="1" applyBorder="1" applyAlignment="1" applyProtection="1">
      <alignment vertical="center" wrapText="1"/>
    </xf>
    <xf numFmtId="0" fontId="27" fillId="13" borderId="0" xfId="0" applyFont="1" applyFill="1" applyBorder="1" applyAlignment="1" applyProtection="1">
      <alignment vertical="center"/>
    </xf>
    <xf numFmtId="3" fontId="27" fillId="13" borderId="0" xfId="0" applyNumberFormat="1" applyFont="1" applyFill="1" applyBorder="1" applyAlignment="1" applyProtection="1">
      <alignment vertical="center"/>
    </xf>
    <xf numFmtId="0" fontId="27" fillId="13" borderId="47" xfId="0" applyFont="1" applyFill="1" applyBorder="1" applyAlignment="1" applyProtection="1">
      <alignment vertical="center"/>
    </xf>
    <xf numFmtId="0" fontId="27" fillId="13" borderId="49" xfId="0" applyFont="1" applyFill="1" applyBorder="1" applyAlignment="1" applyProtection="1">
      <alignment vertical="center"/>
    </xf>
    <xf numFmtId="164" fontId="14" fillId="7" borderId="0" xfId="0" applyNumberFormat="1" applyFont="1" applyFill="1" applyBorder="1" applyAlignment="1" applyProtection="1">
      <alignment vertical="center"/>
    </xf>
    <xf numFmtId="0" fontId="22" fillId="7" borderId="0" xfId="0" applyFont="1" applyFill="1" applyBorder="1" applyAlignment="1" applyProtection="1">
      <alignment vertical="center"/>
    </xf>
    <xf numFmtId="0" fontId="14" fillId="10" borderId="17" xfId="0" applyFont="1" applyFill="1" applyBorder="1" applyAlignment="1" applyProtection="1">
      <alignment vertical="center"/>
    </xf>
    <xf numFmtId="167" fontId="14" fillId="10" borderId="19" xfId="0" applyNumberFormat="1" applyFont="1" applyFill="1" applyBorder="1" applyAlignment="1" applyProtection="1">
      <alignment vertical="center"/>
    </xf>
    <xf numFmtId="0" fontId="14" fillId="10" borderId="18" xfId="0" applyFont="1" applyFill="1" applyBorder="1" applyAlignment="1" applyProtection="1">
      <alignment vertical="center"/>
    </xf>
    <xf numFmtId="0" fontId="29" fillId="7" borderId="0" xfId="0" applyFont="1" applyFill="1" applyBorder="1" applyAlignment="1" applyProtection="1">
      <alignment horizontal="right" vertical="top"/>
    </xf>
    <xf numFmtId="0" fontId="24" fillId="7" borderId="0" xfId="0" applyFont="1" applyFill="1" applyBorder="1" applyProtection="1"/>
    <xf numFmtId="0" fontId="25" fillId="7" borderId="0" xfId="0" applyFont="1" applyFill="1" applyBorder="1" applyProtection="1"/>
    <xf numFmtId="0" fontId="25" fillId="7" borderId="0" xfId="0" quotePrefix="1" applyFont="1" applyFill="1" applyBorder="1" applyProtection="1"/>
    <xf numFmtId="0" fontId="28" fillId="7" borderId="0" xfId="0" applyFont="1" applyFill="1" applyBorder="1" applyProtection="1"/>
    <xf numFmtId="0" fontId="20" fillId="7" borderId="7" xfId="0" applyFont="1" applyFill="1" applyBorder="1" applyProtection="1"/>
    <xf numFmtId="0" fontId="14" fillId="7" borderId="8" xfId="0" applyFont="1" applyFill="1" applyBorder="1" applyProtection="1"/>
    <xf numFmtId="0" fontId="14" fillId="7" borderId="9" xfId="0" applyFont="1" applyFill="1" applyBorder="1" applyProtection="1"/>
    <xf numFmtId="3" fontId="27" fillId="14" borderId="40" xfId="0" applyNumberFormat="1" applyFont="1" applyFill="1" applyBorder="1" applyAlignment="1" applyProtection="1">
      <alignment horizontal="center" vertical="center" wrapText="1"/>
      <protection locked="0"/>
    </xf>
    <xf numFmtId="164" fontId="27" fillId="14" borderId="30" xfId="0" applyNumberFormat="1" applyFont="1" applyFill="1" applyBorder="1" applyAlignment="1" applyProtection="1">
      <alignment horizontal="center" vertical="center" wrapText="1"/>
      <protection locked="0"/>
    </xf>
    <xf numFmtId="3" fontId="27" fillId="14" borderId="30" xfId="0" applyNumberFormat="1" applyFont="1" applyFill="1" applyBorder="1" applyAlignment="1" applyProtection="1">
      <alignment horizontal="center" vertical="center" wrapText="1"/>
      <protection locked="0"/>
    </xf>
    <xf numFmtId="0" fontId="27" fillId="13" borderId="61" xfId="0" applyFont="1" applyFill="1" applyBorder="1" applyAlignment="1" applyProtection="1">
      <alignment horizontal="left" vertical="center" wrapText="1"/>
    </xf>
    <xf numFmtId="0" fontId="27" fillId="13" borderId="48" xfId="0" applyFont="1" applyFill="1" applyBorder="1" applyAlignment="1" applyProtection="1">
      <alignment vertical="center"/>
    </xf>
    <xf numFmtId="0" fontId="0" fillId="9" borderId="0" xfId="0" applyFill="1" applyProtection="1"/>
    <xf numFmtId="0" fontId="26" fillId="13" borderId="33" xfId="0" applyFont="1" applyFill="1" applyBorder="1" applyAlignment="1" applyProtection="1">
      <alignment horizontal="center" vertical="center"/>
    </xf>
    <xf numFmtId="3" fontId="27" fillId="13" borderId="58" xfId="0" applyNumberFormat="1" applyFont="1" applyFill="1" applyBorder="1" applyAlignment="1" applyProtection="1">
      <alignment vertical="center"/>
    </xf>
    <xf numFmtId="0" fontId="27" fillId="13" borderId="67" xfId="0" applyFont="1" applyFill="1" applyBorder="1" applyAlignment="1" applyProtection="1">
      <alignment vertical="center"/>
    </xf>
    <xf numFmtId="0" fontId="27" fillId="13" borderId="1" xfId="0" applyFont="1" applyFill="1" applyBorder="1" applyAlignment="1" applyProtection="1">
      <alignment vertical="center"/>
    </xf>
    <xf numFmtId="0" fontId="27" fillId="13" borderId="68" xfId="0" applyFont="1" applyFill="1" applyBorder="1" applyAlignment="1" applyProtection="1">
      <alignment vertical="center"/>
    </xf>
    <xf numFmtId="0" fontId="39" fillId="7" borderId="1" xfId="0" applyFont="1" applyFill="1" applyBorder="1" applyProtection="1"/>
    <xf numFmtId="0" fontId="26" fillId="13" borderId="3" xfId="0" applyFont="1" applyFill="1" applyBorder="1" applyAlignment="1" applyProtection="1">
      <alignment vertical="center" wrapText="1"/>
    </xf>
    <xf numFmtId="4" fontId="27" fillId="13" borderId="70" xfId="0" applyNumberFormat="1" applyFont="1" applyFill="1" applyBorder="1" applyAlignment="1" applyProtection="1">
      <alignment vertical="center"/>
    </xf>
    <xf numFmtId="165" fontId="27" fillId="13" borderId="8" xfId="0" applyNumberFormat="1" applyFont="1" applyFill="1" applyBorder="1" applyAlignment="1" applyProtection="1">
      <alignment vertical="center"/>
    </xf>
    <xf numFmtId="165" fontId="27" fillId="13" borderId="58" xfId="0" applyNumberFormat="1" applyFont="1" applyFill="1" applyBorder="1" applyAlignment="1" applyProtection="1">
      <alignment vertical="center"/>
    </xf>
    <xf numFmtId="165" fontId="27" fillId="13" borderId="70" xfId="0" applyNumberFormat="1" applyFont="1" applyFill="1" applyBorder="1" applyAlignment="1" applyProtection="1">
      <alignment vertical="center"/>
    </xf>
    <xf numFmtId="0" fontId="27" fillId="13" borderId="70" xfId="0" applyFont="1" applyFill="1" applyBorder="1" applyAlignment="1" applyProtection="1">
      <alignment vertical="center"/>
    </xf>
    <xf numFmtId="165" fontId="27" fillId="13" borderId="0" xfId="0" applyNumberFormat="1" applyFont="1" applyFill="1" applyBorder="1" applyAlignment="1" applyProtection="1">
      <alignment vertical="center"/>
    </xf>
    <xf numFmtId="0" fontId="0" fillId="9" borderId="0" xfId="0" applyFill="1" applyBorder="1" applyProtection="1"/>
    <xf numFmtId="0" fontId="27" fillId="13" borderId="46" xfId="0" applyFont="1" applyFill="1" applyBorder="1" applyAlignment="1" applyProtection="1">
      <alignment vertical="center"/>
    </xf>
    <xf numFmtId="0" fontId="27" fillId="13" borderId="0" xfId="0" applyFont="1" applyFill="1" applyBorder="1" applyAlignment="1" applyProtection="1">
      <alignment horizontal="left" vertical="center"/>
    </xf>
    <xf numFmtId="0" fontId="27" fillId="13" borderId="59" xfId="0" applyFont="1" applyFill="1" applyBorder="1" applyAlignment="1" applyProtection="1">
      <alignment vertical="center"/>
    </xf>
    <xf numFmtId="0" fontId="27" fillId="13" borderId="60" xfId="0" applyFont="1" applyFill="1" applyBorder="1" applyAlignment="1" applyProtection="1">
      <alignment horizontal="left" vertical="center"/>
    </xf>
    <xf numFmtId="0" fontId="27" fillId="13" borderId="59" xfId="0" applyFont="1" applyFill="1" applyBorder="1" applyAlignment="1" applyProtection="1">
      <alignment vertical="center" wrapText="1"/>
    </xf>
    <xf numFmtId="0" fontId="27" fillId="13" borderId="60" xfId="0" applyFont="1" applyFill="1" applyBorder="1" applyAlignment="1" applyProtection="1">
      <alignment vertical="center" wrapText="1"/>
    </xf>
    <xf numFmtId="0" fontId="27" fillId="13" borderId="57" xfId="0" applyFont="1" applyFill="1" applyBorder="1" applyAlignment="1" applyProtection="1">
      <alignment vertical="center" wrapText="1"/>
    </xf>
    <xf numFmtId="0" fontId="27" fillId="13" borderId="48" xfId="0" applyFont="1" applyFill="1" applyBorder="1" applyAlignment="1" applyProtection="1">
      <alignment vertical="center" wrapText="1"/>
    </xf>
    <xf numFmtId="0" fontId="27" fillId="13" borderId="49" xfId="0" applyFont="1" applyFill="1" applyBorder="1" applyAlignment="1" applyProtection="1">
      <alignment vertical="center" wrapText="1"/>
    </xf>
    <xf numFmtId="0" fontId="40" fillId="9" borderId="0" xfId="2" applyFont="1" applyFill="1" applyProtection="1"/>
    <xf numFmtId="0" fontId="27" fillId="13" borderId="35" xfId="0" applyFont="1" applyFill="1" applyBorder="1" applyAlignment="1" applyProtection="1">
      <alignment horizontal="left" vertical="center" wrapText="1"/>
    </xf>
    <xf numFmtId="0" fontId="27" fillId="13" borderId="58" xfId="0" applyFont="1" applyFill="1" applyBorder="1" applyAlignment="1" applyProtection="1">
      <alignment vertical="center" wrapText="1"/>
    </xf>
    <xf numFmtId="0" fontId="27" fillId="13" borderId="61" xfId="0" applyFont="1" applyFill="1" applyBorder="1" applyAlignment="1" applyProtection="1">
      <alignment vertical="center"/>
    </xf>
    <xf numFmtId="4" fontId="27" fillId="13" borderId="48" xfId="0" applyNumberFormat="1" applyFont="1" applyFill="1" applyBorder="1" applyAlignment="1" applyProtection="1">
      <alignment vertical="center"/>
    </xf>
    <xf numFmtId="2" fontId="14" fillId="7" borderId="23" xfId="0" applyNumberFormat="1" applyFont="1" applyFill="1" applyBorder="1" applyAlignment="1">
      <alignment horizontal="right"/>
    </xf>
    <xf numFmtId="2" fontId="14" fillId="7" borderId="52" xfId="0" applyNumberFormat="1" applyFont="1" applyFill="1" applyBorder="1" applyAlignment="1">
      <alignment horizontal="right"/>
    </xf>
    <xf numFmtId="9" fontId="27" fillId="14" borderId="2" xfId="3" applyFont="1" applyFill="1" applyBorder="1" applyAlignment="1" applyProtection="1">
      <alignment horizontal="center" vertical="center" wrapText="1"/>
      <protection locked="0"/>
    </xf>
    <xf numFmtId="0" fontId="27" fillId="13" borderId="75" xfId="0" applyFont="1" applyFill="1" applyBorder="1" applyAlignment="1" applyProtection="1">
      <alignment vertical="center" wrapText="1"/>
    </xf>
    <xf numFmtId="3" fontId="27" fillId="14" borderId="78" xfId="0" applyNumberFormat="1" applyFont="1" applyFill="1" applyBorder="1" applyAlignment="1" applyProtection="1">
      <alignment horizontal="center" vertical="center" wrapText="1"/>
      <protection locked="0"/>
    </xf>
    <xf numFmtId="3" fontId="27" fillId="14" borderId="2" xfId="0" applyNumberFormat="1" applyFont="1" applyFill="1" applyBorder="1" applyAlignment="1" applyProtection="1">
      <alignment horizontal="center" vertical="center" wrapText="1"/>
      <protection locked="0"/>
    </xf>
    <xf numFmtId="3" fontId="27" fillId="14" borderId="79" xfId="0" applyNumberFormat="1" applyFont="1" applyFill="1" applyBorder="1" applyAlignment="1" applyProtection="1">
      <alignment horizontal="center" vertical="center" wrapText="1"/>
      <protection locked="0"/>
    </xf>
    <xf numFmtId="0" fontId="26" fillId="13" borderId="81" xfId="0" applyFont="1" applyFill="1" applyBorder="1" applyAlignment="1" applyProtection="1">
      <alignment vertical="center"/>
    </xf>
    <xf numFmtId="0" fontId="26" fillId="13" borderId="62" xfId="0" applyFont="1" applyFill="1" applyBorder="1" applyAlignment="1" applyProtection="1">
      <alignment horizontal="center" vertical="center"/>
    </xf>
    <xf numFmtId="0" fontId="26" fillId="13" borderId="82" xfId="0" applyFont="1" applyFill="1" applyBorder="1" applyAlignment="1" applyProtection="1">
      <alignment horizontal="center" vertical="center"/>
    </xf>
    <xf numFmtId="0" fontId="26" fillId="13" borderId="83" xfId="0" applyFont="1" applyFill="1" applyBorder="1" applyAlignment="1" applyProtection="1">
      <alignment horizontal="center" vertical="center"/>
    </xf>
    <xf numFmtId="0" fontId="27" fillId="13" borderId="84" xfId="0" applyFont="1" applyFill="1" applyBorder="1" applyAlignment="1" applyProtection="1">
      <alignment vertical="center" wrapText="1"/>
    </xf>
    <xf numFmtId="0" fontId="27" fillId="13" borderId="85" xfId="0" applyFont="1" applyFill="1" applyBorder="1" applyAlignment="1" applyProtection="1">
      <alignment horizontal="left" vertical="center"/>
    </xf>
    <xf numFmtId="0" fontId="27" fillId="13" borderId="86" xfId="0" applyFont="1" applyFill="1" applyBorder="1" applyAlignment="1" applyProtection="1">
      <alignment vertical="center" wrapText="1"/>
    </xf>
    <xf numFmtId="0" fontId="27" fillId="13" borderId="74" xfId="0" applyFont="1" applyFill="1" applyBorder="1" applyAlignment="1" applyProtection="1">
      <alignment vertical="center" wrapText="1"/>
    </xf>
    <xf numFmtId="0" fontId="27" fillId="13" borderId="8" xfId="0" applyFont="1" applyFill="1" applyBorder="1" applyAlignment="1" applyProtection="1">
      <alignment vertical="center" wrapText="1"/>
    </xf>
    <xf numFmtId="0" fontId="27" fillId="13" borderId="9" xfId="0" applyFont="1" applyFill="1" applyBorder="1" applyAlignment="1" applyProtection="1">
      <alignment vertical="center" wrapText="1"/>
    </xf>
    <xf numFmtId="0" fontId="27" fillId="13" borderId="87" xfId="0" applyFont="1" applyFill="1" applyBorder="1" applyAlignment="1" applyProtection="1">
      <alignment vertical="center" wrapText="1"/>
    </xf>
    <xf numFmtId="0" fontId="27" fillId="13" borderId="88" xfId="0" applyFont="1" applyFill="1" applyBorder="1" applyAlignment="1" applyProtection="1">
      <alignment vertical="center" wrapText="1"/>
    </xf>
    <xf numFmtId="0" fontId="14" fillId="7" borderId="53" xfId="6" applyFont="1" applyFill="1" applyBorder="1" applyAlignment="1"/>
    <xf numFmtId="0" fontId="14" fillId="7" borderId="55" xfId="6" applyFont="1" applyFill="1" applyBorder="1" applyAlignment="1"/>
    <xf numFmtId="0" fontId="14" fillId="0" borderId="2" xfId="0" applyFont="1" applyBorder="1"/>
    <xf numFmtId="170" fontId="14" fillId="9" borderId="0" xfId="0" applyNumberFormat="1" applyFont="1" applyFill="1" applyProtection="1"/>
    <xf numFmtId="0" fontId="16" fillId="7" borderId="32" xfId="0" applyFont="1" applyFill="1" applyBorder="1" applyAlignment="1"/>
    <xf numFmtId="0" fontId="14" fillId="7" borderId="89" xfId="0" applyFont="1" applyFill="1" applyBorder="1" applyAlignment="1"/>
    <xf numFmtId="166" fontId="14" fillId="7" borderId="91" xfId="0" applyNumberFormat="1" applyFont="1" applyFill="1" applyBorder="1"/>
    <xf numFmtId="0" fontId="14" fillId="9" borderId="90" xfId="0" applyFont="1" applyFill="1" applyBorder="1"/>
    <xf numFmtId="166" fontId="14" fillId="7" borderId="0" xfId="0" applyNumberFormat="1" applyFont="1" applyFill="1" applyBorder="1"/>
    <xf numFmtId="166" fontId="14" fillId="7" borderId="90" xfId="0" applyNumberFormat="1" applyFont="1" applyFill="1" applyBorder="1"/>
    <xf numFmtId="166" fontId="14" fillId="7" borderId="63" xfId="0" applyNumberFormat="1" applyFont="1" applyFill="1" applyBorder="1"/>
    <xf numFmtId="166" fontId="14" fillId="0" borderId="54" xfId="0" applyNumberFormat="1" applyFont="1" applyBorder="1"/>
    <xf numFmtId="166" fontId="14" fillId="0" borderId="2" xfId="0" applyNumberFormat="1" applyFont="1" applyBorder="1"/>
    <xf numFmtId="167" fontId="1" fillId="7" borderId="23" xfId="5" applyNumberFormat="1" applyFont="1" applyFill="1" applyBorder="1"/>
    <xf numFmtId="167" fontId="1" fillId="7" borderId="52" xfId="5" applyNumberFormat="1" applyFont="1" applyFill="1" applyBorder="1"/>
    <xf numFmtId="2" fontId="14" fillId="9" borderId="0" xfId="0" applyNumberFormat="1" applyFont="1" applyFill="1" applyProtection="1"/>
    <xf numFmtId="0" fontId="16" fillId="7" borderId="26" xfId="0" applyFont="1" applyFill="1" applyBorder="1"/>
    <xf numFmtId="0" fontId="16" fillId="7" borderId="28" xfId="0" applyFont="1" applyFill="1" applyBorder="1" applyAlignment="1"/>
    <xf numFmtId="0" fontId="16" fillId="7" borderId="31" xfId="0" applyFont="1" applyFill="1" applyBorder="1"/>
    <xf numFmtId="0" fontId="16" fillId="0" borderId="27" xfId="6" applyFont="1" applyFill="1" applyBorder="1" applyAlignment="1"/>
    <xf numFmtId="0" fontId="16" fillId="0" borderId="28" xfId="6" applyFont="1" applyFill="1" applyBorder="1" applyAlignment="1"/>
    <xf numFmtId="171" fontId="14" fillId="7" borderId="23" xfId="0" applyNumberFormat="1" applyFont="1" applyFill="1" applyBorder="1" applyAlignment="1">
      <alignment horizontal="right"/>
    </xf>
    <xf numFmtId="171" fontId="14" fillId="7" borderId="52" xfId="0" applyNumberFormat="1" applyFont="1" applyFill="1" applyBorder="1" applyAlignment="1">
      <alignment horizontal="right"/>
    </xf>
    <xf numFmtId="0" fontId="44" fillId="13" borderId="87" xfId="0" applyFont="1" applyFill="1" applyBorder="1" applyAlignment="1" applyProtection="1">
      <alignment vertical="center" wrapText="1"/>
    </xf>
    <xf numFmtId="166" fontId="44" fillId="13" borderId="92" xfId="0" applyNumberFormat="1" applyFont="1" applyFill="1" applyBorder="1" applyAlignment="1" applyProtection="1">
      <alignment horizontal="center" vertical="center" wrapText="1"/>
    </xf>
    <xf numFmtId="0" fontId="44" fillId="13" borderId="58" xfId="0" applyFont="1" applyFill="1" applyBorder="1" applyAlignment="1" applyProtection="1">
      <alignment vertical="center" wrapText="1"/>
    </xf>
    <xf numFmtId="0" fontId="44" fillId="13" borderId="76" xfId="0" applyFont="1" applyFill="1" applyBorder="1" applyAlignment="1" applyProtection="1">
      <alignment vertical="center" wrapText="1"/>
    </xf>
    <xf numFmtId="0" fontId="27" fillId="13" borderId="76" xfId="0" applyFont="1" applyFill="1" applyBorder="1" applyAlignment="1" applyProtection="1">
      <alignment vertical="center" wrapText="1"/>
    </xf>
    <xf numFmtId="166" fontId="44" fillId="13" borderId="12" xfId="0" applyNumberFormat="1" applyFont="1" applyFill="1" applyBorder="1" applyAlignment="1" applyProtection="1">
      <alignment horizontal="center" vertical="center" wrapText="1"/>
    </xf>
    <xf numFmtId="166" fontId="44" fillId="13" borderId="24" xfId="0" applyNumberFormat="1" applyFont="1" applyFill="1" applyBorder="1" applyAlignment="1" applyProtection="1">
      <alignment horizontal="center" vertical="center" wrapText="1"/>
    </xf>
    <xf numFmtId="166" fontId="27" fillId="13" borderId="2" xfId="0" applyNumberFormat="1" applyFont="1" applyFill="1" applyBorder="1" applyAlignment="1" applyProtection="1">
      <alignment vertical="center" wrapText="1"/>
    </xf>
    <xf numFmtId="0" fontId="27" fillId="13" borderId="2" xfId="0" applyFont="1" applyFill="1" applyBorder="1" applyAlignment="1" applyProtection="1">
      <alignment vertical="center" wrapText="1"/>
    </xf>
    <xf numFmtId="170" fontId="27" fillId="13" borderId="54" xfId="0" applyNumberFormat="1" applyFont="1" applyFill="1" applyBorder="1" applyAlignment="1" applyProtection="1">
      <alignment vertical="center"/>
    </xf>
    <xf numFmtId="168" fontId="14" fillId="10" borderId="19" xfId="0" applyNumberFormat="1" applyFont="1" applyFill="1" applyBorder="1" applyAlignment="1" applyProtection="1">
      <alignment vertical="center"/>
    </xf>
    <xf numFmtId="0" fontId="33" fillId="11" borderId="20" xfId="0" applyFont="1" applyFill="1" applyBorder="1" applyProtection="1"/>
    <xf numFmtId="0" fontId="33" fillId="11" borderId="21" xfId="0" applyFont="1" applyFill="1" applyBorder="1" applyProtection="1"/>
    <xf numFmtId="0" fontId="33" fillId="11" borderId="22" xfId="0" applyFont="1" applyFill="1" applyBorder="1" applyProtection="1"/>
    <xf numFmtId="0" fontId="14" fillId="15" borderId="2" xfId="0" applyFont="1" applyFill="1" applyBorder="1" applyAlignment="1" applyProtection="1">
      <alignment vertical="top"/>
    </xf>
    <xf numFmtId="0" fontId="16" fillId="7" borderId="27" xfId="0" applyFont="1" applyFill="1" applyBorder="1"/>
    <xf numFmtId="0" fontId="16" fillId="7" borderId="93" xfId="0" applyFont="1" applyFill="1" applyBorder="1" applyAlignment="1"/>
    <xf numFmtId="0" fontId="9" fillId="4" borderId="20" xfId="0" applyFont="1" applyFill="1" applyBorder="1" applyAlignment="1">
      <alignment horizontal="left" wrapText="1"/>
    </xf>
    <xf numFmtId="0" fontId="0" fillId="0" borderId="21" xfId="0" applyBorder="1"/>
    <xf numFmtId="0" fontId="0" fillId="0" borderId="22" xfId="0" applyBorder="1"/>
    <xf numFmtId="0" fontId="9" fillId="4" borderId="20" xfId="0" applyFont="1" applyFill="1" applyBorder="1" applyAlignment="1">
      <alignment horizontal="justify" wrapText="1"/>
    </xf>
    <xf numFmtId="0" fontId="0" fillId="4" borderId="21" xfId="0" applyFill="1" applyBorder="1" applyAlignment="1"/>
    <xf numFmtId="0" fontId="0" fillId="4" borderId="22" xfId="0" applyFill="1" applyBorder="1" applyAlignment="1"/>
    <xf numFmtId="0" fontId="6" fillId="4" borderId="0" xfId="0" applyFont="1" applyFill="1" applyBorder="1" applyAlignment="1">
      <alignment wrapText="1"/>
    </xf>
    <xf numFmtId="0" fontId="6" fillId="4" borderId="0" xfId="0" applyFont="1" applyFill="1" applyBorder="1" applyAlignment="1"/>
    <xf numFmtId="0" fontId="9" fillId="4" borderId="0" xfId="0" applyFont="1" applyFill="1" applyBorder="1" applyAlignment="1">
      <alignment vertical="top" wrapText="1"/>
    </xf>
    <xf numFmtId="0" fontId="9" fillId="4" borderId="0" xfId="0" applyFont="1" applyFill="1" applyBorder="1" applyAlignment="1">
      <alignment vertical="top"/>
    </xf>
    <xf numFmtId="0" fontId="0" fillId="4" borderId="0" xfId="0" applyFill="1" applyBorder="1" applyAlignment="1">
      <alignment vertical="top"/>
    </xf>
    <xf numFmtId="0" fontId="9" fillId="4" borderId="13" xfId="0" applyFont="1" applyFill="1" applyBorder="1" applyAlignment="1">
      <alignment vertical="center" wrapText="1"/>
    </xf>
    <xf numFmtId="0" fontId="9" fillId="4" borderId="0" xfId="0" applyFont="1" applyFill="1" applyBorder="1" applyAlignment="1">
      <alignment vertical="center" wrapText="1"/>
    </xf>
    <xf numFmtId="0" fontId="9" fillId="4" borderId="0" xfId="0" applyFont="1" applyFill="1" applyBorder="1" applyAlignment="1">
      <alignment vertical="center"/>
    </xf>
    <xf numFmtId="0" fontId="0" fillId="0" borderId="0" xfId="0" applyAlignment="1">
      <alignment vertical="center"/>
    </xf>
    <xf numFmtId="0" fontId="9" fillId="4" borderId="25" xfId="0" applyFont="1" applyFill="1" applyBorder="1" applyAlignment="1">
      <alignment vertical="center" wrapText="1"/>
    </xf>
    <xf numFmtId="0" fontId="0" fillId="0" borderId="16" xfId="0" applyBorder="1" applyAlignment="1">
      <alignment vertical="center"/>
    </xf>
    <xf numFmtId="0" fontId="26" fillId="15" borderId="20" xfId="0" applyFont="1" applyFill="1" applyBorder="1" applyAlignment="1" applyProtection="1">
      <alignment vertical="top" wrapText="1"/>
    </xf>
    <xf numFmtId="0" fontId="26" fillId="15" borderId="21" xfId="0" applyFont="1" applyFill="1" applyBorder="1" applyAlignment="1" applyProtection="1">
      <alignment vertical="top" wrapText="1"/>
    </xf>
    <xf numFmtId="0" fontId="26" fillId="15" borderId="22" xfId="0" applyFont="1" applyFill="1" applyBorder="1" applyAlignment="1" applyProtection="1">
      <alignment vertical="top" wrapText="1"/>
    </xf>
    <xf numFmtId="0" fontId="27" fillId="15" borderId="2" xfId="0" applyFont="1" applyFill="1" applyBorder="1" applyAlignment="1" applyProtection="1">
      <alignment vertical="top"/>
    </xf>
    <xf numFmtId="0" fontId="27" fillId="15" borderId="20" xfId="0" applyFont="1" applyFill="1" applyBorder="1" applyAlignment="1" applyProtection="1">
      <alignment horizontal="left" vertical="top"/>
    </xf>
    <xf numFmtId="0" fontId="27" fillId="15" borderId="21" xfId="0" applyFont="1" applyFill="1" applyBorder="1" applyAlignment="1" applyProtection="1">
      <alignment horizontal="left" vertical="top"/>
    </xf>
    <xf numFmtId="0" fontId="27" fillId="15" borderId="22" xfId="0" applyFont="1" applyFill="1" applyBorder="1" applyAlignment="1" applyProtection="1">
      <alignment horizontal="left" vertical="top"/>
    </xf>
    <xf numFmtId="0" fontId="27" fillId="14" borderId="20" xfId="0" applyFont="1" applyFill="1" applyBorder="1" applyAlignment="1" applyProtection="1">
      <alignment horizontal="left" vertical="top"/>
      <protection locked="0"/>
    </xf>
    <xf numFmtId="0" fontId="27" fillId="14" borderId="21" xfId="0" applyFont="1" applyFill="1" applyBorder="1" applyAlignment="1" applyProtection="1">
      <alignment horizontal="left" vertical="top"/>
      <protection locked="0"/>
    </xf>
    <xf numFmtId="0" fontId="27" fillId="14" borderId="22" xfId="0" applyFont="1" applyFill="1" applyBorder="1" applyAlignment="1" applyProtection="1">
      <alignment horizontal="left" vertical="top"/>
      <protection locked="0"/>
    </xf>
    <xf numFmtId="9" fontId="27" fillId="14" borderId="2" xfId="3" applyFont="1" applyFill="1" applyBorder="1" applyAlignment="1" applyProtection="1">
      <alignment horizontal="left" vertical="top"/>
      <protection locked="0"/>
    </xf>
    <xf numFmtId="0" fontId="17" fillId="7" borderId="0" xfId="0" applyFont="1" applyFill="1" applyBorder="1" applyAlignment="1" applyProtection="1">
      <alignment wrapText="1"/>
    </xf>
    <xf numFmtId="0" fontId="14" fillId="7" borderId="0" xfId="0" applyFont="1" applyFill="1" applyBorder="1" applyAlignment="1" applyProtection="1">
      <alignment vertical="top" wrapText="1"/>
    </xf>
    <xf numFmtId="0" fontId="27" fillId="13" borderId="73" xfId="0" applyFont="1" applyFill="1" applyBorder="1" applyAlignment="1" applyProtection="1">
      <alignment horizontal="left" vertical="center" wrapText="1"/>
    </xf>
    <xf numFmtId="0" fontId="27" fillId="13" borderId="58" xfId="0" applyFont="1" applyFill="1" applyBorder="1" applyAlignment="1" applyProtection="1">
      <alignment horizontal="left" vertical="center" wrapText="1"/>
    </xf>
    <xf numFmtId="167" fontId="27" fillId="15" borderId="20" xfId="0" applyNumberFormat="1" applyFont="1" applyFill="1" applyBorder="1" applyAlignment="1" applyProtection="1">
      <alignment horizontal="left" vertical="top"/>
    </xf>
    <xf numFmtId="165" fontId="27" fillId="13" borderId="71" xfId="0" applyNumberFormat="1" applyFont="1" applyFill="1" applyBorder="1" applyAlignment="1" applyProtection="1">
      <alignment horizontal="center" vertical="center" wrapText="1"/>
    </xf>
    <xf numFmtId="165" fontId="27" fillId="13" borderId="29" xfId="0" applyNumberFormat="1" applyFont="1" applyFill="1" applyBorder="1" applyAlignment="1" applyProtection="1">
      <alignment horizontal="center" vertical="center" wrapText="1"/>
    </xf>
    <xf numFmtId="165" fontId="27" fillId="13" borderId="37" xfId="0" applyNumberFormat="1" applyFont="1" applyFill="1" applyBorder="1" applyAlignment="1" applyProtection="1">
      <alignment horizontal="center" vertical="center" wrapText="1"/>
    </xf>
    <xf numFmtId="0" fontId="27" fillId="13" borderId="69" xfId="0" applyFont="1" applyFill="1" applyBorder="1" applyAlignment="1" applyProtection="1">
      <alignment vertical="center" wrapText="1"/>
    </xf>
    <xf numFmtId="0" fontId="27" fillId="13" borderId="70" xfId="0" applyFont="1" applyFill="1" applyBorder="1" applyAlignment="1" applyProtection="1">
      <alignment vertical="center"/>
    </xf>
    <xf numFmtId="0" fontId="29" fillId="7" borderId="4" xfId="0" quotePrefix="1" applyFont="1" applyFill="1" applyBorder="1" applyAlignment="1" applyProtection="1">
      <alignment horizontal="left" vertical="top" wrapText="1"/>
    </xf>
    <xf numFmtId="0" fontId="29" fillId="7" borderId="4" xfId="0" applyFont="1" applyFill="1" applyBorder="1" applyAlignment="1" applyProtection="1">
      <alignment horizontal="left" vertical="top" wrapText="1"/>
    </xf>
    <xf numFmtId="0" fontId="25" fillId="7" borderId="20" xfId="0" applyFont="1" applyFill="1" applyBorder="1" applyAlignment="1" applyProtection="1">
      <alignment horizontal="justify" vertical="top" wrapText="1"/>
    </xf>
    <xf numFmtId="0" fontId="25" fillId="7" borderId="21" xfId="0" applyFont="1" applyFill="1" applyBorder="1" applyAlignment="1" applyProtection="1">
      <alignment vertical="top"/>
    </xf>
    <xf numFmtId="0" fontId="25" fillId="7" borderId="22" xfId="0" applyFont="1" applyFill="1" applyBorder="1" applyAlignment="1" applyProtection="1">
      <alignment vertical="top"/>
    </xf>
    <xf numFmtId="0" fontId="27" fillId="13" borderId="7" xfId="0" applyFont="1" applyFill="1" applyBorder="1" applyAlignment="1" applyProtection="1">
      <alignment horizontal="left" vertical="center" wrapText="1"/>
    </xf>
    <xf numFmtId="0" fontId="27" fillId="13" borderId="8" xfId="0" applyFont="1" applyFill="1" applyBorder="1" applyAlignment="1" applyProtection="1">
      <alignment horizontal="left" vertical="center" wrapText="1"/>
    </xf>
    <xf numFmtId="0" fontId="27" fillId="13" borderId="69" xfId="0" applyFont="1" applyFill="1" applyBorder="1" applyAlignment="1" applyProtection="1">
      <alignment horizontal="left" vertical="center" wrapText="1"/>
    </xf>
    <xf numFmtId="0" fontId="27" fillId="13" borderId="70" xfId="0" applyFont="1" applyFill="1" applyBorder="1" applyAlignment="1" applyProtection="1">
      <alignment horizontal="left" vertical="center" wrapText="1"/>
    </xf>
    <xf numFmtId="0" fontId="26" fillId="13" borderId="3" xfId="0" applyFont="1" applyFill="1" applyBorder="1" applyAlignment="1" applyProtection="1">
      <alignment vertical="center" wrapText="1"/>
    </xf>
    <xf numFmtId="0" fontId="26" fillId="13" borderId="4" xfId="0" applyFont="1" applyFill="1" applyBorder="1" applyAlignment="1" applyProtection="1">
      <alignment vertical="center"/>
    </xf>
    <xf numFmtId="0" fontId="27" fillId="13" borderId="6" xfId="0" applyFont="1" applyFill="1" applyBorder="1" applyAlignment="1" applyProtection="1">
      <alignment horizontal="left" vertical="center" wrapText="1"/>
    </xf>
    <xf numFmtId="0" fontId="27" fillId="13" borderId="0" xfId="0" applyFont="1" applyFill="1" applyBorder="1" applyAlignment="1" applyProtection="1">
      <alignment horizontal="left" vertical="center" wrapText="1"/>
    </xf>
    <xf numFmtId="169" fontId="27" fillId="13" borderId="72" xfId="0" applyNumberFormat="1" applyFont="1" applyFill="1" applyBorder="1" applyAlignment="1" applyProtection="1">
      <alignment horizontal="center" vertical="center" wrapText="1"/>
    </xf>
    <xf numFmtId="1" fontId="27" fillId="15" borderId="20" xfId="0" applyNumberFormat="1" applyFont="1" applyFill="1" applyBorder="1" applyAlignment="1" applyProtection="1">
      <alignment horizontal="left" vertical="top"/>
    </xf>
    <xf numFmtId="1" fontId="27" fillId="15" borderId="21" xfId="0" applyNumberFormat="1" applyFont="1" applyFill="1" applyBorder="1" applyAlignment="1" applyProtection="1">
      <alignment horizontal="left" vertical="top"/>
    </xf>
    <xf numFmtId="1" fontId="27" fillId="15" borderId="22" xfId="0" applyNumberFormat="1" applyFont="1" applyFill="1" applyBorder="1" applyAlignment="1" applyProtection="1">
      <alignment horizontal="left" vertical="top"/>
    </xf>
    <xf numFmtId="0" fontId="27" fillId="13" borderId="77" xfId="0" applyFont="1" applyFill="1" applyBorder="1" applyAlignment="1" applyProtection="1">
      <alignment horizontal="left" vertical="center" wrapText="1"/>
    </xf>
    <xf numFmtId="0" fontId="27" fillId="13" borderId="45" xfId="0" applyFont="1" applyFill="1" applyBorder="1" applyAlignment="1" applyProtection="1">
      <alignment vertical="center" wrapText="1"/>
    </xf>
    <xf numFmtId="0" fontId="27" fillId="13" borderId="48" xfId="0" applyFont="1" applyFill="1" applyBorder="1" applyAlignment="1" applyProtection="1">
      <alignment vertical="center"/>
    </xf>
    <xf numFmtId="0" fontId="31" fillId="8" borderId="17" xfId="0" applyFont="1" applyFill="1" applyBorder="1" applyAlignment="1">
      <alignment horizontal="left" wrapText="1"/>
    </xf>
    <xf numFmtId="0" fontId="32" fillId="8" borderId="19" xfId="0" applyFont="1" applyFill="1" applyBorder="1" applyAlignment="1">
      <alignment horizontal="left" wrapText="1"/>
    </xf>
    <xf numFmtId="0" fontId="32" fillId="8" borderId="18" xfId="0" applyFont="1" applyFill="1" applyBorder="1" applyAlignment="1">
      <alignment horizontal="left" wrapText="1"/>
    </xf>
    <xf numFmtId="0" fontId="16" fillId="7" borderId="31" xfId="0" applyFont="1" applyFill="1" applyBorder="1" applyAlignment="1"/>
    <xf numFmtId="0" fontId="14" fillId="7" borderId="32" xfId="0" applyFont="1" applyFill="1" applyBorder="1" applyAlignment="1"/>
    <xf numFmtId="0" fontId="14" fillId="7" borderId="80" xfId="0" applyFont="1" applyFill="1" applyBorder="1" applyAlignment="1">
      <alignment horizontal="center" vertical="center" wrapText="1"/>
    </xf>
    <xf numFmtId="0" fontId="14" fillId="7" borderId="44"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7" xfId="0" applyFont="1" applyFill="1" applyBorder="1" applyAlignment="1">
      <alignment horizontal="center" vertical="center" wrapText="1"/>
    </xf>
    <xf numFmtId="0" fontId="14" fillId="7" borderId="9" xfId="0" applyFont="1" applyFill="1" applyBorder="1" applyAlignment="1">
      <alignment horizontal="center" vertical="center" wrapText="1"/>
    </xf>
    <xf numFmtId="0" fontId="15" fillId="12" borderId="20" xfId="0" applyFont="1" applyFill="1" applyBorder="1" applyAlignment="1">
      <alignment horizontal="center" vertical="center" wrapText="1"/>
    </xf>
    <xf numFmtId="0" fontId="14" fillId="12" borderId="21" xfId="0" applyFont="1" applyFill="1" applyBorder="1" applyAlignment="1">
      <alignment vertical="center" wrapText="1"/>
    </xf>
    <xf numFmtId="0" fontId="14" fillId="12" borderId="22" xfId="0" applyFont="1" applyFill="1" applyBorder="1" applyAlignment="1">
      <alignment vertical="center" wrapText="1"/>
    </xf>
    <xf numFmtId="0" fontId="14" fillId="9" borderId="0" xfId="0" applyFont="1" applyFill="1" applyAlignment="1">
      <alignment horizontal="left" vertical="top" wrapText="1"/>
    </xf>
    <xf numFmtId="0" fontId="14" fillId="7" borderId="20" xfId="0" applyFont="1" applyFill="1" applyBorder="1" applyAlignment="1">
      <alignment horizontal="left" vertical="center" wrapText="1"/>
    </xf>
    <xf numFmtId="0" fontId="14" fillId="7" borderId="21" xfId="0" applyFont="1" applyFill="1" applyBorder="1" applyAlignment="1">
      <alignment horizontal="left" vertical="center" wrapText="1"/>
    </xf>
    <xf numFmtId="0" fontId="14" fillId="7" borderId="22" xfId="0" applyFont="1" applyFill="1" applyBorder="1" applyAlignment="1">
      <alignment horizontal="left" vertical="center" wrapText="1"/>
    </xf>
    <xf numFmtId="0" fontId="14" fillId="7" borderId="0" xfId="0" applyFont="1" applyFill="1" applyBorder="1" applyAlignment="1">
      <alignment horizontal="center" vertical="center" wrapText="1"/>
    </xf>
    <xf numFmtId="0" fontId="14" fillId="7" borderId="8" xfId="0" applyFont="1" applyFill="1" applyBorder="1" applyAlignment="1">
      <alignment horizontal="center" vertical="center" wrapText="1"/>
    </xf>
    <xf numFmtId="0" fontId="16" fillId="7" borderId="62" xfId="0" applyFont="1" applyFill="1" applyBorder="1" applyAlignment="1"/>
    <xf numFmtId="0" fontId="31" fillId="8" borderId="19" xfId="0" applyFont="1" applyFill="1" applyBorder="1" applyAlignment="1">
      <alignment horizontal="left" wrapText="1"/>
    </xf>
    <xf numFmtId="0" fontId="31" fillId="8" borderId="18" xfId="0" applyFont="1" applyFill="1" applyBorder="1" applyAlignment="1">
      <alignment horizontal="left" wrapText="1"/>
    </xf>
    <xf numFmtId="0" fontId="16" fillId="7" borderId="32" xfId="0" applyFont="1" applyFill="1" applyBorder="1" applyAlignment="1"/>
  </cellXfs>
  <cellStyles count="8">
    <cellStyle name="Hyperlink" xfId="1" builtinId="8"/>
    <cellStyle name="Procent" xfId="3" builtinId="5"/>
    <cellStyle name="Procent 2" xfId="7"/>
    <cellStyle name="Procent 3" xfId="5"/>
    <cellStyle name="Standaard" xfId="0" builtinId="0"/>
    <cellStyle name="Standaard 2" xfId="2"/>
    <cellStyle name="Standaard 3" xfId="6"/>
    <cellStyle name="Standaard 4" xfId="4"/>
  </cellStyles>
  <dxfs count="0"/>
  <tableStyles count="0" defaultTableStyle="TableStyleMedium9" defaultPivotStyle="PivotStyleLight16"/>
  <colors>
    <mruColors>
      <color rgb="FFEAEAEA"/>
      <color rgb="FFD0EEFF"/>
      <color rgb="FFDDDDDD"/>
      <color rgb="FFB9E4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26670</xdr:rowOff>
    </xdr:from>
    <xdr:to>
      <xdr:col>14</xdr:col>
      <xdr:colOff>213360</xdr:colOff>
      <xdr:row>49</xdr:row>
      <xdr:rowOff>180975</xdr:rowOff>
    </xdr:to>
    <xdr:sp macro="" textlink="">
      <xdr:nvSpPr>
        <xdr:cNvPr id="1628" name="Text Box 1"/>
        <xdr:cNvSpPr txBox="1">
          <a:spLocks noChangeArrowheads="1"/>
        </xdr:cNvSpPr>
      </xdr:nvSpPr>
      <xdr:spPr bwMode="auto">
        <a:xfrm>
          <a:off x="247650" y="217170"/>
          <a:ext cx="7890510" cy="9298305"/>
        </a:xfrm>
        <a:prstGeom prst="rect">
          <a:avLst/>
        </a:prstGeom>
        <a:solidFill>
          <a:srgbClr val="FFFFFF"/>
        </a:solidFill>
        <a:ln w="9525">
          <a:solidFill>
            <a:srgbClr val="000000"/>
          </a:solidFill>
          <a:miter lim="800000"/>
          <a:headEnd/>
          <a:tailEnd/>
        </a:ln>
      </xdr:spPr>
      <xdr:txBody>
        <a:bodyPr vertOverflow="clip" wrap="square" lIns="36576" tIns="27432" rIns="0" bIns="0" anchor="t"/>
        <a:lstStyle/>
        <a:p>
          <a:pPr algn="l" rtl="0">
            <a:defRPr sz="1000"/>
          </a:pPr>
          <a:r>
            <a:rPr lang="nl-NL" sz="1400" b="1" i="0" u="none" strike="noStrike" baseline="0">
              <a:solidFill>
                <a:schemeClr val="accent1"/>
              </a:solidFill>
              <a:latin typeface="Trebuchet MS" panose="020B0603020202020204" pitchFamily="34" charset="0"/>
              <a:cs typeface="Arial"/>
            </a:rPr>
            <a:t>Inleiding</a:t>
          </a:r>
          <a:endParaRPr lang="nl-NL" sz="1400" b="0" i="0" u="none" strike="noStrike" baseline="0">
            <a:solidFill>
              <a:schemeClr val="accent1"/>
            </a:solidFill>
            <a:latin typeface="Trebuchet MS" panose="020B0603020202020204" pitchFamily="34" charset="0"/>
            <a:cs typeface="Arial"/>
          </a:endParaRPr>
        </a:p>
        <a:p>
          <a:pPr algn="l" rtl="0">
            <a:defRPr sz="1000"/>
          </a:pPr>
          <a:endParaRPr lang="nl-NL" sz="1000" b="0" i="0" u="none" strike="noStrike" baseline="0">
            <a:solidFill>
              <a:srgbClr val="000000"/>
            </a:solidFill>
            <a:latin typeface="Trebuchet MS" panose="020B0603020202020204" pitchFamily="34" charset="0"/>
            <a:cs typeface="Arial"/>
          </a:endParaRPr>
        </a:p>
        <a:p>
          <a:pPr rtl="0"/>
          <a:r>
            <a:rPr lang="nl-NL" sz="1000" b="0" i="0" u="none" strike="noStrike" baseline="0">
              <a:solidFill>
                <a:schemeClr val="tx1">
                  <a:lumMod val="75000"/>
                  <a:lumOff val="25000"/>
                </a:schemeClr>
              </a:solidFill>
              <a:latin typeface="Trebuchet MS" panose="020B0603020202020204" pitchFamily="34" charset="0"/>
              <a:ea typeface="+mn-ea"/>
              <a:cs typeface="Arial"/>
            </a:rPr>
            <a:t>'Optimalisatie van distributie' kan leiden tot minder transportenergie per eenheid product. </a:t>
          </a:r>
        </a:p>
        <a:p>
          <a:pPr algn="l" rtl="0">
            <a:defRPr sz="1000"/>
          </a:pPr>
          <a:r>
            <a:rPr lang="nl-NL" sz="1000" b="0" i="0" u="none" strike="noStrike" baseline="0">
              <a:solidFill>
                <a:schemeClr val="tx1">
                  <a:lumMod val="75000"/>
                  <a:lumOff val="25000"/>
                </a:schemeClr>
              </a:solidFill>
              <a:latin typeface="Trebuchet MS" panose="020B0603020202020204" pitchFamily="34" charset="0"/>
              <a:cs typeface="Arial"/>
            </a:rPr>
            <a:t>De monitoring van ketenmaatregelen, waaronder transportbesparingen, gaat op een andere wijze dan bij procesmaatregelen. In dit bestand zijn drie voorbeelden opgenomen van berekeningen van de energiebesparing bij transport. De berekeningen zijn gemaakt conform de Handreiking Monitoring MJA3 versie 4.3 en zijn dus geschikt om op te nemen in de energiemonitoring. Dit document is opgesteld als onderdeel van ondersteuning bij het Energie Efficiency Plan (EEP) 2017-2020 voor de Rubber- en kunststofverwerkende industrie. De drie maatregelen die in dit document zijn beschreven zijn ook toepasbaar voor andere sectoren.</a:t>
          </a:r>
        </a:p>
        <a:p>
          <a:pPr algn="l" rtl="0">
            <a:defRPr sz="1000"/>
          </a:pPr>
          <a:r>
            <a:rPr lang="nl-NL" sz="1000" b="0" i="0" u="none" strike="noStrike" baseline="0">
              <a:solidFill>
                <a:srgbClr val="000000"/>
              </a:solidFill>
              <a:latin typeface="Trebuchet MS" panose="020B0603020202020204" pitchFamily="34" charset="0"/>
              <a:cs typeface="Arial"/>
            </a:rPr>
            <a:t> </a:t>
          </a:r>
        </a:p>
        <a:p>
          <a:pPr algn="l" rtl="0">
            <a:defRPr sz="1000"/>
          </a:pPr>
          <a:endParaRPr lang="nl-NL" sz="1000" b="0" i="0" u="none" strike="noStrike" baseline="0">
            <a:solidFill>
              <a:schemeClr val="tx1">
                <a:lumMod val="75000"/>
                <a:lumOff val="25000"/>
              </a:schemeClr>
            </a:solidFill>
            <a:latin typeface="Trebuchet MS" panose="020B0603020202020204" pitchFamily="34" charset="0"/>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nl-NL" sz="1200" b="1" i="0" baseline="0">
              <a:solidFill>
                <a:schemeClr val="accent1"/>
              </a:solidFill>
              <a:effectLst/>
              <a:latin typeface="Trebuchet MS" panose="020B0603020202020204" pitchFamily="34" charset="0"/>
              <a:ea typeface="+mn-ea"/>
              <a:cs typeface="+mn-cs"/>
            </a:rPr>
            <a:t>Gebruik van dit document</a:t>
          </a:r>
          <a:endParaRPr lang="nl-NL" sz="1200" b="1">
            <a:solidFill>
              <a:schemeClr val="accent1"/>
            </a:solidFill>
            <a:effectLst/>
            <a:latin typeface="Trebuchet MS" panose="020B0603020202020204"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nl-NL" sz="1000" b="0" i="0" baseline="0">
              <a:solidFill>
                <a:schemeClr val="tx1">
                  <a:lumMod val="75000"/>
                  <a:lumOff val="25000"/>
                </a:schemeClr>
              </a:solidFill>
              <a:effectLst/>
              <a:latin typeface="Trebuchet MS" panose="020B0603020202020204" pitchFamily="34" charset="0"/>
              <a:ea typeface="+mn-ea"/>
              <a:cs typeface="+mn-cs"/>
            </a:rPr>
            <a:t>In elk groen tabblad is een voorbeeldberekening opgenomen. Om de energiebesparing te berekenen vult u de groen gemarkeerde velden in van de voorbeeldberekening. Dit documt is te gebruiken om de besparing in de gehele EEP periode (2017-2020) te berekenen en kan ook gebruikt worden voor de jaarlijkse monitoring. Hieronder volgt een toelichting op het gebruik.</a:t>
          </a:r>
          <a:endParaRPr lang="nl-NL" sz="1000" b="0" i="0" u="none" strike="noStrike" baseline="0">
            <a:solidFill>
              <a:schemeClr val="tx1">
                <a:lumMod val="75000"/>
                <a:lumOff val="25000"/>
              </a:schemeClr>
            </a:solidFill>
            <a:latin typeface="Trebuchet MS" panose="020B0603020202020204" pitchFamily="34" charset="0"/>
            <a:cs typeface="Arial"/>
          </a:endParaRPr>
        </a:p>
        <a:p>
          <a:pPr algn="l" rtl="0">
            <a:defRPr sz="1000"/>
          </a:pPr>
          <a:endParaRPr lang="nl-NL" sz="1000" b="0" i="0" u="none" strike="noStrike" baseline="0">
            <a:solidFill>
              <a:schemeClr val="tx1">
                <a:lumMod val="75000"/>
                <a:lumOff val="25000"/>
              </a:schemeClr>
            </a:solidFill>
            <a:latin typeface="Trebuchet MS" panose="020B0603020202020204" pitchFamily="34" charset="0"/>
            <a:cs typeface="Arial"/>
          </a:endParaRPr>
        </a:p>
        <a:p>
          <a:pPr algn="l" rtl="0">
            <a:defRPr sz="1000"/>
          </a:pPr>
          <a:r>
            <a:rPr lang="nl-NL" sz="1000" b="1" i="0" u="none" strike="noStrike" baseline="0">
              <a:solidFill>
                <a:schemeClr val="accent1"/>
              </a:solidFill>
              <a:latin typeface="Trebuchet MS" panose="020B0603020202020204" pitchFamily="34" charset="0"/>
              <a:cs typeface="Arial"/>
            </a:rPr>
            <a:t>Energiewinst</a:t>
          </a:r>
        </a:p>
        <a:p>
          <a:pPr algn="l" rtl="0">
            <a:defRPr sz="1000"/>
          </a:pPr>
          <a:r>
            <a:rPr lang="nl-NL" sz="1000" b="0" i="1" u="none" strike="noStrike" baseline="0">
              <a:solidFill>
                <a:schemeClr val="tx1">
                  <a:lumMod val="75000"/>
                  <a:lumOff val="25000"/>
                </a:schemeClr>
              </a:solidFill>
              <a:latin typeface="Trebuchet MS" panose="020B0603020202020204" pitchFamily="34" charset="0"/>
              <a:cs typeface="Arial"/>
            </a:rPr>
            <a:t>De energiewinst wordt berekend door de nieuwe situatie (na invoering van de ketenmaatregel) te vergelijken met de referentiesituatie. Voor de berekening moeten eerst gegevens worden verzameld. Deze gegevens zullen deels afkomstig zijn uit uw eigen bedrijf, maar u zult ook gebruik moeten maken van andere bronnen zoals literatuur of informatie van andere bedrijven.</a:t>
          </a:r>
        </a:p>
        <a:p>
          <a:pPr algn="l" rtl="0">
            <a:defRPr sz="1000"/>
          </a:pPr>
          <a:endParaRPr lang="nl-NL" sz="1000" b="0" i="0" u="none" strike="noStrike" baseline="0">
            <a:solidFill>
              <a:schemeClr val="tx1">
                <a:lumMod val="75000"/>
                <a:lumOff val="25000"/>
              </a:schemeClr>
            </a:solidFill>
            <a:latin typeface="Trebuchet MS" panose="020B0603020202020204" pitchFamily="34" charset="0"/>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nl-NL" sz="1000" b="0" i="0" u="none" strike="noStrike" baseline="0">
              <a:solidFill>
                <a:schemeClr val="tx1">
                  <a:lumMod val="75000"/>
                  <a:lumOff val="25000"/>
                </a:schemeClr>
              </a:solidFill>
              <a:latin typeface="Trebuchet MS" panose="020B0603020202020204" pitchFamily="34" charset="0"/>
              <a:cs typeface="Arial"/>
            </a:rPr>
            <a:t>Bij het doorrekenen van ketenmaatregelen wordt gebruik gemaakt van GER-waarden (Gross Energy Requirement). De GER-waarden hoeft u niet zelf te berekenen. RVO heeft een database ter beschikking waarin een groot aantal materialen en processen basiswaarden zijn opgenomen. Deze is te downloaden via </a:t>
          </a:r>
          <a:r>
            <a:rPr lang="nl-NL" sz="1000" b="0" i="0" u="none" strike="noStrike" baseline="0">
              <a:solidFill>
                <a:schemeClr val="accent2">
                  <a:lumMod val="75000"/>
                </a:schemeClr>
              </a:solidFill>
              <a:latin typeface="Trebuchet MS" panose="020B0603020202020204" pitchFamily="34" charset="0"/>
              <a:cs typeface="Arial"/>
            </a:rPr>
            <a:t>http://www.rvo.nl/subsidies-regelingen/monitoring-mja3/mee. </a:t>
          </a:r>
          <a:r>
            <a:rPr lang="nl-NL" sz="1000" b="0" i="0" u="none" strike="noStrike" baseline="0">
              <a:solidFill>
                <a:schemeClr val="tx1">
                  <a:lumMod val="75000"/>
                  <a:lumOff val="25000"/>
                </a:schemeClr>
              </a:solidFill>
              <a:latin typeface="Trebuchet MS" panose="020B0603020202020204" pitchFamily="34" charset="0"/>
              <a:ea typeface="+mn-ea"/>
              <a:cs typeface="Arial"/>
            </a:rPr>
            <a:t>De GER-waarden lijst is te vinden onder "downloads". </a:t>
          </a:r>
          <a:r>
            <a:rPr lang="nl-NL" sz="1000" b="0" i="0" u="none" strike="noStrike" baseline="0">
              <a:solidFill>
                <a:schemeClr val="tx1">
                  <a:lumMod val="75000"/>
                  <a:lumOff val="25000"/>
                </a:schemeClr>
              </a:solidFill>
              <a:latin typeface="Trebuchet MS" panose="020B0603020202020204" pitchFamily="34" charset="0"/>
              <a:cs typeface="Arial"/>
            </a:rPr>
            <a:t>Hier vindt u ook meer toelichting over de GER-waarden en het gebruik ervan. </a:t>
          </a:r>
          <a:r>
            <a:rPr lang="nl-NL" sz="1000" b="0" i="0" baseline="0">
              <a:solidFill>
                <a:schemeClr val="tx1">
                  <a:lumMod val="75000"/>
                  <a:lumOff val="25000"/>
                </a:schemeClr>
              </a:solidFill>
              <a:effectLst/>
              <a:latin typeface="Trebuchet MS" panose="020B0603020202020204" pitchFamily="34" charset="0"/>
              <a:ea typeface="+mn-ea"/>
              <a:cs typeface="+mn-cs"/>
            </a:rPr>
            <a:t>De meest relevante GER-waarden voor transport hebben we toegevoegd aan dit document, op het laatste tabblad, deze GER-waarden worden gebruikt in de voorbeeldberekeningen in dit bestand. Bij het invullen van het e-mjv kunt u de besparing in TJp invullen, dit betekent: TJ primaire energie of u kunt kiezen voor de energiedrager 'gas-/dieselolie'. </a:t>
          </a:r>
          <a:endParaRPr lang="nl-NL">
            <a:solidFill>
              <a:schemeClr val="tx1">
                <a:lumMod val="75000"/>
                <a:lumOff val="25000"/>
              </a:schemeClr>
            </a:solidFill>
            <a:effectLst/>
            <a:latin typeface="Trebuchet MS" panose="020B0603020202020204" pitchFamily="34" charset="0"/>
          </a:endParaRPr>
        </a:p>
        <a:p>
          <a:pPr algn="l" rtl="0">
            <a:defRPr sz="1000"/>
          </a:pPr>
          <a:endParaRPr lang="nl-NL" sz="1000" b="0" i="0" u="none" strike="noStrike" baseline="0">
            <a:solidFill>
              <a:schemeClr val="tx1">
                <a:lumMod val="75000"/>
                <a:lumOff val="25000"/>
              </a:schemeClr>
            </a:solidFill>
            <a:latin typeface="Trebuchet MS" panose="020B0603020202020204" pitchFamily="34" charset="0"/>
            <a:cs typeface="Arial"/>
          </a:endParaRPr>
        </a:p>
        <a:p>
          <a:pPr algn="l" rtl="0">
            <a:defRPr sz="1000"/>
          </a:pPr>
          <a:r>
            <a:rPr lang="nl-NL" sz="1000" b="1" i="0" u="none" strike="noStrike" baseline="0">
              <a:solidFill>
                <a:schemeClr val="accent1"/>
              </a:solidFill>
              <a:latin typeface="Trebuchet MS" panose="020B0603020202020204" pitchFamily="34" charset="0"/>
              <a:cs typeface="Arial"/>
            </a:rPr>
            <a:t>Verdeling</a:t>
          </a:r>
        </a:p>
        <a:p>
          <a:pPr algn="l" rtl="0">
            <a:defRPr sz="1000"/>
          </a:pPr>
          <a:r>
            <a:rPr lang="nl-NL" sz="1000" b="0" i="1" u="none" strike="noStrike" baseline="0">
              <a:solidFill>
                <a:schemeClr val="tx1">
                  <a:lumMod val="75000"/>
                  <a:lumOff val="25000"/>
                </a:schemeClr>
              </a:solidFill>
              <a:latin typeface="Trebuchet MS" panose="020B0603020202020204" pitchFamily="34" charset="0"/>
              <a:cs typeface="Arial"/>
            </a:rPr>
            <a:t>Ketenmaatregelen worden uitgevoerd door diverse partijen. Om dubbeltellingen te voorkomen dient de energie-omvang van de totale maatregel daarom verdeeld te worden tussen de betrokken partijen. De besparing wordt in principe gelijk verdeeld tussen de betrokkenen. Van deze gelijke verdeling mag worden </a:t>
          </a:r>
          <a:r>
            <a:rPr lang="nl-NL" sz="1000" b="0" i="1" u="none" strike="noStrike" baseline="0">
              <a:solidFill>
                <a:schemeClr val="tx1">
                  <a:lumMod val="75000"/>
                  <a:lumOff val="25000"/>
                </a:schemeClr>
              </a:solidFill>
              <a:latin typeface="Trebuchet MS" panose="020B0603020202020204" pitchFamily="34" charset="0"/>
              <a:ea typeface="+mn-ea"/>
              <a:cs typeface="Arial"/>
            </a:rPr>
            <a:t>afgeweken, </a:t>
          </a:r>
          <a:r>
            <a:rPr lang="nl-NL" sz="1000" b="0" i="1" u="none" strike="noStrike" baseline="0">
              <a:solidFill>
                <a:schemeClr val="tx1">
                  <a:lumMod val="75000"/>
                  <a:lumOff val="25000"/>
                </a:schemeClr>
              </a:solidFill>
              <a:latin typeface="Trebuchet MS" panose="020B0603020202020204" pitchFamily="34" charset="0"/>
              <a:cs typeface="Arial"/>
            </a:rPr>
            <a:t>maar dit dient dan wel te worden </a:t>
          </a:r>
          <a:r>
            <a:rPr lang="nl-NL" sz="1000" b="0" i="1" u="none" strike="noStrike" baseline="0">
              <a:solidFill>
                <a:schemeClr val="tx1">
                  <a:lumMod val="75000"/>
                  <a:lumOff val="25000"/>
                </a:schemeClr>
              </a:solidFill>
              <a:latin typeface="Trebuchet MS" panose="020B0603020202020204" pitchFamily="34" charset="0"/>
              <a:ea typeface="+mn-ea"/>
              <a:cs typeface="Arial"/>
            </a:rPr>
            <a:t>onderbouwd</a:t>
          </a:r>
          <a:r>
            <a:rPr lang="nl-NL" sz="1000" b="0" i="1" u="none" strike="noStrike" baseline="0">
              <a:solidFill>
                <a:schemeClr val="tx1">
                  <a:lumMod val="75000"/>
                  <a:lumOff val="25000"/>
                </a:schemeClr>
              </a:solidFill>
              <a:latin typeface="Trebuchet MS" panose="020B0603020202020204" pitchFamily="34" charset="0"/>
              <a:cs typeface="Arial"/>
            </a:rPr>
            <a:t>. </a:t>
          </a:r>
        </a:p>
        <a:p>
          <a:pPr algn="l" rtl="0">
            <a:defRPr sz="1000"/>
          </a:pPr>
          <a:endParaRPr lang="nl-NL" sz="1000" b="0" i="0" u="none" strike="noStrike" baseline="0">
            <a:solidFill>
              <a:schemeClr val="tx1">
                <a:lumMod val="75000"/>
                <a:lumOff val="25000"/>
              </a:schemeClr>
            </a:solidFill>
            <a:latin typeface="Trebuchet MS" panose="020B0603020202020204" pitchFamily="34" charset="0"/>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nl-NL" sz="1000" b="0" i="0" baseline="0">
              <a:solidFill>
                <a:schemeClr val="tx1">
                  <a:lumMod val="75000"/>
                  <a:lumOff val="25000"/>
                </a:schemeClr>
              </a:solidFill>
              <a:effectLst/>
              <a:latin typeface="Trebuchet MS" panose="020B0603020202020204" pitchFamily="34" charset="0"/>
              <a:ea typeface="+mn-ea"/>
              <a:cs typeface="+mn-cs"/>
            </a:rPr>
            <a:t>Bij de voorbeeldberekeningen in dit bestand is steeds aangegeven wat de juiste verdeling is. Controleert u wel of dit ook voor uw situatie klopt. Zie voor meer informatie de "Handreiking Monitoring" op </a:t>
          </a:r>
          <a:r>
            <a:rPr lang="nl-NL" sz="1000" b="0" i="0" baseline="0">
              <a:solidFill>
                <a:schemeClr val="accent2">
                  <a:lumMod val="75000"/>
                </a:schemeClr>
              </a:solidFill>
              <a:effectLst/>
              <a:latin typeface="Trebuchet MS" panose="020B0603020202020204" pitchFamily="34" charset="0"/>
              <a:ea typeface="+mn-ea"/>
              <a:cs typeface="+mn-cs"/>
            </a:rPr>
            <a:t>http://www.rvo.nl/subsidies-regelingen/monitoring-mja3-convenant</a:t>
          </a:r>
          <a:r>
            <a:rPr lang="nl-NL" sz="1000" b="0" i="0" baseline="0">
              <a:solidFill>
                <a:schemeClr val="tx1">
                  <a:lumMod val="75000"/>
                  <a:lumOff val="25000"/>
                </a:schemeClr>
              </a:solidFill>
              <a:effectLst/>
              <a:latin typeface="Trebuchet MS" panose="020B0603020202020204" pitchFamily="34" charset="0"/>
              <a:ea typeface="+mn-ea"/>
              <a:cs typeface="+mn-cs"/>
            </a:rPr>
            <a:t>. De handreiking is te vinden onder 'downloads'.</a:t>
          </a:r>
          <a:endParaRPr lang="nl-NL">
            <a:solidFill>
              <a:schemeClr val="tx1">
                <a:lumMod val="75000"/>
                <a:lumOff val="25000"/>
              </a:schemeClr>
            </a:solidFill>
            <a:effectLst/>
            <a:latin typeface="Trebuchet MS" panose="020B0603020202020204" pitchFamily="34" charset="0"/>
          </a:endParaRPr>
        </a:p>
        <a:p>
          <a:pPr algn="l" rtl="0">
            <a:defRPr sz="1000"/>
          </a:pPr>
          <a:endParaRPr lang="nl-NL" sz="1000" b="0" i="0" u="none" strike="noStrike" baseline="0">
            <a:solidFill>
              <a:schemeClr val="tx1">
                <a:lumMod val="75000"/>
                <a:lumOff val="25000"/>
              </a:schemeClr>
            </a:solidFill>
            <a:latin typeface="Trebuchet MS" panose="020B0603020202020204" pitchFamily="34" charset="0"/>
            <a:cs typeface="Arial"/>
          </a:endParaRPr>
        </a:p>
        <a:p>
          <a:pPr algn="l" rtl="0">
            <a:defRPr sz="1000"/>
          </a:pPr>
          <a:r>
            <a:rPr lang="nl-NL" sz="1000" b="1" i="0" u="none" strike="noStrike" baseline="0">
              <a:solidFill>
                <a:schemeClr val="accent1"/>
              </a:solidFill>
              <a:latin typeface="Trebuchet MS" panose="020B0603020202020204" pitchFamily="34" charset="0"/>
              <a:cs typeface="Arial"/>
            </a:rPr>
            <a:t>Hoe opnemen in het e-MJV?</a:t>
          </a:r>
        </a:p>
        <a:p>
          <a:pPr algn="l" rtl="0">
            <a:defRPr sz="1000"/>
          </a:pPr>
          <a:r>
            <a:rPr lang="nl-NL" sz="1000" b="0" i="0" u="none" strike="noStrike" baseline="0">
              <a:solidFill>
                <a:schemeClr val="tx1">
                  <a:lumMod val="75000"/>
                  <a:lumOff val="25000"/>
                </a:schemeClr>
              </a:solidFill>
              <a:latin typeface="Trebuchet MS" panose="020B0603020202020204" pitchFamily="34" charset="0"/>
              <a:cs typeface="Arial"/>
            </a:rPr>
            <a:t>Vul de juiste maatregel en de berekende besparing in bij energiebesparingsmaatregelen als 'ketenmaatregel'. Belangrijk is ook om uw berekening toe te voegen aan het e-MJV, bij voorkeur in een exceldocument. U kunt de ingevulde voorbeeldmaatregel opslaan en toevoegen aan het e-MJV.</a:t>
          </a:r>
        </a:p>
        <a:p>
          <a:pPr algn="l" rtl="0">
            <a:defRPr sz="1000"/>
          </a:pPr>
          <a:r>
            <a:rPr lang="nl-NL" sz="1000" b="0" i="0" u="none" strike="noStrike" baseline="0">
              <a:solidFill>
                <a:schemeClr val="tx1">
                  <a:lumMod val="75000"/>
                  <a:lumOff val="25000"/>
                </a:schemeClr>
              </a:solidFill>
              <a:latin typeface="Trebuchet MS" panose="020B0603020202020204" pitchFamily="34" charset="0"/>
              <a:cs typeface="Arial"/>
            </a:rPr>
            <a:t>Indien een maatregel van kracht blijft, kunt u in het e-MJV de maatregel continueren. Indien u een bestaande ketenmaatregel aanpast, waardoor er meer energiewinst ontstaat, kunt u aangeven dat u de maatregel intensiveert. U dient dan de extra besparing op te geven.</a:t>
          </a:r>
        </a:p>
        <a:p>
          <a:pPr algn="l" rtl="0">
            <a:defRPr sz="1000"/>
          </a:pPr>
          <a:endParaRPr lang="nl-NL" sz="1100" b="0" i="0" u="none" strike="noStrike" baseline="0">
            <a:solidFill>
              <a:schemeClr val="accent1"/>
            </a:solidFill>
            <a:latin typeface="Trebuchet MS" panose="020B0603020202020204" pitchFamily="34" charset="0"/>
            <a:cs typeface="Arial"/>
          </a:endParaRPr>
        </a:p>
        <a:p>
          <a:pPr algn="l" rtl="0">
            <a:defRPr sz="1000"/>
          </a:pPr>
          <a:r>
            <a:rPr lang="nl-NL" sz="1200" b="1" i="0" u="none" strike="noStrike" baseline="0">
              <a:solidFill>
                <a:schemeClr val="accent1"/>
              </a:solidFill>
              <a:latin typeface="Trebuchet MS" panose="020B0603020202020204" pitchFamily="34" charset="0"/>
              <a:cs typeface="Arial"/>
            </a:rPr>
            <a:t>Achtergrond informatie</a:t>
          </a:r>
        </a:p>
        <a:p>
          <a:pPr algn="l" rtl="0">
            <a:defRPr sz="1000"/>
          </a:pPr>
          <a:endParaRPr lang="nl-NL" sz="1200" b="0" i="0" u="none" strike="noStrike" baseline="0">
            <a:solidFill>
              <a:schemeClr val="accent1"/>
            </a:solidFill>
            <a:latin typeface="Trebuchet MS" panose="020B0603020202020204" pitchFamily="34" charset="0"/>
            <a:cs typeface="Arial"/>
          </a:endParaRPr>
        </a:p>
        <a:p>
          <a:pPr algn="l" rtl="0">
            <a:defRPr sz="1000"/>
          </a:pPr>
          <a:r>
            <a:rPr lang="nl-NL" sz="1000" b="0" i="0" u="none" strike="noStrike" baseline="0">
              <a:solidFill>
                <a:schemeClr val="accent1"/>
              </a:solidFill>
              <a:latin typeface="Trebuchet MS" panose="020B0603020202020204" pitchFamily="34" charset="0"/>
              <a:cs typeface="Arial"/>
            </a:rPr>
            <a:t>Wat is de referentiesituatie?</a:t>
          </a:r>
        </a:p>
        <a:p>
          <a:pPr algn="l" rtl="0">
            <a:defRPr sz="1000"/>
          </a:pPr>
          <a:r>
            <a:rPr lang="nl-NL" sz="1000" b="0" i="0" u="none" strike="noStrike" baseline="0">
              <a:solidFill>
                <a:schemeClr val="tx1">
                  <a:lumMod val="75000"/>
                  <a:lumOff val="25000"/>
                </a:schemeClr>
              </a:solidFill>
              <a:latin typeface="Trebuchet MS" panose="020B0603020202020204" pitchFamily="34" charset="0"/>
              <a:cs typeface="Arial"/>
            </a:rPr>
            <a:t>De referentiesituatie is gedefinieerd als "het niveau van energieverbruik dat zou zijn opgetreden wanneer de nieuwe ketenmaatregel niet zou zijn uitgevoerd."</a:t>
          </a:r>
        </a:p>
        <a:p>
          <a:pPr algn="l" rtl="0">
            <a:defRPr sz="1000"/>
          </a:pPr>
          <a:endParaRPr lang="nl-NL" sz="1000" b="0" i="0" u="none" strike="noStrike" baseline="0">
            <a:solidFill>
              <a:schemeClr val="tx1">
                <a:lumMod val="75000"/>
                <a:lumOff val="25000"/>
              </a:schemeClr>
            </a:solidFill>
            <a:latin typeface="Trebuchet MS" panose="020B0603020202020204" pitchFamily="34" charset="0"/>
            <a:cs typeface="Arial"/>
          </a:endParaRPr>
        </a:p>
        <a:p>
          <a:pPr algn="l" rtl="0">
            <a:defRPr sz="1000"/>
          </a:pPr>
          <a:r>
            <a:rPr lang="nl-NL" sz="1000" b="0" i="0" u="none" strike="noStrike" baseline="0">
              <a:solidFill>
                <a:schemeClr val="accent1"/>
              </a:solidFill>
              <a:latin typeface="Trebuchet MS" panose="020B0603020202020204" pitchFamily="34" charset="0"/>
              <a:cs typeface="Arial"/>
            </a:rPr>
            <a:t>Wat is de nieuwe situatie?</a:t>
          </a:r>
        </a:p>
        <a:p>
          <a:pPr algn="l" rtl="0">
            <a:defRPr sz="1000"/>
          </a:pPr>
          <a:r>
            <a:rPr lang="nl-NL" sz="1000" b="0" i="0" u="none" strike="noStrike" baseline="0">
              <a:solidFill>
                <a:schemeClr val="tx1">
                  <a:lumMod val="75000"/>
                  <a:lumOff val="25000"/>
                </a:schemeClr>
              </a:solidFill>
              <a:latin typeface="Trebuchet MS" panose="020B0603020202020204" pitchFamily="34" charset="0"/>
              <a:cs typeface="Arial"/>
            </a:rPr>
            <a:t>De nieuwe situatie is gedefinieerd als "het niveau van energieverbruik dat zal plaatsvinden door het toepassen van de nieuwe ketenmaatregel."</a:t>
          </a:r>
        </a:p>
        <a:p>
          <a:pPr algn="l" rtl="0">
            <a:defRPr sz="1000"/>
          </a:pPr>
          <a:endParaRPr lang="nl-NL" sz="1000" b="0" i="0" u="none" strike="noStrike" baseline="0">
            <a:solidFill>
              <a:srgbClr val="000000"/>
            </a:solidFill>
            <a:latin typeface="Trebuchet MS" panose="020B0603020202020204" pitchFamily="34" charset="0"/>
            <a:cs typeface="Arial"/>
          </a:endParaRPr>
        </a:p>
        <a:p>
          <a:pPr algn="l" rtl="0">
            <a:defRPr sz="1000"/>
          </a:pPr>
          <a:r>
            <a:rPr lang="nl-NL" sz="1000" b="0" i="0" u="none" strike="noStrike" baseline="0">
              <a:solidFill>
                <a:schemeClr val="accent1"/>
              </a:solidFill>
              <a:latin typeface="Trebuchet MS" panose="020B0603020202020204" pitchFamily="34" charset="0"/>
              <a:cs typeface="Arial"/>
            </a:rPr>
            <a:t>Wat is een GER-waarde?</a:t>
          </a:r>
        </a:p>
        <a:p>
          <a:pPr marL="0" marR="0" indent="0" algn="l" defTabSz="914400" rtl="0" eaLnBrk="1" fontAlgn="auto" latinLnBrk="0" hangingPunct="1">
            <a:lnSpc>
              <a:spcPct val="100000"/>
            </a:lnSpc>
            <a:spcBef>
              <a:spcPts val="0"/>
            </a:spcBef>
            <a:spcAft>
              <a:spcPts val="0"/>
            </a:spcAft>
            <a:buClrTx/>
            <a:buSzTx/>
            <a:buFontTx/>
            <a:buNone/>
            <a:tabLst/>
            <a:defRPr sz="1000"/>
          </a:pPr>
          <a:r>
            <a:rPr lang="nl-NL" sz="1000" b="0" i="0" baseline="0">
              <a:solidFill>
                <a:schemeClr val="tx1">
                  <a:lumMod val="75000"/>
                  <a:lumOff val="25000"/>
                </a:schemeClr>
              </a:solidFill>
              <a:effectLst/>
              <a:latin typeface="Trebuchet MS" panose="020B0603020202020204" pitchFamily="34" charset="0"/>
              <a:ea typeface="+mn-ea"/>
              <a:cs typeface="+mn-cs"/>
            </a:rPr>
            <a:t>Deze waarde, uitgedrukt in GJ/ton of MJ/kg, geeft de totale  primaire energie aan die met een materiaal of proces gemoeid is. Primaire energie is de energie-inhoud van energiebronnen in hun natuurlijke vorm, voordat enige technische omzetting heeft plaatsgevonden. De GER-waarde bestaat uit twee componenten: een aandeel hernieuwbare energie en een aandeel niet-hernieuwbare energie. Niet-hernieuwbare energie is energie die tot uitputting van bronnen leidt en daarmee tot een milieu-impact. Hernieuwbare energie is afkomstig van onuitputtelijke bronnen en leiden niet tot vervuiling omdat deze of altijd aanwezig is (wind, zon, water, geothermisch), of de calorische waarde van een hernieuwbaar gewas vertegenwoordigt.</a:t>
          </a:r>
          <a:endParaRPr lang="nl-NL">
            <a:solidFill>
              <a:schemeClr val="tx1">
                <a:lumMod val="75000"/>
                <a:lumOff val="25000"/>
              </a:schemeClr>
            </a:solidFill>
            <a:effectLst/>
            <a:latin typeface="Trebuchet MS" panose="020B0603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26670</xdr:rowOff>
    </xdr:from>
    <xdr:to>
      <xdr:col>14</xdr:col>
      <xdr:colOff>171450</xdr:colOff>
      <xdr:row>9</xdr:row>
      <xdr:rowOff>47626</xdr:rowOff>
    </xdr:to>
    <xdr:sp macro="" textlink="">
      <xdr:nvSpPr>
        <xdr:cNvPr id="2" name="Text Box 1"/>
        <xdr:cNvSpPr txBox="1">
          <a:spLocks noChangeArrowheads="1"/>
        </xdr:cNvSpPr>
      </xdr:nvSpPr>
      <xdr:spPr bwMode="auto">
        <a:xfrm>
          <a:off x="247650" y="217170"/>
          <a:ext cx="7848600" cy="1544956"/>
        </a:xfrm>
        <a:prstGeom prst="rect">
          <a:avLst/>
        </a:prstGeom>
        <a:solidFill>
          <a:srgbClr val="FFFFFF"/>
        </a:solidFill>
        <a:ln w="9525">
          <a:solidFill>
            <a:srgbClr val="000000"/>
          </a:solidFill>
          <a:miter lim="800000"/>
          <a:headEnd/>
          <a:tailEnd/>
        </a:ln>
      </xdr:spPr>
      <xdr:txBody>
        <a:bodyPr vertOverflow="clip" wrap="square" lIns="36576" tIns="27432" rIns="0" bIns="0" anchor="t"/>
        <a:lstStyle/>
        <a:p>
          <a:pPr algn="l" rtl="0">
            <a:defRPr sz="1000"/>
          </a:pPr>
          <a:r>
            <a:rPr lang="nl-NL" sz="1400" b="1" i="0" u="none" strike="noStrike" baseline="0">
              <a:solidFill>
                <a:schemeClr val="accent1"/>
              </a:solidFill>
              <a:latin typeface="Trebuchet MS" panose="020B0603020202020204" pitchFamily="34" charset="0"/>
              <a:cs typeface="Arial"/>
            </a:rPr>
            <a:t>Colofon</a:t>
          </a:r>
          <a:endParaRPr lang="nl-NL" sz="1400" b="0" i="0" u="none" strike="noStrike" baseline="0">
            <a:solidFill>
              <a:schemeClr val="accent1"/>
            </a:solidFill>
            <a:latin typeface="Trebuchet MS" panose="020B0603020202020204" pitchFamily="34" charset="0"/>
            <a:cs typeface="Arial"/>
          </a:endParaRPr>
        </a:p>
        <a:p>
          <a:pPr algn="l" rtl="0">
            <a:defRPr sz="1000"/>
          </a:pPr>
          <a:endParaRPr lang="nl-NL" sz="1000" b="0" i="0" u="none" strike="noStrike" baseline="0">
            <a:solidFill>
              <a:srgbClr val="000000"/>
            </a:solidFill>
            <a:latin typeface="Trebuchet MS" panose="020B0603020202020204" pitchFamily="34" charset="0"/>
            <a:cs typeface="Arial"/>
          </a:endParaRPr>
        </a:p>
        <a:p>
          <a:pPr algn="l" rtl="0">
            <a:defRPr sz="1000"/>
          </a:pPr>
          <a:r>
            <a:rPr lang="nl-NL" sz="1000" b="0" i="0" u="none" strike="noStrike" baseline="0">
              <a:solidFill>
                <a:srgbClr val="000000"/>
              </a:solidFill>
              <a:latin typeface="Trebuchet MS" panose="020B0603020202020204" pitchFamily="34" charset="0"/>
              <a:cs typeface="Arial"/>
            </a:rPr>
            <a:t>De drie berekeningen in dit document zijn identiek aan de laatste drie berekeningen in het document Rekenvoorbeelden ketenmaatregelen RKI 2016. NRK en RVO hebben ondersteuning geboden bij het tot stand komen van dit document. </a:t>
          </a:r>
        </a:p>
        <a:p>
          <a:pPr algn="l" rtl="0">
            <a:defRPr sz="1000"/>
          </a:pPr>
          <a:r>
            <a:rPr lang="nl-NL" sz="1000" b="0" i="0" u="none" strike="noStrike" baseline="0">
              <a:solidFill>
                <a:srgbClr val="000000"/>
              </a:solidFill>
              <a:latin typeface="Trebuchet MS" panose="020B0603020202020204" pitchFamily="34" charset="0"/>
              <a:cs typeface="Arial"/>
            </a:rPr>
            <a:t>De basis voor dit document is door Beco gelegd in 2009.</a:t>
          </a:r>
        </a:p>
        <a:p>
          <a:pPr algn="l" rtl="0">
            <a:defRPr sz="1000"/>
          </a:pPr>
          <a:endParaRPr lang="nl-NL" sz="1000" b="0" i="0" u="none" strike="noStrike" baseline="0">
            <a:solidFill>
              <a:srgbClr val="000000"/>
            </a:solidFill>
            <a:latin typeface="Trebuchet MS" panose="020B0603020202020204" pitchFamily="34" charset="0"/>
            <a:cs typeface="Arial"/>
          </a:endParaRPr>
        </a:p>
        <a:p>
          <a:pPr algn="l" rtl="0">
            <a:defRPr sz="1000"/>
          </a:pPr>
          <a:r>
            <a:rPr lang="nl-NL" sz="1000" b="0" i="0" u="none" strike="noStrike" baseline="0">
              <a:solidFill>
                <a:srgbClr val="000000"/>
              </a:solidFill>
              <a:latin typeface="Trebuchet MS" panose="020B0603020202020204" pitchFamily="34" charset="0"/>
              <a:cs typeface="Arial"/>
            </a:rPr>
            <a:t>De laatste update is verzorgd door CE Delft, 15 december 2016.</a:t>
          </a:r>
        </a:p>
        <a:p>
          <a:pPr algn="l" rtl="0">
            <a:defRPr sz="1000"/>
          </a:pPr>
          <a:r>
            <a:rPr lang="nl-NL" sz="1000" b="0" i="0" u="none" strike="noStrike" baseline="0">
              <a:solidFill>
                <a:srgbClr val="000000"/>
              </a:solidFill>
              <a:latin typeface="Trebuchet MS" panose="020B0603020202020204" pitchFamily="34" charset="0"/>
              <a:cs typeface="Arial"/>
            </a:rPr>
            <a:t>Publicatienummer 16.2i89.131</a:t>
          </a:r>
        </a:p>
        <a:p>
          <a:pPr algn="l" rtl="0">
            <a:defRPr sz="1000"/>
          </a:pPr>
          <a:r>
            <a:rPr lang="nl-NL" sz="1000" b="0" i="0" u="none" strike="noStrike" baseline="0">
              <a:solidFill>
                <a:srgbClr val="000000"/>
              </a:solidFill>
              <a:latin typeface="Trebuchet MS" panose="020B0603020202020204" pitchFamily="34" charset="0"/>
              <a:cs typeface="Arial"/>
            </a:rPr>
            <a:t>Contact: ce@ce.nl</a:t>
          </a:r>
        </a:p>
      </xdr:txBody>
    </xdr:sp>
    <xdr:clientData/>
  </xdr:twoCellAnchor>
</xdr:wsDr>
</file>

<file path=xl/theme/theme1.xml><?xml version="1.0" encoding="utf-8"?>
<a:theme xmlns:a="http://schemas.openxmlformats.org/drawingml/2006/main" name="Kantoorthema">
  <a:themeElements>
    <a:clrScheme name="CE Huisstijl def.">
      <a:dk1>
        <a:sysClr val="windowText" lastClr="000000"/>
      </a:dk1>
      <a:lt1>
        <a:sysClr val="window" lastClr="FFFFFF"/>
      </a:lt1>
      <a:dk2>
        <a:srgbClr val="7F7F7F"/>
      </a:dk2>
      <a:lt2>
        <a:srgbClr val="D9D9D9"/>
      </a:lt2>
      <a:accent1>
        <a:srgbClr val="009DD8"/>
      </a:accent1>
      <a:accent2>
        <a:srgbClr val="8DD3FF"/>
      </a:accent2>
      <a:accent3>
        <a:srgbClr val="FFDB00"/>
      </a:accent3>
      <a:accent4>
        <a:srgbClr val="009133"/>
      </a:accent4>
      <a:accent5>
        <a:srgbClr val="70C82F"/>
      </a:accent5>
      <a:accent6>
        <a:srgbClr val="344893"/>
      </a:accent6>
      <a:hlink>
        <a:srgbClr val="009DD8"/>
      </a:hlink>
      <a:folHlink>
        <a:srgbClr val="009DD8"/>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rvo.nl/subsidies-regelingen/monitoring-mja3/mee"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enableFormatConditionsCalculation="0">
    <tabColor indexed="44"/>
    <pageSetUpPr fitToPage="1"/>
  </sheetPr>
  <dimension ref="E1:P55"/>
  <sheetViews>
    <sheetView tabSelected="1" workbookViewId="0"/>
  </sheetViews>
  <sheetFormatPr defaultColWidth="8.85546875" defaultRowHeight="15"/>
  <cols>
    <col min="1" max="1" width="3.7109375" style="75" customWidth="1"/>
    <col min="2" max="14" width="8.85546875" style="75"/>
    <col min="15" max="15" width="3.28515625" style="75" customWidth="1"/>
    <col min="16" max="16384" width="8.85546875" style="75"/>
  </cols>
  <sheetData>
    <row r="1" spans="5:16">
      <c r="E1" s="76"/>
    </row>
    <row r="2" spans="5:16">
      <c r="P2" s="77"/>
    </row>
    <row r="3" spans="5:16">
      <c r="P3" s="74"/>
    </row>
    <row r="4" spans="5:16">
      <c r="P4" s="74"/>
    </row>
    <row r="5" spans="5:16">
      <c r="P5" s="74"/>
    </row>
    <row r="6" spans="5:16">
      <c r="P6" s="74"/>
    </row>
    <row r="53" spans="16:16">
      <c r="P53" s="74"/>
    </row>
    <row r="54" spans="16:16">
      <c r="P54" s="74"/>
    </row>
    <row r="55" spans="16:16">
      <c r="P55" s="74"/>
    </row>
  </sheetData>
  <phoneticPr fontId="3" type="noConversion"/>
  <pageMargins left="0.74803149606299213" right="0.74803149606299213" top="0.98425196850393704" bottom="0.98425196850393704" header="0.51181102362204722" footer="0.51181102362204722"/>
  <pageSetup paperSize="9" scale="74" fitToHeight="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enableFormatConditionsCalculation="0">
    <pageSetUpPr fitToPage="1"/>
  </sheetPr>
  <dimension ref="A1:I122"/>
  <sheetViews>
    <sheetView workbookViewId="0">
      <selection activeCell="G11" sqref="G11"/>
    </sheetView>
  </sheetViews>
  <sheetFormatPr defaultRowHeight="12.75"/>
  <cols>
    <col min="1" max="2" width="3.7109375" customWidth="1"/>
    <col min="3" max="3" width="38" customWidth="1"/>
    <col min="4" max="4" width="21.85546875" customWidth="1"/>
    <col min="5" max="5" width="21.28515625" customWidth="1"/>
    <col min="6" max="6" width="13.140625" customWidth="1"/>
    <col min="7" max="7" width="22.42578125" customWidth="1"/>
    <col min="8" max="8" width="3.7109375" customWidth="1"/>
  </cols>
  <sheetData>
    <row r="1" spans="2:8" s="1" customFormat="1" ht="20.100000000000001" customHeight="1" thickBot="1">
      <c r="B1" s="2"/>
      <c r="C1" s="2"/>
    </row>
    <row r="2" spans="2:8" s="1" customFormat="1" ht="12" customHeight="1">
      <c r="B2" s="4"/>
      <c r="C2" s="5"/>
      <c r="D2" s="5"/>
      <c r="E2" s="6"/>
      <c r="F2" s="7"/>
      <c r="G2" s="7"/>
      <c r="H2" s="8"/>
    </row>
    <row r="3" spans="2:8" s="1" customFormat="1" ht="52.5" customHeight="1">
      <c r="B3" s="9"/>
      <c r="C3" s="268" t="s">
        <v>40</v>
      </c>
      <c r="D3" s="269"/>
      <c r="E3" s="269"/>
      <c r="F3" s="269"/>
      <c r="G3" s="10"/>
      <c r="H3" s="11"/>
    </row>
    <row r="4" spans="2:8" s="1" customFormat="1" ht="87.75" customHeight="1">
      <c r="B4" s="9"/>
      <c r="C4" s="270" t="s">
        <v>37</v>
      </c>
      <c r="D4" s="271"/>
      <c r="E4" s="271"/>
      <c r="F4" s="271"/>
      <c r="G4" s="272"/>
      <c r="H4" s="11"/>
    </row>
    <row r="5" spans="2:8" s="1" customFormat="1" ht="17.25" customHeight="1">
      <c r="B5" s="9"/>
      <c r="C5" s="19" t="s">
        <v>5</v>
      </c>
      <c r="D5" s="13"/>
      <c r="E5" s="13"/>
      <c r="F5" s="13"/>
      <c r="G5" s="14"/>
      <c r="H5" s="11"/>
    </row>
    <row r="6" spans="2:8" s="1" customFormat="1" ht="14.25" customHeight="1">
      <c r="B6" s="15"/>
      <c r="C6" s="27"/>
      <c r="D6" s="31" t="s">
        <v>43</v>
      </c>
      <c r="E6" s="31" t="s">
        <v>1</v>
      </c>
      <c r="F6" s="31" t="s">
        <v>0</v>
      </c>
      <c r="G6" s="31" t="s">
        <v>2</v>
      </c>
      <c r="H6" s="11"/>
    </row>
    <row r="7" spans="2:8" s="1" customFormat="1" ht="14.25" customHeight="1">
      <c r="B7" s="15"/>
      <c r="C7" s="24" t="s">
        <v>20</v>
      </c>
      <c r="D7" s="28">
        <v>175000</v>
      </c>
      <c r="E7" s="28">
        <v>180000</v>
      </c>
      <c r="F7" s="24" t="s">
        <v>41</v>
      </c>
      <c r="G7" s="24" t="s">
        <v>3</v>
      </c>
      <c r="H7" s="11"/>
    </row>
    <row r="8" spans="2:8" s="1" customFormat="1" ht="14.25" customHeight="1">
      <c r="B8" s="15"/>
      <c r="C8" s="24" t="s">
        <v>9</v>
      </c>
      <c r="D8" s="29">
        <v>175</v>
      </c>
      <c r="E8" s="29">
        <v>176.4</v>
      </c>
      <c r="F8" s="24" t="s">
        <v>42</v>
      </c>
      <c r="G8" s="24" t="s">
        <v>4</v>
      </c>
      <c r="H8" s="11"/>
    </row>
    <row r="9" spans="2:8" s="1" customFormat="1" ht="14.25" customHeight="1">
      <c r="B9" s="15"/>
      <c r="C9" s="24" t="s">
        <v>19</v>
      </c>
      <c r="D9" s="30" t="s">
        <v>14</v>
      </c>
      <c r="E9" s="30" t="s">
        <v>14</v>
      </c>
      <c r="F9" s="24" t="s">
        <v>11</v>
      </c>
      <c r="G9" s="25" t="s">
        <v>8</v>
      </c>
      <c r="H9" s="11"/>
    </row>
    <row r="10" spans="2:8" s="1" customFormat="1" ht="14.25" customHeight="1">
      <c r="B10" s="15"/>
      <c r="C10" s="24" t="s">
        <v>31</v>
      </c>
      <c r="D10" s="29">
        <v>87.8</v>
      </c>
      <c r="E10" s="29">
        <v>87.8</v>
      </c>
      <c r="F10" s="24" t="s">
        <v>7</v>
      </c>
      <c r="G10" s="25" t="s">
        <v>44</v>
      </c>
      <c r="H10" s="11"/>
    </row>
    <row r="11" spans="2:8" s="1" customFormat="1" ht="19.5" customHeight="1">
      <c r="B11" s="15"/>
      <c r="C11" s="18"/>
      <c r="D11" s="16"/>
      <c r="E11" s="16"/>
      <c r="F11" s="16"/>
      <c r="G11" s="16"/>
      <c r="H11" s="11"/>
    </row>
    <row r="12" spans="2:8" s="1" customFormat="1" ht="20.25" customHeight="1">
      <c r="B12" s="15"/>
      <c r="C12" s="39" t="s">
        <v>24</v>
      </c>
      <c r="D12" s="40"/>
      <c r="E12" s="40"/>
      <c r="F12" s="40"/>
      <c r="G12" s="42"/>
      <c r="H12" s="11"/>
    </row>
    <row r="13" spans="2:8" s="1" customFormat="1" ht="27" customHeight="1">
      <c r="B13" s="15"/>
      <c r="C13" s="273" t="s">
        <v>29</v>
      </c>
      <c r="D13" s="274"/>
      <c r="E13" s="274"/>
      <c r="F13" s="33">
        <f>D8*D10</f>
        <v>15365</v>
      </c>
      <c r="G13" s="34" t="s">
        <v>34</v>
      </c>
      <c r="H13" s="11"/>
    </row>
    <row r="14" spans="2:8" s="1" customFormat="1" ht="29.25" customHeight="1">
      <c r="B14" s="15"/>
      <c r="C14" s="273" t="s">
        <v>25</v>
      </c>
      <c r="D14" s="275"/>
      <c r="E14" s="275"/>
      <c r="F14" s="35">
        <f>F13/D7</f>
        <v>8.7800000000000003E-2</v>
      </c>
      <c r="G14" s="34" t="s">
        <v>33</v>
      </c>
      <c r="H14" s="11"/>
    </row>
    <row r="15" spans="2:8" s="1" customFormat="1" ht="20.25" customHeight="1">
      <c r="B15" s="15"/>
      <c r="C15" s="39" t="s">
        <v>26</v>
      </c>
      <c r="D15" s="40"/>
      <c r="E15" s="40"/>
      <c r="F15" s="41"/>
      <c r="G15" s="42"/>
      <c r="H15" s="11"/>
    </row>
    <row r="16" spans="2:8" s="1" customFormat="1" ht="30.75" customHeight="1">
      <c r="B16" s="15"/>
      <c r="C16" s="273" t="s">
        <v>30</v>
      </c>
      <c r="D16" s="275"/>
      <c r="E16" s="275"/>
      <c r="F16" s="33">
        <f>E8*E10</f>
        <v>15487.92</v>
      </c>
      <c r="G16" s="34" t="s">
        <v>34</v>
      </c>
      <c r="H16" s="11"/>
    </row>
    <row r="17" spans="1:9" s="1" customFormat="1" ht="29.25" customHeight="1">
      <c r="B17" s="15"/>
      <c r="C17" s="273" t="s">
        <v>27</v>
      </c>
      <c r="D17" s="275"/>
      <c r="E17" s="275"/>
      <c r="F17" s="35">
        <f>F16/E7</f>
        <v>8.6043999999999995E-2</v>
      </c>
      <c r="G17" s="34" t="s">
        <v>33</v>
      </c>
      <c r="H17" s="11"/>
    </row>
    <row r="18" spans="1:9" s="1" customFormat="1" ht="19.5" customHeight="1">
      <c r="B18" s="15"/>
      <c r="C18" s="39" t="s">
        <v>6</v>
      </c>
      <c r="D18" s="40"/>
      <c r="E18" s="40"/>
      <c r="F18" s="44"/>
      <c r="G18" s="42"/>
      <c r="H18" s="11"/>
    </row>
    <row r="19" spans="1:9" s="1" customFormat="1" ht="31.5" customHeight="1">
      <c r="B19" s="15"/>
      <c r="C19" s="273" t="s">
        <v>28</v>
      </c>
      <c r="D19" s="276"/>
      <c r="E19" s="43"/>
      <c r="F19" s="35">
        <f>F14-F17</f>
        <v>1.7560000000000076E-3</v>
      </c>
      <c r="G19" s="34" t="s">
        <v>33</v>
      </c>
      <c r="H19" s="11"/>
    </row>
    <row r="20" spans="1:9" s="1" customFormat="1" ht="31.5" customHeight="1" thickBot="1">
      <c r="B20" s="15"/>
      <c r="C20" s="277" t="s">
        <v>21</v>
      </c>
      <c r="D20" s="278"/>
      <c r="E20" s="45"/>
      <c r="F20" s="46">
        <f>F19*E7</f>
        <v>316.08000000000135</v>
      </c>
      <c r="G20" s="34" t="s">
        <v>34</v>
      </c>
      <c r="H20" s="11"/>
    </row>
    <row r="21" spans="1:9" s="1" customFormat="1" ht="18" customHeight="1" thickBot="1">
      <c r="B21" s="15"/>
      <c r="C21" s="47"/>
      <c r="D21" s="47"/>
      <c r="E21" s="36" t="s">
        <v>32</v>
      </c>
      <c r="F21" s="37">
        <f>F20/1000</f>
        <v>0.31608000000000136</v>
      </c>
      <c r="G21" s="38" t="s">
        <v>35</v>
      </c>
      <c r="H21" s="11"/>
    </row>
    <row r="22" spans="1:9" s="1" customFormat="1" ht="14.25">
      <c r="B22" s="15"/>
      <c r="C22" s="47"/>
      <c r="D22" s="48"/>
      <c r="E22" s="49"/>
      <c r="F22" s="50"/>
      <c r="G22" s="51" t="s">
        <v>39</v>
      </c>
      <c r="H22" s="11"/>
    </row>
    <row r="23" spans="1:9" s="1" customFormat="1" ht="18" customHeight="1">
      <c r="B23" s="15"/>
      <c r="C23" s="16"/>
      <c r="D23" s="16"/>
      <c r="E23" s="16"/>
      <c r="F23" s="16"/>
      <c r="G23" s="21"/>
      <c r="H23" s="11"/>
    </row>
    <row r="24" spans="1:9" s="1" customFormat="1" ht="64.5" customHeight="1">
      <c r="B24" s="15"/>
      <c r="C24" s="262" t="s">
        <v>38</v>
      </c>
      <c r="D24" s="263"/>
      <c r="E24" s="263"/>
      <c r="F24" s="263"/>
      <c r="G24" s="264"/>
      <c r="H24" s="11"/>
    </row>
    <row r="25" spans="1:9" s="1" customFormat="1" ht="14.25">
      <c r="B25" s="15"/>
      <c r="C25" s="16"/>
      <c r="D25" s="16"/>
      <c r="E25" s="13"/>
      <c r="F25" s="20"/>
      <c r="G25" s="32"/>
      <c r="H25" s="11"/>
    </row>
    <row r="26" spans="1:9" s="1" customFormat="1" ht="56.25" customHeight="1">
      <c r="B26" s="17"/>
      <c r="C26" s="265" t="s">
        <v>36</v>
      </c>
      <c r="D26" s="266"/>
      <c r="E26" s="266"/>
      <c r="F26" s="266"/>
      <c r="G26" s="267"/>
      <c r="H26" s="11"/>
    </row>
    <row r="27" spans="1:9" s="1" customFormat="1" ht="14.25" customHeight="1">
      <c r="B27" s="15"/>
      <c r="C27" s="19"/>
      <c r="D27" s="12"/>
      <c r="E27" s="12"/>
      <c r="F27" s="12"/>
      <c r="G27" s="12"/>
      <c r="H27" s="11"/>
    </row>
    <row r="28" spans="1:9" s="1" customFormat="1" ht="14.25" customHeight="1" thickBot="1">
      <c r="B28" s="26"/>
      <c r="C28" s="22"/>
      <c r="D28" s="22"/>
      <c r="E28" s="22"/>
      <c r="F28" s="22"/>
      <c r="G28" s="22"/>
      <c r="H28" s="23"/>
    </row>
    <row r="29" spans="1:9" s="1" customFormat="1" ht="21" customHeight="1">
      <c r="B29" s="3"/>
      <c r="C29" s="3"/>
      <c r="H29" s="3"/>
    </row>
    <row r="30" spans="1:9" s="1" customFormat="1">
      <c r="A30" s="3"/>
      <c r="B30" s="3"/>
      <c r="C30" s="3"/>
      <c r="H30" s="3"/>
      <c r="I30" s="3"/>
    </row>
    <row r="31" spans="1:9" s="1" customFormat="1" ht="27.75" customHeight="1">
      <c r="A31" s="3"/>
      <c r="I31" s="3"/>
    </row>
    <row r="32" spans="1:9" s="1" customFormat="1"/>
    <row r="33" s="1" customFormat="1"/>
    <row r="34" s="1" customFormat="1" ht="37.5" customHeigh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pans="2:8" s="1" customFormat="1"/>
    <row r="98" spans="2:8" s="1" customFormat="1"/>
    <row r="99" spans="2:8" s="1" customFormat="1"/>
    <row r="100" spans="2:8" s="1" customFormat="1"/>
    <row r="101" spans="2:8" s="1" customFormat="1"/>
    <row r="102" spans="2:8" s="1" customFormat="1"/>
    <row r="103" spans="2:8" s="1" customFormat="1"/>
    <row r="104" spans="2:8" s="1" customFormat="1"/>
    <row r="105" spans="2:8" s="1" customFormat="1"/>
    <row r="106" spans="2:8" s="1" customFormat="1"/>
    <row r="107" spans="2:8" s="1" customFormat="1"/>
    <row r="108" spans="2:8" s="1" customFormat="1"/>
    <row r="109" spans="2:8" s="1" customFormat="1"/>
    <row r="110" spans="2:8" s="1" customFormat="1">
      <c r="C110"/>
      <c r="D110"/>
      <c r="E110"/>
      <c r="F110"/>
      <c r="G110"/>
    </row>
    <row r="111" spans="2:8" s="1" customFormat="1">
      <c r="C111"/>
      <c r="D111"/>
      <c r="E111"/>
      <c r="F111"/>
      <c r="G111"/>
    </row>
    <row r="112" spans="2:8" s="1" customFormat="1">
      <c r="B112"/>
      <c r="C112"/>
      <c r="D112"/>
      <c r="E112"/>
      <c r="F112"/>
      <c r="G112"/>
      <c r="H112"/>
    </row>
    <row r="113" spans="2:8" s="1" customFormat="1">
      <c r="B113"/>
      <c r="C113"/>
      <c r="D113"/>
      <c r="E113"/>
      <c r="F113"/>
      <c r="G113"/>
      <c r="H113"/>
    </row>
    <row r="114" spans="2:8" s="1" customFormat="1">
      <c r="B114"/>
      <c r="C114"/>
      <c r="D114"/>
      <c r="E114"/>
      <c r="F114"/>
      <c r="G114"/>
      <c r="H114"/>
    </row>
    <row r="115" spans="2:8" s="1" customFormat="1">
      <c r="B115"/>
      <c r="C115"/>
      <c r="D115"/>
      <c r="E115"/>
      <c r="F115"/>
      <c r="G115"/>
      <c r="H115"/>
    </row>
    <row r="116" spans="2:8" s="1" customFormat="1">
      <c r="B116"/>
      <c r="C116"/>
      <c r="D116"/>
      <c r="E116"/>
      <c r="F116"/>
      <c r="G116"/>
      <c r="H116"/>
    </row>
    <row r="117" spans="2:8" s="1" customFormat="1">
      <c r="B117"/>
      <c r="C117"/>
      <c r="D117"/>
      <c r="E117"/>
      <c r="F117"/>
      <c r="G117"/>
      <c r="H117"/>
    </row>
    <row r="118" spans="2:8" s="1" customFormat="1">
      <c r="B118"/>
      <c r="C118"/>
      <c r="D118"/>
      <c r="E118"/>
      <c r="F118"/>
      <c r="G118"/>
      <c r="H118"/>
    </row>
    <row r="119" spans="2:8" s="1" customFormat="1">
      <c r="B119"/>
      <c r="C119"/>
      <c r="D119"/>
      <c r="E119"/>
      <c r="F119"/>
      <c r="G119"/>
      <c r="H119"/>
    </row>
    <row r="120" spans="2:8" s="1" customFormat="1">
      <c r="B120"/>
      <c r="C120"/>
      <c r="D120"/>
      <c r="E120"/>
      <c r="F120"/>
      <c r="G120"/>
      <c r="H120"/>
    </row>
    <row r="121" spans="2:8" s="1" customFormat="1">
      <c r="B121"/>
      <c r="C121"/>
      <c r="D121"/>
      <c r="E121"/>
      <c r="F121"/>
      <c r="G121"/>
      <c r="H121"/>
    </row>
    <row r="122" spans="2:8" s="1" customFormat="1">
      <c r="B122"/>
      <c r="C122"/>
      <c r="D122"/>
      <c r="E122"/>
      <c r="F122"/>
      <c r="G122"/>
      <c r="H122"/>
    </row>
  </sheetData>
  <protectedRanges>
    <protectedRange sqref="D7:E10" name="Bereik1"/>
  </protectedRanges>
  <mergeCells count="10">
    <mergeCell ref="C24:G24"/>
    <mergeCell ref="C26:G26"/>
    <mergeCell ref="C3:F3"/>
    <mergeCell ref="C4:G4"/>
    <mergeCell ref="C13:E13"/>
    <mergeCell ref="C14:E14"/>
    <mergeCell ref="C16:E16"/>
    <mergeCell ref="C17:E17"/>
    <mergeCell ref="C19:D19"/>
    <mergeCell ref="C20:D20"/>
  </mergeCells>
  <phoneticPr fontId="3" type="noConversion"/>
  <pageMargins left="0.7" right="0.7" top="0.75" bottom="0.75" header="0.3" footer="0.3"/>
  <pageSetup paperSize="9" scale="41"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50"/>
  <sheetViews>
    <sheetView workbookViewId="0"/>
  </sheetViews>
  <sheetFormatPr defaultColWidth="9.140625" defaultRowHeight="14.25"/>
  <cols>
    <col min="1" max="1" width="4.28515625" style="198" customWidth="1"/>
    <col min="2" max="2" width="3.7109375" style="198" customWidth="1"/>
    <col min="3" max="3" width="42.42578125" style="198" customWidth="1"/>
    <col min="4" max="4" width="22.140625" style="198" customWidth="1"/>
    <col min="5" max="5" width="19.28515625" style="198" customWidth="1"/>
    <col min="6" max="6" width="11.140625" style="198" customWidth="1"/>
    <col min="7" max="7" width="22.7109375" style="198" bestFit="1" customWidth="1"/>
    <col min="8" max="8" width="3.7109375" style="198" customWidth="1"/>
    <col min="9" max="256" width="9.140625" style="198"/>
    <col min="257" max="257" width="4.28515625" style="198" customWidth="1"/>
    <col min="258" max="258" width="3.7109375" style="198" customWidth="1"/>
    <col min="259" max="259" width="42.42578125" style="198" customWidth="1"/>
    <col min="260" max="260" width="22.140625" style="198" customWidth="1"/>
    <col min="261" max="261" width="19.28515625" style="198" customWidth="1"/>
    <col min="262" max="262" width="11.140625" style="198" customWidth="1"/>
    <col min="263" max="263" width="22.7109375" style="198" bestFit="1" customWidth="1"/>
    <col min="264" max="264" width="3.7109375" style="198" customWidth="1"/>
    <col min="265" max="512" width="9.140625" style="198"/>
    <col min="513" max="513" width="4.28515625" style="198" customWidth="1"/>
    <col min="514" max="514" width="3.7109375" style="198" customWidth="1"/>
    <col min="515" max="515" width="42.42578125" style="198" customWidth="1"/>
    <col min="516" max="516" width="22.140625" style="198" customWidth="1"/>
    <col min="517" max="517" width="19.28515625" style="198" customWidth="1"/>
    <col min="518" max="518" width="11.140625" style="198" customWidth="1"/>
    <col min="519" max="519" width="22.7109375" style="198" bestFit="1" customWidth="1"/>
    <col min="520" max="520" width="3.7109375" style="198" customWidth="1"/>
    <col min="521" max="768" width="9.140625" style="198"/>
    <col min="769" max="769" width="4.28515625" style="198" customWidth="1"/>
    <col min="770" max="770" width="3.7109375" style="198" customWidth="1"/>
    <col min="771" max="771" width="42.42578125" style="198" customWidth="1"/>
    <col min="772" max="772" width="22.140625" style="198" customWidth="1"/>
    <col min="773" max="773" width="19.28515625" style="198" customWidth="1"/>
    <col min="774" max="774" width="11.140625" style="198" customWidth="1"/>
    <col min="775" max="775" width="22.7109375" style="198" bestFit="1" customWidth="1"/>
    <col min="776" max="776" width="3.7109375" style="198" customWidth="1"/>
    <col min="777" max="1024" width="9.140625" style="198"/>
    <col min="1025" max="1025" width="4.28515625" style="198" customWidth="1"/>
    <col min="1026" max="1026" width="3.7109375" style="198" customWidth="1"/>
    <col min="1027" max="1027" width="42.42578125" style="198" customWidth="1"/>
    <col min="1028" max="1028" width="22.140625" style="198" customWidth="1"/>
    <col min="1029" max="1029" width="19.28515625" style="198" customWidth="1"/>
    <col min="1030" max="1030" width="11.140625" style="198" customWidth="1"/>
    <col min="1031" max="1031" width="22.7109375" style="198" bestFit="1" customWidth="1"/>
    <col min="1032" max="1032" width="3.7109375" style="198" customWidth="1"/>
    <col min="1033" max="1280" width="9.140625" style="198"/>
    <col min="1281" max="1281" width="4.28515625" style="198" customWidth="1"/>
    <col min="1282" max="1282" width="3.7109375" style="198" customWidth="1"/>
    <col min="1283" max="1283" width="42.42578125" style="198" customWidth="1"/>
    <col min="1284" max="1284" width="22.140625" style="198" customWidth="1"/>
    <col min="1285" max="1285" width="19.28515625" style="198" customWidth="1"/>
    <col min="1286" max="1286" width="11.140625" style="198" customWidth="1"/>
    <col min="1287" max="1287" width="22.7109375" style="198" bestFit="1" customWidth="1"/>
    <col min="1288" max="1288" width="3.7109375" style="198" customWidth="1"/>
    <col min="1289" max="1536" width="9.140625" style="198"/>
    <col min="1537" max="1537" width="4.28515625" style="198" customWidth="1"/>
    <col min="1538" max="1538" width="3.7109375" style="198" customWidth="1"/>
    <col min="1539" max="1539" width="42.42578125" style="198" customWidth="1"/>
    <col min="1540" max="1540" width="22.140625" style="198" customWidth="1"/>
    <col min="1541" max="1541" width="19.28515625" style="198" customWidth="1"/>
    <col min="1542" max="1542" width="11.140625" style="198" customWidth="1"/>
    <col min="1543" max="1543" width="22.7109375" style="198" bestFit="1" customWidth="1"/>
    <col min="1544" max="1544" width="3.7109375" style="198" customWidth="1"/>
    <col min="1545" max="1792" width="9.140625" style="198"/>
    <col min="1793" max="1793" width="4.28515625" style="198" customWidth="1"/>
    <col min="1794" max="1794" width="3.7109375" style="198" customWidth="1"/>
    <col min="1795" max="1795" width="42.42578125" style="198" customWidth="1"/>
    <col min="1796" max="1796" width="22.140625" style="198" customWidth="1"/>
    <col min="1797" max="1797" width="19.28515625" style="198" customWidth="1"/>
    <col min="1798" max="1798" width="11.140625" style="198" customWidth="1"/>
    <col min="1799" max="1799" width="22.7109375" style="198" bestFit="1" customWidth="1"/>
    <col min="1800" max="1800" width="3.7109375" style="198" customWidth="1"/>
    <col min="1801" max="2048" width="9.140625" style="198"/>
    <col min="2049" max="2049" width="4.28515625" style="198" customWidth="1"/>
    <col min="2050" max="2050" width="3.7109375" style="198" customWidth="1"/>
    <col min="2051" max="2051" width="42.42578125" style="198" customWidth="1"/>
    <col min="2052" max="2052" width="22.140625" style="198" customWidth="1"/>
    <col min="2053" max="2053" width="19.28515625" style="198" customWidth="1"/>
    <col min="2054" max="2054" width="11.140625" style="198" customWidth="1"/>
    <col min="2055" max="2055" width="22.7109375" style="198" bestFit="1" customWidth="1"/>
    <col min="2056" max="2056" width="3.7109375" style="198" customWidth="1"/>
    <col min="2057" max="2304" width="9.140625" style="198"/>
    <col min="2305" max="2305" width="4.28515625" style="198" customWidth="1"/>
    <col min="2306" max="2306" width="3.7109375" style="198" customWidth="1"/>
    <col min="2307" max="2307" width="42.42578125" style="198" customWidth="1"/>
    <col min="2308" max="2308" width="22.140625" style="198" customWidth="1"/>
    <col min="2309" max="2309" width="19.28515625" style="198" customWidth="1"/>
    <col min="2310" max="2310" width="11.140625" style="198" customWidth="1"/>
    <col min="2311" max="2311" width="22.7109375" style="198" bestFit="1" customWidth="1"/>
    <col min="2312" max="2312" width="3.7109375" style="198" customWidth="1"/>
    <col min="2313" max="2560" width="9.140625" style="198"/>
    <col min="2561" max="2561" width="4.28515625" style="198" customWidth="1"/>
    <col min="2562" max="2562" width="3.7109375" style="198" customWidth="1"/>
    <col min="2563" max="2563" width="42.42578125" style="198" customWidth="1"/>
    <col min="2564" max="2564" width="22.140625" style="198" customWidth="1"/>
    <col min="2565" max="2565" width="19.28515625" style="198" customWidth="1"/>
    <col min="2566" max="2566" width="11.140625" style="198" customWidth="1"/>
    <col min="2567" max="2567" width="22.7109375" style="198" bestFit="1" customWidth="1"/>
    <col min="2568" max="2568" width="3.7109375" style="198" customWidth="1"/>
    <col min="2569" max="2816" width="9.140625" style="198"/>
    <col min="2817" max="2817" width="4.28515625" style="198" customWidth="1"/>
    <col min="2818" max="2818" width="3.7109375" style="198" customWidth="1"/>
    <col min="2819" max="2819" width="42.42578125" style="198" customWidth="1"/>
    <col min="2820" max="2820" width="22.140625" style="198" customWidth="1"/>
    <col min="2821" max="2821" width="19.28515625" style="198" customWidth="1"/>
    <col min="2822" max="2822" width="11.140625" style="198" customWidth="1"/>
    <col min="2823" max="2823" width="22.7109375" style="198" bestFit="1" customWidth="1"/>
    <col min="2824" max="2824" width="3.7109375" style="198" customWidth="1"/>
    <col min="2825" max="3072" width="9.140625" style="198"/>
    <col min="3073" max="3073" width="4.28515625" style="198" customWidth="1"/>
    <col min="3074" max="3074" width="3.7109375" style="198" customWidth="1"/>
    <col min="3075" max="3075" width="42.42578125" style="198" customWidth="1"/>
    <col min="3076" max="3076" width="22.140625" style="198" customWidth="1"/>
    <col min="3077" max="3077" width="19.28515625" style="198" customWidth="1"/>
    <col min="3078" max="3078" width="11.140625" style="198" customWidth="1"/>
    <col min="3079" max="3079" width="22.7109375" style="198" bestFit="1" customWidth="1"/>
    <col min="3080" max="3080" width="3.7109375" style="198" customWidth="1"/>
    <col min="3081" max="3328" width="9.140625" style="198"/>
    <col min="3329" max="3329" width="4.28515625" style="198" customWidth="1"/>
    <col min="3330" max="3330" width="3.7109375" style="198" customWidth="1"/>
    <col min="3331" max="3331" width="42.42578125" style="198" customWidth="1"/>
    <col min="3332" max="3332" width="22.140625" style="198" customWidth="1"/>
    <col min="3333" max="3333" width="19.28515625" style="198" customWidth="1"/>
    <col min="3334" max="3334" width="11.140625" style="198" customWidth="1"/>
    <col min="3335" max="3335" width="22.7109375" style="198" bestFit="1" customWidth="1"/>
    <col min="3336" max="3336" width="3.7109375" style="198" customWidth="1"/>
    <col min="3337" max="3584" width="9.140625" style="198"/>
    <col min="3585" max="3585" width="4.28515625" style="198" customWidth="1"/>
    <col min="3586" max="3586" width="3.7109375" style="198" customWidth="1"/>
    <col min="3587" max="3587" width="42.42578125" style="198" customWidth="1"/>
    <col min="3588" max="3588" width="22.140625" style="198" customWidth="1"/>
    <col min="3589" max="3589" width="19.28515625" style="198" customWidth="1"/>
    <col min="3590" max="3590" width="11.140625" style="198" customWidth="1"/>
    <col min="3591" max="3591" width="22.7109375" style="198" bestFit="1" customWidth="1"/>
    <col min="3592" max="3592" width="3.7109375" style="198" customWidth="1"/>
    <col min="3593" max="3840" width="9.140625" style="198"/>
    <col min="3841" max="3841" width="4.28515625" style="198" customWidth="1"/>
    <col min="3842" max="3842" width="3.7109375" style="198" customWidth="1"/>
    <col min="3843" max="3843" width="42.42578125" style="198" customWidth="1"/>
    <col min="3844" max="3844" width="22.140625" style="198" customWidth="1"/>
    <col min="3845" max="3845" width="19.28515625" style="198" customWidth="1"/>
    <col min="3846" max="3846" width="11.140625" style="198" customWidth="1"/>
    <col min="3847" max="3847" width="22.7109375" style="198" bestFit="1" customWidth="1"/>
    <col min="3848" max="3848" width="3.7109375" style="198" customWidth="1"/>
    <col min="3849" max="4096" width="9.140625" style="198"/>
    <col min="4097" max="4097" width="4.28515625" style="198" customWidth="1"/>
    <col min="4098" max="4098" width="3.7109375" style="198" customWidth="1"/>
    <col min="4099" max="4099" width="42.42578125" style="198" customWidth="1"/>
    <col min="4100" max="4100" width="22.140625" style="198" customWidth="1"/>
    <col min="4101" max="4101" width="19.28515625" style="198" customWidth="1"/>
    <col min="4102" max="4102" width="11.140625" style="198" customWidth="1"/>
    <col min="4103" max="4103" width="22.7109375" style="198" bestFit="1" customWidth="1"/>
    <col min="4104" max="4104" width="3.7109375" style="198" customWidth="1"/>
    <col min="4105" max="4352" width="9.140625" style="198"/>
    <col min="4353" max="4353" width="4.28515625" style="198" customWidth="1"/>
    <col min="4354" max="4354" width="3.7109375" style="198" customWidth="1"/>
    <col min="4355" max="4355" width="42.42578125" style="198" customWidth="1"/>
    <col min="4356" max="4356" width="22.140625" style="198" customWidth="1"/>
    <col min="4357" max="4357" width="19.28515625" style="198" customWidth="1"/>
    <col min="4358" max="4358" width="11.140625" style="198" customWidth="1"/>
    <col min="4359" max="4359" width="22.7109375" style="198" bestFit="1" customWidth="1"/>
    <col min="4360" max="4360" width="3.7109375" style="198" customWidth="1"/>
    <col min="4361" max="4608" width="9.140625" style="198"/>
    <col min="4609" max="4609" width="4.28515625" style="198" customWidth="1"/>
    <col min="4610" max="4610" width="3.7109375" style="198" customWidth="1"/>
    <col min="4611" max="4611" width="42.42578125" style="198" customWidth="1"/>
    <col min="4612" max="4612" width="22.140625" style="198" customWidth="1"/>
    <col min="4613" max="4613" width="19.28515625" style="198" customWidth="1"/>
    <col min="4614" max="4614" width="11.140625" style="198" customWidth="1"/>
    <col min="4615" max="4615" width="22.7109375" style="198" bestFit="1" customWidth="1"/>
    <col min="4616" max="4616" width="3.7109375" style="198" customWidth="1"/>
    <col min="4617" max="4864" width="9.140625" style="198"/>
    <col min="4865" max="4865" width="4.28515625" style="198" customWidth="1"/>
    <col min="4866" max="4866" width="3.7109375" style="198" customWidth="1"/>
    <col min="4867" max="4867" width="42.42578125" style="198" customWidth="1"/>
    <col min="4868" max="4868" width="22.140625" style="198" customWidth="1"/>
    <col min="4869" max="4869" width="19.28515625" style="198" customWidth="1"/>
    <col min="4870" max="4870" width="11.140625" style="198" customWidth="1"/>
    <col min="4871" max="4871" width="22.7109375" style="198" bestFit="1" customWidth="1"/>
    <col min="4872" max="4872" width="3.7109375" style="198" customWidth="1"/>
    <col min="4873" max="5120" width="9.140625" style="198"/>
    <col min="5121" max="5121" width="4.28515625" style="198" customWidth="1"/>
    <col min="5122" max="5122" width="3.7109375" style="198" customWidth="1"/>
    <col min="5123" max="5123" width="42.42578125" style="198" customWidth="1"/>
    <col min="5124" max="5124" width="22.140625" style="198" customWidth="1"/>
    <col min="5125" max="5125" width="19.28515625" style="198" customWidth="1"/>
    <col min="5126" max="5126" width="11.140625" style="198" customWidth="1"/>
    <col min="5127" max="5127" width="22.7109375" style="198" bestFit="1" customWidth="1"/>
    <col min="5128" max="5128" width="3.7109375" style="198" customWidth="1"/>
    <col min="5129" max="5376" width="9.140625" style="198"/>
    <col min="5377" max="5377" width="4.28515625" style="198" customWidth="1"/>
    <col min="5378" max="5378" width="3.7109375" style="198" customWidth="1"/>
    <col min="5379" max="5379" width="42.42578125" style="198" customWidth="1"/>
    <col min="5380" max="5380" width="22.140625" style="198" customWidth="1"/>
    <col min="5381" max="5381" width="19.28515625" style="198" customWidth="1"/>
    <col min="5382" max="5382" width="11.140625" style="198" customWidth="1"/>
    <col min="5383" max="5383" width="22.7109375" style="198" bestFit="1" customWidth="1"/>
    <col min="5384" max="5384" width="3.7109375" style="198" customWidth="1"/>
    <col min="5385" max="5632" width="9.140625" style="198"/>
    <col min="5633" max="5633" width="4.28515625" style="198" customWidth="1"/>
    <col min="5634" max="5634" width="3.7109375" style="198" customWidth="1"/>
    <col min="5635" max="5635" width="42.42578125" style="198" customWidth="1"/>
    <col min="5636" max="5636" width="22.140625" style="198" customWidth="1"/>
    <col min="5637" max="5637" width="19.28515625" style="198" customWidth="1"/>
    <col min="5638" max="5638" width="11.140625" style="198" customWidth="1"/>
    <col min="5639" max="5639" width="22.7109375" style="198" bestFit="1" customWidth="1"/>
    <col min="5640" max="5640" width="3.7109375" style="198" customWidth="1"/>
    <col min="5641" max="5888" width="9.140625" style="198"/>
    <col min="5889" max="5889" width="4.28515625" style="198" customWidth="1"/>
    <col min="5890" max="5890" width="3.7109375" style="198" customWidth="1"/>
    <col min="5891" max="5891" width="42.42578125" style="198" customWidth="1"/>
    <col min="5892" max="5892" width="22.140625" style="198" customWidth="1"/>
    <col min="5893" max="5893" width="19.28515625" style="198" customWidth="1"/>
    <col min="5894" max="5894" width="11.140625" style="198" customWidth="1"/>
    <col min="5895" max="5895" width="22.7109375" style="198" bestFit="1" customWidth="1"/>
    <col min="5896" max="5896" width="3.7109375" style="198" customWidth="1"/>
    <col min="5897" max="6144" width="9.140625" style="198"/>
    <col min="6145" max="6145" width="4.28515625" style="198" customWidth="1"/>
    <col min="6146" max="6146" width="3.7109375" style="198" customWidth="1"/>
    <col min="6147" max="6147" width="42.42578125" style="198" customWidth="1"/>
    <col min="6148" max="6148" width="22.140625" style="198" customWidth="1"/>
    <col min="6149" max="6149" width="19.28515625" style="198" customWidth="1"/>
    <col min="6150" max="6150" width="11.140625" style="198" customWidth="1"/>
    <col min="6151" max="6151" width="22.7109375" style="198" bestFit="1" customWidth="1"/>
    <col min="6152" max="6152" width="3.7109375" style="198" customWidth="1"/>
    <col min="6153" max="6400" width="9.140625" style="198"/>
    <col min="6401" max="6401" width="4.28515625" style="198" customWidth="1"/>
    <col min="6402" max="6402" width="3.7109375" style="198" customWidth="1"/>
    <col min="6403" max="6403" width="42.42578125" style="198" customWidth="1"/>
    <col min="6404" max="6404" width="22.140625" style="198" customWidth="1"/>
    <col min="6405" max="6405" width="19.28515625" style="198" customWidth="1"/>
    <col min="6406" max="6406" width="11.140625" style="198" customWidth="1"/>
    <col min="6407" max="6407" width="22.7109375" style="198" bestFit="1" customWidth="1"/>
    <col min="6408" max="6408" width="3.7109375" style="198" customWidth="1"/>
    <col min="6409" max="6656" width="9.140625" style="198"/>
    <col min="6657" max="6657" width="4.28515625" style="198" customWidth="1"/>
    <col min="6658" max="6658" width="3.7109375" style="198" customWidth="1"/>
    <col min="6659" max="6659" width="42.42578125" style="198" customWidth="1"/>
    <col min="6660" max="6660" width="22.140625" style="198" customWidth="1"/>
    <col min="6661" max="6661" width="19.28515625" style="198" customWidth="1"/>
    <col min="6662" max="6662" width="11.140625" style="198" customWidth="1"/>
    <col min="6663" max="6663" width="22.7109375" style="198" bestFit="1" customWidth="1"/>
    <col min="6664" max="6664" width="3.7109375" style="198" customWidth="1"/>
    <col min="6665" max="6912" width="9.140625" style="198"/>
    <col min="6913" max="6913" width="4.28515625" style="198" customWidth="1"/>
    <col min="6914" max="6914" width="3.7109375" style="198" customWidth="1"/>
    <col min="6915" max="6915" width="42.42578125" style="198" customWidth="1"/>
    <col min="6916" max="6916" width="22.140625" style="198" customWidth="1"/>
    <col min="6917" max="6917" width="19.28515625" style="198" customWidth="1"/>
    <col min="6918" max="6918" width="11.140625" style="198" customWidth="1"/>
    <col min="6919" max="6919" width="22.7109375" style="198" bestFit="1" customWidth="1"/>
    <col min="6920" max="6920" width="3.7109375" style="198" customWidth="1"/>
    <col min="6921" max="7168" width="9.140625" style="198"/>
    <col min="7169" max="7169" width="4.28515625" style="198" customWidth="1"/>
    <col min="7170" max="7170" width="3.7109375" style="198" customWidth="1"/>
    <col min="7171" max="7171" width="42.42578125" style="198" customWidth="1"/>
    <col min="7172" max="7172" width="22.140625" style="198" customWidth="1"/>
    <col min="7173" max="7173" width="19.28515625" style="198" customWidth="1"/>
    <col min="7174" max="7174" width="11.140625" style="198" customWidth="1"/>
    <col min="7175" max="7175" width="22.7109375" style="198" bestFit="1" customWidth="1"/>
    <col min="7176" max="7176" width="3.7109375" style="198" customWidth="1"/>
    <col min="7177" max="7424" width="9.140625" style="198"/>
    <col min="7425" max="7425" width="4.28515625" style="198" customWidth="1"/>
    <col min="7426" max="7426" width="3.7109375" style="198" customWidth="1"/>
    <col min="7427" max="7427" width="42.42578125" style="198" customWidth="1"/>
    <col min="7428" max="7428" width="22.140625" style="198" customWidth="1"/>
    <col min="7429" max="7429" width="19.28515625" style="198" customWidth="1"/>
    <col min="7430" max="7430" width="11.140625" style="198" customWidth="1"/>
    <col min="7431" max="7431" width="22.7109375" style="198" bestFit="1" customWidth="1"/>
    <col min="7432" max="7432" width="3.7109375" style="198" customWidth="1"/>
    <col min="7433" max="7680" width="9.140625" style="198"/>
    <col min="7681" max="7681" width="4.28515625" style="198" customWidth="1"/>
    <col min="7682" max="7682" width="3.7109375" style="198" customWidth="1"/>
    <col min="7683" max="7683" width="42.42578125" style="198" customWidth="1"/>
    <col min="7684" max="7684" width="22.140625" style="198" customWidth="1"/>
    <col min="7685" max="7685" width="19.28515625" style="198" customWidth="1"/>
    <col min="7686" max="7686" width="11.140625" style="198" customWidth="1"/>
    <col min="7687" max="7687" width="22.7109375" style="198" bestFit="1" customWidth="1"/>
    <col min="7688" max="7688" width="3.7109375" style="198" customWidth="1"/>
    <col min="7689" max="7936" width="9.140625" style="198"/>
    <col min="7937" max="7937" width="4.28515625" style="198" customWidth="1"/>
    <col min="7938" max="7938" width="3.7109375" style="198" customWidth="1"/>
    <col min="7939" max="7939" width="42.42578125" style="198" customWidth="1"/>
    <col min="7940" max="7940" width="22.140625" style="198" customWidth="1"/>
    <col min="7941" max="7941" width="19.28515625" style="198" customWidth="1"/>
    <col min="7942" max="7942" width="11.140625" style="198" customWidth="1"/>
    <col min="7943" max="7943" width="22.7109375" style="198" bestFit="1" customWidth="1"/>
    <col min="7944" max="7944" width="3.7109375" style="198" customWidth="1"/>
    <col min="7945" max="8192" width="9.140625" style="198"/>
    <col min="8193" max="8193" width="4.28515625" style="198" customWidth="1"/>
    <col min="8194" max="8194" width="3.7109375" style="198" customWidth="1"/>
    <col min="8195" max="8195" width="42.42578125" style="198" customWidth="1"/>
    <col min="8196" max="8196" width="22.140625" style="198" customWidth="1"/>
    <col min="8197" max="8197" width="19.28515625" style="198" customWidth="1"/>
    <col min="8198" max="8198" width="11.140625" style="198" customWidth="1"/>
    <col min="8199" max="8199" width="22.7109375" style="198" bestFit="1" customWidth="1"/>
    <col min="8200" max="8200" width="3.7109375" style="198" customWidth="1"/>
    <col min="8201" max="8448" width="9.140625" style="198"/>
    <col min="8449" max="8449" width="4.28515625" style="198" customWidth="1"/>
    <col min="8450" max="8450" width="3.7109375" style="198" customWidth="1"/>
    <col min="8451" max="8451" width="42.42578125" style="198" customWidth="1"/>
    <col min="8452" max="8452" width="22.140625" style="198" customWidth="1"/>
    <col min="8453" max="8453" width="19.28515625" style="198" customWidth="1"/>
    <col min="8454" max="8454" width="11.140625" style="198" customWidth="1"/>
    <col min="8455" max="8455" width="22.7109375" style="198" bestFit="1" customWidth="1"/>
    <col min="8456" max="8456" width="3.7109375" style="198" customWidth="1"/>
    <col min="8457" max="8704" width="9.140625" style="198"/>
    <col min="8705" max="8705" width="4.28515625" style="198" customWidth="1"/>
    <col min="8706" max="8706" width="3.7109375" style="198" customWidth="1"/>
    <col min="8707" max="8707" width="42.42578125" style="198" customWidth="1"/>
    <col min="8708" max="8708" width="22.140625" style="198" customWidth="1"/>
    <col min="8709" max="8709" width="19.28515625" style="198" customWidth="1"/>
    <col min="8710" max="8710" width="11.140625" style="198" customWidth="1"/>
    <col min="8711" max="8711" width="22.7109375" style="198" bestFit="1" customWidth="1"/>
    <col min="8712" max="8712" width="3.7109375" style="198" customWidth="1"/>
    <col min="8713" max="8960" width="9.140625" style="198"/>
    <col min="8961" max="8961" width="4.28515625" style="198" customWidth="1"/>
    <col min="8962" max="8962" width="3.7109375" style="198" customWidth="1"/>
    <col min="8963" max="8963" width="42.42578125" style="198" customWidth="1"/>
    <col min="8964" max="8964" width="22.140625" style="198" customWidth="1"/>
    <col min="8965" max="8965" width="19.28515625" style="198" customWidth="1"/>
    <col min="8966" max="8966" width="11.140625" style="198" customWidth="1"/>
    <col min="8967" max="8967" width="22.7109375" style="198" bestFit="1" customWidth="1"/>
    <col min="8968" max="8968" width="3.7109375" style="198" customWidth="1"/>
    <col min="8969" max="9216" width="9.140625" style="198"/>
    <col min="9217" max="9217" width="4.28515625" style="198" customWidth="1"/>
    <col min="9218" max="9218" width="3.7109375" style="198" customWidth="1"/>
    <col min="9219" max="9219" width="42.42578125" style="198" customWidth="1"/>
    <col min="9220" max="9220" width="22.140625" style="198" customWidth="1"/>
    <col min="9221" max="9221" width="19.28515625" style="198" customWidth="1"/>
    <col min="9222" max="9222" width="11.140625" style="198" customWidth="1"/>
    <col min="9223" max="9223" width="22.7109375" style="198" bestFit="1" customWidth="1"/>
    <col min="9224" max="9224" width="3.7109375" style="198" customWidth="1"/>
    <col min="9225" max="9472" width="9.140625" style="198"/>
    <col min="9473" max="9473" width="4.28515625" style="198" customWidth="1"/>
    <col min="9474" max="9474" width="3.7109375" style="198" customWidth="1"/>
    <col min="9475" max="9475" width="42.42578125" style="198" customWidth="1"/>
    <col min="9476" max="9476" width="22.140625" style="198" customWidth="1"/>
    <col min="9477" max="9477" width="19.28515625" style="198" customWidth="1"/>
    <col min="9478" max="9478" width="11.140625" style="198" customWidth="1"/>
    <col min="9479" max="9479" width="22.7109375" style="198" bestFit="1" customWidth="1"/>
    <col min="9480" max="9480" width="3.7109375" style="198" customWidth="1"/>
    <col min="9481" max="9728" width="9.140625" style="198"/>
    <col min="9729" max="9729" width="4.28515625" style="198" customWidth="1"/>
    <col min="9730" max="9730" width="3.7109375" style="198" customWidth="1"/>
    <col min="9731" max="9731" width="42.42578125" style="198" customWidth="1"/>
    <col min="9732" max="9732" width="22.140625" style="198" customWidth="1"/>
    <col min="9733" max="9733" width="19.28515625" style="198" customWidth="1"/>
    <col min="9734" max="9734" width="11.140625" style="198" customWidth="1"/>
    <col min="9735" max="9735" width="22.7109375" style="198" bestFit="1" customWidth="1"/>
    <col min="9736" max="9736" width="3.7109375" style="198" customWidth="1"/>
    <col min="9737" max="9984" width="9.140625" style="198"/>
    <col min="9985" max="9985" width="4.28515625" style="198" customWidth="1"/>
    <col min="9986" max="9986" width="3.7109375" style="198" customWidth="1"/>
    <col min="9987" max="9987" width="42.42578125" style="198" customWidth="1"/>
    <col min="9988" max="9988" width="22.140625" style="198" customWidth="1"/>
    <col min="9989" max="9989" width="19.28515625" style="198" customWidth="1"/>
    <col min="9990" max="9990" width="11.140625" style="198" customWidth="1"/>
    <col min="9991" max="9991" width="22.7109375" style="198" bestFit="1" customWidth="1"/>
    <col min="9992" max="9992" width="3.7109375" style="198" customWidth="1"/>
    <col min="9993" max="10240" width="9.140625" style="198"/>
    <col min="10241" max="10241" width="4.28515625" style="198" customWidth="1"/>
    <col min="10242" max="10242" width="3.7109375" style="198" customWidth="1"/>
    <col min="10243" max="10243" width="42.42578125" style="198" customWidth="1"/>
    <col min="10244" max="10244" width="22.140625" style="198" customWidth="1"/>
    <col min="10245" max="10245" width="19.28515625" style="198" customWidth="1"/>
    <col min="10246" max="10246" width="11.140625" style="198" customWidth="1"/>
    <col min="10247" max="10247" width="22.7109375" style="198" bestFit="1" customWidth="1"/>
    <col min="10248" max="10248" width="3.7109375" style="198" customWidth="1"/>
    <col min="10249" max="10496" width="9.140625" style="198"/>
    <col min="10497" max="10497" width="4.28515625" style="198" customWidth="1"/>
    <col min="10498" max="10498" width="3.7109375" style="198" customWidth="1"/>
    <col min="10499" max="10499" width="42.42578125" style="198" customWidth="1"/>
    <col min="10500" max="10500" width="22.140625" style="198" customWidth="1"/>
    <col min="10501" max="10501" width="19.28515625" style="198" customWidth="1"/>
    <col min="10502" max="10502" width="11.140625" style="198" customWidth="1"/>
    <col min="10503" max="10503" width="22.7109375" style="198" bestFit="1" customWidth="1"/>
    <col min="10504" max="10504" width="3.7109375" style="198" customWidth="1"/>
    <col min="10505" max="10752" width="9.140625" style="198"/>
    <col min="10753" max="10753" width="4.28515625" style="198" customWidth="1"/>
    <col min="10754" max="10754" width="3.7109375" style="198" customWidth="1"/>
    <col min="10755" max="10755" width="42.42578125" style="198" customWidth="1"/>
    <col min="10756" max="10756" width="22.140625" style="198" customWidth="1"/>
    <col min="10757" max="10757" width="19.28515625" style="198" customWidth="1"/>
    <col min="10758" max="10758" width="11.140625" style="198" customWidth="1"/>
    <col min="10759" max="10759" width="22.7109375" style="198" bestFit="1" customWidth="1"/>
    <col min="10760" max="10760" width="3.7109375" style="198" customWidth="1"/>
    <col min="10761" max="11008" width="9.140625" style="198"/>
    <col min="11009" max="11009" width="4.28515625" style="198" customWidth="1"/>
    <col min="11010" max="11010" width="3.7109375" style="198" customWidth="1"/>
    <col min="11011" max="11011" width="42.42578125" style="198" customWidth="1"/>
    <col min="11012" max="11012" width="22.140625" style="198" customWidth="1"/>
    <col min="11013" max="11013" width="19.28515625" style="198" customWidth="1"/>
    <col min="11014" max="11014" width="11.140625" style="198" customWidth="1"/>
    <col min="11015" max="11015" width="22.7109375" style="198" bestFit="1" customWidth="1"/>
    <col min="11016" max="11016" width="3.7109375" style="198" customWidth="1"/>
    <col min="11017" max="11264" width="9.140625" style="198"/>
    <col min="11265" max="11265" width="4.28515625" style="198" customWidth="1"/>
    <col min="11266" max="11266" width="3.7109375" style="198" customWidth="1"/>
    <col min="11267" max="11267" width="42.42578125" style="198" customWidth="1"/>
    <col min="11268" max="11268" width="22.140625" style="198" customWidth="1"/>
    <col min="11269" max="11269" width="19.28515625" style="198" customWidth="1"/>
    <col min="11270" max="11270" width="11.140625" style="198" customWidth="1"/>
    <col min="11271" max="11271" width="22.7109375" style="198" bestFit="1" customWidth="1"/>
    <col min="11272" max="11272" width="3.7109375" style="198" customWidth="1"/>
    <col min="11273" max="11520" width="9.140625" style="198"/>
    <col min="11521" max="11521" width="4.28515625" style="198" customWidth="1"/>
    <col min="11522" max="11522" width="3.7109375" style="198" customWidth="1"/>
    <col min="11523" max="11523" width="42.42578125" style="198" customWidth="1"/>
    <col min="11524" max="11524" width="22.140625" style="198" customWidth="1"/>
    <col min="11525" max="11525" width="19.28515625" style="198" customWidth="1"/>
    <col min="11526" max="11526" width="11.140625" style="198" customWidth="1"/>
    <col min="11527" max="11527" width="22.7109375" style="198" bestFit="1" customWidth="1"/>
    <col min="11528" max="11528" width="3.7109375" style="198" customWidth="1"/>
    <col min="11529" max="11776" width="9.140625" style="198"/>
    <col min="11777" max="11777" width="4.28515625" style="198" customWidth="1"/>
    <col min="11778" max="11778" width="3.7109375" style="198" customWidth="1"/>
    <col min="11779" max="11779" width="42.42578125" style="198" customWidth="1"/>
    <col min="11780" max="11780" width="22.140625" style="198" customWidth="1"/>
    <col min="11781" max="11781" width="19.28515625" style="198" customWidth="1"/>
    <col min="11782" max="11782" width="11.140625" style="198" customWidth="1"/>
    <col min="11783" max="11783" width="22.7109375" style="198" bestFit="1" customWidth="1"/>
    <col min="11784" max="11784" width="3.7109375" style="198" customWidth="1"/>
    <col min="11785" max="12032" width="9.140625" style="198"/>
    <col min="12033" max="12033" width="4.28515625" style="198" customWidth="1"/>
    <col min="12034" max="12034" width="3.7109375" style="198" customWidth="1"/>
    <col min="12035" max="12035" width="42.42578125" style="198" customWidth="1"/>
    <col min="12036" max="12036" width="22.140625" style="198" customWidth="1"/>
    <col min="12037" max="12037" width="19.28515625" style="198" customWidth="1"/>
    <col min="12038" max="12038" width="11.140625" style="198" customWidth="1"/>
    <col min="12039" max="12039" width="22.7109375" style="198" bestFit="1" customWidth="1"/>
    <col min="12040" max="12040" width="3.7109375" style="198" customWidth="1"/>
    <col min="12041" max="12288" width="9.140625" style="198"/>
    <col min="12289" max="12289" width="4.28515625" style="198" customWidth="1"/>
    <col min="12290" max="12290" width="3.7109375" style="198" customWidth="1"/>
    <col min="12291" max="12291" width="42.42578125" style="198" customWidth="1"/>
    <col min="12292" max="12292" width="22.140625" style="198" customWidth="1"/>
    <col min="12293" max="12293" width="19.28515625" style="198" customWidth="1"/>
    <col min="12294" max="12294" width="11.140625" style="198" customWidth="1"/>
    <col min="12295" max="12295" width="22.7109375" style="198" bestFit="1" customWidth="1"/>
    <col min="12296" max="12296" width="3.7109375" style="198" customWidth="1"/>
    <col min="12297" max="12544" width="9.140625" style="198"/>
    <col min="12545" max="12545" width="4.28515625" style="198" customWidth="1"/>
    <col min="12546" max="12546" width="3.7109375" style="198" customWidth="1"/>
    <col min="12547" max="12547" width="42.42578125" style="198" customWidth="1"/>
    <col min="12548" max="12548" width="22.140625" style="198" customWidth="1"/>
    <col min="12549" max="12549" width="19.28515625" style="198" customWidth="1"/>
    <col min="12550" max="12550" width="11.140625" style="198" customWidth="1"/>
    <col min="12551" max="12551" width="22.7109375" style="198" bestFit="1" customWidth="1"/>
    <col min="12552" max="12552" width="3.7109375" style="198" customWidth="1"/>
    <col min="12553" max="12800" width="9.140625" style="198"/>
    <col min="12801" max="12801" width="4.28515625" style="198" customWidth="1"/>
    <col min="12802" max="12802" width="3.7109375" style="198" customWidth="1"/>
    <col min="12803" max="12803" width="42.42578125" style="198" customWidth="1"/>
    <col min="12804" max="12804" width="22.140625" style="198" customWidth="1"/>
    <col min="12805" max="12805" width="19.28515625" style="198" customWidth="1"/>
    <col min="12806" max="12806" width="11.140625" style="198" customWidth="1"/>
    <col min="12807" max="12807" width="22.7109375" style="198" bestFit="1" customWidth="1"/>
    <col min="12808" max="12808" width="3.7109375" style="198" customWidth="1"/>
    <col min="12809" max="13056" width="9.140625" style="198"/>
    <col min="13057" max="13057" width="4.28515625" style="198" customWidth="1"/>
    <col min="13058" max="13058" width="3.7109375" style="198" customWidth="1"/>
    <col min="13059" max="13059" width="42.42578125" style="198" customWidth="1"/>
    <col min="13060" max="13060" width="22.140625" style="198" customWidth="1"/>
    <col min="13061" max="13061" width="19.28515625" style="198" customWidth="1"/>
    <col min="13062" max="13062" width="11.140625" style="198" customWidth="1"/>
    <col min="13063" max="13063" width="22.7109375" style="198" bestFit="1" customWidth="1"/>
    <col min="13064" max="13064" width="3.7109375" style="198" customWidth="1"/>
    <col min="13065" max="13312" width="9.140625" style="198"/>
    <col min="13313" max="13313" width="4.28515625" style="198" customWidth="1"/>
    <col min="13314" max="13314" width="3.7109375" style="198" customWidth="1"/>
    <col min="13315" max="13315" width="42.42578125" style="198" customWidth="1"/>
    <col min="13316" max="13316" width="22.140625" style="198" customWidth="1"/>
    <col min="13317" max="13317" width="19.28515625" style="198" customWidth="1"/>
    <col min="13318" max="13318" width="11.140625" style="198" customWidth="1"/>
    <col min="13319" max="13319" width="22.7109375" style="198" bestFit="1" customWidth="1"/>
    <col min="13320" max="13320" width="3.7109375" style="198" customWidth="1"/>
    <col min="13321" max="13568" width="9.140625" style="198"/>
    <col min="13569" max="13569" width="4.28515625" style="198" customWidth="1"/>
    <col min="13570" max="13570" width="3.7109375" style="198" customWidth="1"/>
    <col min="13571" max="13571" width="42.42578125" style="198" customWidth="1"/>
    <col min="13572" max="13572" width="22.140625" style="198" customWidth="1"/>
    <col min="13573" max="13573" width="19.28515625" style="198" customWidth="1"/>
    <col min="13574" max="13574" width="11.140625" style="198" customWidth="1"/>
    <col min="13575" max="13575" width="22.7109375" style="198" bestFit="1" customWidth="1"/>
    <col min="13576" max="13576" width="3.7109375" style="198" customWidth="1"/>
    <col min="13577" max="13824" width="9.140625" style="198"/>
    <col min="13825" max="13825" width="4.28515625" style="198" customWidth="1"/>
    <col min="13826" max="13826" width="3.7109375" style="198" customWidth="1"/>
    <col min="13827" max="13827" width="42.42578125" style="198" customWidth="1"/>
    <col min="13828" max="13828" width="22.140625" style="198" customWidth="1"/>
    <col min="13829" max="13829" width="19.28515625" style="198" customWidth="1"/>
    <col min="13830" max="13830" width="11.140625" style="198" customWidth="1"/>
    <col min="13831" max="13831" width="22.7109375" style="198" bestFit="1" customWidth="1"/>
    <col min="13832" max="13832" width="3.7109375" style="198" customWidth="1"/>
    <col min="13833" max="14080" width="9.140625" style="198"/>
    <col min="14081" max="14081" width="4.28515625" style="198" customWidth="1"/>
    <col min="14082" max="14082" width="3.7109375" style="198" customWidth="1"/>
    <col min="14083" max="14083" width="42.42578125" style="198" customWidth="1"/>
    <col min="14084" max="14084" width="22.140625" style="198" customWidth="1"/>
    <col min="14085" max="14085" width="19.28515625" style="198" customWidth="1"/>
    <col min="14086" max="14086" width="11.140625" style="198" customWidth="1"/>
    <col min="14087" max="14087" width="22.7109375" style="198" bestFit="1" customWidth="1"/>
    <col min="14088" max="14088" width="3.7109375" style="198" customWidth="1"/>
    <col min="14089" max="14336" width="9.140625" style="198"/>
    <col min="14337" max="14337" width="4.28515625" style="198" customWidth="1"/>
    <col min="14338" max="14338" width="3.7109375" style="198" customWidth="1"/>
    <col min="14339" max="14339" width="42.42578125" style="198" customWidth="1"/>
    <col min="14340" max="14340" width="22.140625" style="198" customWidth="1"/>
    <col min="14341" max="14341" width="19.28515625" style="198" customWidth="1"/>
    <col min="14342" max="14342" width="11.140625" style="198" customWidth="1"/>
    <col min="14343" max="14343" width="22.7109375" style="198" bestFit="1" customWidth="1"/>
    <col min="14344" max="14344" width="3.7109375" style="198" customWidth="1"/>
    <col min="14345" max="14592" width="9.140625" style="198"/>
    <col min="14593" max="14593" width="4.28515625" style="198" customWidth="1"/>
    <col min="14594" max="14594" width="3.7109375" style="198" customWidth="1"/>
    <col min="14595" max="14595" width="42.42578125" style="198" customWidth="1"/>
    <col min="14596" max="14596" width="22.140625" style="198" customWidth="1"/>
    <col min="14597" max="14597" width="19.28515625" style="198" customWidth="1"/>
    <col min="14598" max="14598" width="11.140625" style="198" customWidth="1"/>
    <col min="14599" max="14599" width="22.7109375" style="198" bestFit="1" customWidth="1"/>
    <col min="14600" max="14600" width="3.7109375" style="198" customWidth="1"/>
    <col min="14601" max="14848" width="9.140625" style="198"/>
    <col min="14849" max="14849" width="4.28515625" style="198" customWidth="1"/>
    <col min="14850" max="14850" width="3.7109375" style="198" customWidth="1"/>
    <col min="14851" max="14851" width="42.42578125" style="198" customWidth="1"/>
    <col min="14852" max="14852" width="22.140625" style="198" customWidth="1"/>
    <col min="14853" max="14853" width="19.28515625" style="198" customWidth="1"/>
    <col min="14854" max="14854" width="11.140625" style="198" customWidth="1"/>
    <col min="14855" max="14855" width="22.7109375" style="198" bestFit="1" customWidth="1"/>
    <col min="14856" max="14856" width="3.7109375" style="198" customWidth="1"/>
    <col min="14857" max="15104" width="9.140625" style="198"/>
    <col min="15105" max="15105" width="4.28515625" style="198" customWidth="1"/>
    <col min="15106" max="15106" width="3.7109375" style="198" customWidth="1"/>
    <col min="15107" max="15107" width="42.42578125" style="198" customWidth="1"/>
    <col min="15108" max="15108" width="22.140625" style="198" customWidth="1"/>
    <col min="15109" max="15109" width="19.28515625" style="198" customWidth="1"/>
    <col min="15110" max="15110" width="11.140625" style="198" customWidth="1"/>
    <col min="15111" max="15111" width="22.7109375" style="198" bestFit="1" customWidth="1"/>
    <col min="15112" max="15112" width="3.7109375" style="198" customWidth="1"/>
    <col min="15113" max="15360" width="9.140625" style="198"/>
    <col min="15361" max="15361" width="4.28515625" style="198" customWidth="1"/>
    <col min="15362" max="15362" width="3.7109375" style="198" customWidth="1"/>
    <col min="15363" max="15363" width="42.42578125" style="198" customWidth="1"/>
    <col min="15364" max="15364" width="22.140625" style="198" customWidth="1"/>
    <col min="15365" max="15365" width="19.28515625" style="198" customWidth="1"/>
    <col min="15366" max="15366" width="11.140625" style="198" customWidth="1"/>
    <col min="15367" max="15367" width="22.7109375" style="198" bestFit="1" customWidth="1"/>
    <col min="15368" max="15368" width="3.7109375" style="198" customWidth="1"/>
    <col min="15369" max="15616" width="9.140625" style="198"/>
    <col min="15617" max="15617" width="4.28515625" style="198" customWidth="1"/>
    <col min="15618" max="15618" width="3.7109375" style="198" customWidth="1"/>
    <col min="15619" max="15619" width="42.42578125" style="198" customWidth="1"/>
    <col min="15620" max="15620" width="22.140625" style="198" customWidth="1"/>
    <col min="15621" max="15621" width="19.28515625" style="198" customWidth="1"/>
    <col min="15622" max="15622" width="11.140625" style="198" customWidth="1"/>
    <col min="15623" max="15623" width="22.7109375" style="198" bestFit="1" customWidth="1"/>
    <col min="15624" max="15624" width="3.7109375" style="198" customWidth="1"/>
    <col min="15625" max="15872" width="9.140625" style="198"/>
    <col min="15873" max="15873" width="4.28515625" style="198" customWidth="1"/>
    <col min="15874" max="15874" width="3.7109375" style="198" customWidth="1"/>
    <col min="15875" max="15875" width="42.42578125" style="198" customWidth="1"/>
    <col min="15876" max="15876" width="22.140625" style="198" customWidth="1"/>
    <col min="15877" max="15877" width="19.28515625" style="198" customWidth="1"/>
    <col min="15878" max="15878" width="11.140625" style="198" customWidth="1"/>
    <col min="15879" max="15879" width="22.7109375" style="198" bestFit="1" customWidth="1"/>
    <col min="15880" max="15880" width="3.7109375" style="198" customWidth="1"/>
    <col min="15881" max="16128" width="9.140625" style="198"/>
    <col min="16129" max="16129" width="4.28515625" style="198" customWidth="1"/>
    <col min="16130" max="16130" width="3.7109375" style="198" customWidth="1"/>
    <col min="16131" max="16131" width="42.42578125" style="198" customWidth="1"/>
    <col min="16132" max="16132" width="22.140625" style="198" customWidth="1"/>
    <col min="16133" max="16133" width="19.28515625" style="198" customWidth="1"/>
    <col min="16134" max="16134" width="11.140625" style="198" customWidth="1"/>
    <col min="16135" max="16135" width="22.7109375" style="198" bestFit="1" customWidth="1"/>
    <col min="16136" max="16136" width="3.7109375" style="198" customWidth="1"/>
    <col min="16137" max="16384" width="9.140625" style="198"/>
  </cols>
  <sheetData>
    <row r="1" spans="1:17" s="174" customFormat="1" ht="15.75" thickBot="1">
      <c r="A1" s="88"/>
      <c r="B1" s="88"/>
      <c r="C1" s="88"/>
      <c r="D1" s="88"/>
      <c r="E1" s="88"/>
      <c r="F1" s="88"/>
      <c r="G1" s="88"/>
      <c r="H1" s="88"/>
      <c r="I1" s="88"/>
    </row>
    <row r="2" spans="1:17" s="174" customFormat="1" ht="15">
      <c r="A2" s="88"/>
      <c r="B2" s="89"/>
      <c r="C2" s="90"/>
      <c r="D2" s="90"/>
      <c r="E2" s="91"/>
      <c r="F2" s="91"/>
      <c r="G2" s="91"/>
      <c r="H2" s="92"/>
      <c r="I2" s="88"/>
    </row>
    <row r="3" spans="1:17" s="174" customFormat="1" ht="15">
      <c r="A3" s="88"/>
      <c r="B3" s="93"/>
      <c r="C3" s="94" t="s">
        <v>85</v>
      </c>
      <c r="D3" s="95"/>
      <c r="E3" s="96"/>
      <c r="F3" s="95"/>
      <c r="G3" s="95"/>
      <c r="H3" s="97"/>
      <c r="I3" s="88"/>
    </row>
    <row r="4" spans="1:17" s="174" customFormat="1" ht="15">
      <c r="A4" s="88"/>
      <c r="B4" s="93"/>
      <c r="C4" s="99" t="s">
        <v>72</v>
      </c>
      <c r="D4" s="279" t="s">
        <v>99</v>
      </c>
      <c r="E4" s="280"/>
      <c r="F4" s="280"/>
      <c r="G4" s="281"/>
      <c r="H4" s="97"/>
      <c r="I4" s="88"/>
    </row>
    <row r="5" spans="1:17" s="174" customFormat="1" ht="15" customHeight="1">
      <c r="A5" s="88"/>
      <c r="B5" s="93"/>
      <c r="C5" s="100" t="s">
        <v>73</v>
      </c>
      <c r="D5" s="282" t="s">
        <v>74</v>
      </c>
      <c r="E5" s="282"/>
      <c r="F5" s="282"/>
      <c r="G5" s="282"/>
      <c r="H5" s="97"/>
      <c r="I5" s="88"/>
    </row>
    <row r="6" spans="1:17" s="174" customFormat="1" ht="14.25" customHeight="1">
      <c r="A6" s="88"/>
      <c r="B6" s="93"/>
      <c r="C6" s="100" t="s">
        <v>75</v>
      </c>
      <c r="D6" s="283" t="s">
        <v>95</v>
      </c>
      <c r="E6" s="284"/>
      <c r="F6" s="284"/>
      <c r="G6" s="285"/>
      <c r="H6" s="97"/>
      <c r="I6" s="88"/>
    </row>
    <row r="7" spans="1:17" s="174" customFormat="1" ht="14.25" customHeight="1">
      <c r="A7" s="88"/>
      <c r="B7" s="93"/>
      <c r="C7" s="100" t="s">
        <v>83</v>
      </c>
      <c r="D7" s="102" t="s">
        <v>101</v>
      </c>
      <c r="E7" s="103"/>
      <c r="F7" s="103"/>
      <c r="G7" s="104"/>
      <c r="H7" s="97"/>
      <c r="I7" s="88"/>
    </row>
    <row r="8" spans="1:17" s="174" customFormat="1" ht="17.25" customHeight="1">
      <c r="A8" s="88"/>
      <c r="B8" s="93"/>
      <c r="C8" s="100" t="s">
        <v>220</v>
      </c>
      <c r="D8" s="286">
        <v>2017</v>
      </c>
      <c r="E8" s="287"/>
      <c r="F8" s="287"/>
      <c r="G8" s="288"/>
      <c r="H8" s="97"/>
      <c r="I8" s="88"/>
    </row>
    <row r="9" spans="1:17" s="174" customFormat="1" ht="15">
      <c r="A9" s="88"/>
      <c r="B9" s="93"/>
      <c r="C9" s="100" t="s">
        <v>76</v>
      </c>
      <c r="D9" s="289">
        <v>0.5</v>
      </c>
      <c r="E9" s="289"/>
      <c r="F9" s="289"/>
      <c r="G9" s="289"/>
      <c r="H9" s="97"/>
      <c r="I9" s="88"/>
    </row>
    <row r="10" spans="1:17" s="174" customFormat="1" ht="14.25" customHeight="1">
      <c r="A10" s="88"/>
      <c r="B10" s="93"/>
      <c r="C10" s="100" t="s">
        <v>77</v>
      </c>
      <c r="D10" s="289">
        <v>1</v>
      </c>
      <c r="E10" s="289"/>
      <c r="F10" s="289"/>
      <c r="G10" s="289"/>
      <c r="H10" s="97"/>
      <c r="I10" s="88"/>
    </row>
    <row r="11" spans="1:17" s="174" customFormat="1" ht="15" customHeight="1">
      <c r="A11" s="88"/>
      <c r="B11" s="93"/>
      <c r="C11" s="100" t="s">
        <v>78</v>
      </c>
      <c r="D11" s="294">
        <f>F44</f>
        <v>7.9100000000000004E-2</v>
      </c>
      <c r="E11" s="284"/>
      <c r="F11" s="284"/>
      <c r="G11" s="285"/>
      <c r="H11" s="97"/>
      <c r="I11" s="88"/>
    </row>
    <row r="12" spans="1:17" s="174" customFormat="1" ht="15" customHeight="1">
      <c r="A12" s="88"/>
      <c r="B12" s="93"/>
      <c r="C12" s="100" t="s">
        <v>86</v>
      </c>
      <c r="D12" s="294">
        <f>D9*D11</f>
        <v>3.9550000000000002E-2</v>
      </c>
      <c r="E12" s="284"/>
      <c r="F12" s="284"/>
      <c r="G12" s="285"/>
      <c r="H12" s="97"/>
      <c r="I12" s="88"/>
    </row>
    <row r="13" spans="1:17" s="174" customFormat="1" ht="17.25" customHeight="1">
      <c r="A13" s="88"/>
      <c r="B13" s="93"/>
      <c r="C13" s="100" t="s">
        <v>140</v>
      </c>
      <c r="D13" s="294">
        <f>(IF(D8&lt;2017,4,2021-D8))*D11</f>
        <v>0.31640000000000001</v>
      </c>
      <c r="E13" s="284"/>
      <c r="F13" s="284"/>
      <c r="G13" s="285"/>
      <c r="H13" s="97"/>
      <c r="I13" s="88"/>
    </row>
    <row r="14" spans="1:17" s="174" customFormat="1" ht="14.25" customHeight="1">
      <c r="A14" s="88"/>
      <c r="B14" s="93"/>
      <c r="C14" s="100" t="s">
        <v>87</v>
      </c>
      <c r="D14" s="294">
        <f>D13*D9</f>
        <v>0.15820000000000001</v>
      </c>
      <c r="E14" s="284"/>
      <c r="F14" s="284"/>
      <c r="G14" s="285"/>
      <c r="H14" s="97"/>
      <c r="I14" s="88"/>
    </row>
    <row r="15" spans="1:17" s="174" customFormat="1" ht="14.25" customHeight="1" thickBot="1">
      <c r="A15" s="88"/>
      <c r="B15" s="105"/>
      <c r="C15" s="106"/>
      <c r="D15" s="107"/>
      <c r="E15" s="108"/>
      <c r="F15" s="108"/>
      <c r="G15" s="108"/>
      <c r="H15" s="109"/>
      <c r="I15" s="88"/>
    </row>
    <row r="16" spans="1:17" s="88" customFormat="1" ht="15.75" thickBot="1">
      <c r="A16" s="98"/>
      <c r="B16" s="101"/>
      <c r="C16" s="110"/>
      <c r="D16" s="111"/>
      <c r="E16" s="112"/>
      <c r="F16" s="112"/>
      <c r="G16" s="112"/>
      <c r="H16" s="110"/>
      <c r="I16" s="98"/>
      <c r="J16" s="98"/>
      <c r="K16" s="98"/>
      <c r="L16" s="98"/>
      <c r="M16" s="98"/>
      <c r="N16" s="98"/>
      <c r="O16" s="98"/>
      <c r="P16" s="98"/>
      <c r="Q16" s="98"/>
    </row>
    <row r="17" spans="2:17" s="88" customFormat="1" ht="16.5">
      <c r="B17" s="113"/>
      <c r="C17" s="114"/>
      <c r="D17" s="114"/>
      <c r="E17" s="115"/>
      <c r="F17" s="116"/>
      <c r="G17" s="116"/>
      <c r="H17" s="117"/>
    </row>
    <row r="18" spans="2:17" s="88" customFormat="1" ht="53.25" customHeight="1">
      <c r="B18" s="118"/>
      <c r="C18" s="290" t="s">
        <v>100</v>
      </c>
      <c r="D18" s="290"/>
      <c r="E18" s="290"/>
      <c r="F18" s="290"/>
      <c r="G18" s="119"/>
      <c r="H18" s="120"/>
    </row>
    <row r="19" spans="2:17" s="88" customFormat="1" ht="91.5" customHeight="1">
      <c r="B19" s="118"/>
      <c r="C19" s="291" t="s">
        <v>141</v>
      </c>
      <c r="D19" s="291"/>
      <c r="E19" s="291"/>
      <c r="F19" s="291"/>
      <c r="G19" s="291"/>
      <c r="H19" s="120"/>
    </row>
    <row r="20" spans="2:17" s="88" customFormat="1" ht="16.5">
      <c r="B20" s="121"/>
      <c r="C20" s="122"/>
      <c r="D20" s="123"/>
      <c r="E20" s="124"/>
      <c r="F20" s="124"/>
      <c r="G20" s="124"/>
      <c r="H20" s="97"/>
      <c r="J20" s="98"/>
      <c r="K20" s="98"/>
      <c r="L20" s="98"/>
      <c r="M20" s="98"/>
      <c r="N20" s="98"/>
      <c r="O20" s="98"/>
      <c r="P20" s="98"/>
      <c r="Q20" s="98"/>
    </row>
    <row r="21" spans="2:17" s="88" customFormat="1" ht="21.75" customHeight="1" thickBot="1">
      <c r="B21" s="118"/>
      <c r="C21" s="125" t="s">
        <v>84</v>
      </c>
      <c r="D21" s="126"/>
      <c r="E21" s="126"/>
      <c r="F21" s="126"/>
      <c r="G21" s="126"/>
      <c r="H21" s="120"/>
    </row>
    <row r="22" spans="2:17" s="88" customFormat="1" ht="27.75" customHeight="1">
      <c r="B22" s="121"/>
      <c r="C22" s="127"/>
      <c r="D22" s="175" t="s">
        <v>81</v>
      </c>
      <c r="E22" s="175" t="s">
        <v>135</v>
      </c>
      <c r="F22" s="128" t="s">
        <v>0</v>
      </c>
      <c r="G22" s="129" t="s">
        <v>2</v>
      </c>
      <c r="H22" s="120"/>
    </row>
    <row r="23" spans="2:17" s="88" customFormat="1" ht="30" customHeight="1">
      <c r="B23" s="121"/>
      <c r="C23" s="131" t="s">
        <v>106</v>
      </c>
      <c r="D23" s="171">
        <v>1000</v>
      </c>
      <c r="E23" s="171">
        <v>300</v>
      </c>
      <c r="F23" s="132" t="s">
        <v>42</v>
      </c>
      <c r="G23" s="199" t="s">
        <v>125</v>
      </c>
      <c r="H23" s="120"/>
    </row>
    <row r="24" spans="2:17" s="88" customFormat="1" ht="30" customHeight="1">
      <c r="B24" s="121"/>
      <c r="C24" s="130" t="s">
        <v>107</v>
      </c>
      <c r="D24" s="169">
        <v>0</v>
      </c>
      <c r="E24" s="169">
        <v>500</v>
      </c>
      <c r="F24" s="132" t="s">
        <v>42</v>
      </c>
      <c r="G24" s="199" t="s">
        <v>125</v>
      </c>
      <c r="H24" s="120"/>
    </row>
    <row r="25" spans="2:17" s="88" customFormat="1" ht="30" customHeight="1">
      <c r="B25" s="121"/>
      <c r="C25" s="130" t="s">
        <v>108</v>
      </c>
      <c r="D25" s="169">
        <v>0</v>
      </c>
      <c r="E25" s="169">
        <v>200</v>
      </c>
      <c r="F25" s="132" t="s">
        <v>42</v>
      </c>
      <c r="G25" s="199" t="s">
        <v>125</v>
      </c>
      <c r="H25" s="120"/>
    </row>
    <row r="26" spans="2:17" s="88" customFormat="1" ht="30" customHeight="1">
      <c r="B26" s="121"/>
      <c r="C26" s="130" t="s">
        <v>102</v>
      </c>
      <c r="D26" s="169">
        <v>200</v>
      </c>
      <c r="E26" s="169">
        <v>200</v>
      </c>
      <c r="F26" s="132" t="s">
        <v>105</v>
      </c>
      <c r="G26" s="199" t="s">
        <v>125</v>
      </c>
      <c r="H26" s="120"/>
    </row>
    <row r="27" spans="2:17" s="88" customFormat="1" ht="30" customHeight="1">
      <c r="B27" s="121"/>
      <c r="C27" s="130" t="s">
        <v>103</v>
      </c>
      <c r="D27" s="169">
        <v>200</v>
      </c>
      <c r="E27" s="169">
        <v>200</v>
      </c>
      <c r="F27" s="132" t="s">
        <v>105</v>
      </c>
      <c r="G27" s="199" t="s">
        <v>125</v>
      </c>
      <c r="H27" s="120"/>
    </row>
    <row r="28" spans="2:17" s="88" customFormat="1" ht="30" customHeight="1">
      <c r="B28" s="121"/>
      <c r="C28" s="130" t="s">
        <v>104</v>
      </c>
      <c r="D28" s="169">
        <v>250</v>
      </c>
      <c r="E28" s="169">
        <v>250</v>
      </c>
      <c r="F28" s="132" t="s">
        <v>105</v>
      </c>
      <c r="G28" s="199" t="s">
        <v>125</v>
      </c>
      <c r="H28" s="120"/>
    </row>
    <row r="29" spans="2:17" s="88" customFormat="1" ht="30" customHeight="1">
      <c r="B29" s="121"/>
      <c r="C29" s="130" t="s">
        <v>265</v>
      </c>
      <c r="D29" s="295">
        <f>'GER-waarden'!C10/1000</f>
        <v>1.4399999999999999E-3</v>
      </c>
      <c r="E29" s="295"/>
      <c r="F29" s="134" t="s">
        <v>98</v>
      </c>
      <c r="G29" s="136" t="s">
        <v>56</v>
      </c>
      <c r="H29" s="120"/>
    </row>
    <row r="30" spans="2:17" s="88" customFormat="1" ht="28.5" customHeight="1">
      <c r="B30" s="121"/>
      <c r="C30" s="133" t="s">
        <v>109</v>
      </c>
      <c r="D30" s="296">
        <f>('GER-waarden'!C11)/1000</f>
        <v>8.7000000000000001E-4</v>
      </c>
      <c r="E30" s="296"/>
      <c r="F30" s="134" t="s">
        <v>98</v>
      </c>
      <c r="G30" s="136" t="s">
        <v>56</v>
      </c>
      <c r="H30" s="120"/>
      <c r="I30" s="135"/>
    </row>
    <row r="31" spans="2:17" s="88" customFormat="1" ht="17.25" thickBot="1">
      <c r="B31" s="121"/>
      <c r="C31" s="137" t="s">
        <v>110</v>
      </c>
      <c r="D31" s="297">
        <f>('GER-waarden'!C12)/1000</f>
        <v>7.0999999999999991E-4</v>
      </c>
      <c r="E31" s="297"/>
      <c r="F31" s="138" t="s">
        <v>98</v>
      </c>
      <c r="G31" s="139" t="s">
        <v>56</v>
      </c>
      <c r="H31" s="120"/>
    </row>
    <row r="32" spans="2:17" s="88" customFormat="1" ht="17.25" customHeight="1">
      <c r="B32" s="121"/>
      <c r="C32" s="140"/>
      <c r="D32" s="142"/>
      <c r="E32" s="142"/>
      <c r="F32" s="142"/>
      <c r="G32" s="141"/>
      <c r="H32" s="120"/>
    </row>
    <row r="33" spans="2:18" s="88" customFormat="1" ht="17.25" customHeight="1" thickBot="1">
      <c r="B33" s="121"/>
      <c r="C33" s="143" t="s">
        <v>60</v>
      </c>
      <c r="D33" s="142"/>
      <c r="E33" s="142"/>
      <c r="F33" s="142"/>
      <c r="G33" s="141"/>
      <c r="H33" s="120"/>
    </row>
    <row r="34" spans="2:18" s="88" customFormat="1" ht="16.5">
      <c r="B34" s="121"/>
      <c r="C34" s="144" t="s">
        <v>129</v>
      </c>
      <c r="D34" s="145"/>
      <c r="E34" s="145"/>
      <c r="F34" s="146"/>
      <c r="G34" s="147"/>
      <c r="H34" s="120"/>
    </row>
    <row r="35" spans="2:18" s="88" customFormat="1" ht="35.450000000000003" customHeight="1">
      <c r="B35" s="121"/>
      <c r="C35" s="292" t="s">
        <v>94</v>
      </c>
      <c r="D35" s="293"/>
      <c r="E35" s="293"/>
      <c r="F35" s="176">
        <f>(D26*D23*D29)+(D24*D27*D30)+(D25*D28*D31)</f>
        <v>288</v>
      </c>
      <c r="G35" s="178" t="s">
        <v>61</v>
      </c>
      <c r="H35" s="120"/>
    </row>
    <row r="36" spans="2:18" s="88" customFormat="1" ht="33.6" customHeight="1" thickBot="1">
      <c r="B36" s="121"/>
      <c r="C36" s="305" t="s">
        <v>111</v>
      </c>
      <c r="D36" s="306"/>
      <c r="E36" s="306"/>
      <c r="F36" s="183">
        <f>F35/D23</f>
        <v>0.28799999999999998</v>
      </c>
      <c r="G36" s="179" t="s">
        <v>92</v>
      </c>
      <c r="H36" s="120"/>
    </row>
    <row r="37" spans="2:18" s="88" customFormat="1" ht="16.5">
      <c r="B37" s="121"/>
      <c r="C37" s="309" t="s">
        <v>137</v>
      </c>
      <c r="D37" s="310"/>
      <c r="E37" s="310"/>
      <c r="F37" s="149"/>
      <c r="G37" s="150"/>
      <c r="H37" s="120"/>
      <c r="R37" s="135"/>
    </row>
    <row r="38" spans="2:18" s="88" customFormat="1" ht="35.450000000000003" customHeight="1">
      <c r="B38" s="121"/>
      <c r="C38" s="311" t="s">
        <v>138</v>
      </c>
      <c r="D38" s="312"/>
      <c r="E38" s="312"/>
      <c r="F38" s="153">
        <f>(E23*E26*D29)+(E24*E27*D30)+(E25*E28*D31)</f>
        <v>208.89999999999998</v>
      </c>
      <c r="G38" s="178" t="s">
        <v>61</v>
      </c>
      <c r="H38" s="120"/>
    </row>
    <row r="39" spans="2:18" s="88" customFormat="1" ht="40.15" customHeight="1" thickBot="1">
      <c r="B39" s="121"/>
      <c r="C39" s="307" t="s">
        <v>139</v>
      </c>
      <c r="D39" s="308"/>
      <c r="E39" s="308"/>
      <c r="F39" s="185">
        <f>F38/(E23+E24+E25)</f>
        <v>0.20889999999999997</v>
      </c>
      <c r="G39" s="179" t="s">
        <v>92</v>
      </c>
      <c r="H39" s="180"/>
    </row>
    <row r="40" spans="2:18" s="88" customFormat="1" ht="16.5">
      <c r="B40" s="121"/>
      <c r="C40" s="181" t="s">
        <v>59</v>
      </c>
      <c r="D40" s="145"/>
      <c r="E40" s="145"/>
      <c r="F40" s="149"/>
      <c r="G40" s="147"/>
      <c r="H40" s="120"/>
    </row>
    <row r="41" spans="2:18" s="88" customFormat="1" ht="29.45" customHeight="1">
      <c r="B41" s="121"/>
      <c r="C41" s="311" t="s">
        <v>136</v>
      </c>
      <c r="D41" s="312"/>
      <c r="E41" s="312"/>
      <c r="F41" s="187">
        <f>F36-F39</f>
        <v>7.9100000000000004E-2</v>
      </c>
      <c r="G41" s="178" t="s">
        <v>92</v>
      </c>
      <c r="H41" s="120"/>
      <c r="J41" s="98"/>
    </row>
    <row r="42" spans="2:18" s="88" customFormat="1" ht="28.9" customHeight="1" thickBot="1">
      <c r="B42" s="121"/>
      <c r="C42" s="298" t="s">
        <v>21</v>
      </c>
      <c r="D42" s="299"/>
      <c r="E42" s="186"/>
      <c r="F42" s="182">
        <f>F41*(E23+E24+E25)</f>
        <v>79.100000000000009</v>
      </c>
      <c r="G42" s="179" t="s">
        <v>61</v>
      </c>
      <c r="H42" s="120"/>
    </row>
    <row r="43" spans="2:18" s="88" customFormat="1" ht="17.25" thickBot="1">
      <c r="B43" s="121"/>
      <c r="C43" s="140"/>
      <c r="D43" s="141"/>
      <c r="E43" s="141"/>
      <c r="F43" s="156"/>
      <c r="G43" s="141"/>
      <c r="H43" s="120"/>
    </row>
    <row r="44" spans="2:18" s="88" customFormat="1" ht="18" customHeight="1" thickBot="1">
      <c r="B44" s="121"/>
      <c r="C44" s="157" t="s">
        <v>128</v>
      </c>
      <c r="D44" s="141"/>
      <c r="E44" s="158"/>
      <c r="F44" s="159">
        <f>F42/1000</f>
        <v>7.9100000000000004E-2</v>
      </c>
      <c r="G44" s="160" t="s">
        <v>62</v>
      </c>
      <c r="H44" s="120"/>
    </row>
    <row r="45" spans="2:18" s="88" customFormat="1" ht="16.5">
      <c r="B45" s="121"/>
      <c r="C45" s="140"/>
      <c r="D45" s="161"/>
      <c r="E45" s="300"/>
      <c r="F45" s="301"/>
      <c r="G45" s="301"/>
      <c r="H45" s="120"/>
    </row>
    <row r="46" spans="2:18" s="88" customFormat="1" ht="18" customHeight="1">
      <c r="B46" s="121"/>
      <c r="C46" s="162" t="s">
        <v>88</v>
      </c>
      <c r="D46" s="163"/>
      <c r="E46" s="164"/>
      <c r="F46" s="163"/>
      <c r="G46" s="165"/>
      <c r="H46" s="120"/>
    </row>
    <row r="47" spans="2:18" s="88" customFormat="1" ht="63" customHeight="1">
      <c r="B47" s="121"/>
      <c r="C47" s="302" t="s">
        <v>131</v>
      </c>
      <c r="D47" s="303"/>
      <c r="E47" s="303"/>
      <c r="F47" s="303"/>
      <c r="G47" s="304"/>
      <c r="H47" s="120"/>
    </row>
    <row r="48" spans="2:18" s="88" customFormat="1" ht="15" customHeight="1" thickBot="1">
      <c r="B48" s="166"/>
      <c r="C48" s="167"/>
      <c r="D48" s="167"/>
      <c r="E48" s="167"/>
      <c r="F48" s="167"/>
      <c r="G48" s="167"/>
      <c r="H48" s="168"/>
    </row>
    <row r="49" s="88" customFormat="1" ht="15" customHeight="1"/>
    <row r="50" ht="14.25" customHeight="1"/>
  </sheetData>
  <protectedRanges>
    <protectedRange sqref="D23:E31" name="Bereik1_4_3"/>
  </protectedRanges>
  <mergeCells count="24">
    <mergeCell ref="C42:D42"/>
    <mergeCell ref="E45:G45"/>
    <mergeCell ref="C47:G47"/>
    <mergeCell ref="C36:E36"/>
    <mergeCell ref="C39:E39"/>
    <mergeCell ref="C37:E37"/>
    <mergeCell ref="C38:E38"/>
    <mergeCell ref="C41:E41"/>
    <mergeCell ref="C18:F18"/>
    <mergeCell ref="C19:G19"/>
    <mergeCell ref="C35:E35"/>
    <mergeCell ref="D10:G10"/>
    <mergeCell ref="D11:G11"/>
    <mergeCell ref="D12:G12"/>
    <mergeCell ref="D13:G13"/>
    <mergeCell ref="D14:G14"/>
    <mergeCell ref="D29:E29"/>
    <mergeCell ref="D30:E30"/>
    <mergeCell ref="D31:E31"/>
    <mergeCell ref="D4:G4"/>
    <mergeCell ref="D5:G5"/>
    <mergeCell ref="D6:G6"/>
    <mergeCell ref="D8:G8"/>
    <mergeCell ref="D9:G9"/>
  </mergeCells>
  <pageMargins left="0.70866141732283472" right="0.70866141732283472" top="0.74803149606299213" bottom="0.74803149606299213" header="0.31496062992125984" footer="0.31496062992125984"/>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R46"/>
  <sheetViews>
    <sheetView topLeftCell="A13" zoomScale="80" zoomScaleNormal="80" workbookViewId="0">
      <selection activeCell="D28" sqref="D28:E28"/>
    </sheetView>
  </sheetViews>
  <sheetFormatPr defaultColWidth="8.85546875" defaultRowHeight="12.75"/>
  <cols>
    <col min="1" max="2" width="3.7109375" style="174" customWidth="1"/>
    <col min="3" max="3" width="61.28515625" style="174" customWidth="1"/>
    <col min="4" max="4" width="21.42578125" style="174" customWidth="1"/>
    <col min="5" max="5" width="18.28515625" style="174" customWidth="1"/>
    <col min="6" max="6" width="12.28515625" style="174" customWidth="1"/>
    <col min="7" max="7" width="23.85546875" style="174" customWidth="1"/>
    <col min="8" max="8" width="3.7109375" style="174" customWidth="1"/>
    <col min="9" max="9" width="4.28515625" style="174" customWidth="1"/>
    <col min="10" max="16384" width="8.85546875" style="174"/>
  </cols>
  <sheetData>
    <row r="2" spans="1:11" s="88" customFormat="1" ht="15">
      <c r="B2" s="256" t="s">
        <v>260</v>
      </c>
      <c r="C2" s="257"/>
      <c r="D2" s="257"/>
      <c r="E2" s="257"/>
      <c r="F2" s="257"/>
      <c r="G2" s="257"/>
      <c r="H2" s="258"/>
    </row>
    <row r="3" spans="1:11" ht="15.75" thickBot="1">
      <c r="A3" s="88"/>
      <c r="B3" s="88"/>
      <c r="C3" s="88"/>
      <c r="D3" s="88"/>
      <c r="E3" s="88"/>
      <c r="F3" s="88"/>
      <c r="G3" s="88"/>
      <c r="H3" s="88"/>
      <c r="I3" s="88"/>
    </row>
    <row r="4" spans="1:11" ht="15">
      <c r="A4" s="88"/>
      <c r="B4" s="89"/>
      <c r="C4" s="90"/>
      <c r="D4" s="90"/>
      <c r="E4" s="91"/>
      <c r="F4" s="91"/>
      <c r="G4" s="91"/>
      <c r="H4" s="92"/>
      <c r="I4" s="88"/>
    </row>
    <row r="5" spans="1:11" ht="15">
      <c r="A5" s="88"/>
      <c r="B5" s="93"/>
      <c r="C5" s="94" t="s">
        <v>85</v>
      </c>
      <c r="D5" s="95"/>
      <c r="E5" s="96"/>
      <c r="F5" s="95"/>
      <c r="G5" s="95"/>
      <c r="H5" s="97"/>
      <c r="I5" s="88"/>
    </row>
    <row r="6" spans="1:11" ht="15">
      <c r="A6" s="88"/>
      <c r="B6" s="93"/>
      <c r="C6" s="99" t="s">
        <v>72</v>
      </c>
      <c r="D6" s="279" t="s">
        <v>142</v>
      </c>
      <c r="E6" s="280"/>
      <c r="F6" s="280"/>
      <c r="G6" s="281"/>
      <c r="H6" s="97"/>
      <c r="I6" s="88"/>
    </row>
    <row r="7" spans="1:11" ht="15" customHeight="1">
      <c r="A7" s="88"/>
      <c r="B7" s="93"/>
      <c r="C7" s="100" t="s">
        <v>73</v>
      </c>
      <c r="D7" s="282" t="s">
        <v>74</v>
      </c>
      <c r="E7" s="282"/>
      <c r="F7" s="282"/>
      <c r="G7" s="282"/>
      <c r="H7" s="97"/>
      <c r="I7" s="88"/>
    </row>
    <row r="8" spans="1:11" ht="14.25" customHeight="1">
      <c r="A8" s="88"/>
      <c r="B8" s="93"/>
      <c r="C8" s="100" t="s">
        <v>75</v>
      </c>
      <c r="D8" s="283" t="s">
        <v>95</v>
      </c>
      <c r="E8" s="284"/>
      <c r="F8" s="284"/>
      <c r="G8" s="285"/>
      <c r="H8" s="97"/>
      <c r="I8" s="88"/>
    </row>
    <row r="9" spans="1:11" ht="14.25" customHeight="1">
      <c r="A9" s="88"/>
      <c r="B9" s="93"/>
      <c r="C9" s="100" t="s">
        <v>83</v>
      </c>
      <c r="D9" s="102" t="s">
        <v>96</v>
      </c>
      <c r="E9" s="103"/>
      <c r="F9" s="103"/>
      <c r="G9" s="104"/>
      <c r="H9" s="97"/>
      <c r="I9" s="88"/>
    </row>
    <row r="10" spans="1:11" ht="17.25" customHeight="1">
      <c r="A10" s="88"/>
      <c r="B10" s="93"/>
      <c r="C10" s="100" t="s">
        <v>220</v>
      </c>
      <c r="D10" s="286">
        <v>2017</v>
      </c>
      <c r="E10" s="287"/>
      <c r="F10" s="287"/>
      <c r="G10" s="288"/>
      <c r="H10" s="97"/>
      <c r="I10" s="88"/>
    </row>
    <row r="11" spans="1:11" ht="15">
      <c r="A11" s="88"/>
      <c r="B11" s="93"/>
      <c r="C11" s="100" t="s">
        <v>76</v>
      </c>
      <c r="D11" s="289">
        <v>0.5</v>
      </c>
      <c r="E11" s="289"/>
      <c r="F11" s="289"/>
      <c r="G11" s="289"/>
      <c r="H11" s="97"/>
      <c r="I11" s="88"/>
    </row>
    <row r="12" spans="1:11" ht="14.25" customHeight="1">
      <c r="A12" s="88"/>
      <c r="B12" s="93"/>
      <c r="C12" s="100" t="s">
        <v>77</v>
      </c>
      <c r="D12" s="289">
        <v>1</v>
      </c>
      <c r="E12" s="289"/>
      <c r="F12" s="289"/>
      <c r="G12" s="289"/>
      <c r="H12" s="97"/>
      <c r="I12" s="88"/>
    </row>
    <row r="13" spans="1:11" ht="15" customHeight="1">
      <c r="A13" s="88"/>
      <c r="B13" s="93"/>
      <c r="C13" s="259" t="s">
        <v>80</v>
      </c>
      <c r="D13" s="294">
        <f>F41</f>
        <v>0.29400000000000004</v>
      </c>
      <c r="E13" s="284"/>
      <c r="F13" s="284"/>
      <c r="G13" s="285"/>
      <c r="H13" s="97"/>
      <c r="I13" s="88"/>
    </row>
    <row r="14" spans="1:11" ht="15" customHeight="1">
      <c r="A14" s="88"/>
      <c r="B14" s="93"/>
      <c r="C14" s="259" t="s">
        <v>123</v>
      </c>
      <c r="D14" s="294">
        <f>D11*D13</f>
        <v>0.14700000000000002</v>
      </c>
      <c r="E14" s="284"/>
      <c r="F14" s="284"/>
      <c r="G14" s="285"/>
      <c r="H14" s="97"/>
      <c r="I14" s="88"/>
      <c r="K14" s="188"/>
    </row>
    <row r="15" spans="1:11" ht="17.25" customHeight="1">
      <c r="A15" s="88"/>
      <c r="B15" s="93"/>
      <c r="C15" s="259" t="s">
        <v>219</v>
      </c>
      <c r="D15" s="294">
        <f>(IF(D10&lt;2017,4,2021-D10))*D13</f>
        <v>1.1760000000000002</v>
      </c>
      <c r="E15" s="284"/>
      <c r="F15" s="284"/>
      <c r="G15" s="285"/>
      <c r="H15" s="97"/>
      <c r="I15" s="88"/>
    </row>
    <row r="16" spans="1:11" ht="14.25" customHeight="1">
      <c r="A16" s="88"/>
      <c r="B16" s="93"/>
      <c r="C16" s="259" t="s">
        <v>124</v>
      </c>
      <c r="D16" s="294">
        <f>D15*D11</f>
        <v>0.58800000000000008</v>
      </c>
      <c r="E16" s="284"/>
      <c r="F16" s="284"/>
      <c r="G16" s="285"/>
      <c r="H16" s="97"/>
      <c r="I16" s="88"/>
    </row>
    <row r="17" spans="1:17" ht="14.25" customHeight="1" thickBot="1">
      <c r="A17" s="88"/>
      <c r="B17" s="105"/>
      <c r="C17" s="106"/>
      <c r="D17" s="107"/>
      <c r="E17" s="108"/>
      <c r="F17" s="108"/>
      <c r="G17" s="108"/>
      <c r="H17" s="109"/>
      <c r="I17" s="88"/>
    </row>
    <row r="18" spans="1:17" s="88" customFormat="1" ht="15.75" thickBot="1">
      <c r="A18" s="98"/>
      <c r="B18" s="101"/>
      <c r="C18" s="110"/>
      <c r="D18" s="111"/>
      <c r="E18" s="112"/>
      <c r="F18" s="112"/>
      <c r="G18" s="112"/>
      <c r="H18" s="110"/>
      <c r="I18" s="98"/>
      <c r="J18" s="98"/>
      <c r="K18" s="98"/>
      <c r="L18" s="98"/>
      <c r="M18" s="98"/>
      <c r="N18" s="98"/>
      <c r="O18" s="98"/>
      <c r="P18" s="98"/>
      <c r="Q18" s="98"/>
    </row>
    <row r="19" spans="1:17" s="88" customFormat="1" ht="16.5">
      <c r="B19" s="113"/>
      <c r="C19" s="114"/>
      <c r="D19" s="114"/>
      <c r="E19" s="115"/>
      <c r="F19" s="116"/>
      <c r="G19" s="116"/>
      <c r="H19" s="117"/>
    </row>
    <row r="20" spans="1:17" s="88" customFormat="1" ht="50.25" customHeight="1">
      <c r="B20" s="118"/>
      <c r="C20" s="290" t="s">
        <v>143</v>
      </c>
      <c r="D20" s="290"/>
      <c r="E20" s="290"/>
      <c r="F20" s="290"/>
      <c r="G20" s="119"/>
      <c r="H20" s="120"/>
    </row>
    <row r="21" spans="1:17" s="88" customFormat="1" ht="92.25" customHeight="1">
      <c r="B21" s="118"/>
      <c r="C21" s="291" t="s">
        <v>144</v>
      </c>
      <c r="D21" s="291"/>
      <c r="E21" s="291"/>
      <c r="F21" s="291"/>
      <c r="G21" s="291"/>
      <c r="H21" s="120"/>
    </row>
    <row r="22" spans="1:17" s="88" customFormat="1" ht="16.5">
      <c r="B22" s="121"/>
      <c r="C22" s="122"/>
      <c r="D22" s="123"/>
      <c r="E22" s="124"/>
      <c r="F22" s="124"/>
      <c r="G22" s="124"/>
      <c r="H22" s="97"/>
      <c r="J22" s="98"/>
      <c r="K22" s="98"/>
      <c r="L22" s="98"/>
      <c r="M22" s="98"/>
      <c r="N22" s="98"/>
      <c r="O22" s="98"/>
      <c r="P22" s="98"/>
      <c r="Q22" s="98"/>
    </row>
    <row r="23" spans="1:17" s="88" customFormat="1" ht="21.75" customHeight="1" thickBot="1">
      <c r="B23" s="118"/>
      <c r="C23" s="125" t="s">
        <v>84</v>
      </c>
      <c r="D23" s="126"/>
      <c r="E23" s="126"/>
      <c r="F23" s="126"/>
      <c r="G23" s="126"/>
      <c r="H23" s="120"/>
    </row>
    <row r="24" spans="1:17" s="88" customFormat="1" ht="27.75" customHeight="1">
      <c r="B24" s="121"/>
      <c r="C24" s="127"/>
      <c r="D24" s="175" t="s">
        <v>81</v>
      </c>
      <c r="E24" s="175" t="s">
        <v>135</v>
      </c>
      <c r="F24" s="128" t="s">
        <v>0</v>
      </c>
      <c r="G24" s="129" t="s">
        <v>2</v>
      </c>
      <c r="H24" s="120"/>
    </row>
    <row r="25" spans="1:17" s="88" customFormat="1" ht="27.75" customHeight="1">
      <c r="B25" s="121"/>
      <c r="C25" s="189" t="s">
        <v>82</v>
      </c>
      <c r="D25" s="171">
        <v>70000</v>
      </c>
      <c r="E25" s="171">
        <v>70000</v>
      </c>
      <c r="F25" s="190" t="s">
        <v>41</v>
      </c>
      <c r="G25" s="172" t="s">
        <v>125</v>
      </c>
      <c r="H25" s="120"/>
    </row>
    <row r="26" spans="1:17" s="88" customFormat="1" ht="27.75" customHeight="1">
      <c r="B26" s="121"/>
      <c r="C26" s="191" t="s">
        <v>121</v>
      </c>
      <c r="D26" s="170">
        <v>0.5</v>
      </c>
      <c r="E26" s="170">
        <v>0.5</v>
      </c>
      <c r="F26" s="192" t="s">
        <v>122</v>
      </c>
      <c r="G26" s="172" t="s">
        <v>125</v>
      </c>
      <c r="H26" s="120"/>
    </row>
    <row r="27" spans="1:17" s="88" customFormat="1" ht="30" customHeight="1">
      <c r="B27" s="121"/>
      <c r="C27" s="193" t="s">
        <v>262</v>
      </c>
      <c r="D27" s="169">
        <v>1250</v>
      </c>
      <c r="E27" s="169">
        <v>750</v>
      </c>
      <c r="F27" s="194" t="s">
        <v>79</v>
      </c>
      <c r="G27" s="172" t="s">
        <v>125</v>
      </c>
      <c r="H27" s="120"/>
    </row>
    <row r="28" spans="1:17" s="88" customFormat="1" ht="30.6" customHeight="1" thickBot="1">
      <c r="B28" s="121"/>
      <c r="C28" s="195" t="s">
        <v>264</v>
      </c>
      <c r="D28" s="313">
        <v>1.6799999999999999E-2</v>
      </c>
      <c r="E28" s="313"/>
      <c r="F28" s="196" t="s">
        <v>117</v>
      </c>
      <c r="G28" s="197" t="s">
        <v>118</v>
      </c>
      <c r="H28" s="120"/>
    </row>
    <row r="29" spans="1:17" s="88" customFormat="1" ht="17.25" customHeight="1">
      <c r="B29" s="121"/>
      <c r="C29" s="140"/>
      <c r="D29" s="142"/>
      <c r="E29" s="142"/>
      <c r="F29" s="142"/>
      <c r="G29" s="141"/>
      <c r="H29" s="120"/>
    </row>
    <row r="30" spans="1:17" s="88" customFormat="1" ht="17.25" customHeight="1" thickBot="1">
      <c r="B30" s="121"/>
      <c r="C30" s="143" t="s">
        <v>60</v>
      </c>
      <c r="D30" s="142"/>
      <c r="E30" s="142"/>
      <c r="F30" s="142"/>
      <c r="G30" s="141"/>
      <c r="H30" s="120"/>
      <c r="K30" s="98"/>
    </row>
    <row r="31" spans="1:17" s="88" customFormat="1" ht="16.5">
      <c r="B31" s="121"/>
      <c r="C31" s="144" t="s">
        <v>250</v>
      </c>
      <c r="D31" s="145"/>
      <c r="E31" s="145"/>
      <c r="F31" s="146"/>
      <c r="G31" s="147"/>
      <c r="H31" s="120"/>
    </row>
    <row r="32" spans="1:17" s="88" customFormat="1" ht="42.6" customHeight="1">
      <c r="B32" s="121"/>
      <c r="C32" s="311" t="s">
        <v>253</v>
      </c>
      <c r="D32" s="312"/>
      <c r="E32" s="312"/>
      <c r="F32" s="153">
        <f>((D26*D27*D25)*D28)/1000</f>
        <v>735</v>
      </c>
      <c r="G32" s="177" t="s">
        <v>119</v>
      </c>
      <c r="H32" s="120"/>
    </row>
    <row r="33" spans="2:18" s="88" customFormat="1" ht="33.6" customHeight="1" thickBot="1">
      <c r="B33" s="121"/>
      <c r="C33" s="307" t="s">
        <v>254</v>
      </c>
      <c r="D33" s="308"/>
      <c r="E33" s="308"/>
      <c r="F33" s="185">
        <f>F32/D25</f>
        <v>1.0500000000000001E-2</v>
      </c>
      <c r="G33" s="148" t="s">
        <v>122</v>
      </c>
      <c r="H33" s="120"/>
    </row>
    <row r="34" spans="2:18" s="88" customFormat="1" ht="16.5">
      <c r="B34" s="121"/>
      <c r="C34" s="309" t="s">
        <v>251</v>
      </c>
      <c r="D34" s="310"/>
      <c r="E34" s="310"/>
      <c r="F34" s="149"/>
      <c r="G34" s="150"/>
      <c r="H34" s="120"/>
      <c r="R34" s="135"/>
    </row>
    <row r="35" spans="2:18" s="88" customFormat="1" ht="35.450000000000003" customHeight="1">
      <c r="B35" s="121"/>
      <c r="C35" s="292" t="s">
        <v>255</v>
      </c>
      <c r="D35" s="293"/>
      <c r="E35" s="293"/>
      <c r="F35" s="176">
        <f>((E27*E25*E26)*D28)/1000</f>
        <v>441</v>
      </c>
      <c r="G35" s="177" t="s">
        <v>119</v>
      </c>
      <c r="H35" s="120"/>
    </row>
    <row r="36" spans="2:18" s="88" customFormat="1" ht="40.15" customHeight="1" thickBot="1">
      <c r="B36" s="121"/>
      <c r="C36" s="305" t="s">
        <v>256</v>
      </c>
      <c r="D36" s="306"/>
      <c r="E36" s="306"/>
      <c r="F36" s="183">
        <f>F35/E25</f>
        <v>6.3E-3</v>
      </c>
      <c r="G36" s="148" t="s">
        <v>122</v>
      </c>
      <c r="H36" s="180"/>
    </row>
    <row r="37" spans="2:18" s="88" customFormat="1" ht="16.5">
      <c r="B37" s="121"/>
      <c r="C37" s="181" t="s">
        <v>252</v>
      </c>
      <c r="D37" s="145"/>
      <c r="E37" s="145"/>
      <c r="F37" s="149"/>
      <c r="G37" s="147"/>
      <c r="H37" s="120"/>
    </row>
    <row r="38" spans="2:18" s="88" customFormat="1" ht="29.45" customHeight="1">
      <c r="B38" s="121"/>
      <c r="C38" s="292" t="s">
        <v>257</v>
      </c>
      <c r="D38" s="293"/>
      <c r="E38" s="293"/>
      <c r="F38" s="187">
        <f>F33-F36</f>
        <v>4.2000000000000006E-3</v>
      </c>
      <c r="G38" s="178" t="s">
        <v>122</v>
      </c>
      <c r="H38" s="120"/>
      <c r="J38" s="98"/>
    </row>
    <row r="39" spans="2:18" s="88" customFormat="1" ht="28.9" customHeight="1" thickBot="1">
      <c r="B39" s="121"/>
      <c r="C39" s="307" t="s">
        <v>258</v>
      </c>
      <c r="D39" s="308"/>
      <c r="E39" s="308"/>
      <c r="F39" s="182">
        <f>F38*E25</f>
        <v>294.00000000000006</v>
      </c>
      <c r="G39" s="179" t="s">
        <v>119</v>
      </c>
      <c r="H39" s="120"/>
    </row>
    <row r="40" spans="2:18" s="88" customFormat="1" ht="17.25" thickBot="1">
      <c r="B40" s="121"/>
      <c r="C40" s="140"/>
      <c r="D40" s="141"/>
      <c r="E40" s="141"/>
      <c r="F40" s="156"/>
      <c r="G40" s="141"/>
      <c r="H40" s="120"/>
    </row>
    <row r="41" spans="2:18" s="88" customFormat="1" ht="18" customHeight="1" thickBot="1">
      <c r="B41" s="121"/>
      <c r="C41" s="157" t="s">
        <v>128</v>
      </c>
      <c r="D41" s="141"/>
      <c r="E41" s="158"/>
      <c r="F41" s="159">
        <f>F39/1000</f>
        <v>0.29400000000000004</v>
      </c>
      <c r="G41" s="160" t="s">
        <v>259</v>
      </c>
      <c r="H41" s="120"/>
    </row>
    <row r="42" spans="2:18" s="88" customFormat="1" ht="16.5">
      <c r="B42" s="121"/>
      <c r="C42" s="140"/>
      <c r="D42" s="161"/>
      <c r="E42" s="300"/>
      <c r="F42" s="301"/>
      <c r="G42" s="301"/>
      <c r="H42" s="120"/>
    </row>
    <row r="43" spans="2:18" s="88" customFormat="1" ht="18" customHeight="1">
      <c r="B43" s="121"/>
      <c r="C43" s="162" t="s">
        <v>88</v>
      </c>
      <c r="D43" s="163"/>
      <c r="E43" s="164"/>
      <c r="F43" s="163"/>
      <c r="G43" s="165"/>
      <c r="H43" s="120"/>
    </row>
    <row r="44" spans="2:18" s="88" customFormat="1" ht="48" customHeight="1">
      <c r="B44" s="121"/>
      <c r="C44" s="302" t="s">
        <v>130</v>
      </c>
      <c r="D44" s="303"/>
      <c r="E44" s="303"/>
      <c r="F44" s="303"/>
      <c r="G44" s="304"/>
      <c r="H44" s="120"/>
    </row>
    <row r="45" spans="2:18" s="88" customFormat="1" ht="15" customHeight="1" thickBot="1">
      <c r="B45" s="166"/>
      <c r="C45" s="167"/>
      <c r="D45" s="167"/>
      <c r="E45" s="167"/>
      <c r="F45" s="167"/>
      <c r="G45" s="167"/>
      <c r="H45" s="168"/>
    </row>
    <row r="46" spans="2:18" s="198" customFormat="1" ht="14.25"/>
  </sheetData>
  <protectedRanges>
    <protectedRange sqref="D25:E28" name="Bereik1_4_3_1"/>
  </protectedRanges>
  <mergeCells count="22">
    <mergeCell ref="C44:G44"/>
    <mergeCell ref="C35:E35"/>
    <mergeCell ref="C36:E36"/>
    <mergeCell ref="C38:E38"/>
    <mergeCell ref="E42:G42"/>
    <mergeCell ref="C39:E39"/>
    <mergeCell ref="C20:F20"/>
    <mergeCell ref="C21:G21"/>
    <mergeCell ref="C32:E32"/>
    <mergeCell ref="C33:E33"/>
    <mergeCell ref="C34:E34"/>
    <mergeCell ref="D28:E28"/>
    <mergeCell ref="D12:G12"/>
    <mergeCell ref="D13:G13"/>
    <mergeCell ref="D14:G14"/>
    <mergeCell ref="D15:G15"/>
    <mergeCell ref="D16:G16"/>
    <mergeCell ref="D6:G6"/>
    <mergeCell ref="D7:G7"/>
    <mergeCell ref="D8:G8"/>
    <mergeCell ref="D10:G10"/>
    <mergeCell ref="D11:G11"/>
  </mergeCells>
  <pageMargins left="0.70866141732283472" right="0.70866141732283472" top="0.74803149606299213" bottom="0.74803149606299213" header="0.31496062992125984" footer="0.31496062992125984"/>
  <pageSetup paperSize="9" scale="6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50"/>
  <sheetViews>
    <sheetView workbookViewId="0"/>
  </sheetViews>
  <sheetFormatPr defaultColWidth="9.140625" defaultRowHeight="14.25"/>
  <cols>
    <col min="1" max="1" width="4.28515625" style="198" customWidth="1"/>
    <col min="2" max="2" width="3.7109375" style="198" customWidth="1"/>
    <col min="3" max="3" width="52.42578125" style="198" customWidth="1"/>
    <col min="4" max="4" width="22.140625" style="198" customWidth="1"/>
    <col min="5" max="5" width="21" style="198" customWidth="1"/>
    <col min="6" max="6" width="12.28515625" style="198" customWidth="1"/>
    <col min="7" max="7" width="22.7109375" style="198" bestFit="1" customWidth="1"/>
    <col min="8" max="8" width="3.7109375" style="198" customWidth="1"/>
    <col min="9" max="256" width="9.140625" style="198"/>
    <col min="257" max="257" width="4.28515625" style="198" customWidth="1"/>
    <col min="258" max="258" width="3.7109375" style="198" customWidth="1"/>
    <col min="259" max="259" width="42.42578125" style="198" customWidth="1"/>
    <col min="260" max="260" width="22.140625" style="198" customWidth="1"/>
    <col min="261" max="261" width="19.28515625" style="198" customWidth="1"/>
    <col min="262" max="262" width="11.140625" style="198" customWidth="1"/>
    <col min="263" max="263" width="22.7109375" style="198" bestFit="1" customWidth="1"/>
    <col min="264" max="264" width="3.7109375" style="198" customWidth="1"/>
    <col min="265" max="512" width="9.140625" style="198"/>
    <col min="513" max="513" width="4.28515625" style="198" customWidth="1"/>
    <col min="514" max="514" width="3.7109375" style="198" customWidth="1"/>
    <col min="515" max="515" width="42.42578125" style="198" customWidth="1"/>
    <col min="516" max="516" width="22.140625" style="198" customWidth="1"/>
    <col min="517" max="517" width="19.28515625" style="198" customWidth="1"/>
    <col min="518" max="518" width="11.140625" style="198" customWidth="1"/>
    <col min="519" max="519" width="22.7109375" style="198" bestFit="1" customWidth="1"/>
    <col min="520" max="520" width="3.7109375" style="198" customWidth="1"/>
    <col min="521" max="768" width="9.140625" style="198"/>
    <col min="769" max="769" width="4.28515625" style="198" customWidth="1"/>
    <col min="770" max="770" width="3.7109375" style="198" customWidth="1"/>
    <col min="771" max="771" width="42.42578125" style="198" customWidth="1"/>
    <col min="772" max="772" width="22.140625" style="198" customWidth="1"/>
    <col min="773" max="773" width="19.28515625" style="198" customWidth="1"/>
    <col min="774" max="774" width="11.140625" style="198" customWidth="1"/>
    <col min="775" max="775" width="22.7109375" style="198" bestFit="1" customWidth="1"/>
    <col min="776" max="776" width="3.7109375" style="198" customWidth="1"/>
    <col min="777" max="1024" width="9.140625" style="198"/>
    <col min="1025" max="1025" width="4.28515625" style="198" customWidth="1"/>
    <col min="1026" max="1026" width="3.7109375" style="198" customWidth="1"/>
    <col min="1027" max="1027" width="42.42578125" style="198" customWidth="1"/>
    <col min="1028" max="1028" width="22.140625" style="198" customWidth="1"/>
    <col min="1029" max="1029" width="19.28515625" style="198" customWidth="1"/>
    <col min="1030" max="1030" width="11.140625" style="198" customWidth="1"/>
    <col min="1031" max="1031" width="22.7109375" style="198" bestFit="1" customWidth="1"/>
    <col min="1032" max="1032" width="3.7109375" style="198" customWidth="1"/>
    <col min="1033" max="1280" width="9.140625" style="198"/>
    <col min="1281" max="1281" width="4.28515625" style="198" customWidth="1"/>
    <col min="1282" max="1282" width="3.7109375" style="198" customWidth="1"/>
    <col min="1283" max="1283" width="42.42578125" style="198" customWidth="1"/>
    <col min="1284" max="1284" width="22.140625" style="198" customWidth="1"/>
    <col min="1285" max="1285" width="19.28515625" style="198" customWidth="1"/>
    <col min="1286" max="1286" width="11.140625" style="198" customWidth="1"/>
    <col min="1287" max="1287" width="22.7109375" style="198" bestFit="1" customWidth="1"/>
    <col min="1288" max="1288" width="3.7109375" style="198" customWidth="1"/>
    <col min="1289" max="1536" width="9.140625" style="198"/>
    <col min="1537" max="1537" width="4.28515625" style="198" customWidth="1"/>
    <col min="1538" max="1538" width="3.7109375" style="198" customWidth="1"/>
    <col min="1539" max="1539" width="42.42578125" style="198" customWidth="1"/>
    <col min="1540" max="1540" width="22.140625" style="198" customWidth="1"/>
    <col min="1541" max="1541" width="19.28515625" style="198" customWidth="1"/>
    <col min="1542" max="1542" width="11.140625" style="198" customWidth="1"/>
    <col min="1543" max="1543" width="22.7109375" style="198" bestFit="1" customWidth="1"/>
    <col min="1544" max="1544" width="3.7109375" style="198" customWidth="1"/>
    <col min="1545" max="1792" width="9.140625" style="198"/>
    <col min="1793" max="1793" width="4.28515625" style="198" customWidth="1"/>
    <col min="1794" max="1794" width="3.7109375" style="198" customWidth="1"/>
    <col min="1795" max="1795" width="42.42578125" style="198" customWidth="1"/>
    <col min="1796" max="1796" width="22.140625" style="198" customWidth="1"/>
    <col min="1797" max="1797" width="19.28515625" style="198" customWidth="1"/>
    <col min="1798" max="1798" width="11.140625" style="198" customWidth="1"/>
    <col min="1799" max="1799" width="22.7109375" style="198" bestFit="1" customWidth="1"/>
    <col min="1800" max="1800" width="3.7109375" style="198" customWidth="1"/>
    <col min="1801" max="2048" width="9.140625" style="198"/>
    <col min="2049" max="2049" width="4.28515625" style="198" customWidth="1"/>
    <col min="2050" max="2050" width="3.7109375" style="198" customWidth="1"/>
    <col min="2051" max="2051" width="42.42578125" style="198" customWidth="1"/>
    <col min="2052" max="2052" width="22.140625" style="198" customWidth="1"/>
    <col min="2053" max="2053" width="19.28515625" style="198" customWidth="1"/>
    <col min="2054" max="2054" width="11.140625" style="198" customWidth="1"/>
    <col min="2055" max="2055" width="22.7109375" style="198" bestFit="1" customWidth="1"/>
    <col min="2056" max="2056" width="3.7109375" style="198" customWidth="1"/>
    <col min="2057" max="2304" width="9.140625" style="198"/>
    <col min="2305" max="2305" width="4.28515625" style="198" customWidth="1"/>
    <col min="2306" max="2306" width="3.7109375" style="198" customWidth="1"/>
    <col min="2307" max="2307" width="42.42578125" style="198" customWidth="1"/>
    <col min="2308" max="2308" width="22.140625" style="198" customWidth="1"/>
    <col min="2309" max="2309" width="19.28515625" style="198" customWidth="1"/>
    <col min="2310" max="2310" width="11.140625" style="198" customWidth="1"/>
    <col min="2311" max="2311" width="22.7109375" style="198" bestFit="1" customWidth="1"/>
    <col min="2312" max="2312" width="3.7109375" style="198" customWidth="1"/>
    <col min="2313" max="2560" width="9.140625" style="198"/>
    <col min="2561" max="2561" width="4.28515625" style="198" customWidth="1"/>
    <col min="2562" max="2562" width="3.7109375" style="198" customWidth="1"/>
    <col min="2563" max="2563" width="42.42578125" style="198" customWidth="1"/>
    <col min="2564" max="2564" width="22.140625" style="198" customWidth="1"/>
    <col min="2565" max="2565" width="19.28515625" style="198" customWidth="1"/>
    <col min="2566" max="2566" width="11.140625" style="198" customWidth="1"/>
    <col min="2567" max="2567" width="22.7109375" style="198" bestFit="1" customWidth="1"/>
    <col min="2568" max="2568" width="3.7109375" style="198" customWidth="1"/>
    <col min="2569" max="2816" width="9.140625" style="198"/>
    <col min="2817" max="2817" width="4.28515625" style="198" customWidth="1"/>
    <col min="2818" max="2818" width="3.7109375" style="198" customWidth="1"/>
    <col min="2819" max="2819" width="42.42578125" style="198" customWidth="1"/>
    <col min="2820" max="2820" width="22.140625" style="198" customWidth="1"/>
    <col min="2821" max="2821" width="19.28515625" style="198" customWidth="1"/>
    <col min="2822" max="2822" width="11.140625" style="198" customWidth="1"/>
    <col min="2823" max="2823" width="22.7109375" style="198" bestFit="1" customWidth="1"/>
    <col min="2824" max="2824" width="3.7109375" style="198" customWidth="1"/>
    <col min="2825" max="3072" width="9.140625" style="198"/>
    <col min="3073" max="3073" width="4.28515625" style="198" customWidth="1"/>
    <col min="3074" max="3074" width="3.7109375" style="198" customWidth="1"/>
    <col min="3075" max="3075" width="42.42578125" style="198" customWidth="1"/>
    <col min="3076" max="3076" width="22.140625" style="198" customWidth="1"/>
    <col min="3077" max="3077" width="19.28515625" style="198" customWidth="1"/>
    <col min="3078" max="3078" width="11.140625" style="198" customWidth="1"/>
    <col min="3079" max="3079" width="22.7109375" style="198" bestFit="1" customWidth="1"/>
    <col min="3080" max="3080" width="3.7109375" style="198" customWidth="1"/>
    <col min="3081" max="3328" width="9.140625" style="198"/>
    <col min="3329" max="3329" width="4.28515625" style="198" customWidth="1"/>
    <col min="3330" max="3330" width="3.7109375" style="198" customWidth="1"/>
    <col min="3331" max="3331" width="42.42578125" style="198" customWidth="1"/>
    <col min="3332" max="3332" width="22.140625" style="198" customWidth="1"/>
    <col min="3333" max="3333" width="19.28515625" style="198" customWidth="1"/>
    <col min="3334" max="3334" width="11.140625" style="198" customWidth="1"/>
    <col min="3335" max="3335" width="22.7109375" style="198" bestFit="1" customWidth="1"/>
    <col min="3336" max="3336" width="3.7109375" style="198" customWidth="1"/>
    <col min="3337" max="3584" width="9.140625" style="198"/>
    <col min="3585" max="3585" width="4.28515625" style="198" customWidth="1"/>
    <col min="3586" max="3586" width="3.7109375" style="198" customWidth="1"/>
    <col min="3587" max="3587" width="42.42578125" style="198" customWidth="1"/>
    <col min="3588" max="3588" width="22.140625" style="198" customWidth="1"/>
    <col min="3589" max="3589" width="19.28515625" style="198" customWidth="1"/>
    <col min="3590" max="3590" width="11.140625" style="198" customWidth="1"/>
    <col min="3591" max="3591" width="22.7109375" style="198" bestFit="1" customWidth="1"/>
    <col min="3592" max="3592" width="3.7109375" style="198" customWidth="1"/>
    <col min="3593" max="3840" width="9.140625" style="198"/>
    <col min="3841" max="3841" width="4.28515625" style="198" customWidth="1"/>
    <col min="3842" max="3842" width="3.7109375" style="198" customWidth="1"/>
    <col min="3843" max="3843" width="42.42578125" style="198" customWidth="1"/>
    <col min="3844" max="3844" width="22.140625" style="198" customWidth="1"/>
    <col min="3845" max="3845" width="19.28515625" style="198" customWidth="1"/>
    <col min="3846" max="3846" width="11.140625" style="198" customWidth="1"/>
    <col min="3847" max="3847" width="22.7109375" style="198" bestFit="1" customWidth="1"/>
    <col min="3848" max="3848" width="3.7109375" style="198" customWidth="1"/>
    <col min="3849" max="4096" width="9.140625" style="198"/>
    <col min="4097" max="4097" width="4.28515625" style="198" customWidth="1"/>
    <col min="4098" max="4098" width="3.7109375" style="198" customWidth="1"/>
    <col min="4099" max="4099" width="42.42578125" style="198" customWidth="1"/>
    <col min="4100" max="4100" width="22.140625" style="198" customWidth="1"/>
    <col min="4101" max="4101" width="19.28515625" style="198" customWidth="1"/>
    <col min="4102" max="4102" width="11.140625" style="198" customWidth="1"/>
    <col min="4103" max="4103" width="22.7109375" style="198" bestFit="1" customWidth="1"/>
    <col min="4104" max="4104" width="3.7109375" style="198" customWidth="1"/>
    <col min="4105" max="4352" width="9.140625" style="198"/>
    <col min="4353" max="4353" width="4.28515625" style="198" customWidth="1"/>
    <col min="4354" max="4354" width="3.7109375" style="198" customWidth="1"/>
    <col min="4355" max="4355" width="42.42578125" style="198" customWidth="1"/>
    <col min="4356" max="4356" width="22.140625" style="198" customWidth="1"/>
    <col min="4357" max="4357" width="19.28515625" style="198" customWidth="1"/>
    <col min="4358" max="4358" width="11.140625" style="198" customWidth="1"/>
    <col min="4359" max="4359" width="22.7109375" style="198" bestFit="1" customWidth="1"/>
    <col min="4360" max="4360" width="3.7109375" style="198" customWidth="1"/>
    <col min="4361" max="4608" width="9.140625" style="198"/>
    <col min="4609" max="4609" width="4.28515625" style="198" customWidth="1"/>
    <col min="4610" max="4610" width="3.7109375" style="198" customWidth="1"/>
    <col min="4611" max="4611" width="42.42578125" style="198" customWidth="1"/>
    <col min="4612" max="4612" width="22.140625" style="198" customWidth="1"/>
    <col min="4613" max="4613" width="19.28515625" style="198" customWidth="1"/>
    <col min="4614" max="4614" width="11.140625" style="198" customWidth="1"/>
    <col min="4615" max="4615" width="22.7109375" style="198" bestFit="1" customWidth="1"/>
    <col min="4616" max="4616" width="3.7109375" style="198" customWidth="1"/>
    <col min="4617" max="4864" width="9.140625" style="198"/>
    <col min="4865" max="4865" width="4.28515625" style="198" customWidth="1"/>
    <col min="4866" max="4866" width="3.7109375" style="198" customWidth="1"/>
    <col min="4867" max="4867" width="42.42578125" style="198" customWidth="1"/>
    <col min="4868" max="4868" width="22.140625" style="198" customWidth="1"/>
    <col min="4869" max="4869" width="19.28515625" style="198" customWidth="1"/>
    <col min="4870" max="4870" width="11.140625" style="198" customWidth="1"/>
    <col min="4871" max="4871" width="22.7109375" style="198" bestFit="1" customWidth="1"/>
    <col min="4872" max="4872" width="3.7109375" style="198" customWidth="1"/>
    <col min="4873" max="5120" width="9.140625" style="198"/>
    <col min="5121" max="5121" width="4.28515625" style="198" customWidth="1"/>
    <col min="5122" max="5122" width="3.7109375" style="198" customWidth="1"/>
    <col min="5123" max="5123" width="42.42578125" style="198" customWidth="1"/>
    <col min="5124" max="5124" width="22.140625" style="198" customWidth="1"/>
    <col min="5125" max="5125" width="19.28515625" style="198" customWidth="1"/>
    <col min="5126" max="5126" width="11.140625" style="198" customWidth="1"/>
    <col min="5127" max="5127" width="22.7109375" style="198" bestFit="1" customWidth="1"/>
    <col min="5128" max="5128" width="3.7109375" style="198" customWidth="1"/>
    <col min="5129" max="5376" width="9.140625" style="198"/>
    <col min="5377" max="5377" width="4.28515625" style="198" customWidth="1"/>
    <col min="5378" max="5378" width="3.7109375" style="198" customWidth="1"/>
    <col min="5379" max="5379" width="42.42578125" style="198" customWidth="1"/>
    <col min="5380" max="5380" width="22.140625" style="198" customWidth="1"/>
    <col min="5381" max="5381" width="19.28515625" style="198" customWidth="1"/>
    <col min="5382" max="5382" width="11.140625" style="198" customWidth="1"/>
    <col min="5383" max="5383" width="22.7109375" style="198" bestFit="1" customWidth="1"/>
    <col min="5384" max="5384" width="3.7109375" style="198" customWidth="1"/>
    <col min="5385" max="5632" width="9.140625" style="198"/>
    <col min="5633" max="5633" width="4.28515625" style="198" customWidth="1"/>
    <col min="5634" max="5634" width="3.7109375" style="198" customWidth="1"/>
    <col min="5635" max="5635" width="42.42578125" style="198" customWidth="1"/>
    <col min="5636" max="5636" width="22.140625" style="198" customWidth="1"/>
    <col min="5637" max="5637" width="19.28515625" style="198" customWidth="1"/>
    <col min="5638" max="5638" width="11.140625" style="198" customWidth="1"/>
    <col min="5639" max="5639" width="22.7109375" style="198" bestFit="1" customWidth="1"/>
    <col min="5640" max="5640" width="3.7109375" style="198" customWidth="1"/>
    <col min="5641" max="5888" width="9.140625" style="198"/>
    <col min="5889" max="5889" width="4.28515625" style="198" customWidth="1"/>
    <col min="5890" max="5890" width="3.7109375" style="198" customWidth="1"/>
    <col min="5891" max="5891" width="42.42578125" style="198" customWidth="1"/>
    <col min="5892" max="5892" width="22.140625" style="198" customWidth="1"/>
    <col min="5893" max="5893" width="19.28515625" style="198" customWidth="1"/>
    <col min="5894" max="5894" width="11.140625" style="198" customWidth="1"/>
    <col min="5895" max="5895" width="22.7109375" style="198" bestFit="1" customWidth="1"/>
    <col min="5896" max="5896" width="3.7109375" style="198" customWidth="1"/>
    <col min="5897" max="6144" width="9.140625" style="198"/>
    <col min="6145" max="6145" width="4.28515625" style="198" customWidth="1"/>
    <col min="6146" max="6146" width="3.7109375" style="198" customWidth="1"/>
    <col min="6147" max="6147" width="42.42578125" style="198" customWidth="1"/>
    <col min="6148" max="6148" width="22.140625" style="198" customWidth="1"/>
    <col min="6149" max="6149" width="19.28515625" style="198" customWidth="1"/>
    <col min="6150" max="6150" width="11.140625" style="198" customWidth="1"/>
    <col min="6151" max="6151" width="22.7109375" style="198" bestFit="1" customWidth="1"/>
    <col min="6152" max="6152" width="3.7109375" style="198" customWidth="1"/>
    <col min="6153" max="6400" width="9.140625" style="198"/>
    <col min="6401" max="6401" width="4.28515625" style="198" customWidth="1"/>
    <col min="6402" max="6402" width="3.7109375" style="198" customWidth="1"/>
    <col min="6403" max="6403" width="42.42578125" style="198" customWidth="1"/>
    <col min="6404" max="6404" width="22.140625" style="198" customWidth="1"/>
    <col min="6405" max="6405" width="19.28515625" style="198" customWidth="1"/>
    <col min="6406" max="6406" width="11.140625" style="198" customWidth="1"/>
    <col min="6407" max="6407" width="22.7109375" style="198" bestFit="1" customWidth="1"/>
    <col min="6408" max="6408" width="3.7109375" style="198" customWidth="1"/>
    <col min="6409" max="6656" width="9.140625" style="198"/>
    <col min="6657" max="6657" width="4.28515625" style="198" customWidth="1"/>
    <col min="6658" max="6658" width="3.7109375" style="198" customWidth="1"/>
    <col min="6659" max="6659" width="42.42578125" style="198" customWidth="1"/>
    <col min="6660" max="6660" width="22.140625" style="198" customWidth="1"/>
    <col min="6661" max="6661" width="19.28515625" style="198" customWidth="1"/>
    <col min="6662" max="6662" width="11.140625" style="198" customWidth="1"/>
    <col min="6663" max="6663" width="22.7109375" style="198" bestFit="1" customWidth="1"/>
    <col min="6664" max="6664" width="3.7109375" style="198" customWidth="1"/>
    <col min="6665" max="6912" width="9.140625" style="198"/>
    <col min="6913" max="6913" width="4.28515625" style="198" customWidth="1"/>
    <col min="6914" max="6914" width="3.7109375" style="198" customWidth="1"/>
    <col min="6915" max="6915" width="42.42578125" style="198" customWidth="1"/>
    <col min="6916" max="6916" width="22.140625" style="198" customWidth="1"/>
    <col min="6917" max="6917" width="19.28515625" style="198" customWidth="1"/>
    <col min="6918" max="6918" width="11.140625" style="198" customWidth="1"/>
    <col min="6919" max="6919" width="22.7109375" style="198" bestFit="1" customWidth="1"/>
    <col min="6920" max="6920" width="3.7109375" style="198" customWidth="1"/>
    <col min="6921" max="7168" width="9.140625" style="198"/>
    <col min="7169" max="7169" width="4.28515625" style="198" customWidth="1"/>
    <col min="7170" max="7170" width="3.7109375" style="198" customWidth="1"/>
    <col min="7171" max="7171" width="42.42578125" style="198" customWidth="1"/>
    <col min="7172" max="7172" width="22.140625" style="198" customWidth="1"/>
    <col min="7173" max="7173" width="19.28515625" style="198" customWidth="1"/>
    <col min="7174" max="7174" width="11.140625" style="198" customWidth="1"/>
    <col min="7175" max="7175" width="22.7109375" style="198" bestFit="1" customWidth="1"/>
    <col min="7176" max="7176" width="3.7109375" style="198" customWidth="1"/>
    <col min="7177" max="7424" width="9.140625" style="198"/>
    <col min="7425" max="7425" width="4.28515625" style="198" customWidth="1"/>
    <col min="7426" max="7426" width="3.7109375" style="198" customWidth="1"/>
    <col min="7427" max="7427" width="42.42578125" style="198" customWidth="1"/>
    <col min="7428" max="7428" width="22.140625" style="198" customWidth="1"/>
    <col min="7429" max="7429" width="19.28515625" style="198" customWidth="1"/>
    <col min="7430" max="7430" width="11.140625" style="198" customWidth="1"/>
    <col min="7431" max="7431" width="22.7109375" style="198" bestFit="1" customWidth="1"/>
    <col min="7432" max="7432" width="3.7109375" style="198" customWidth="1"/>
    <col min="7433" max="7680" width="9.140625" style="198"/>
    <col min="7681" max="7681" width="4.28515625" style="198" customWidth="1"/>
    <col min="7682" max="7682" width="3.7109375" style="198" customWidth="1"/>
    <col min="7683" max="7683" width="42.42578125" style="198" customWidth="1"/>
    <col min="7684" max="7684" width="22.140625" style="198" customWidth="1"/>
    <col min="7685" max="7685" width="19.28515625" style="198" customWidth="1"/>
    <col min="7686" max="7686" width="11.140625" style="198" customWidth="1"/>
    <col min="7687" max="7687" width="22.7109375" style="198" bestFit="1" customWidth="1"/>
    <col min="7688" max="7688" width="3.7109375" style="198" customWidth="1"/>
    <col min="7689" max="7936" width="9.140625" style="198"/>
    <col min="7937" max="7937" width="4.28515625" style="198" customWidth="1"/>
    <col min="7938" max="7938" width="3.7109375" style="198" customWidth="1"/>
    <col min="7939" max="7939" width="42.42578125" style="198" customWidth="1"/>
    <col min="7940" max="7940" width="22.140625" style="198" customWidth="1"/>
    <col min="7941" max="7941" width="19.28515625" style="198" customWidth="1"/>
    <col min="7942" max="7942" width="11.140625" style="198" customWidth="1"/>
    <col min="7943" max="7943" width="22.7109375" style="198" bestFit="1" customWidth="1"/>
    <col min="7944" max="7944" width="3.7109375" style="198" customWidth="1"/>
    <col min="7945" max="8192" width="9.140625" style="198"/>
    <col min="8193" max="8193" width="4.28515625" style="198" customWidth="1"/>
    <col min="8194" max="8194" width="3.7109375" style="198" customWidth="1"/>
    <col min="8195" max="8195" width="42.42578125" style="198" customWidth="1"/>
    <col min="8196" max="8196" width="22.140625" style="198" customWidth="1"/>
    <col min="8197" max="8197" width="19.28515625" style="198" customWidth="1"/>
    <col min="8198" max="8198" width="11.140625" style="198" customWidth="1"/>
    <col min="8199" max="8199" width="22.7109375" style="198" bestFit="1" customWidth="1"/>
    <col min="8200" max="8200" width="3.7109375" style="198" customWidth="1"/>
    <col min="8201" max="8448" width="9.140625" style="198"/>
    <col min="8449" max="8449" width="4.28515625" style="198" customWidth="1"/>
    <col min="8450" max="8450" width="3.7109375" style="198" customWidth="1"/>
    <col min="8451" max="8451" width="42.42578125" style="198" customWidth="1"/>
    <col min="8452" max="8452" width="22.140625" style="198" customWidth="1"/>
    <col min="8453" max="8453" width="19.28515625" style="198" customWidth="1"/>
    <col min="8454" max="8454" width="11.140625" style="198" customWidth="1"/>
    <col min="8455" max="8455" width="22.7109375" style="198" bestFit="1" customWidth="1"/>
    <col min="8456" max="8456" width="3.7109375" style="198" customWidth="1"/>
    <col min="8457" max="8704" width="9.140625" style="198"/>
    <col min="8705" max="8705" width="4.28515625" style="198" customWidth="1"/>
    <col min="8706" max="8706" width="3.7109375" style="198" customWidth="1"/>
    <col min="8707" max="8707" width="42.42578125" style="198" customWidth="1"/>
    <col min="8708" max="8708" width="22.140625" style="198" customWidth="1"/>
    <col min="8709" max="8709" width="19.28515625" style="198" customWidth="1"/>
    <col min="8710" max="8710" width="11.140625" style="198" customWidth="1"/>
    <col min="8711" max="8711" width="22.7109375" style="198" bestFit="1" customWidth="1"/>
    <col min="8712" max="8712" width="3.7109375" style="198" customWidth="1"/>
    <col min="8713" max="8960" width="9.140625" style="198"/>
    <col min="8961" max="8961" width="4.28515625" style="198" customWidth="1"/>
    <col min="8962" max="8962" width="3.7109375" style="198" customWidth="1"/>
    <col min="8963" max="8963" width="42.42578125" style="198" customWidth="1"/>
    <col min="8964" max="8964" width="22.140625" style="198" customWidth="1"/>
    <col min="8965" max="8965" width="19.28515625" style="198" customWidth="1"/>
    <col min="8966" max="8966" width="11.140625" style="198" customWidth="1"/>
    <col min="8967" max="8967" width="22.7109375" style="198" bestFit="1" customWidth="1"/>
    <col min="8968" max="8968" width="3.7109375" style="198" customWidth="1"/>
    <col min="8969" max="9216" width="9.140625" style="198"/>
    <col min="9217" max="9217" width="4.28515625" style="198" customWidth="1"/>
    <col min="9218" max="9218" width="3.7109375" style="198" customWidth="1"/>
    <col min="9219" max="9219" width="42.42578125" style="198" customWidth="1"/>
    <col min="9220" max="9220" width="22.140625" style="198" customWidth="1"/>
    <col min="9221" max="9221" width="19.28515625" style="198" customWidth="1"/>
    <col min="9222" max="9222" width="11.140625" style="198" customWidth="1"/>
    <col min="9223" max="9223" width="22.7109375" style="198" bestFit="1" customWidth="1"/>
    <col min="9224" max="9224" width="3.7109375" style="198" customWidth="1"/>
    <col min="9225" max="9472" width="9.140625" style="198"/>
    <col min="9473" max="9473" width="4.28515625" style="198" customWidth="1"/>
    <col min="9474" max="9474" width="3.7109375" style="198" customWidth="1"/>
    <col min="9475" max="9475" width="42.42578125" style="198" customWidth="1"/>
    <col min="9476" max="9476" width="22.140625" style="198" customWidth="1"/>
    <col min="9477" max="9477" width="19.28515625" style="198" customWidth="1"/>
    <col min="9478" max="9478" width="11.140625" style="198" customWidth="1"/>
    <col min="9479" max="9479" width="22.7109375" style="198" bestFit="1" customWidth="1"/>
    <col min="9480" max="9480" width="3.7109375" style="198" customWidth="1"/>
    <col min="9481" max="9728" width="9.140625" style="198"/>
    <col min="9729" max="9729" width="4.28515625" style="198" customWidth="1"/>
    <col min="9730" max="9730" width="3.7109375" style="198" customWidth="1"/>
    <col min="9731" max="9731" width="42.42578125" style="198" customWidth="1"/>
    <col min="9732" max="9732" width="22.140625" style="198" customWidth="1"/>
    <col min="9733" max="9733" width="19.28515625" style="198" customWidth="1"/>
    <col min="9734" max="9734" width="11.140625" style="198" customWidth="1"/>
    <col min="9735" max="9735" width="22.7109375" style="198" bestFit="1" customWidth="1"/>
    <col min="9736" max="9736" width="3.7109375" style="198" customWidth="1"/>
    <col min="9737" max="9984" width="9.140625" style="198"/>
    <col min="9985" max="9985" width="4.28515625" style="198" customWidth="1"/>
    <col min="9986" max="9986" width="3.7109375" style="198" customWidth="1"/>
    <col min="9987" max="9987" width="42.42578125" style="198" customWidth="1"/>
    <col min="9988" max="9988" width="22.140625" style="198" customWidth="1"/>
    <col min="9989" max="9989" width="19.28515625" style="198" customWidth="1"/>
    <col min="9990" max="9990" width="11.140625" style="198" customWidth="1"/>
    <col min="9991" max="9991" width="22.7109375" style="198" bestFit="1" customWidth="1"/>
    <col min="9992" max="9992" width="3.7109375" style="198" customWidth="1"/>
    <col min="9993" max="10240" width="9.140625" style="198"/>
    <col min="10241" max="10241" width="4.28515625" style="198" customWidth="1"/>
    <col min="10242" max="10242" width="3.7109375" style="198" customWidth="1"/>
    <col min="10243" max="10243" width="42.42578125" style="198" customWidth="1"/>
    <col min="10244" max="10244" width="22.140625" style="198" customWidth="1"/>
    <col min="10245" max="10245" width="19.28515625" style="198" customWidth="1"/>
    <col min="10246" max="10246" width="11.140625" style="198" customWidth="1"/>
    <col min="10247" max="10247" width="22.7109375" style="198" bestFit="1" customWidth="1"/>
    <col min="10248" max="10248" width="3.7109375" style="198" customWidth="1"/>
    <col min="10249" max="10496" width="9.140625" style="198"/>
    <col min="10497" max="10497" width="4.28515625" style="198" customWidth="1"/>
    <col min="10498" max="10498" width="3.7109375" style="198" customWidth="1"/>
    <col min="10499" max="10499" width="42.42578125" style="198" customWidth="1"/>
    <col min="10500" max="10500" width="22.140625" style="198" customWidth="1"/>
    <col min="10501" max="10501" width="19.28515625" style="198" customWidth="1"/>
    <col min="10502" max="10502" width="11.140625" style="198" customWidth="1"/>
    <col min="10503" max="10503" width="22.7109375" style="198" bestFit="1" customWidth="1"/>
    <col min="10504" max="10504" width="3.7109375" style="198" customWidth="1"/>
    <col min="10505" max="10752" width="9.140625" style="198"/>
    <col min="10753" max="10753" width="4.28515625" style="198" customWidth="1"/>
    <col min="10754" max="10754" width="3.7109375" style="198" customWidth="1"/>
    <col min="10755" max="10755" width="42.42578125" style="198" customWidth="1"/>
    <col min="10756" max="10756" width="22.140625" style="198" customWidth="1"/>
    <col min="10757" max="10757" width="19.28515625" style="198" customWidth="1"/>
    <col min="10758" max="10758" width="11.140625" style="198" customWidth="1"/>
    <col min="10759" max="10759" width="22.7109375" style="198" bestFit="1" customWidth="1"/>
    <col min="10760" max="10760" width="3.7109375" style="198" customWidth="1"/>
    <col min="10761" max="11008" width="9.140625" style="198"/>
    <col min="11009" max="11009" width="4.28515625" style="198" customWidth="1"/>
    <col min="11010" max="11010" width="3.7109375" style="198" customWidth="1"/>
    <col min="11011" max="11011" width="42.42578125" style="198" customWidth="1"/>
    <col min="11012" max="11012" width="22.140625" style="198" customWidth="1"/>
    <col min="11013" max="11013" width="19.28515625" style="198" customWidth="1"/>
    <col min="11014" max="11014" width="11.140625" style="198" customWidth="1"/>
    <col min="11015" max="11015" width="22.7109375" style="198" bestFit="1" customWidth="1"/>
    <col min="11016" max="11016" width="3.7109375" style="198" customWidth="1"/>
    <col min="11017" max="11264" width="9.140625" style="198"/>
    <col min="11265" max="11265" width="4.28515625" style="198" customWidth="1"/>
    <col min="11266" max="11266" width="3.7109375" style="198" customWidth="1"/>
    <col min="11267" max="11267" width="42.42578125" style="198" customWidth="1"/>
    <col min="11268" max="11268" width="22.140625" style="198" customWidth="1"/>
    <col min="11269" max="11269" width="19.28515625" style="198" customWidth="1"/>
    <col min="11270" max="11270" width="11.140625" style="198" customWidth="1"/>
    <col min="11271" max="11271" width="22.7109375" style="198" bestFit="1" customWidth="1"/>
    <col min="11272" max="11272" width="3.7109375" style="198" customWidth="1"/>
    <col min="11273" max="11520" width="9.140625" style="198"/>
    <col min="11521" max="11521" width="4.28515625" style="198" customWidth="1"/>
    <col min="11522" max="11522" width="3.7109375" style="198" customWidth="1"/>
    <col min="11523" max="11523" width="42.42578125" style="198" customWidth="1"/>
    <col min="11524" max="11524" width="22.140625" style="198" customWidth="1"/>
    <col min="11525" max="11525" width="19.28515625" style="198" customWidth="1"/>
    <col min="11526" max="11526" width="11.140625" style="198" customWidth="1"/>
    <col min="11527" max="11527" width="22.7109375" style="198" bestFit="1" customWidth="1"/>
    <col min="11528" max="11528" width="3.7109375" style="198" customWidth="1"/>
    <col min="11529" max="11776" width="9.140625" style="198"/>
    <col min="11777" max="11777" width="4.28515625" style="198" customWidth="1"/>
    <col min="11778" max="11778" width="3.7109375" style="198" customWidth="1"/>
    <col min="11779" max="11779" width="42.42578125" style="198" customWidth="1"/>
    <col min="11780" max="11780" width="22.140625" style="198" customWidth="1"/>
    <col min="11781" max="11781" width="19.28515625" style="198" customWidth="1"/>
    <col min="11782" max="11782" width="11.140625" style="198" customWidth="1"/>
    <col min="11783" max="11783" width="22.7109375" style="198" bestFit="1" customWidth="1"/>
    <col min="11784" max="11784" width="3.7109375" style="198" customWidth="1"/>
    <col min="11785" max="12032" width="9.140625" style="198"/>
    <col min="12033" max="12033" width="4.28515625" style="198" customWidth="1"/>
    <col min="12034" max="12034" width="3.7109375" style="198" customWidth="1"/>
    <col min="12035" max="12035" width="42.42578125" style="198" customWidth="1"/>
    <col min="12036" max="12036" width="22.140625" style="198" customWidth="1"/>
    <col min="12037" max="12037" width="19.28515625" style="198" customWidth="1"/>
    <col min="12038" max="12038" width="11.140625" style="198" customWidth="1"/>
    <col min="12039" max="12039" width="22.7109375" style="198" bestFit="1" customWidth="1"/>
    <col min="12040" max="12040" width="3.7109375" style="198" customWidth="1"/>
    <col min="12041" max="12288" width="9.140625" style="198"/>
    <col min="12289" max="12289" width="4.28515625" style="198" customWidth="1"/>
    <col min="12290" max="12290" width="3.7109375" style="198" customWidth="1"/>
    <col min="12291" max="12291" width="42.42578125" style="198" customWidth="1"/>
    <col min="12292" max="12292" width="22.140625" style="198" customWidth="1"/>
    <col min="12293" max="12293" width="19.28515625" style="198" customWidth="1"/>
    <col min="12294" max="12294" width="11.140625" style="198" customWidth="1"/>
    <col min="12295" max="12295" width="22.7109375" style="198" bestFit="1" customWidth="1"/>
    <col min="12296" max="12296" width="3.7109375" style="198" customWidth="1"/>
    <col min="12297" max="12544" width="9.140625" style="198"/>
    <col min="12545" max="12545" width="4.28515625" style="198" customWidth="1"/>
    <col min="12546" max="12546" width="3.7109375" style="198" customWidth="1"/>
    <col min="12547" max="12547" width="42.42578125" style="198" customWidth="1"/>
    <col min="12548" max="12548" width="22.140625" style="198" customWidth="1"/>
    <col min="12549" max="12549" width="19.28515625" style="198" customWidth="1"/>
    <col min="12550" max="12550" width="11.140625" style="198" customWidth="1"/>
    <col min="12551" max="12551" width="22.7109375" style="198" bestFit="1" customWidth="1"/>
    <col min="12552" max="12552" width="3.7109375" style="198" customWidth="1"/>
    <col min="12553" max="12800" width="9.140625" style="198"/>
    <col min="12801" max="12801" width="4.28515625" style="198" customWidth="1"/>
    <col min="12802" max="12802" width="3.7109375" style="198" customWidth="1"/>
    <col min="12803" max="12803" width="42.42578125" style="198" customWidth="1"/>
    <col min="12804" max="12804" width="22.140625" style="198" customWidth="1"/>
    <col min="12805" max="12805" width="19.28515625" style="198" customWidth="1"/>
    <col min="12806" max="12806" width="11.140625" style="198" customWidth="1"/>
    <col min="12807" max="12807" width="22.7109375" style="198" bestFit="1" customWidth="1"/>
    <col min="12808" max="12808" width="3.7109375" style="198" customWidth="1"/>
    <col min="12809" max="13056" width="9.140625" style="198"/>
    <col min="13057" max="13057" width="4.28515625" style="198" customWidth="1"/>
    <col min="13058" max="13058" width="3.7109375" style="198" customWidth="1"/>
    <col min="13059" max="13059" width="42.42578125" style="198" customWidth="1"/>
    <col min="13060" max="13060" width="22.140625" style="198" customWidth="1"/>
    <col min="13061" max="13061" width="19.28515625" style="198" customWidth="1"/>
    <col min="13062" max="13062" width="11.140625" style="198" customWidth="1"/>
    <col min="13063" max="13063" width="22.7109375" style="198" bestFit="1" customWidth="1"/>
    <col min="13064" max="13064" width="3.7109375" style="198" customWidth="1"/>
    <col min="13065" max="13312" width="9.140625" style="198"/>
    <col min="13313" max="13313" width="4.28515625" style="198" customWidth="1"/>
    <col min="13314" max="13314" width="3.7109375" style="198" customWidth="1"/>
    <col min="13315" max="13315" width="42.42578125" style="198" customWidth="1"/>
    <col min="13316" max="13316" width="22.140625" style="198" customWidth="1"/>
    <col min="13317" max="13317" width="19.28515625" style="198" customWidth="1"/>
    <col min="13318" max="13318" width="11.140625" style="198" customWidth="1"/>
    <col min="13319" max="13319" width="22.7109375" style="198" bestFit="1" customWidth="1"/>
    <col min="13320" max="13320" width="3.7109375" style="198" customWidth="1"/>
    <col min="13321" max="13568" width="9.140625" style="198"/>
    <col min="13569" max="13569" width="4.28515625" style="198" customWidth="1"/>
    <col min="13570" max="13570" width="3.7109375" style="198" customWidth="1"/>
    <col min="13571" max="13571" width="42.42578125" style="198" customWidth="1"/>
    <col min="13572" max="13572" width="22.140625" style="198" customWidth="1"/>
    <col min="13573" max="13573" width="19.28515625" style="198" customWidth="1"/>
    <col min="13574" max="13574" width="11.140625" style="198" customWidth="1"/>
    <col min="13575" max="13575" width="22.7109375" style="198" bestFit="1" customWidth="1"/>
    <col min="13576" max="13576" width="3.7109375" style="198" customWidth="1"/>
    <col min="13577" max="13824" width="9.140625" style="198"/>
    <col min="13825" max="13825" width="4.28515625" style="198" customWidth="1"/>
    <col min="13826" max="13826" width="3.7109375" style="198" customWidth="1"/>
    <col min="13827" max="13827" width="42.42578125" style="198" customWidth="1"/>
    <col min="13828" max="13828" width="22.140625" style="198" customWidth="1"/>
    <col min="13829" max="13829" width="19.28515625" style="198" customWidth="1"/>
    <col min="13830" max="13830" width="11.140625" style="198" customWidth="1"/>
    <col min="13831" max="13831" width="22.7109375" style="198" bestFit="1" customWidth="1"/>
    <col min="13832" max="13832" width="3.7109375" style="198" customWidth="1"/>
    <col min="13833" max="14080" width="9.140625" style="198"/>
    <col min="14081" max="14081" width="4.28515625" style="198" customWidth="1"/>
    <col min="14082" max="14082" width="3.7109375" style="198" customWidth="1"/>
    <col min="14083" max="14083" width="42.42578125" style="198" customWidth="1"/>
    <col min="14084" max="14084" width="22.140625" style="198" customWidth="1"/>
    <col min="14085" max="14085" width="19.28515625" style="198" customWidth="1"/>
    <col min="14086" max="14086" width="11.140625" style="198" customWidth="1"/>
    <col min="14087" max="14087" width="22.7109375" style="198" bestFit="1" customWidth="1"/>
    <col min="14088" max="14088" width="3.7109375" style="198" customWidth="1"/>
    <col min="14089" max="14336" width="9.140625" style="198"/>
    <col min="14337" max="14337" width="4.28515625" style="198" customWidth="1"/>
    <col min="14338" max="14338" width="3.7109375" style="198" customWidth="1"/>
    <col min="14339" max="14339" width="42.42578125" style="198" customWidth="1"/>
    <col min="14340" max="14340" width="22.140625" style="198" customWidth="1"/>
    <col min="14341" max="14341" width="19.28515625" style="198" customWidth="1"/>
    <col min="14342" max="14342" width="11.140625" style="198" customWidth="1"/>
    <col min="14343" max="14343" width="22.7109375" style="198" bestFit="1" customWidth="1"/>
    <col min="14344" max="14344" width="3.7109375" style="198" customWidth="1"/>
    <col min="14345" max="14592" width="9.140625" style="198"/>
    <col min="14593" max="14593" width="4.28515625" style="198" customWidth="1"/>
    <col min="14594" max="14594" width="3.7109375" style="198" customWidth="1"/>
    <col min="14595" max="14595" width="42.42578125" style="198" customWidth="1"/>
    <col min="14596" max="14596" width="22.140625" style="198" customWidth="1"/>
    <col min="14597" max="14597" width="19.28515625" style="198" customWidth="1"/>
    <col min="14598" max="14598" width="11.140625" style="198" customWidth="1"/>
    <col min="14599" max="14599" width="22.7109375" style="198" bestFit="1" customWidth="1"/>
    <col min="14600" max="14600" width="3.7109375" style="198" customWidth="1"/>
    <col min="14601" max="14848" width="9.140625" style="198"/>
    <col min="14849" max="14849" width="4.28515625" style="198" customWidth="1"/>
    <col min="14850" max="14850" width="3.7109375" style="198" customWidth="1"/>
    <col min="14851" max="14851" width="42.42578125" style="198" customWidth="1"/>
    <col min="14852" max="14852" width="22.140625" style="198" customWidth="1"/>
    <col min="14853" max="14853" width="19.28515625" style="198" customWidth="1"/>
    <col min="14854" max="14854" width="11.140625" style="198" customWidth="1"/>
    <col min="14855" max="14855" width="22.7109375" style="198" bestFit="1" customWidth="1"/>
    <col min="14856" max="14856" width="3.7109375" style="198" customWidth="1"/>
    <col min="14857" max="15104" width="9.140625" style="198"/>
    <col min="15105" max="15105" width="4.28515625" style="198" customWidth="1"/>
    <col min="15106" max="15106" width="3.7109375" style="198" customWidth="1"/>
    <col min="15107" max="15107" width="42.42578125" style="198" customWidth="1"/>
    <col min="15108" max="15108" width="22.140625" style="198" customWidth="1"/>
    <col min="15109" max="15109" width="19.28515625" style="198" customWidth="1"/>
    <col min="15110" max="15110" width="11.140625" style="198" customWidth="1"/>
    <col min="15111" max="15111" width="22.7109375" style="198" bestFit="1" customWidth="1"/>
    <col min="15112" max="15112" width="3.7109375" style="198" customWidth="1"/>
    <col min="15113" max="15360" width="9.140625" style="198"/>
    <col min="15361" max="15361" width="4.28515625" style="198" customWidth="1"/>
    <col min="15362" max="15362" width="3.7109375" style="198" customWidth="1"/>
    <col min="15363" max="15363" width="42.42578125" style="198" customWidth="1"/>
    <col min="15364" max="15364" width="22.140625" style="198" customWidth="1"/>
    <col min="15365" max="15365" width="19.28515625" style="198" customWidth="1"/>
    <col min="15366" max="15366" width="11.140625" style="198" customWidth="1"/>
    <col min="15367" max="15367" width="22.7109375" style="198" bestFit="1" customWidth="1"/>
    <col min="15368" max="15368" width="3.7109375" style="198" customWidth="1"/>
    <col min="15369" max="15616" width="9.140625" style="198"/>
    <col min="15617" max="15617" width="4.28515625" style="198" customWidth="1"/>
    <col min="15618" max="15618" width="3.7109375" style="198" customWidth="1"/>
    <col min="15619" max="15619" width="42.42578125" style="198" customWidth="1"/>
    <col min="15620" max="15620" width="22.140625" style="198" customWidth="1"/>
    <col min="15621" max="15621" width="19.28515625" style="198" customWidth="1"/>
    <col min="15622" max="15622" width="11.140625" style="198" customWidth="1"/>
    <col min="15623" max="15623" width="22.7109375" style="198" bestFit="1" customWidth="1"/>
    <col min="15624" max="15624" width="3.7109375" style="198" customWidth="1"/>
    <col min="15625" max="15872" width="9.140625" style="198"/>
    <col min="15873" max="15873" width="4.28515625" style="198" customWidth="1"/>
    <col min="15874" max="15874" width="3.7109375" style="198" customWidth="1"/>
    <col min="15875" max="15875" width="42.42578125" style="198" customWidth="1"/>
    <col min="15876" max="15876" width="22.140625" style="198" customWidth="1"/>
    <col min="15877" max="15877" width="19.28515625" style="198" customWidth="1"/>
    <col min="15878" max="15878" width="11.140625" style="198" customWidth="1"/>
    <col min="15879" max="15879" width="22.7109375" style="198" bestFit="1" customWidth="1"/>
    <col min="15880" max="15880" width="3.7109375" style="198" customWidth="1"/>
    <col min="15881" max="16128" width="9.140625" style="198"/>
    <col min="16129" max="16129" width="4.28515625" style="198" customWidth="1"/>
    <col min="16130" max="16130" width="3.7109375" style="198" customWidth="1"/>
    <col min="16131" max="16131" width="42.42578125" style="198" customWidth="1"/>
    <col min="16132" max="16132" width="22.140625" style="198" customWidth="1"/>
    <col min="16133" max="16133" width="19.28515625" style="198" customWidth="1"/>
    <col min="16134" max="16134" width="11.140625" style="198" customWidth="1"/>
    <col min="16135" max="16135" width="22.7109375" style="198" bestFit="1" customWidth="1"/>
    <col min="16136" max="16136" width="3.7109375" style="198" customWidth="1"/>
    <col min="16137" max="16384" width="9.140625" style="198"/>
  </cols>
  <sheetData>
    <row r="1" spans="1:11" s="174" customFormat="1" ht="12.75"/>
    <row r="2" spans="1:11" s="88" customFormat="1" ht="15">
      <c r="B2" s="256" t="s">
        <v>260</v>
      </c>
      <c r="C2" s="257"/>
      <c r="D2" s="257"/>
      <c r="E2" s="257"/>
      <c r="F2" s="257"/>
      <c r="G2" s="257"/>
      <c r="H2" s="258"/>
    </row>
    <row r="3" spans="1:11" s="174" customFormat="1" ht="15.75" thickBot="1">
      <c r="A3" s="88"/>
      <c r="B3" s="88"/>
      <c r="C3" s="88"/>
      <c r="D3" s="88"/>
      <c r="E3" s="88"/>
      <c r="F3" s="88"/>
      <c r="G3" s="88"/>
      <c r="H3" s="88"/>
      <c r="I3" s="88"/>
    </row>
    <row r="4" spans="1:11" s="174" customFormat="1" ht="15">
      <c r="A4" s="88"/>
      <c r="B4" s="89"/>
      <c r="C4" s="90"/>
      <c r="D4" s="90"/>
      <c r="E4" s="91"/>
      <c r="F4" s="91"/>
      <c r="G4" s="91"/>
      <c r="H4" s="92"/>
      <c r="I4" s="88"/>
    </row>
    <row r="5" spans="1:11" s="174" customFormat="1" ht="15">
      <c r="A5" s="88"/>
      <c r="B5" s="93"/>
      <c r="C5" s="94" t="s">
        <v>85</v>
      </c>
      <c r="D5" s="95"/>
      <c r="E5" s="96"/>
      <c r="F5" s="95"/>
      <c r="G5" s="95"/>
      <c r="H5" s="97"/>
      <c r="I5" s="88"/>
    </row>
    <row r="6" spans="1:11" s="174" customFormat="1" ht="15">
      <c r="A6" s="88"/>
      <c r="B6" s="93"/>
      <c r="C6" s="99" t="s">
        <v>72</v>
      </c>
      <c r="D6" s="279" t="s">
        <v>112</v>
      </c>
      <c r="E6" s="280"/>
      <c r="F6" s="280"/>
      <c r="G6" s="281"/>
      <c r="H6" s="97"/>
      <c r="I6" s="88"/>
    </row>
    <row r="7" spans="1:11" s="174" customFormat="1" ht="15" customHeight="1">
      <c r="A7" s="88"/>
      <c r="B7" s="93"/>
      <c r="C7" s="100" t="s">
        <v>73</v>
      </c>
      <c r="D7" s="282" t="s">
        <v>74</v>
      </c>
      <c r="E7" s="282"/>
      <c r="F7" s="282"/>
      <c r="G7" s="282"/>
      <c r="H7" s="97"/>
      <c r="I7" s="88"/>
    </row>
    <row r="8" spans="1:11" s="174" customFormat="1" ht="14.25" customHeight="1">
      <c r="A8" s="88"/>
      <c r="B8" s="93"/>
      <c r="C8" s="100" t="s">
        <v>75</v>
      </c>
      <c r="D8" s="283" t="s">
        <v>95</v>
      </c>
      <c r="E8" s="284"/>
      <c r="F8" s="284"/>
      <c r="G8" s="285"/>
      <c r="H8" s="97"/>
      <c r="I8" s="88"/>
    </row>
    <row r="9" spans="1:11" s="174" customFormat="1" ht="14.25" customHeight="1">
      <c r="A9" s="88"/>
      <c r="B9" s="93"/>
      <c r="C9" s="100" t="s">
        <v>83</v>
      </c>
      <c r="D9" s="102" t="s">
        <v>113</v>
      </c>
      <c r="E9" s="103"/>
      <c r="F9" s="103"/>
      <c r="G9" s="104"/>
      <c r="H9" s="97"/>
      <c r="I9" s="88"/>
    </row>
    <row r="10" spans="1:11" s="174" customFormat="1" ht="17.25" customHeight="1">
      <c r="A10" s="88"/>
      <c r="B10" s="93"/>
      <c r="C10" s="100" t="s">
        <v>220</v>
      </c>
      <c r="D10" s="286">
        <v>2018</v>
      </c>
      <c r="E10" s="287"/>
      <c r="F10" s="287"/>
      <c r="G10" s="288"/>
      <c r="H10" s="97"/>
      <c r="I10" s="88"/>
    </row>
    <row r="11" spans="1:11" s="174" customFormat="1" ht="15">
      <c r="A11" s="88"/>
      <c r="B11" s="93"/>
      <c r="C11" s="100" t="s">
        <v>76</v>
      </c>
      <c r="D11" s="289">
        <v>0.5</v>
      </c>
      <c r="E11" s="289"/>
      <c r="F11" s="289"/>
      <c r="G11" s="289"/>
      <c r="H11" s="97"/>
      <c r="I11" s="88"/>
    </row>
    <row r="12" spans="1:11" s="174" customFormat="1" ht="14.25" customHeight="1">
      <c r="A12" s="88"/>
      <c r="B12" s="93"/>
      <c r="C12" s="100" t="s">
        <v>77</v>
      </c>
      <c r="D12" s="289">
        <v>1</v>
      </c>
      <c r="E12" s="289"/>
      <c r="F12" s="289"/>
      <c r="G12" s="289"/>
      <c r="H12" s="97"/>
      <c r="I12" s="88"/>
    </row>
    <row r="13" spans="1:11" s="174" customFormat="1" ht="15" customHeight="1">
      <c r="A13" s="88"/>
      <c r="B13" s="93"/>
      <c r="C13" s="259" t="s">
        <v>80</v>
      </c>
      <c r="D13" s="314">
        <f>F46</f>
        <v>1.3561392111368913</v>
      </c>
      <c r="E13" s="315"/>
      <c r="F13" s="315"/>
      <c r="G13" s="316"/>
      <c r="H13" s="97"/>
      <c r="I13" s="88"/>
    </row>
    <row r="14" spans="1:11" s="174" customFormat="1" ht="15" customHeight="1">
      <c r="A14" s="88"/>
      <c r="B14" s="93"/>
      <c r="C14" s="259" t="s">
        <v>123</v>
      </c>
      <c r="D14" s="314">
        <f>D11*D13</f>
        <v>0.67806960556844564</v>
      </c>
      <c r="E14" s="315"/>
      <c r="F14" s="315"/>
      <c r="G14" s="316"/>
      <c r="H14" s="97"/>
      <c r="I14" s="88"/>
      <c r="K14" s="188"/>
    </row>
    <row r="15" spans="1:11" s="174" customFormat="1" ht="17.25" customHeight="1">
      <c r="A15" s="88"/>
      <c r="B15" s="93"/>
      <c r="C15" s="259" t="s">
        <v>219</v>
      </c>
      <c r="D15" s="314">
        <f>(IF(D10&lt;2017,4,2021-D10))*D13</f>
        <v>4.0684176334106734</v>
      </c>
      <c r="E15" s="315"/>
      <c r="F15" s="315"/>
      <c r="G15" s="316"/>
      <c r="H15" s="97"/>
      <c r="I15" s="88"/>
    </row>
    <row r="16" spans="1:11" s="174" customFormat="1" ht="14.25" customHeight="1">
      <c r="A16" s="88"/>
      <c r="B16" s="93"/>
      <c r="C16" s="259" t="s">
        <v>124</v>
      </c>
      <c r="D16" s="314">
        <f>D15*D11</f>
        <v>2.0342088167053367</v>
      </c>
      <c r="E16" s="315"/>
      <c r="F16" s="315"/>
      <c r="G16" s="316"/>
      <c r="H16" s="97"/>
      <c r="I16" s="88"/>
    </row>
    <row r="17" spans="1:17" s="174" customFormat="1" ht="14.25" customHeight="1" thickBot="1">
      <c r="A17" s="88"/>
      <c r="B17" s="105"/>
      <c r="C17" s="106"/>
      <c r="D17" s="107"/>
      <c r="E17" s="108"/>
      <c r="F17" s="108"/>
      <c r="G17" s="108"/>
      <c r="H17" s="109"/>
      <c r="I17" s="88"/>
    </row>
    <row r="18" spans="1:17" s="88" customFormat="1" ht="15.75" thickBot="1">
      <c r="A18" s="98"/>
      <c r="B18" s="101"/>
      <c r="C18" s="110"/>
      <c r="D18" s="111"/>
      <c r="E18" s="112"/>
      <c r="F18" s="112"/>
      <c r="G18" s="112"/>
      <c r="H18" s="110"/>
      <c r="I18" s="98"/>
      <c r="J18" s="98"/>
      <c r="K18" s="98"/>
      <c r="L18" s="98"/>
      <c r="M18" s="98"/>
      <c r="N18" s="98"/>
      <c r="O18" s="98"/>
      <c r="P18" s="98"/>
      <c r="Q18" s="98"/>
    </row>
    <row r="19" spans="1:17" s="88" customFormat="1" ht="16.5">
      <c r="B19" s="113"/>
      <c r="C19" s="114"/>
      <c r="D19" s="114"/>
      <c r="E19" s="115"/>
      <c r="F19" s="116"/>
      <c r="G19" s="116"/>
      <c r="H19" s="117"/>
    </row>
    <row r="20" spans="1:17" s="88" customFormat="1" ht="54.75" customHeight="1">
      <c r="B20" s="118"/>
      <c r="C20" s="290" t="s">
        <v>114</v>
      </c>
      <c r="D20" s="290"/>
      <c r="E20" s="290"/>
      <c r="F20" s="290"/>
      <c r="G20" s="119"/>
      <c r="H20" s="120"/>
    </row>
    <row r="21" spans="1:17" s="88" customFormat="1" ht="132.75" customHeight="1">
      <c r="B21" s="118"/>
      <c r="C21" s="291" t="s">
        <v>267</v>
      </c>
      <c r="D21" s="291"/>
      <c r="E21" s="291"/>
      <c r="F21" s="291"/>
      <c r="G21" s="291"/>
      <c r="H21" s="120"/>
    </row>
    <row r="22" spans="1:17" s="88" customFormat="1" ht="16.5">
      <c r="B22" s="121"/>
      <c r="C22" s="122"/>
      <c r="D22" s="123"/>
      <c r="E22" s="124"/>
      <c r="F22" s="124"/>
      <c r="G22" s="124"/>
      <c r="H22" s="97"/>
      <c r="J22" s="98"/>
      <c r="K22" s="98"/>
      <c r="L22" s="98"/>
      <c r="M22" s="98"/>
      <c r="N22" s="98"/>
      <c r="O22" s="98"/>
      <c r="P22" s="98"/>
      <c r="Q22" s="98"/>
    </row>
    <row r="23" spans="1:17" s="88" customFormat="1" ht="21.75" customHeight="1" thickBot="1">
      <c r="B23" s="118"/>
      <c r="C23" s="125" t="s">
        <v>84</v>
      </c>
      <c r="D23" s="126"/>
      <c r="E23" s="126"/>
      <c r="F23" s="126"/>
      <c r="G23" s="126"/>
      <c r="H23" s="120"/>
    </row>
    <row r="24" spans="1:17" s="88" customFormat="1" ht="27.75" customHeight="1">
      <c r="B24" s="121"/>
      <c r="C24" s="210"/>
      <c r="D24" s="211" t="s">
        <v>81</v>
      </c>
      <c r="E24" s="211" t="s">
        <v>135</v>
      </c>
      <c r="F24" s="212" t="s">
        <v>0</v>
      </c>
      <c r="G24" s="213" t="s">
        <v>2</v>
      </c>
      <c r="H24" s="120"/>
    </row>
    <row r="25" spans="1:17" s="88" customFormat="1" ht="30" customHeight="1">
      <c r="B25" s="121"/>
      <c r="C25" s="214" t="s">
        <v>116</v>
      </c>
      <c r="D25" s="171" t="s">
        <v>232</v>
      </c>
      <c r="E25" s="171" t="s">
        <v>232</v>
      </c>
      <c r="F25" s="200"/>
      <c r="G25" s="215" t="s">
        <v>125</v>
      </c>
      <c r="H25" s="120"/>
    </row>
    <row r="26" spans="1:17" s="88" customFormat="1" ht="30" customHeight="1">
      <c r="B26" s="121"/>
      <c r="C26" s="245" t="s">
        <v>248</v>
      </c>
      <c r="D26" s="246">
        <f>(VLOOKUP(D25,'GER-waarden'!B47:D51,2,FALSE))</f>
        <v>28</v>
      </c>
      <c r="E26" s="246">
        <f>(VLOOKUP(E25,'GER-waarden'!B47:D51,2,FALSE))</f>
        <v>28</v>
      </c>
      <c r="F26" s="247" t="s">
        <v>247</v>
      </c>
      <c r="G26" s="248" t="s">
        <v>244</v>
      </c>
      <c r="H26" s="120"/>
    </row>
    <row r="27" spans="1:17" s="88" customFormat="1" ht="30" customHeight="1">
      <c r="B27" s="121"/>
      <c r="C27" s="216" t="s">
        <v>106</v>
      </c>
      <c r="D27" s="171">
        <v>1000</v>
      </c>
      <c r="E27" s="207">
        <v>1000</v>
      </c>
      <c r="F27" s="194" t="s">
        <v>42</v>
      </c>
      <c r="G27" s="249" t="s">
        <v>125</v>
      </c>
      <c r="H27" s="120"/>
    </row>
    <row r="28" spans="1:17" s="88" customFormat="1" ht="30" customHeight="1">
      <c r="B28" s="121"/>
      <c r="C28" s="216" t="s">
        <v>263</v>
      </c>
      <c r="D28" s="209">
        <v>200</v>
      </c>
      <c r="E28" s="208">
        <v>200</v>
      </c>
      <c r="F28" s="206" t="s">
        <v>105</v>
      </c>
      <c r="G28" s="249" t="s">
        <v>125</v>
      </c>
      <c r="H28" s="120"/>
    </row>
    <row r="29" spans="1:17" s="88" customFormat="1" ht="30" customHeight="1">
      <c r="B29" s="121"/>
      <c r="C29" s="217" t="s">
        <v>221</v>
      </c>
      <c r="D29" s="205">
        <v>0.5</v>
      </c>
      <c r="E29" s="205">
        <v>0.8</v>
      </c>
      <c r="F29" s="200" t="s">
        <v>93</v>
      </c>
      <c r="G29" s="249" t="s">
        <v>125</v>
      </c>
      <c r="H29" s="120"/>
    </row>
    <row r="30" spans="1:17" s="88" customFormat="1" ht="30">
      <c r="B30" s="121"/>
      <c r="C30" s="245" t="s">
        <v>249</v>
      </c>
      <c r="D30" s="250">
        <f>D29*D26</f>
        <v>14</v>
      </c>
      <c r="E30" s="251">
        <f>E29*E26</f>
        <v>22.400000000000002</v>
      </c>
      <c r="F30" s="247" t="s">
        <v>247</v>
      </c>
      <c r="G30" s="248" t="s">
        <v>244</v>
      </c>
      <c r="H30" s="120"/>
    </row>
    <row r="31" spans="1:17" s="88" customFormat="1" ht="16.5">
      <c r="B31" s="121"/>
      <c r="C31" s="220" t="s">
        <v>223</v>
      </c>
      <c r="D31" s="252">
        <f>D27/(D26*D29)</f>
        <v>71.428571428571431</v>
      </c>
      <c r="E31" s="252">
        <f>E27/(E26*E29)</f>
        <v>44.642857142857139</v>
      </c>
      <c r="F31" s="200"/>
      <c r="G31" s="249"/>
      <c r="H31" s="120"/>
    </row>
    <row r="32" spans="1:17" s="88" customFormat="1" ht="16.5">
      <c r="B32" s="121"/>
      <c r="C32" s="220" t="s">
        <v>225</v>
      </c>
      <c r="D32" s="253">
        <f>ROUNDUP(D31,0)</f>
        <v>72</v>
      </c>
      <c r="E32" s="253">
        <f>ROUNDUP(E31,0)</f>
        <v>45</v>
      </c>
      <c r="F32" s="200"/>
      <c r="G32" s="249"/>
      <c r="H32" s="120"/>
      <c r="J32" s="225"/>
    </row>
    <row r="33" spans="2:18" s="88" customFormat="1" ht="30" customHeight="1" thickBot="1">
      <c r="B33" s="121"/>
      <c r="C33" s="221" t="s">
        <v>226</v>
      </c>
      <c r="D33" s="254">
        <f>((VLOOKUP(D25,'GER-waarden'!B31:D35,2,FALSE)))+(D29*100*((VLOOKUP(D25,'GER-waarden'!B39:D43,2,FALSE))))</f>
        <v>0.30836426914153131</v>
      </c>
      <c r="E33" s="254">
        <f>((VLOOKUP(E25,'GER-waarden'!B31:D35,2,FALSE)))+(E29*100*((VLOOKUP(E25,'GER-waarden'!B39:D43,2,FALSE))))</f>
        <v>0.34270069605568443</v>
      </c>
      <c r="F33" s="218" t="s">
        <v>227</v>
      </c>
      <c r="G33" s="219" t="s">
        <v>244</v>
      </c>
      <c r="H33" s="120"/>
      <c r="I33" s="237"/>
    </row>
    <row r="34" spans="2:18" s="88" customFormat="1" ht="17.25" customHeight="1">
      <c r="B34" s="121"/>
      <c r="C34" s="140"/>
      <c r="D34" s="142"/>
      <c r="E34" s="142"/>
      <c r="F34" s="142"/>
      <c r="G34" s="141"/>
      <c r="H34" s="120"/>
      <c r="I34" s="225"/>
    </row>
    <row r="35" spans="2:18" s="88" customFormat="1" ht="17.25" customHeight="1" thickBot="1">
      <c r="B35" s="121"/>
      <c r="C35" s="143" t="s">
        <v>60</v>
      </c>
      <c r="D35" s="142"/>
      <c r="E35" s="142"/>
      <c r="F35" s="142"/>
      <c r="G35" s="141"/>
      <c r="H35" s="120"/>
    </row>
    <row r="36" spans="2:18" s="88" customFormat="1" ht="16.5">
      <c r="B36" s="121"/>
      <c r="C36" s="144" t="s">
        <v>250</v>
      </c>
      <c r="D36" s="145"/>
      <c r="E36" s="145"/>
      <c r="F36" s="146"/>
      <c r="G36" s="147"/>
      <c r="H36" s="120"/>
    </row>
    <row r="37" spans="2:18" s="88" customFormat="1" ht="35.450000000000003" customHeight="1">
      <c r="B37" s="121"/>
      <c r="C37" s="311" t="s">
        <v>238</v>
      </c>
      <c r="D37" s="312"/>
      <c r="E37" s="312"/>
      <c r="F37" s="153">
        <f>D28*D32*D33</f>
        <v>4440.445475638051</v>
      </c>
      <c r="G37" s="178" t="s">
        <v>236</v>
      </c>
      <c r="H37" s="120"/>
    </row>
    <row r="38" spans="2:18" s="88" customFormat="1" ht="33.6" customHeight="1" thickBot="1">
      <c r="B38" s="121"/>
      <c r="C38" s="307" t="s">
        <v>240</v>
      </c>
      <c r="D38" s="308"/>
      <c r="E38" s="308"/>
      <c r="F38" s="185">
        <f>F37/D27</f>
        <v>4.4404454756380511</v>
      </c>
      <c r="G38" s="179" t="s">
        <v>237</v>
      </c>
      <c r="H38" s="120"/>
    </row>
    <row r="39" spans="2:18" s="88" customFormat="1" ht="16.5">
      <c r="B39" s="121"/>
      <c r="C39" s="309" t="s">
        <v>251</v>
      </c>
      <c r="D39" s="310"/>
      <c r="E39" s="310"/>
      <c r="F39" s="149"/>
      <c r="G39" s="150"/>
      <c r="H39" s="120"/>
      <c r="R39" s="135"/>
    </row>
    <row r="40" spans="2:18" s="88" customFormat="1" ht="35.450000000000003" customHeight="1">
      <c r="B40" s="121"/>
      <c r="C40" s="311" t="s">
        <v>239</v>
      </c>
      <c r="D40" s="312"/>
      <c r="E40" s="312"/>
      <c r="F40" s="176">
        <f>E28*E32*E33</f>
        <v>3084.3062645011601</v>
      </c>
      <c r="G40" s="178" t="s">
        <v>236</v>
      </c>
      <c r="H40" s="120"/>
    </row>
    <row r="41" spans="2:18" s="88" customFormat="1" ht="40.15" customHeight="1" thickBot="1">
      <c r="B41" s="121"/>
      <c r="C41" s="307" t="s">
        <v>240</v>
      </c>
      <c r="D41" s="308"/>
      <c r="E41" s="308"/>
      <c r="F41" s="183">
        <f>F40/E27</f>
        <v>3.0843062645011599</v>
      </c>
      <c r="G41" s="179" t="s">
        <v>237</v>
      </c>
      <c r="H41" s="180"/>
    </row>
    <row r="42" spans="2:18" s="88" customFormat="1" ht="16.5">
      <c r="B42" s="121"/>
      <c r="C42" s="151" t="s">
        <v>252</v>
      </c>
      <c r="D42" s="152"/>
      <c r="E42" s="152"/>
      <c r="F42" s="153"/>
      <c r="G42" s="154"/>
      <c r="H42" s="120"/>
    </row>
    <row r="43" spans="2:18" s="88" customFormat="1" ht="29.45" customHeight="1">
      <c r="B43" s="121"/>
      <c r="C43" s="317" t="s">
        <v>242</v>
      </c>
      <c r="D43" s="293"/>
      <c r="E43" s="293"/>
      <c r="F43" s="184">
        <f>F38-F41</f>
        <v>1.3561392111368913</v>
      </c>
      <c r="G43" s="201" t="s">
        <v>237</v>
      </c>
      <c r="H43" s="120"/>
      <c r="J43" s="98"/>
    </row>
    <row r="44" spans="2:18" s="88" customFormat="1" ht="32.25" customHeight="1" thickBot="1">
      <c r="B44" s="121"/>
      <c r="C44" s="318" t="s">
        <v>241</v>
      </c>
      <c r="D44" s="319"/>
      <c r="E44" s="173"/>
      <c r="F44" s="202">
        <f>F43*E27</f>
        <v>1356.1392111368914</v>
      </c>
      <c r="G44" s="155" t="s">
        <v>236</v>
      </c>
      <c r="H44" s="120"/>
    </row>
    <row r="45" spans="2:18" s="88" customFormat="1" ht="17.25" thickBot="1">
      <c r="B45" s="121"/>
      <c r="C45" s="140"/>
      <c r="D45" s="141"/>
      <c r="E45" s="141"/>
      <c r="F45" s="156"/>
      <c r="G45" s="141"/>
      <c r="H45" s="120"/>
    </row>
    <row r="46" spans="2:18" s="88" customFormat="1" ht="18" customHeight="1" thickBot="1">
      <c r="B46" s="121"/>
      <c r="C46" s="157" t="s">
        <v>128</v>
      </c>
      <c r="D46" s="141"/>
      <c r="E46" s="158"/>
      <c r="F46" s="255">
        <f>F44/1000</f>
        <v>1.3561392111368913</v>
      </c>
      <c r="G46" s="160" t="s">
        <v>259</v>
      </c>
      <c r="H46" s="120"/>
    </row>
    <row r="47" spans="2:18" s="88" customFormat="1" ht="16.5">
      <c r="B47" s="121"/>
      <c r="C47" s="140"/>
      <c r="D47" s="161"/>
      <c r="E47" s="300"/>
      <c r="F47" s="301"/>
      <c r="G47" s="301"/>
      <c r="H47" s="120"/>
    </row>
    <row r="48" spans="2:18" s="88" customFormat="1" ht="18" customHeight="1">
      <c r="B48" s="121"/>
      <c r="C48" s="162" t="s">
        <v>88</v>
      </c>
      <c r="D48" s="163"/>
      <c r="E48" s="164"/>
      <c r="F48" s="163"/>
      <c r="G48" s="165"/>
      <c r="H48" s="120"/>
    </row>
    <row r="49" spans="2:8" s="88" customFormat="1" ht="64.5" customHeight="1">
      <c r="B49" s="121"/>
      <c r="C49" s="302" t="s">
        <v>131</v>
      </c>
      <c r="D49" s="303"/>
      <c r="E49" s="303"/>
      <c r="F49" s="303"/>
      <c r="G49" s="304"/>
      <c r="H49" s="120"/>
    </row>
    <row r="50" spans="2:8" s="88" customFormat="1" ht="15" customHeight="1" thickBot="1">
      <c r="B50" s="166"/>
      <c r="C50" s="167"/>
      <c r="D50" s="167"/>
      <c r="E50" s="167"/>
      <c r="F50" s="167"/>
      <c r="G50" s="167"/>
      <c r="H50" s="168"/>
    </row>
  </sheetData>
  <protectedRanges>
    <protectedRange sqref="D25:E32" name="Bereik1_4_3_1"/>
  </protectedRanges>
  <mergeCells count="21">
    <mergeCell ref="C41:E41"/>
    <mergeCell ref="C43:E43"/>
    <mergeCell ref="C44:D44"/>
    <mergeCell ref="E47:G47"/>
    <mergeCell ref="C49:G49"/>
    <mergeCell ref="D6:G6"/>
    <mergeCell ref="D7:G7"/>
    <mergeCell ref="D8:G8"/>
    <mergeCell ref="D10:G10"/>
    <mergeCell ref="D11:G11"/>
    <mergeCell ref="D12:G12"/>
    <mergeCell ref="D13:G13"/>
    <mergeCell ref="D14:G14"/>
    <mergeCell ref="D15:G15"/>
    <mergeCell ref="D16:G16"/>
    <mergeCell ref="C40:E40"/>
    <mergeCell ref="C20:F20"/>
    <mergeCell ref="C21:G21"/>
    <mergeCell ref="C37:E37"/>
    <mergeCell ref="C38:E38"/>
    <mergeCell ref="C39:E39"/>
  </mergeCells>
  <pageMargins left="0.70866141732283472" right="0.70866141732283472" top="0.74803149606299213" bottom="0.74803149606299213" header="0.31496062992125984" footer="0.31496062992125984"/>
  <pageSetup paperSize="9" scale="64"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x14:formula1>
            <xm:f>'GER-waarden'!$B$138:$B$142</xm:f>
          </x14:formula1>
          <xm:sqref>D25:E25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tabColor rgb="FF00B0F0"/>
    <pageSetUpPr fitToPage="1"/>
  </sheetPr>
  <dimension ref="A1:R182"/>
  <sheetViews>
    <sheetView zoomScaleNormal="100" workbookViewId="0"/>
  </sheetViews>
  <sheetFormatPr defaultColWidth="9.140625" defaultRowHeight="15"/>
  <cols>
    <col min="1" max="1" width="3.7109375" style="53" customWidth="1"/>
    <col min="2" max="2" width="34" style="53" customWidth="1"/>
    <col min="3" max="3" width="22.42578125" style="53" customWidth="1"/>
    <col min="4" max="4" width="19.7109375" style="53" customWidth="1"/>
    <col min="5" max="5" width="21.5703125" style="53" customWidth="1"/>
    <col min="6" max="6" width="19.7109375" style="53" customWidth="1"/>
    <col min="7" max="14" width="10.42578125" style="53" bestFit="1" customWidth="1"/>
    <col min="15" max="15" width="9.28515625" style="53" bestFit="1" customWidth="1"/>
    <col min="16" max="16384" width="9.140625" style="53"/>
  </cols>
  <sheetData>
    <row r="1" spans="2:6">
      <c r="B1" s="56"/>
      <c r="C1" s="56"/>
      <c r="D1" s="56"/>
      <c r="E1" s="56"/>
      <c r="F1" s="56"/>
    </row>
    <row r="2" spans="2:6" ht="30.75" customHeight="1">
      <c r="B2" s="331" t="s">
        <v>45</v>
      </c>
      <c r="C2" s="332"/>
      <c r="D2" s="332"/>
      <c r="E2" s="332"/>
      <c r="F2" s="333"/>
    </row>
    <row r="3" spans="2:6" ht="38.25" customHeight="1">
      <c r="B3" s="335" t="s">
        <v>127</v>
      </c>
      <c r="C3" s="336"/>
      <c r="D3" s="336"/>
      <c r="E3" s="336"/>
      <c r="F3" s="337"/>
    </row>
    <row r="4" spans="2:6" ht="15.75" thickBot="1">
      <c r="B4" s="74"/>
    </row>
    <row r="5" spans="2:6" ht="17.25" thickBot="1">
      <c r="B5" s="320" t="s">
        <v>70</v>
      </c>
      <c r="C5" s="321"/>
      <c r="D5" s="321"/>
      <c r="E5" s="321"/>
      <c r="F5" s="322"/>
    </row>
    <row r="6" spans="2:6">
      <c r="B6" s="238" t="s">
        <v>46</v>
      </c>
      <c r="C6" s="260" t="s">
        <v>23</v>
      </c>
      <c r="D6" s="261" t="s">
        <v>0</v>
      </c>
      <c r="E6" s="340" t="s">
        <v>2</v>
      </c>
      <c r="F6" s="324"/>
    </row>
    <row r="7" spans="2:6">
      <c r="B7" s="57" t="s">
        <v>68</v>
      </c>
      <c r="C7" s="203">
        <v>8.35</v>
      </c>
      <c r="D7" s="70" t="s">
        <v>47</v>
      </c>
      <c r="E7" s="338" t="s">
        <v>120</v>
      </c>
      <c r="F7" s="328"/>
    </row>
    <row r="8" spans="2:6">
      <c r="B8" s="57" t="s">
        <v>132</v>
      </c>
      <c r="C8" s="203">
        <v>3.53</v>
      </c>
      <c r="D8" s="70" t="s">
        <v>47</v>
      </c>
      <c r="E8" s="338"/>
      <c r="F8" s="328"/>
    </row>
    <row r="9" spans="2:6">
      <c r="B9" s="57" t="s">
        <v>133</v>
      </c>
      <c r="C9" s="203">
        <v>2.77</v>
      </c>
      <c r="D9" s="70" t="s">
        <v>47</v>
      </c>
      <c r="E9" s="338"/>
      <c r="F9" s="328"/>
    </row>
    <row r="10" spans="2:6">
      <c r="B10" s="57" t="s">
        <v>134</v>
      </c>
      <c r="C10" s="203">
        <v>1.44</v>
      </c>
      <c r="D10" s="70" t="s">
        <v>47</v>
      </c>
      <c r="E10" s="338"/>
      <c r="F10" s="328"/>
    </row>
    <row r="11" spans="2:6">
      <c r="B11" s="58" t="s">
        <v>48</v>
      </c>
      <c r="C11" s="203">
        <v>0.87</v>
      </c>
      <c r="D11" s="54" t="s">
        <v>47</v>
      </c>
      <c r="E11" s="338"/>
      <c r="F11" s="328"/>
    </row>
    <row r="12" spans="2:6" ht="15.75" thickBot="1">
      <c r="B12" s="59" t="s">
        <v>49</v>
      </c>
      <c r="C12" s="204">
        <v>0.71</v>
      </c>
      <c r="D12" s="55" t="s">
        <v>47</v>
      </c>
      <c r="E12" s="339"/>
      <c r="F12" s="330"/>
    </row>
    <row r="14" spans="2:6">
      <c r="B14" s="69" t="s">
        <v>65</v>
      </c>
      <c r="C14" s="61"/>
      <c r="D14" s="61"/>
      <c r="E14" s="61"/>
      <c r="F14" s="62"/>
    </row>
    <row r="15" spans="2:6">
      <c r="B15" s="67" t="s">
        <v>67</v>
      </c>
      <c r="C15" s="65"/>
      <c r="D15" s="65"/>
      <c r="E15" s="65"/>
      <c r="F15" s="66"/>
    </row>
    <row r="16" spans="2:6">
      <c r="B16" s="68" t="s">
        <v>66</v>
      </c>
      <c r="C16" s="63"/>
      <c r="D16" s="63"/>
      <c r="E16" s="63"/>
      <c r="F16" s="64"/>
    </row>
    <row r="17" spans="2:18">
      <c r="B17" s="52"/>
      <c r="C17" s="52"/>
      <c r="D17" s="52"/>
    </row>
    <row r="18" spans="2:18">
      <c r="B18" s="52"/>
      <c r="C18" s="52"/>
      <c r="D18" s="52"/>
    </row>
    <row r="19" spans="2:18" ht="30.75" customHeight="1">
      <c r="B19" s="331" t="s">
        <v>261</v>
      </c>
      <c r="C19" s="332"/>
      <c r="D19" s="332"/>
      <c r="E19" s="332"/>
      <c r="F19" s="333"/>
    </row>
    <row r="21" spans="2:18" ht="15" customHeight="1">
      <c r="B21" s="334" t="s">
        <v>266</v>
      </c>
      <c r="C21" s="334"/>
      <c r="D21" s="334"/>
      <c r="E21" s="334"/>
      <c r="F21" s="334"/>
    </row>
    <row r="22" spans="2:18">
      <c r="B22" s="334"/>
      <c r="C22" s="334"/>
      <c r="D22" s="334"/>
      <c r="E22" s="334"/>
      <c r="F22" s="334"/>
    </row>
    <row r="23" spans="2:18">
      <c r="B23" s="334"/>
      <c r="C23" s="334"/>
      <c r="D23" s="334"/>
      <c r="E23" s="334"/>
      <c r="F23" s="334"/>
    </row>
    <row r="24" spans="2:18">
      <c r="B24" s="334"/>
      <c r="C24" s="334"/>
      <c r="D24" s="334"/>
      <c r="E24" s="334"/>
      <c r="F24" s="334"/>
    </row>
    <row r="25" spans="2:18">
      <c r="B25" s="334"/>
      <c r="C25" s="334"/>
      <c r="D25" s="334"/>
      <c r="E25" s="334"/>
      <c r="F25" s="334"/>
    </row>
    <row r="26" spans="2:18">
      <c r="B26" s="334"/>
      <c r="C26" s="334"/>
      <c r="D26" s="334"/>
      <c r="E26" s="334"/>
      <c r="F26" s="334"/>
    </row>
    <row r="27" spans="2:18">
      <c r="B27" s="334"/>
      <c r="C27" s="334"/>
      <c r="D27" s="334"/>
      <c r="E27" s="334"/>
      <c r="F27" s="334"/>
    </row>
    <row r="28" spans="2:18" ht="15.75" thickBot="1"/>
    <row r="29" spans="2:18" ht="17.25" thickBot="1">
      <c r="B29" s="320" t="s">
        <v>246</v>
      </c>
      <c r="C29" s="321"/>
      <c r="D29" s="321"/>
      <c r="E29" s="321"/>
      <c r="F29" s="322"/>
      <c r="I29" s="72"/>
    </row>
    <row r="30" spans="2:18" ht="30" customHeight="1">
      <c r="B30" s="238" t="s">
        <v>46</v>
      </c>
      <c r="C30" s="60" t="s">
        <v>243</v>
      </c>
      <c r="D30" s="239" t="s">
        <v>0</v>
      </c>
      <c r="E30" s="323" t="s">
        <v>2</v>
      </c>
      <c r="F30" s="324"/>
      <c r="I30" s="334"/>
      <c r="J30" s="334"/>
      <c r="K30" s="334"/>
      <c r="L30" s="334"/>
      <c r="M30" s="334"/>
      <c r="N30" s="334"/>
      <c r="O30" s="334"/>
      <c r="P30" s="334"/>
      <c r="Q30" s="334"/>
      <c r="R30" s="334"/>
    </row>
    <row r="31" spans="2:18">
      <c r="B31" s="57" t="s">
        <v>228</v>
      </c>
      <c r="C31" s="243">
        <v>9.6751740139211131E-2</v>
      </c>
      <c r="D31" s="70" t="s">
        <v>233</v>
      </c>
      <c r="E31" s="325" t="s">
        <v>245</v>
      </c>
      <c r="F31" s="326"/>
      <c r="I31" s="334"/>
      <c r="J31" s="334"/>
      <c r="K31" s="334"/>
      <c r="L31" s="334"/>
      <c r="M31" s="334"/>
      <c r="N31" s="334"/>
      <c r="O31" s="334"/>
      <c r="P31" s="334"/>
      <c r="Q31" s="334"/>
      <c r="R31" s="334"/>
    </row>
    <row r="32" spans="2:18">
      <c r="B32" s="57" t="s">
        <v>229</v>
      </c>
      <c r="C32" s="243">
        <v>0.17549883990719256</v>
      </c>
      <c r="D32" s="70" t="s">
        <v>233</v>
      </c>
      <c r="E32" s="327"/>
      <c r="F32" s="328"/>
      <c r="I32" s="334"/>
      <c r="J32" s="334"/>
      <c r="K32" s="334"/>
      <c r="L32" s="334"/>
      <c r="M32" s="334"/>
      <c r="N32" s="334"/>
      <c r="O32" s="334"/>
      <c r="P32" s="334"/>
      <c r="Q32" s="334"/>
      <c r="R32" s="334"/>
    </row>
    <row r="33" spans="2:18">
      <c r="B33" s="57" t="s">
        <v>230</v>
      </c>
      <c r="C33" s="243">
        <v>0.20925754060324825</v>
      </c>
      <c r="D33" s="70" t="s">
        <v>233</v>
      </c>
      <c r="E33" s="327"/>
      <c r="F33" s="328"/>
      <c r="I33" s="334"/>
      <c r="J33" s="334"/>
      <c r="K33" s="334"/>
      <c r="L33" s="334"/>
      <c r="M33" s="334"/>
      <c r="N33" s="334"/>
      <c r="O33" s="334"/>
      <c r="P33" s="334"/>
      <c r="Q33" s="334"/>
      <c r="R33" s="334"/>
    </row>
    <row r="34" spans="2:18">
      <c r="B34" s="57" t="s">
        <v>231</v>
      </c>
      <c r="C34" s="243">
        <v>0.23352668213457076</v>
      </c>
      <c r="D34" s="70" t="s">
        <v>233</v>
      </c>
      <c r="E34" s="327"/>
      <c r="F34" s="328"/>
      <c r="I34" s="334"/>
      <c r="J34" s="334"/>
      <c r="K34" s="334"/>
      <c r="L34" s="334"/>
      <c r="M34" s="334"/>
      <c r="N34" s="334"/>
      <c r="O34" s="334"/>
      <c r="P34" s="334"/>
      <c r="Q34" s="334"/>
      <c r="R34" s="334"/>
    </row>
    <row r="35" spans="2:18" ht="15.75" thickBot="1">
      <c r="B35" s="79" t="s">
        <v>232</v>
      </c>
      <c r="C35" s="244">
        <v>0.25113689095127611</v>
      </c>
      <c r="D35" s="227" t="s">
        <v>233</v>
      </c>
      <c r="E35" s="329"/>
      <c r="F35" s="330"/>
      <c r="I35" s="334"/>
      <c r="J35" s="334"/>
      <c r="K35" s="334"/>
      <c r="L35" s="334"/>
      <c r="M35" s="334"/>
      <c r="N35" s="334"/>
      <c r="O35" s="334"/>
      <c r="P35" s="334"/>
      <c r="Q35" s="334"/>
      <c r="R35" s="334"/>
    </row>
    <row r="36" spans="2:18" ht="15.75" thickBot="1">
      <c r="I36" s="334"/>
      <c r="J36" s="334"/>
      <c r="K36" s="334"/>
      <c r="L36" s="334"/>
      <c r="M36" s="334"/>
      <c r="N36" s="334"/>
      <c r="O36" s="334"/>
      <c r="P36" s="334"/>
      <c r="Q36" s="334"/>
      <c r="R36" s="334"/>
    </row>
    <row r="37" spans="2:18" ht="17.45" customHeight="1" thickBot="1">
      <c r="B37" s="320" t="s">
        <v>222</v>
      </c>
      <c r="C37" s="341"/>
      <c r="D37" s="341"/>
      <c r="E37" s="341"/>
      <c r="F37" s="342"/>
    </row>
    <row r="38" spans="2:18" ht="105">
      <c r="B38" s="240" t="s">
        <v>46</v>
      </c>
      <c r="C38" s="60" t="s">
        <v>234</v>
      </c>
      <c r="D38" s="226" t="s">
        <v>0</v>
      </c>
      <c r="E38" s="323" t="s">
        <v>2</v>
      </c>
      <c r="F38" s="343"/>
    </row>
    <row r="39" spans="2:18" ht="16.5" customHeight="1">
      <c r="B39" s="57" t="s">
        <v>228</v>
      </c>
      <c r="C39" s="235">
        <v>1.2737819025522026E-4</v>
      </c>
      <c r="D39" s="70" t="s">
        <v>233</v>
      </c>
      <c r="E39" s="325" t="s">
        <v>245</v>
      </c>
      <c r="F39" s="326"/>
    </row>
    <row r="40" spans="2:18" ht="16.5">
      <c r="B40" s="57" t="s">
        <v>229</v>
      </c>
      <c r="C40" s="235">
        <v>3.2343387470997685E-4</v>
      </c>
      <c r="D40" s="70" t="s">
        <v>233</v>
      </c>
      <c r="E40" s="327"/>
      <c r="F40" s="328"/>
    </row>
    <row r="41" spans="2:18" ht="16.5">
      <c r="B41" s="57" t="s">
        <v>230</v>
      </c>
      <c r="C41" s="235">
        <v>7.447795823665893E-4</v>
      </c>
      <c r="D41" s="70" t="s">
        <v>233</v>
      </c>
      <c r="E41" s="327"/>
      <c r="F41" s="328"/>
    </row>
    <row r="42" spans="2:18" ht="16.5">
      <c r="B42" s="57" t="s">
        <v>231</v>
      </c>
      <c r="C42" s="235">
        <v>5.3132250580046421E-4</v>
      </c>
      <c r="D42" s="70" t="s">
        <v>233</v>
      </c>
      <c r="E42" s="327"/>
      <c r="F42" s="328"/>
    </row>
    <row r="43" spans="2:18" ht="17.25" thickBot="1">
      <c r="B43" s="79" t="s">
        <v>232</v>
      </c>
      <c r="C43" s="236">
        <v>1.1445475638051038E-3</v>
      </c>
      <c r="D43" s="227" t="s">
        <v>233</v>
      </c>
      <c r="E43" s="329"/>
      <c r="F43" s="330"/>
    </row>
    <row r="44" spans="2:18" ht="15.75" thickBot="1"/>
    <row r="45" spans="2:18" ht="17.25" thickBot="1">
      <c r="B45" s="320" t="s">
        <v>235</v>
      </c>
      <c r="C45" s="321"/>
      <c r="D45" s="321"/>
      <c r="E45" s="321"/>
      <c r="F45" s="322"/>
    </row>
    <row r="46" spans="2:18">
      <c r="B46" s="240" t="s">
        <v>46</v>
      </c>
      <c r="C46" s="241" t="s">
        <v>235</v>
      </c>
      <c r="D46" s="242" t="s">
        <v>0</v>
      </c>
      <c r="E46" s="323" t="s">
        <v>2</v>
      </c>
      <c r="F46" s="343"/>
    </row>
    <row r="47" spans="2:18" ht="14.45" customHeight="1">
      <c r="B47" s="57" t="s">
        <v>228</v>
      </c>
      <c r="C47" s="234">
        <v>3</v>
      </c>
      <c r="D47" s="222" t="s">
        <v>224</v>
      </c>
      <c r="E47" s="325" t="s">
        <v>245</v>
      </c>
      <c r="F47" s="326"/>
    </row>
    <row r="48" spans="2:18">
      <c r="B48" s="57" t="s">
        <v>229</v>
      </c>
      <c r="C48" s="224">
        <v>7.5</v>
      </c>
      <c r="D48" s="222" t="s">
        <v>224</v>
      </c>
      <c r="E48" s="327"/>
      <c r="F48" s="328"/>
    </row>
    <row r="49" spans="2:6">
      <c r="B49" s="57" t="s">
        <v>230</v>
      </c>
      <c r="C49" s="234">
        <v>18</v>
      </c>
      <c r="D49" s="222" t="s">
        <v>224</v>
      </c>
      <c r="E49" s="327"/>
      <c r="F49" s="328"/>
    </row>
    <row r="50" spans="2:6">
      <c r="B50" s="57" t="s">
        <v>231</v>
      </c>
      <c r="C50" s="234">
        <v>13</v>
      </c>
      <c r="D50" s="222" t="s">
        <v>224</v>
      </c>
      <c r="E50" s="327"/>
      <c r="F50" s="328"/>
    </row>
    <row r="51" spans="2:6" ht="15.75" thickBot="1">
      <c r="B51" s="79" t="s">
        <v>232</v>
      </c>
      <c r="C51" s="233">
        <v>28</v>
      </c>
      <c r="D51" s="223" t="s">
        <v>224</v>
      </c>
      <c r="E51" s="329"/>
      <c r="F51" s="330"/>
    </row>
    <row r="54" spans="2:6" hidden="1">
      <c r="B54" s="80" t="s">
        <v>58</v>
      </c>
    </row>
    <row r="55" spans="2:6" hidden="1"/>
    <row r="56" spans="2:6" hidden="1">
      <c r="B56" s="80" t="s">
        <v>10</v>
      </c>
    </row>
    <row r="57" spans="2:6" hidden="1">
      <c r="B57" s="81" t="s">
        <v>13</v>
      </c>
    </row>
    <row r="58" spans="2:6" hidden="1">
      <c r="B58" s="81" t="s">
        <v>14</v>
      </c>
    </row>
    <row r="59" spans="2:6" hidden="1">
      <c r="B59" s="81" t="s">
        <v>63</v>
      </c>
    </row>
    <row r="60" spans="2:6" hidden="1">
      <c r="B60" s="81" t="s">
        <v>64</v>
      </c>
    </row>
    <row r="61" spans="2:6" hidden="1">
      <c r="B61" s="81" t="s">
        <v>15</v>
      </c>
    </row>
    <row r="62" spans="2:6" hidden="1">
      <c r="B62" s="81" t="s">
        <v>16</v>
      </c>
    </row>
    <row r="63" spans="2:6" hidden="1">
      <c r="B63" s="81" t="s">
        <v>17</v>
      </c>
    </row>
    <row r="64" spans="2:6" hidden="1">
      <c r="B64" s="81"/>
    </row>
    <row r="65" spans="2:15" hidden="1">
      <c r="B65" s="81"/>
    </row>
    <row r="66" spans="2:15" hidden="1">
      <c r="B66" s="81"/>
    </row>
    <row r="67" spans="2:15" hidden="1">
      <c r="B67" s="81"/>
    </row>
    <row r="68" spans="2:15" hidden="1">
      <c r="B68" s="82"/>
    </row>
    <row r="69" spans="2:15" hidden="1"/>
    <row r="70" spans="2:15" ht="15" hidden="1" customHeight="1"/>
    <row r="71" spans="2:15" ht="15" hidden="1" customHeight="1"/>
    <row r="72" spans="2:15" ht="15" hidden="1" customHeight="1"/>
    <row r="73" spans="2:15" ht="15" hidden="1" customHeight="1"/>
    <row r="74" spans="2:15" ht="15" hidden="1" customHeight="1"/>
    <row r="75" spans="2:15" ht="15" hidden="1" customHeight="1">
      <c r="J75" s="71"/>
      <c r="K75" s="71"/>
      <c r="L75" s="71"/>
      <c r="M75" s="71"/>
      <c r="N75" s="71"/>
      <c r="O75" s="71"/>
    </row>
    <row r="76" spans="2:15" ht="15" hidden="1" customHeight="1"/>
    <row r="77" spans="2:15" ht="15" hidden="1" customHeight="1"/>
    <row r="78" spans="2:15" ht="15" hidden="1" customHeight="1"/>
    <row r="79" spans="2:15" ht="15" hidden="1" customHeight="1">
      <c r="D79" s="72" t="s">
        <v>213</v>
      </c>
    </row>
    <row r="80" spans="2:15" hidden="1">
      <c r="B80" s="78" t="s">
        <v>90</v>
      </c>
      <c r="D80" s="53" t="s">
        <v>215</v>
      </c>
      <c r="E80" s="53" t="s">
        <v>216</v>
      </c>
    </row>
    <row r="81" spans="2:6" hidden="1">
      <c r="B81" s="80" t="s">
        <v>57</v>
      </c>
      <c r="D81" s="86" t="e">
        <f>#REF!</f>
        <v>#REF!</v>
      </c>
      <c r="E81" s="80" t="str">
        <f>$B$81</f>
        <v>Verbranding in AVI</v>
      </c>
      <c r="F81" s="53" t="e">
        <f>IF(E82="",1,2)</f>
        <v>#REF!</v>
      </c>
    </row>
    <row r="82" spans="2:6" hidden="1">
      <c r="B82" s="81" t="s">
        <v>58</v>
      </c>
      <c r="D82" s="87" t="e">
        <f>OR(IF(D81="PVC",1),IF(D81="PVAC",1),IF(D81="PIR",1))</f>
        <v>#REF!</v>
      </c>
      <c r="E82" s="82" t="e">
        <f>IF(D81="PVC","",$B$82)</f>
        <v>#REF!</v>
      </c>
    </row>
    <row r="83" spans="2:6" hidden="1">
      <c r="B83" s="82" t="s">
        <v>89</v>
      </c>
    </row>
    <row r="84" spans="2:6" hidden="1"/>
    <row r="85" spans="2:6" hidden="1">
      <c r="D85" s="72"/>
    </row>
    <row r="86" spans="2:6" hidden="1">
      <c r="B86" s="80" t="s">
        <v>10</v>
      </c>
      <c r="D86" s="72" t="s">
        <v>214</v>
      </c>
    </row>
    <row r="87" spans="2:6" hidden="1">
      <c r="B87" s="81" t="s">
        <v>13</v>
      </c>
      <c r="D87" s="53" t="s">
        <v>215</v>
      </c>
      <c r="E87" s="53" t="s">
        <v>216</v>
      </c>
    </row>
    <row r="88" spans="2:6" hidden="1">
      <c r="B88" s="81" t="s">
        <v>14</v>
      </c>
      <c r="D88" s="86" t="e">
        <f>#REF!</f>
        <v>#REF!</v>
      </c>
      <c r="E88" s="80" t="str">
        <f>$B$81</f>
        <v>Verbranding in AVI</v>
      </c>
    </row>
    <row r="89" spans="2:6" hidden="1">
      <c r="B89" s="81" t="s">
        <v>63</v>
      </c>
      <c r="D89" s="87" t="e">
        <f>OR(IF(D88="PVC",1),IF(D88="PVAC",1),IF(D88="PIR",1))</f>
        <v>#REF!</v>
      </c>
      <c r="E89" s="81" t="str">
        <f>$B$83</f>
        <v>Recyclen bij andere verwerker</v>
      </c>
    </row>
    <row r="90" spans="2:6" hidden="1">
      <c r="B90" s="81" t="s">
        <v>64</v>
      </c>
      <c r="E90" s="82" t="e">
        <f>IF($D$88="PVC","",$B$82)</f>
        <v>#REF!</v>
      </c>
    </row>
    <row r="91" spans="2:6" hidden="1">
      <c r="B91" s="81" t="s">
        <v>15</v>
      </c>
    </row>
    <row r="92" spans="2:6" hidden="1">
      <c r="B92" s="81" t="s">
        <v>16</v>
      </c>
      <c r="D92" s="72" t="s">
        <v>218</v>
      </c>
    </row>
    <row r="93" spans="2:6" hidden="1">
      <c r="B93" s="81" t="s">
        <v>17</v>
      </c>
      <c r="D93" s="53" t="s">
        <v>215</v>
      </c>
      <c r="E93" s="53" t="s">
        <v>216</v>
      </c>
    </row>
    <row r="94" spans="2:6" hidden="1">
      <c r="B94" s="81" t="s">
        <v>22</v>
      </c>
      <c r="D94" s="86" t="e">
        <f>#REF!</f>
        <v>#REF!</v>
      </c>
      <c r="E94" s="80" t="str">
        <f>$B$81</f>
        <v>Verbranding in AVI</v>
      </c>
    </row>
    <row r="95" spans="2:6" hidden="1">
      <c r="B95" s="81" t="s">
        <v>12</v>
      </c>
      <c r="D95" s="87" t="e">
        <f>OR(IF(D94="PVC",1),IF(D94="PVAC",1),IF(D94="PIR",1))</f>
        <v>#REF!</v>
      </c>
      <c r="E95" s="82" t="e">
        <f>IF($D$94="PVC","",$B$82)</f>
        <v>#REF!</v>
      </c>
    </row>
    <row r="96" spans="2:6" hidden="1">
      <c r="B96" s="81" t="s">
        <v>18</v>
      </c>
    </row>
    <row r="97" spans="2:15" hidden="1">
      <c r="B97" s="81" t="s">
        <v>54</v>
      </c>
    </row>
    <row r="98" spans="2:15" hidden="1">
      <c r="B98" s="82" t="s">
        <v>55</v>
      </c>
      <c r="D98" s="72" t="s">
        <v>217</v>
      </c>
    </row>
    <row r="99" spans="2:15" hidden="1">
      <c r="D99" s="53" t="s">
        <v>215</v>
      </c>
      <c r="E99" s="53" t="s">
        <v>216</v>
      </c>
    </row>
    <row r="100" spans="2:15" hidden="1">
      <c r="B100" s="78" t="s">
        <v>91</v>
      </c>
      <c r="D100" s="86" t="e">
        <f>#REF!</f>
        <v>#REF!</v>
      </c>
      <c r="E100" s="80" t="str">
        <f>$B$81</f>
        <v>Verbranding in AVI</v>
      </c>
    </row>
    <row r="101" spans="2:15" hidden="1">
      <c r="B101" s="80" t="s">
        <v>10</v>
      </c>
      <c r="D101" s="87" t="e">
        <f>OR(IF(D100="PVC",1),IF(D100="PVAC",1),IF(D100="PIR",1))</f>
        <v>#REF!</v>
      </c>
      <c r="E101" s="82" t="e">
        <f>IF($D$100="PVC","",$B$82)</f>
        <v>#REF!</v>
      </c>
    </row>
    <row r="102" spans="2:15" hidden="1">
      <c r="B102" s="81" t="s">
        <v>13</v>
      </c>
    </row>
    <row r="103" spans="2:15" hidden="1">
      <c r="B103" s="81" t="s">
        <v>14</v>
      </c>
      <c r="J103" s="71"/>
      <c r="L103" s="71"/>
      <c r="O103" s="71"/>
    </row>
    <row r="104" spans="2:15" hidden="1">
      <c r="B104" s="81" t="s">
        <v>63</v>
      </c>
    </row>
    <row r="105" spans="2:15" hidden="1">
      <c r="B105" s="81" t="s">
        <v>64</v>
      </c>
    </row>
    <row r="106" spans="2:15" hidden="1">
      <c r="B106" s="81" t="s">
        <v>15</v>
      </c>
    </row>
    <row r="107" spans="2:15" hidden="1">
      <c r="B107" s="81" t="s">
        <v>16</v>
      </c>
    </row>
    <row r="108" spans="2:15" hidden="1">
      <c r="B108" s="81" t="s">
        <v>17</v>
      </c>
    </row>
    <row r="109" spans="2:15" hidden="1">
      <c r="B109" s="81" t="s">
        <v>22</v>
      </c>
    </row>
    <row r="110" spans="2:15" hidden="1">
      <c r="B110" s="81" t="s">
        <v>12</v>
      </c>
    </row>
    <row r="111" spans="2:15" hidden="1">
      <c r="B111" s="81" t="s">
        <v>18</v>
      </c>
    </row>
    <row r="112" spans="2:15" hidden="1">
      <c r="B112" s="81" t="s">
        <v>54</v>
      </c>
    </row>
    <row r="113" spans="2:2" hidden="1">
      <c r="B113" s="82" t="s">
        <v>55</v>
      </c>
    </row>
    <row r="114" spans="2:2" hidden="1"/>
    <row r="115" spans="2:2" hidden="1"/>
    <row r="116" spans="2:2" hidden="1">
      <c r="B116" s="78" t="s">
        <v>97</v>
      </c>
    </row>
    <row r="117" spans="2:2" hidden="1">
      <c r="B117" s="80" t="s">
        <v>10</v>
      </c>
    </row>
    <row r="118" spans="2:2" hidden="1">
      <c r="B118" s="81" t="s">
        <v>13</v>
      </c>
    </row>
    <row r="119" spans="2:2" hidden="1">
      <c r="B119" s="81" t="s">
        <v>14</v>
      </c>
    </row>
    <row r="120" spans="2:2" hidden="1">
      <c r="B120" s="81" t="s">
        <v>63</v>
      </c>
    </row>
    <row r="121" spans="2:2" hidden="1">
      <c r="B121" s="81" t="s">
        <v>64</v>
      </c>
    </row>
    <row r="122" spans="2:2" hidden="1">
      <c r="B122" s="81" t="s">
        <v>15</v>
      </c>
    </row>
    <row r="123" spans="2:2" hidden="1">
      <c r="B123" s="81" t="s">
        <v>16</v>
      </c>
    </row>
    <row r="124" spans="2:2" hidden="1">
      <c r="B124" s="81" t="s">
        <v>17</v>
      </c>
    </row>
    <row r="125" spans="2:2" hidden="1">
      <c r="B125" s="81" t="s">
        <v>22</v>
      </c>
    </row>
    <row r="126" spans="2:2" hidden="1">
      <c r="B126" s="81" t="s">
        <v>12</v>
      </c>
    </row>
    <row r="127" spans="2:2" hidden="1">
      <c r="B127" s="81" t="s">
        <v>18</v>
      </c>
    </row>
    <row r="128" spans="2:2" hidden="1">
      <c r="B128" s="81" t="s">
        <v>50</v>
      </c>
    </row>
    <row r="129" spans="1:3" hidden="1">
      <c r="B129" s="81" t="s">
        <v>54</v>
      </c>
    </row>
    <row r="130" spans="1:3" hidden="1">
      <c r="B130" s="82" t="s">
        <v>55</v>
      </c>
    </row>
    <row r="131" spans="1:3" hidden="1">
      <c r="B131" s="80" t="s">
        <v>69</v>
      </c>
    </row>
    <row r="132" spans="1:3" hidden="1">
      <c r="B132" s="81" t="s">
        <v>53</v>
      </c>
    </row>
    <row r="133" spans="1:3" hidden="1">
      <c r="B133" s="81" t="s">
        <v>51</v>
      </c>
    </row>
    <row r="134" spans="1:3" hidden="1">
      <c r="B134" s="81" t="s">
        <v>52</v>
      </c>
    </row>
    <row r="135" spans="1:3" hidden="1">
      <c r="B135" s="82" t="s">
        <v>71</v>
      </c>
    </row>
    <row r="136" spans="1:3" hidden="1"/>
    <row r="137" spans="1:3" hidden="1">
      <c r="B137" s="84" t="s">
        <v>115</v>
      </c>
    </row>
    <row r="138" spans="1:3" hidden="1">
      <c r="B138" s="232" t="s">
        <v>228</v>
      </c>
      <c r="C138" s="83"/>
    </row>
    <row r="139" spans="1:3" hidden="1">
      <c r="A139" s="229"/>
      <c r="B139" s="231" t="s">
        <v>229</v>
      </c>
      <c r="C139" s="52"/>
    </row>
    <row r="140" spans="1:3" hidden="1">
      <c r="A140" s="229"/>
      <c r="B140" s="230" t="s">
        <v>230</v>
      </c>
      <c r="C140" s="83"/>
    </row>
    <row r="141" spans="1:3" hidden="1">
      <c r="A141" s="229"/>
      <c r="B141" s="230" t="s">
        <v>231</v>
      </c>
      <c r="C141" s="83"/>
    </row>
    <row r="142" spans="1:3" hidden="1">
      <c r="A142" s="229"/>
      <c r="B142" s="228" t="s">
        <v>232</v>
      </c>
      <c r="C142" s="83"/>
    </row>
    <row r="143" spans="1:3" hidden="1">
      <c r="B143" s="52"/>
    </row>
    <row r="144" spans="1:3" hidden="1">
      <c r="B144" s="78" t="s">
        <v>126</v>
      </c>
    </row>
    <row r="145" spans="2:3" hidden="1">
      <c r="B145" s="80" t="s">
        <v>50</v>
      </c>
    </row>
    <row r="146" spans="2:3" hidden="1">
      <c r="B146" s="82" t="s">
        <v>52</v>
      </c>
    </row>
    <row r="147" spans="2:3" hidden="1"/>
    <row r="148" spans="2:3" hidden="1"/>
    <row r="149" spans="2:3" hidden="1">
      <c r="B149" s="53" t="s">
        <v>145</v>
      </c>
      <c r="C149" s="53" t="s">
        <v>146</v>
      </c>
    </row>
    <row r="150" spans="2:3" hidden="1">
      <c r="B150" s="53" t="s">
        <v>147</v>
      </c>
      <c r="C150" s="53" t="s">
        <v>148</v>
      </c>
    </row>
    <row r="151" spans="2:3" hidden="1">
      <c r="B151" s="53" t="s">
        <v>149</v>
      </c>
      <c r="C151" s="53" t="s">
        <v>150</v>
      </c>
    </row>
    <row r="152" spans="2:3" hidden="1">
      <c r="B152" s="53" t="s">
        <v>151</v>
      </c>
      <c r="C152" s="53" t="s">
        <v>152</v>
      </c>
    </row>
    <row r="153" spans="2:3" hidden="1">
      <c r="B153" s="53" t="s">
        <v>153</v>
      </c>
      <c r="C153" s="53" t="s">
        <v>154</v>
      </c>
    </row>
    <row r="154" spans="2:3" hidden="1">
      <c r="B154" s="53" t="s">
        <v>155</v>
      </c>
      <c r="C154" s="53" t="s">
        <v>156</v>
      </c>
    </row>
    <row r="155" spans="2:3" hidden="1">
      <c r="B155" s="53" t="s">
        <v>157</v>
      </c>
      <c r="C155" s="53" t="s">
        <v>158</v>
      </c>
    </row>
    <row r="156" spans="2:3" hidden="1">
      <c r="B156" s="53" t="s">
        <v>159</v>
      </c>
      <c r="C156" s="53" t="s">
        <v>160</v>
      </c>
    </row>
    <row r="157" spans="2:3" hidden="1">
      <c r="B157" s="53" t="s">
        <v>161</v>
      </c>
      <c r="C157" s="53" t="s">
        <v>162</v>
      </c>
    </row>
    <row r="158" spans="2:3" hidden="1">
      <c r="B158" s="53" t="s">
        <v>163</v>
      </c>
      <c r="C158" s="53" t="s">
        <v>164</v>
      </c>
    </row>
    <row r="159" spans="2:3" hidden="1">
      <c r="B159" s="53" t="s">
        <v>165</v>
      </c>
      <c r="C159" s="53" t="s">
        <v>166</v>
      </c>
    </row>
    <row r="160" spans="2:3" hidden="1">
      <c r="B160" s="53" t="s">
        <v>167</v>
      </c>
      <c r="C160" s="53" t="s">
        <v>168</v>
      </c>
    </row>
    <row r="161" spans="2:15" hidden="1">
      <c r="B161" s="53" t="s">
        <v>169</v>
      </c>
      <c r="C161" s="53" t="s">
        <v>170</v>
      </c>
    </row>
    <row r="162" spans="2:15" hidden="1">
      <c r="B162" s="53" t="s">
        <v>171</v>
      </c>
      <c r="C162" s="53" t="s">
        <v>172</v>
      </c>
    </row>
    <row r="163" spans="2:15" hidden="1">
      <c r="B163" s="53" t="s">
        <v>173</v>
      </c>
      <c r="C163" s="53" t="s">
        <v>174</v>
      </c>
    </row>
    <row r="164" spans="2:15" hidden="1">
      <c r="B164" s="53" t="s">
        <v>175</v>
      </c>
      <c r="C164" s="53" t="s">
        <v>176</v>
      </c>
    </row>
    <row r="165" spans="2:15" hidden="1">
      <c r="B165" s="53" t="s">
        <v>177</v>
      </c>
      <c r="C165" s="53" t="s">
        <v>178</v>
      </c>
    </row>
    <row r="166" spans="2:15" hidden="1">
      <c r="B166" s="53" t="s">
        <v>179</v>
      </c>
      <c r="C166" s="53" t="s">
        <v>180</v>
      </c>
    </row>
    <row r="167" spans="2:15" hidden="1">
      <c r="B167" s="53" t="s">
        <v>181</v>
      </c>
      <c r="C167" s="53" t="s">
        <v>182</v>
      </c>
    </row>
    <row r="168" spans="2:15" hidden="1">
      <c r="B168" s="53" t="s">
        <v>183</v>
      </c>
      <c r="C168" s="53" t="s">
        <v>212</v>
      </c>
    </row>
    <row r="169" spans="2:15" hidden="1">
      <c r="B169" s="53" t="s">
        <v>185</v>
      </c>
      <c r="C169" s="53" t="s">
        <v>184</v>
      </c>
    </row>
    <row r="170" spans="2:15" hidden="1">
      <c r="B170" s="53" t="s">
        <v>186</v>
      </c>
      <c r="C170" s="53" t="s">
        <v>184</v>
      </c>
    </row>
    <row r="171" spans="2:15" hidden="1">
      <c r="B171" s="53" t="s">
        <v>187</v>
      </c>
      <c r="C171" s="53" t="s">
        <v>188</v>
      </c>
    </row>
    <row r="172" spans="2:15" ht="15" hidden="1" customHeight="1">
      <c r="B172" s="53" t="s">
        <v>189</v>
      </c>
      <c r="C172" s="53" t="s">
        <v>190</v>
      </c>
    </row>
    <row r="173" spans="2:15" hidden="1"/>
    <row r="174" spans="2:15" ht="150" hidden="1">
      <c r="B174" s="53" t="s">
        <v>188</v>
      </c>
      <c r="C174" s="53" t="s">
        <v>191</v>
      </c>
      <c r="D174" s="73" t="s">
        <v>192</v>
      </c>
      <c r="E174" s="73" t="s">
        <v>193</v>
      </c>
      <c r="F174" s="73" t="s">
        <v>194</v>
      </c>
      <c r="G174" s="73" t="s">
        <v>195</v>
      </c>
      <c r="H174" s="73" t="s">
        <v>196</v>
      </c>
      <c r="I174" s="73" t="s">
        <v>197</v>
      </c>
      <c r="J174" s="73" t="s">
        <v>198</v>
      </c>
      <c r="K174" s="73" t="s">
        <v>199</v>
      </c>
      <c r="L174" s="73" t="s">
        <v>200</v>
      </c>
      <c r="M174" s="73" t="s">
        <v>201</v>
      </c>
      <c r="N174" s="73" t="s">
        <v>202</v>
      </c>
      <c r="O174" s="73" t="s">
        <v>203</v>
      </c>
    </row>
    <row r="175" spans="2:15" hidden="1">
      <c r="B175" s="53" t="s">
        <v>204</v>
      </c>
      <c r="C175" s="53" t="s">
        <v>205</v>
      </c>
      <c r="D175" s="85">
        <v>-29.115551</v>
      </c>
      <c r="E175" s="85">
        <v>-9.4712314000000006</v>
      </c>
      <c r="F175" s="85">
        <v>-62.907876999999999</v>
      </c>
      <c r="G175" s="85">
        <v>-21.193163999999999</v>
      </c>
      <c r="H175" s="85">
        <v>-33.907203000000003</v>
      </c>
      <c r="I175" s="85">
        <v>-11.365346000000001</v>
      </c>
      <c r="J175" s="85">
        <v>-48.523561999999998</v>
      </c>
      <c r="K175" s="85">
        <v>-16.326522000000001</v>
      </c>
      <c r="L175" s="85">
        <v>-57.262635000000003</v>
      </c>
      <c r="M175" s="85">
        <v>-19.280342000000001</v>
      </c>
      <c r="N175" s="85">
        <v>-21.578769999999999</v>
      </c>
      <c r="O175" s="85">
        <v>-0.45130436000000002</v>
      </c>
    </row>
    <row r="176" spans="2:15" hidden="1">
      <c r="B176" s="53" t="s">
        <v>206</v>
      </c>
      <c r="C176" s="53" t="s">
        <v>205</v>
      </c>
      <c r="D176" s="53">
        <v>-28.631181000000002</v>
      </c>
      <c r="E176" s="53">
        <v>-8.5048165999999998</v>
      </c>
      <c r="F176" s="53">
        <v>-61.679696</v>
      </c>
      <c r="G176" s="53">
        <v>-18.941362000000002</v>
      </c>
      <c r="H176" s="53">
        <v>-33.246603999999998</v>
      </c>
      <c r="I176" s="53">
        <v>-10.151600999999999</v>
      </c>
      <c r="J176" s="53">
        <v>-47.577477000000002</v>
      </c>
      <c r="K176" s="53">
        <v>-14.590366</v>
      </c>
      <c r="L176" s="53">
        <v>-56.144905999999999</v>
      </c>
      <c r="M176" s="53">
        <v>-17.230581000000001</v>
      </c>
      <c r="N176" s="53">
        <v>-23.307334000000001</v>
      </c>
      <c r="O176" s="53">
        <v>-1.6614294000000001</v>
      </c>
    </row>
    <row r="177" spans="2:15" hidden="1">
      <c r="B177" s="53" t="s">
        <v>207</v>
      </c>
      <c r="C177" s="53" t="s">
        <v>205</v>
      </c>
      <c r="D177" s="53">
        <v>-0.15040102</v>
      </c>
      <c r="E177" s="53">
        <v>-0.67900322000000002</v>
      </c>
      <c r="F177" s="53">
        <v>-0.44606678</v>
      </c>
      <c r="G177" s="53">
        <v>-1.5685536</v>
      </c>
      <c r="H177" s="53">
        <v>-0.23942696999999999</v>
      </c>
      <c r="I177" s="53">
        <v>-0.84599798999999998</v>
      </c>
      <c r="J177" s="53">
        <v>-0.34328771000000002</v>
      </c>
      <c r="K177" s="53">
        <v>-1.2096667000000001</v>
      </c>
      <c r="L177" s="53">
        <v>-0.40593127000000001</v>
      </c>
      <c r="M177" s="53">
        <v>-1.4279835999999999</v>
      </c>
      <c r="N177" s="53">
        <v>1.2747193000000001</v>
      </c>
      <c r="O177" s="53">
        <v>0.70620766000000001</v>
      </c>
    </row>
    <row r="178" spans="2:15" hidden="1">
      <c r="B178" s="53" t="s">
        <v>208</v>
      </c>
      <c r="C178" s="53" t="s">
        <v>205</v>
      </c>
      <c r="D178" s="71">
        <v>-8.1887857000000002E-5</v>
      </c>
      <c r="E178" s="71">
        <v>-1.6937163999999999E-5</v>
      </c>
      <c r="F178" s="53">
        <v>-1.8383681000000001E-4</v>
      </c>
      <c r="G178" s="71">
        <v>-4.5914017000000001E-5</v>
      </c>
      <c r="H178" s="71">
        <v>-9.8690697999999995E-5</v>
      </c>
      <c r="I178" s="71">
        <v>-2.4159777999999998E-5</v>
      </c>
      <c r="J178" s="53">
        <v>-1.4162317999999999E-4</v>
      </c>
      <c r="K178" s="71">
        <v>-3.5168995000000001E-5</v>
      </c>
      <c r="L178" s="53">
        <v>-1.6723399999999999E-4</v>
      </c>
      <c r="M178" s="71">
        <v>-4.1651828999999999E-5</v>
      </c>
      <c r="N178" s="71">
        <v>8.4329764999999994E-6</v>
      </c>
      <c r="O178" s="71">
        <v>7.8287446999999994E-5</v>
      </c>
    </row>
    <row r="179" spans="2:15" hidden="1">
      <c r="B179" s="53" t="s">
        <v>209</v>
      </c>
      <c r="C179" s="53" t="s">
        <v>205</v>
      </c>
      <c r="D179" s="53">
        <v>-0.259766</v>
      </c>
      <c r="E179" s="53">
        <v>-0.16448492000000001</v>
      </c>
      <c r="F179" s="53">
        <v>-0.57101504000000003</v>
      </c>
      <c r="G179" s="53">
        <v>-0.36868566000000003</v>
      </c>
      <c r="H179" s="53">
        <v>-0.30804091</v>
      </c>
      <c r="I179" s="53">
        <v>-0.19870587000000001</v>
      </c>
      <c r="J179" s="53">
        <v>-0.44044235999999998</v>
      </c>
      <c r="K179" s="53">
        <v>-0.28427667000000001</v>
      </c>
      <c r="L179" s="53">
        <v>-0.51979611000000003</v>
      </c>
      <c r="M179" s="53">
        <v>-0.33557014000000002</v>
      </c>
      <c r="N179" s="53">
        <v>-6.8442033999999999E-2</v>
      </c>
      <c r="O179" s="53">
        <v>3.4032771000000003E-2</v>
      </c>
    </row>
    <row r="180" spans="2:15" hidden="1">
      <c r="B180" s="53" t="s">
        <v>210</v>
      </c>
      <c r="C180" s="53" t="s">
        <v>205</v>
      </c>
      <c r="D180" s="53">
        <v>-1.1590611000000001E-2</v>
      </c>
      <c r="E180" s="53">
        <v>-0.12103344000000001</v>
      </c>
      <c r="F180" s="53">
        <v>-3.3288301999999999E-2</v>
      </c>
      <c r="G180" s="53">
        <v>-0.26569015000000001</v>
      </c>
      <c r="H180" s="53">
        <v>-1.7888226E-2</v>
      </c>
      <c r="I180" s="53">
        <v>-0.14347387</v>
      </c>
      <c r="J180" s="53">
        <v>-2.5627227999999998E-2</v>
      </c>
      <c r="K180" s="53">
        <v>-0.20500403</v>
      </c>
      <c r="L180" s="53">
        <v>-3.0293417999999999E-2</v>
      </c>
      <c r="M180" s="53">
        <v>-0.24190112999999999</v>
      </c>
      <c r="N180" s="53">
        <v>8.7081101999999994E-2</v>
      </c>
      <c r="O180" s="53">
        <v>-3.0624661000000001E-2</v>
      </c>
    </row>
    <row r="181" spans="2:15" hidden="1">
      <c r="B181" s="53" t="s">
        <v>211</v>
      </c>
      <c r="C181" s="53" t="s">
        <v>205</v>
      </c>
      <c r="D181" s="53">
        <v>-6.2531181000000005E-2</v>
      </c>
      <c r="E181" s="53">
        <v>-1.8763302999999999E-3</v>
      </c>
      <c r="F181" s="53">
        <v>-0.17762701</v>
      </c>
      <c r="G181" s="53">
        <v>-4.8826435000000001E-2</v>
      </c>
      <c r="H181" s="53">
        <v>-9.5144408E-2</v>
      </c>
      <c r="I181" s="53">
        <v>-2.5542967999999999E-2</v>
      </c>
      <c r="J181" s="53">
        <v>-0.13658590000000001</v>
      </c>
      <c r="K181" s="53">
        <v>-3.7172596000000002E-2</v>
      </c>
      <c r="L181" s="53">
        <v>-0.16154031999999999</v>
      </c>
      <c r="M181" s="53">
        <v>-4.4264170999999998E-2</v>
      </c>
      <c r="N181" s="53">
        <v>0.43519668</v>
      </c>
      <c r="O181" s="53">
        <v>0.50043097999999997</v>
      </c>
    </row>
    <row r="182" spans="2:15" hidden="1"/>
  </sheetData>
  <sortState ref="B50:D56">
    <sortCondition ref="B50"/>
  </sortState>
  <mergeCells count="17">
    <mergeCell ref="B37:F37"/>
    <mergeCell ref="E46:F46"/>
    <mergeCell ref="E47:F51"/>
    <mergeCell ref="E38:F38"/>
    <mergeCell ref="B45:F45"/>
    <mergeCell ref="E39:F43"/>
    <mergeCell ref="B2:F2"/>
    <mergeCell ref="B5:F5"/>
    <mergeCell ref="B3:F3"/>
    <mergeCell ref="E7:F12"/>
    <mergeCell ref="E6:F6"/>
    <mergeCell ref="B29:F29"/>
    <mergeCell ref="E30:F30"/>
    <mergeCell ref="E31:F35"/>
    <mergeCell ref="B19:F19"/>
    <mergeCell ref="I30:R36"/>
    <mergeCell ref="B21:F27"/>
  </mergeCells>
  <phoneticPr fontId="0" type="noConversion"/>
  <hyperlinks>
    <hyperlink ref="B15" r:id="rId1"/>
  </hyperlinks>
  <pageMargins left="0.70866141732283472" right="0.70866141732283472" top="0.74803149606299213" bottom="0.74803149606299213" header="0.31496062992125984" footer="0.31496062992125984"/>
  <pageSetup paperSize="9" scale="58"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E1:P55"/>
  <sheetViews>
    <sheetView workbookViewId="0">
      <selection activeCell="H12" sqref="H12"/>
    </sheetView>
  </sheetViews>
  <sheetFormatPr defaultColWidth="8.85546875" defaultRowHeight="15"/>
  <cols>
    <col min="1" max="1" width="3.7109375" style="75" customWidth="1"/>
    <col min="2" max="16384" width="8.85546875" style="75"/>
  </cols>
  <sheetData>
    <row r="1" spans="5:16">
      <c r="E1" s="76"/>
    </row>
    <row r="2" spans="5:16">
      <c r="P2" s="77"/>
    </row>
    <row r="3" spans="5:16">
      <c r="P3" s="74"/>
    </row>
    <row r="4" spans="5:16">
      <c r="P4" s="74"/>
    </row>
    <row r="5" spans="5:16">
      <c r="P5" s="74"/>
    </row>
    <row r="6" spans="5:16">
      <c r="P6" s="74"/>
    </row>
    <row r="7" spans="5:16">
      <c r="P7" s="74"/>
    </row>
    <row r="8" spans="5:16">
      <c r="P8" s="74"/>
    </row>
    <row r="9" spans="5:16">
      <c r="P9" s="74"/>
    </row>
    <row r="53" spans="16:16">
      <c r="P53" s="74"/>
    </row>
    <row r="54" spans="16:16">
      <c r="P54" s="74"/>
    </row>
    <row r="55" spans="16:16">
      <c r="P55" s="74"/>
    </row>
  </sheetData>
  <pageMargins left="0.75" right="0.75" top="1" bottom="1" header="0.5" footer="0.5"/>
  <pageSetup paperSize="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b15848ff-ca16-4813-bad8-a92d09325781" ContentTypeId="0x01010032D923E531974EABBC32AD71A762C58D00D2425473D9DE461DB1C714AC4872504A" PreviousValue="false"/>
</file>

<file path=customXml/item2.xml><?xml version="1.0" encoding="utf-8"?>
<ct:contentTypeSchema xmlns:ct="http://schemas.microsoft.com/office/2006/metadata/contentType" xmlns:ma="http://schemas.microsoft.com/office/2006/metadata/properties/metaAttributes" ct:_="" ma:_="" ma:contentTypeName="ProjectDocument" ma:contentTypeID="0x01010032D923E531974EABBC32AD71A762C58D00D2425473D9DE461DB1C714AC4872504A00244DE9C646F2CD47899AD9D3BE418836" ma:contentTypeVersion="3" ma:contentTypeDescription="Een nieuw document maken." ma:contentTypeScope="" ma:versionID="96f1191505127c09f59adf9cf9170160">
  <xsd:schema xmlns:xsd="http://www.w3.org/2001/XMLSchema" xmlns:xs="http://www.w3.org/2001/XMLSchema" xmlns:p="http://schemas.microsoft.com/office/2006/metadata/properties" xmlns:ns2="850f1e76-e290-4779-b859-23d729297c51" targetNamespace="http://schemas.microsoft.com/office/2006/metadata/properties" ma:root="true" ma:fieldsID="3b00140f24035119c051eb0fee6ca1dc" ns2:_="">
    <xsd:import namespace="850f1e76-e290-4779-b859-23d729297c51"/>
    <xsd:element name="properties">
      <xsd:complexType>
        <xsd:sequence>
          <xsd:element name="documentManagement">
            <xsd:complexType>
              <xsd:all>
                <xsd:element ref="ns2:SureECM_ProjectName" minOccurs="0"/>
                <xsd:element ref="ns2:SureECM_ProjectNumber" minOccurs="0"/>
                <xsd:element ref="ns2:SureECM_ClientName" minOccurs="0"/>
                <xsd:element ref="ns2:SureECM_ProjectLeader" minOccurs="0"/>
                <xsd:element ref="ns2:SureECM_ProjectFaseTaxHTField0" minOccurs="0"/>
                <xsd:element ref="ns2:acf0689dc3b949abb655ab78c2e0f99c" minOccurs="0"/>
                <xsd:element ref="ns2:TaxCatchAll" minOccurs="0"/>
                <xsd:element ref="ns2:TaxCatchAllLabel" minOccurs="0"/>
                <xsd:element ref="ns2:lca88ee71ce7428c86da6846b19763e3" minOccurs="0"/>
                <xsd:element ref="ns2: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f1e76-e290-4779-b859-23d729297c51" elementFormDefault="qualified">
    <xsd:import namespace="http://schemas.microsoft.com/office/2006/documentManagement/types"/>
    <xsd:import namespace="http://schemas.microsoft.com/office/infopath/2007/PartnerControls"/>
    <xsd:element name="SureECM_ProjectName" ma:index="8" nillable="true" ma:displayName="Projectnaam" ma:internalName="SureECM_ProjectName">
      <xsd:simpleType>
        <xsd:restriction base="dms:Text"/>
      </xsd:simpleType>
    </xsd:element>
    <xsd:element name="SureECM_ProjectNumber" ma:index="9" nillable="true" ma:displayName="Projectnummer" ma:internalName="SureECM_ProjectNumber">
      <xsd:simpleType>
        <xsd:restriction base="dms:Text">
          <xsd:maxLength value="255"/>
        </xsd:restriction>
      </xsd:simpleType>
    </xsd:element>
    <xsd:element name="SureECM_ClientName" ma:index="10" nillable="true" ma:displayName="Opdrachtgever" ma:SharePointGroup="0" ma:internalName="SureECM_ClientNam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reECM_ProjectLeader" ma:index="11" nillable="true" ma:displayName="Projectleider" ma:internalName="SureECM_ProjectLead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reECM_ProjectFaseTaxHTField0" ma:index="12" nillable="true" ma:taxonomy="true" ma:internalName="SureECM_ProjectFaseTaxHTField0" ma:taxonomyFieldName="SureECM_ProjectFase" ma:displayName="Projectfase" ma:readOnly="false" ma:default="1;#1|344ddbc6-b8ca-4407-8593-4a569d0d2a68" ma:fieldId="{aaf7d00f-ef44-4e4f-9bfe-6e1c6b2262e1}" ma:sspId="b15848ff-ca16-4813-bad8-a92d09325781" ma:termSetId="daef2c36-05f6-4ec3-a3df-8d68228409ed" ma:anchorId="00000000-0000-0000-0000-000000000000" ma:open="false" ma:isKeyword="false">
      <xsd:complexType>
        <xsd:sequence>
          <xsd:element ref="pc:Terms" minOccurs="0" maxOccurs="1"/>
        </xsd:sequence>
      </xsd:complexType>
    </xsd:element>
    <xsd:element name="acf0689dc3b949abb655ab78c2e0f99c" ma:index="14" nillable="true" ma:taxonomy="true" ma:internalName="acf0689dc3b949abb655ab78c2e0f99c" ma:taxonomyFieldName="Sector" ma:displayName="Sector" ma:default="" ma:fieldId="{acf0689d-c3b9-49ab-b655-ab78c2e0f99c}" ma:sspId="b15848ff-ca16-4813-bad8-a92d09325781" ma:termSetId="5e03380a-e66b-435b-ab66-f20a0a2d71a9" ma:anchorId="00000000-0000-0000-0000-000000000000" ma:open="false" ma:isKeyword="false">
      <xsd:complexType>
        <xsd:sequence>
          <xsd:element ref="pc:Terms" minOccurs="0" maxOccurs="1"/>
        </xsd:sequence>
      </xsd:complexType>
    </xsd:element>
    <xsd:element name="TaxCatchAll" ma:index="15" nillable="true" ma:displayName="Taxonomy Catch All Column" ma:description="" ma:hidden="true" ma:list="{b68c4a47-9fb6-406c-bbef-355c3c41ce40}" ma:internalName="TaxCatchAll" ma:showField="CatchAllData" ma:web="f1d6f35c-899b-4184-8b0d-ab33e4cf8d9e">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description="" ma:hidden="true" ma:list="{b68c4a47-9fb6-406c-bbef-355c3c41ce40}" ma:internalName="TaxCatchAllLabel" ma:readOnly="true" ma:showField="CatchAllDataLabel" ma:web="f1d6f35c-899b-4184-8b0d-ab33e4cf8d9e">
      <xsd:complexType>
        <xsd:complexContent>
          <xsd:extension base="dms:MultiChoiceLookup">
            <xsd:sequence>
              <xsd:element name="Value" type="dms:Lookup" maxOccurs="unbounded" minOccurs="0" nillable="true"/>
            </xsd:sequence>
          </xsd:extension>
        </xsd:complexContent>
      </xsd:complexType>
    </xsd:element>
    <xsd:element name="lca88ee71ce7428c86da6846b19763e3" ma:index="18" nillable="true" ma:taxonomy="true" ma:internalName="lca88ee71ce7428c86da6846b19763e3" ma:taxonomyFieldName="Thema" ma:displayName="Thema" ma:default="" ma:fieldId="{5ca88ee7-1ce7-428c-86da-6846b19763e3}" ma:taxonomyMulti="true" ma:sspId="b15848ff-ca16-4813-bad8-a92d09325781" ma:termSetId="5ebe3af2-8dfb-4688-8412-0cb710041cd4" ma:anchorId="00000000-0000-0000-0000-000000000000" ma:open="false" ma:isKeyword="false">
      <xsd:complexType>
        <xsd:sequence>
          <xsd:element ref="pc:Terms" minOccurs="0" maxOccurs="1"/>
        </xsd:sequence>
      </xsd:complexType>
    </xsd:element>
    <xsd:element name="TaxKeywordTaxHTField" ma:index="20" nillable="true" ma:taxonomy="true" ma:internalName="TaxKeywordTaxHTField" ma:taxonomyFieldName="TaxKeyword" ma:displayName="Ondernemingstrefwoorden" ma:fieldId="{23f27201-bee3-471e-b2e7-b64fd8b7ca38}" ma:taxonomyMulti="true" ma:sspId="39e35c83-584b-4c74-802e-2bf240529e84"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TaxCatchAll xmlns="850f1e76-e290-4779-b859-23d729297c51">
      <Value>5</Value>
      <Value>4</Value>
      <Value>1</Value>
    </TaxCatchAll>
    <SureECM_ProjectNumber xmlns="850f1e76-e290-4779-b859-23d729297c51">2.I89</SureECM_ProjectNumber>
    <SureECM_ClientName xmlns="850f1e76-e290-4779-b859-23d729297c51">
      <UserInfo>
        <DisplayName/>
        <AccountId xsi:nil="true"/>
        <AccountType/>
      </UserInfo>
    </SureECM_ClientName>
    <lca88ee71ce7428c86da6846b19763e3 xmlns="850f1e76-e290-4779-b859-23d729297c51">
      <Terms xmlns="http://schemas.microsoft.com/office/infopath/2007/PartnerControls">
        <TermInfo xmlns="http://schemas.microsoft.com/office/infopath/2007/PartnerControls">
          <TermName xmlns="http://schemas.microsoft.com/office/infopath/2007/PartnerControls">Grondstoffen Ketens</TermName>
          <TermId xmlns="http://schemas.microsoft.com/office/infopath/2007/PartnerControls">fbba954b-aeda-4a61-8153-c075bbbc2bb1</TermId>
        </TermInfo>
      </Terms>
    </lca88ee71ce7428c86da6846b19763e3>
    <SureECM_ProjectName xmlns="850f1e76-e290-4779-b859-23d729297c51">NRK  assistentie ketenmaatregelen EEPs</SureECM_ProjectName>
    <TaxKeywordTaxHTField xmlns="850f1e76-e290-4779-b859-23d729297c51">
      <Terms xmlns="http://schemas.microsoft.com/office/infopath/2007/PartnerControls"/>
    </TaxKeywordTaxHTField>
    <acf0689dc3b949abb655ab78c2e0f99c xmlns="850f1e76-e290-4779-b859-23d729297c51">
      <Terms xmlns="http://schemas.microsoft.com/office/infopath/2007/PartnerControls">
        <TermInfo xmlns="http://schemas.microsoft.com/office/infopath/2007/PartnerControls">
          <TermName xmlns="http://schemas.microsoft.com/office/infopath/2007/PartnerControls">Ketens</TermName>
          <TermId xmlns="http://schemas.microsoft.com/office/infopath/2007/PartnerControls">cc0baba9-f27e-4223-9a16-0cc189d2a0cb</TermId>
        </TermInfo>
      </Terms>
    </acf0689dc3b949abb655ab78c2e0f99c>
    <SureECM_ProjectFaseTaxHTField0 xmlns="850f1e76-e290-4779-b859-23d729297c51">
      <Terms xmlns="http://schemas.microsoft.com/office/infopath/2007/PartnerControls">
        <TermInfo xmlns="http://schemas.microsoft.com/office/infopath/2007/PartnerControls">
          <TermName xmlns="http://schemas.microsoft.com/office/infopath/2007/PartnerControls">1</TermName>
          <TermId xmlns="http://schemas.microsoft.com/office/infopath/2007/PartnerControls">344ddbc6-b8ca-4407-8593-4a569d0d2a68</TermId>
        </TermInfo>
      </Terms>
    </SureECM_ProjectFaseTaxHTField0>
    <SureECM_ProjectLeader xmlns="850f1e76-e290-4779-b859-23d729297c51">
      <UserInfo>
        <DisplayName>Lonneke de Graaff (CE Delft)</DisplayName>
        <AccountId>19</AccountId>
        <AccountType/>
      </UserInfo>
    </SureECM_ProjectLeader>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DD2217-99DC-484C-AB22-4F3EBDF88898}">
  <ds:schemaRefs>
    <ds:schemaRef ds:uri="Microsoft.SharePoint.Taxonomy.ContentTypeSync"/>
  </ds:schemaRefs>
</ds:datastoreItem>
</file>

<file path=customXml/itemProps2.xml><?xml version="1.0" encoding="utf-8"?>
<ds:datastoreItem xmlns:ds="http://schemas.openxmlformats.org/officeDocument/2006/customXml" ds:itemID="{67A53304-BE5E-4494-B474-E0DBF2EB4F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0f1e76-e290-4779-b859-23d729297c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EA69F8-0886-4C45-8D94-989F40449DB1}">
  <ds:schemaRefs>
    <ds:schemaRef ds:uri="http://schemas.microsoft.com/office/2006/metadata/longProperties"/>
  </ds:schemaRefs>
</ds:datastoreItem>
</file>

<file path=customXml/itemProps4.xml><?xml version="1.0" encoding="utf-8"?>
<ds:datastoreItem xmlns:ds="http://schemas.openxmlformats.org/officeDocument/2006/customXml" ds:itemID="{029BB11F-5B01-48BD-B715-591056A1C497}">
  <ds:schemaRefs>
    <ds:schemaRef ds:uri="http://purl.org/dc/elements/1.1/"/>
    <ds:schemaRef ds:uri="http://schemas.microsoft.com/office/2006/metadata/propertie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850f1e76-e290-4779-b859-23d729297c51"/>
    <ds:schemaRef ds:uri="http://www.w3.org/XML/1998/namespace"/>
    <ds:schemaRef ds:uri="http://purl.org/dc/terms/"/>
  </ds:schemaRefs>
</ds:datastoreItem>
</file>

<file path=customXml/itemProps5.xml><?xml version="1.0" encoding="utf-8"?>
<ds:datastoreItem xmlns:ds="http://schemas.openxmlformats.org/officeDocument/2006/customXml" ds:itemID="{0C1599D4-52EC-4C43-BF9D-207C0713C8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6</vt:i4>
      </vt:variant>
    </vt:vector>
  </HeadingPairs>
  <TitlesOfParts>
    <vt:vector size="13" baseType="lpstr">
      <vt:lpstr>Inleiding</vt:lpstr>
      <vt:lpstr>Ontwerpaanpassingen</vt:lpstr>
      <vt:lpstr>Ander transportmiddel</vt:lpstr>
      <vt:lpstr>Transport minder km</vt:lpstr>
      <vt:lpstr>Transport Beladingsgraad</vt:lpstr>
      <vt:lpstr>GER-waarden</vt:lpstr>
      <vt:lpstr>Colofon</vt:lpstr>
      <vt:lpstr>'Ander transportmiddel'!Afdrukbereik</vt:lpstr>
      <vt:lpstr>'GER-waarden'!Afdrukbereik</vt:lpstr>
      <vt:lpstr>Inleiding!Afdrukbereik</vt:lpstr>
      <vt:lpstr>'Transport Beladingsgraad'!Afdrukbereik</vt:lpstr>
      <vt:lpstr>'Transport minder km'!Afdrukbereik</vt:lpstr>
      <vt:lpstr>Dropdown_afdanking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BECO</dc:creator>
  <cp:lastModifiedBy>Ingrid van den Tempel-Horváth</cp:lastModifiedBy>
  <cp:lastPrinted>2016-12-15T13:49:29Z</cp:lastPrinted>
  <dcterms:created xsi:type="dcterms:W3CDTF">2008-12-22T09:32:30Z</dcterms:created>
  <dcterms:modified xsi:type="dcterms:W3CDTF">2017-01-18T09:56:31Z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0x01010032D923E531974EABBC32AD71A762C58D00D2425473D9DE461DB1C714AC4872504A00244DE9C646F2CD47899AD9D3BE418836</vt:lpwstr>
  </property>
  <property fmtid="{D5CDD505-2E9C-101B-9397-08002B2CF9AE}" pid="3" name="Sector">
    <vt:lpwstr>4;#Ketens|cc0baba9-f27e-4223-9a16-0cc189d2a0cb</vt:lpwstr>
  </property>
  <property fmtid="{D5CDD505-2E9C-101B-9397-08002B2CF9AE}" pid="4" name="TaxKeyword">
    <vt:lpwstr/>
  </property>
  <property fmtid="{D5CDD505-2E9C-101B-9397-08002B2CF9AE}" pid="5" name="SureECM_ProjectFase">
    <vt:lpwstr>1;#1|344ddbc6-b8ca-4407-8593-4a569d0d2a68</vt:lpwstr>
  </property>
  <property fmtid="{D5CDD505-2E9C-101B-9397-08002B2CF9AE}" pid="6" name="Thema">
    <vt:lpwstr>5;#Grondstoffen Ketens|fbba954b-aeda-4a61-8153-c075bbbc2bb1</vt:lpwstr>
  </property>
  <property fmtid="{D5CDD505-2E9C-101B-9397-08002B2CF9AE}" pid="7" name="l12fe84a36864949a59878b19da0c598">
    <vt:lpwstr/>
  </property>
  <property fmtid="{D5CDD505-2E9C-101B-9397-08002B2CF9AE}" pid="8" name="lcac597a5b49440ea6babd04cf3d5f6f">
    <vt:lpwstr/>
  </property>
  <property fmtid="{D5CDD505-2E9C-101B-9397-08002B2CF9AE}" pid="9" name="display_urn:schemas-microsoft-com:office:office#SureECM_ProjectLeader">
    <vt:lpwstr>Lonneke de Graaff (CE Delft)</vt:lpwstr>
  </property>
  <property fmtid="{D5CDD505-2E9C-101B-9397-08002B2CF9AE}" pid="10" name="k9f5989c231d40f9901a89ca9b8aa92c">
    <vt:lpwstr/>
  </property>
  <property fmtid="{D5CDD505-2E9C-101B-9397-08002B2CF9AE}" pid="11" name="Projectsite status">
    <vt:lpwstr>Actief</vt:lpwstr>
  </property>
  <property fmtid="{D5CDD505-2E9C-101B-9397-08002B2CF9AE}" pid="12" name="Afdeling CE">
    <vt:lpwstr/>
  </property>
  <property fmtid="{D5CDD505-2E9C-101B-9397-08002B2CF9AE}" pid="13" name="Klant">
    <vt:lpwstr>NRK Verpakkingen VMK, Ruijter W.F. (Erik) de </vt:lpwstr>
  </property>
  <property fmtid="{D5CDD505-2E9C-101B-9397-08002B2CF9AE}" pid="14" name="CE bieb trefwoord">
    <vt:lpwstr/>
  </property>
  <property fmtid="{D5CDD505-2E9C-101B-9397-08002B2CF9AE}" pid="15" name="CE bieb brontype">
    <vt:lpwstr/>
  </property>
</Properties>
</file>