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9126"/>
  <workbookPr codeName="ThisWorkbook" defaultThemeVersion="124226"/>
  <mc:AlternateContent xmlns:mc="http://schemas.openxmlformats.org/markup-compatibility/2006">
    <mc:Choice Requires="x15">
      <x15ac:absPath xmlns:x15ac="http://schemas.microsoft.com/office/spreadsheetml/2010/11/ac" url="T:\agnl\DataUT - T-schijf op Fil08\Kluismappen\TNB\Onderwerp\156170 Internet\Webredactie TNB\MJA3 &amp; MEE\GER-waarden\"/>
    </mc:Choice>
  </mc:AlternateContent>
  <xr:revisionPtr revIDLastSave="0" documentId="8_{D8234C22-93D7-471D-B795-41CCE8B85460}" xr6:coauthVersionLast="31" xr6:coauthVersionMax="31" xr10:uidLastSave="{00000000-0000-0000-0000-000000000000}"/>
  <bookViews>
    <workbookView xWindow="0" yWindow="0" windowWidth="28800" windowHeight="11700" tabRatio="711" xr2:uid="{00000000-000D-0000-FFFF-FFFF00000000}"/>
  </bookViews>
  <sheets>
    <sheet name="Toelichting" sheetId="12" r:id="rId1"/>
    <sheet name="Toelichting bij update" sheetId="14" r:id="rId2"/>
    <sheet name="energie en utilities" sheetId="3" r:id="rId3"/>
    <sheet name="chemie, mineralen, kunststoffen" sheetId="4" r:id="rId4"/>
    <sheet name="metalen" sheetId="5" r:id="rId5"/>
    <sheet name="bouwmaterialen, verpakkingsglas" sheetId="6" r:id="rId6"/>
    <sheet name="bio-grondstoffen" sheetId="7" r:id="rId7"/>
    <sheet name="transport" sheetId="9" r:id="rId8"/>
    <sheet name="productieprocessen" sheetId="13" r:id="rId9"/>
    <sheet name="wkk" sheetId="11" r:id="rId10"/>
    <sheet name="Notitie fosfaatwinning" sheetId="15" r:id="rId11"/>
  </sheets>
  <definedNames>
    <definedName name="_xlnm.Print_Area" localSheetId="6">'bio-grondstoffen'!$B$2:$D$52</definedName>
    <definedName name="_xlnm.Print_Area" localSheetId="5">'bouwmaterialen, verpakkingsglas'!$A$2:$B$23</definedName>
    <definedName name="_xlnm.Print_Area" localSheetId="3">'chemie, mineralen, kunststoffen'!$B$2:$D$119</definedName>
    <definedName name="_xlnm.Print_Area" localSheetId="2">'energie en utilities'!$B$2:$D$48</definedName>
    <definedName name="_xlnm.Print_Area" localSheetId="4">metalen!$B$2:$D$36</definedName>
    <definedName name="_xlnm.Print_Area" localSheetId="7">transport!#REF!</definedName>
    <definedName name="_xlnm.Print_Area" localSheetId="9">wkk!$B$3:$E$6</definedName>
  </definedNames>
  <calcPr calcId="179017"/>
</workbook>
</file>

<file path=xl/calcChain.xml><?xml version="1.0" encoding="utf-8"?>
<calcChain xmlns="http://schemas.openxmlformats.org/spreadsheetml/2006/main">
  <c r="G85" i="4" l="1"/>
  <c r="F85" i="4"/>
  <c r="G84" i="4"/>
  <c r="F84" i="4"/>
  <c r="G83" i="4"/>
  <c r="F83" i="4"/>
  <c r="G82" i="4"/>
  <c r="F82" i="4"/>
  <c r="E82" i="4" l="1"/>
  <c r="E84" i="4"/>
  <c r="E83" i="4"/>
  <c r="E85" i="4"/>
  <c r="G22" i="4"/>
  <c r="F22" i="4"/>
  <c r="E22" i="4" l="1"/>
  <c r="E25" i="7"/>
  <c r="G24" i="7"/>
  <c r="F24" i="7"/>
  <c r="G23" i="7"/>
  <c r="F23" i="7"/>
  <c r="E23" i="7" s="1"/>
  <c r="E24" i="7" l="1"/>
  <c r="G15" i="7"/>
  <c r="F15" i="7"/>
  <c r="E15" i="7" s="1"/>
  <c r="G14" i="7"/>
  <c r="F14" i="7"/>
  <c r="G47" i="3"/>
  <c r="F47" i="3"/>
  <c r="E47" i="3" s="1"/>
  <c r="E14" i="7" l="1"/>
  <c r="F34" i="4"/>
  <c r="G34" i="4"/>
  <c r="G16" i="7"/>
  <c r="F16" i="7"/>
  <c r="G14" i="4"/>
  <c r="F14" i="4"/>
  <c r="G52" i="4"/>
  <c r="F52" i="4"/>
  <c r="G36" i="4"/>
  <c r="F36" i="4"/>
  <c r="F43" i="4"/>
  <c r="G43" i="4"/>
  <c r="G42" i="4"/>
  <c r="F42" i="4"/>
  <c r="G41" i="4"/>
  <c r="F41" i="4"/>
  <c r="G44" i="4"/>
  <c r="F44" i="4"/>
  <c r="G61" i="4"/>
  <c r="F61" i="4"/>
  <c r="G25" i="4"/>
  <c r="F25" i="4"/>
  <c r="G18" i="4"/>
  <c r="F18" i="4"/>
  <c r="H28" i="6"/>
  <c r="E28" i="6" s="1"/>
  <c r="G28" i="6"/>
  <c r="F28" i="6"/>
  <c r="G27" i="6"/>
  <c r="F27" i="6"/>
  <c r="E27" i="6"/>
  <c r="E26" i="6"/>
  <c r="G26" i="6"/>
  <c r="F26" i="6"/>
  <c r="N41" i="6"/>
  <c r="N38" i="6"/>
  <c r="N35" i="6"/>
  <c r="N17" i="6"/>
  <c r="N15" i="6"/>
  <c r="N13" i="6"/>
  <c r="G10" i="5"/>
  <c r="E10" i="5" s="1"/>
  <c r="F10" i="5"/>
  <c r="G36" i="5"/>
  <c r="F36" i="5"/>
  <c r="E36" i="5" s="1"/>
  <c r="G42" i="5"/>
  <c r="F42" i="5"/>
  <c r="G41" i="5"/>
  <c r="F41" i="5"/>
  <c r="E41" i="5" s="1"/>
  <c r="G40" i="5"/>
  <c r="F40" i="5"/>
  <c r="G39" i="5"/>
  <c r="F39" i="5"/>
  <c r="G38" i="5"/>
  <c r="F38" i="5"/>
  <c r="G37" i="5"/>
  <c r="F37" i="5"/>
  <c r="E37" i="5" s="1"/>
  <c r="G15" i="5"/>
  <c r="F15" i="5"/>
  <c r="G8" i="5"/>
  <c r="F8" i="5"/>
  <c r="G23" i="5"/>
  <c r="F23" i="5"/>
  <c r="G32" i="5"/>
  <c r="F32" i="5"/>
  <c r="G31" i="5"/>
  <c r="F31" i="5"/>
  <c r="G46" i="7"/>
  <c r="F46" i="7"/>
  <c r="F49" i="7"/>
  <c r="G49" i="7"/>
  <c r="G20" i="7"/>
  <c r="F20" i="7"/>
  <c r="G44" i="7"/>
  <c r="F44" i="7"/>
  <c r="H8" i="3"/>
  <c r="I8" i="3"/>
  <c r="J8" i="3"/>
  <c r="K8" i="3"/>
  <c r="L8" i="3"/>
  <c r="G8" i="3" s="1"/>
  <c r="M8" i="3"/>
  <c r="M41" i="6"/>
  <c r="L41" i="6"/>
  <c r="K41" i="6"/>
  <c r="J41" i="6"/>
  <c r="I41" i="6"/>
  <c r="H41" i="6"/>
  <c r="M38" i="6"/>
  <c r="L38" i="6"/>
  <c r="K38" i="6"/>
  <c r="J38" i="6"/>
  <c r="I38" i="6"/>
  <c r="H38" i="6"/>
  <c r="M35" i="6"/>
  <c r="L35" i="6"/>
  <c r="K35" i="6"/>
  <c r="J35" i="6"/>
  <c r="I35" i="6"/>
  <c r="H35" i="6"/>
  <c r="G40" i="6"/>
  <c r="F40" i="6"/>
  <c r="F9" i="3"/>
  <c r="G9" i="3"/>
  <c r="G39" i="6"/>
  <c r="G41" i="6" s="1"/>
  <c r="F39" i="6"/>
  <c r="F41" i="6" s="1"/>
  <c r="G37" i="6"/>
  <c r="F37" i="6"/>
  <c r="G36" i="6"/>
  <c r="F36" i="6"/>
  <c r="G34" i="6"/>
  <c r="F34" i="6"/>
  <c r="E34" i="6"/>
  <c r="G33" i="6"/>
  <c r="G35" i="6" s="1"/>
  <c r="F33" i="6"/>
  <c r="G26" i="9"/>
  <c r="F26" i="9"/>
  <c r="G25" i="9"/>
  <c r="F25" i="9"/>
  <c r="E25" i="9"/>
  <c r="G24" i="9"/>
  <c r="F24" i="9"/>
  <c r="G23" i="9"/>
  <c r="F23" i="9"/>
  <c r="E23" i="9" s="1"/>
  <c r="G22" i="9"/>
  <c r="F22" i="9"/>
  <c r="E22" i="9" s="1"/>
  <c r="G21" i="9"/>
  <c r="F21" i="9"/>
  <c r="G20" i="9"/>
  <c r="F20" i="9"/>
  <c r="G19" i="9"/>
  <c r="F19" i="9"/>
  <c r="E19" i="9" s="1"/>
  <c r="G18" i="9"/>
  <c r="F18" i="9"/>
  <c r="G17" i="9"/>
  <c r="F17" i="9"/>
  <c r="E17" i="9" s="1"/>
  <c r="G16" i="9"/>
  <c r="F16" i="9"/>
  <c r="E16" i="9" s="1"/>
  <c r="G15" i="9"/>
  <c r="F15" i="9"/>
  <c r="E15" i="9" s="1"/>
  <c r="G14" i="9"/>
  <c r="F14" i="9"/>
  <c r="G13" i="9"/>
  <c r="F13" i="9"/>
  <c r="E13" i="9"/>
  <c r="G12" i="9"/>
  <c r="F12" i="9"/>
  <c r="G11" i="9"/>
  <c r="F11" i="9"/>
  <c r="E11" i="9" s="1"/>
  <c r="G10" i="9"/>
  <c r="F10" i="9"/>
  <c r="E10" i="9" s="1"/>
  <c r="G9" i="9"/>
  <c r="F9" i="9"/>
  <c r="G8" i="9"/>
  <c r="F8" i="9"/>
  <c r="E8" i="9" s="1"/>
  <c r="G48" i="7"/>
  <c r="F48" i="7"/>
  <c r="G13" i="7"/>
  <c r="F13" i="7"/>
  <c r="G12" i="7"/>
  <c r="F12" i="7"/>
  <c r="G6" i="7"/>
  <c r="F6" i="7"/>
  <c r="E22" i="6"/>
  <c r="E21" i="6"/>
  <c r="F98" i="4"/>
  <c r="F99" i="4"/>
  <c r="G98" i="4"/>
  <c r="G99" i="4"/>
  <c r="G17" i="4"/>
  <c r="F17" i="4"/>
  <c r="E70" i="4"/>
  <c r="E69" i="4"/>
  <c r="E68" i="4"/>
  <c r="E67" i="4"/>
  <c r="E73" i="4"/>
  <c r="E50" i="4"/>
  <c r="E49" i="4"/>
  <c r="E48" i="4"/>
  <c r="E47" i="4"/>
  <c r="E46" i="4"/>
  <c r="E45" i="4"/>
  <c r="E32" i="4"/>
  <c r="E26" i="4"/>
  <c r="G33" i="3"/>
  <c r="F33" i="3"/>
  <c r="E33" i="3" s="1"/>
  <c r="G32" i="3"/>
  <c r="F32" i="3"/>
  <c r="E32" i="3" s="1"/>
  <c r="G31" i="3"/>
  <c r="F31" i="3"/>
  <c r="G30" i="3"/>
  <c r="F30" i="3"/>
  <c r="G29" i="3"/>
  <c r="F29" i="3"/>
  <c r="G28" i="3"/>
  <c r="F28" i="3"/>
  <c r="E28" i="3" s="1"/>
  <c r="G27" i="3"/>
  <c r="F27" i="3"/>
  <c r="E27" i="3" s="1"/>
  <c r="G26" i="3"/>
  <c r="F26" i="3"/>
  <c r="E26" i="3" s="1"/>
  <c r="G25" i="3"/>
  <c r="F25" i="3"/>
  <c r="G24" i="3"/>
  <c r="F24" i="3"/>
  <c r="E24" i="3" s="1"/>
  <c r="G23" i="3"/>
  <c r="F23" i="3"/>
  <c r="E23" i="3" s="1"/>
  <c r="I16" i="3"/>
  <c r="J16" i="3"/>
  <c r="K16" i="3"/>
  <c r="L16" i="3"/>
  <c r="G16" i="3" s="1"/>
  <c r="M16" i="3"/>
  <c r="H16" i="3"/>
  <c r="F16" i="3" s="1"/>
  <c r="F7" i="3"/>
  <c r="G7" i="3"/>
  <c r="G22" i="13"/>
  <c r="F22" i="13"/>
  <c r="E22" i="13" s="1"/>
  <c r="G21" i="13"/>
  <c r="F21" i="13"/>
  <c r="G20" i="13"/>
  <c r="F20" i="13"/>
  <c r="E20" i="13" s="1"/>
  <c r="G19" i="13"/>
  <c r="F19" i="13"/>
  <c r="E19" i="13" s="1"/>
  <c r="G18" i="13"/>
  <c r="E18" i="13"/>
  <c r="F18" i="13"/>
  <c r="G17" i="13"/>
  <c r="F17" i="13"/>
  <c r="G16" i="13"/>
  <c r="F16" i="13"/>
  <c r="G15" i="13"/>
  <c r="F15" i="13"/>
  <c r="E15" i="13" s="1"/>
  <c r="G14" i="13"/>
  <c r="F14" i="13"/>
  <c r="E14" i="13" s="1"/>
  <c r="G13" i="13"/>
  <c r="F13" i="13"/>
  <c r="E13" i="13" s="1"/>
  <c r="G12" i="13"/>
  <c r="F12" i="13"/>
  <c r="G11" i="13"/>
  <c r="F11" i="13"/>
  <c r="G10" i="13"/>
  <c r="F10" i="13"/>
  <c r="E10" i="13"/>
  <c r="G9" i="13"/>
  <c r="E9" i="13" s="1"/>
  <c r="F9" i="13"/>
  <c r="G8" i="13"/>
  <c r="F8" i="13"/>
  <c r="E8" i="13" s="1"/>
  <c r="G7" i="13"/>
  <c r="F7" i="13"/>
  <c r="E7" i="13" s="1"/>
  <c r="F6" i="13"/>
  <c r="G6" i="13"/>
  <c r="G12" i="5"/>
  <c r="F12" i="5"/>
  <c r="G11" i="5"/>
  <c r="F11" i="5"/>
  <c r="G49" i="6"/>
  <c r="F49" i="6"/>
  <c r="G47" i="6"/>
  <c r="F47" i="6"/>
  <c r="G46" i="6"/>
  <c r="F46" i="6"/>
  <c r="G45" i="6"/>
  <c r="F45" i="6"/>
  <c r="G44" i="6"/>
  <c r="F44" i="6"/>
  <c r="G9" i="5"/>
  <c r="F9" i="5"/>
  <c r="F31" i="6"/>
  <c r="G31" i="6"/>
  <c r="F32" i="6"/>
  <c r="G32" i="6"/>
  <c r="G7" i="4"/>
  <c r="F7" i="4"/>
  <c r="G6" i="4"/>
  <c r="F6" i="4"/>
  <c r="G31" i="4"/>
  <c r="F31" i="4"/>
  <c r="G30" i="4"/>
  <c r="F30" i="4"/>
  <c r="F76" i="4"/>
  <c r="G76" i="4"/>
  <c r="F77" i="4"/>
  <c r="G77" i="4"/>
  <c r="F78" i="4"/>
  <c r="G78" i="4"/>
  <c r="F86" i="4"/>
  <c r="G86" i="4"/>
  <c r="F87" i="4"/>
  <c r="G87" i="4"/>
  <c r="G21" i="4"/>
  <c r="F21" i="4"/>
  <c r="G71" i="4"/>
  <c r="F71" i="4"/>
  <c r="G55" i="4"/>
  <c r="F55" i="4"/>
  <c r="G24" i="4"/>
  <c r="F24" i="4"/>
  <c r="G37" i="4"/>
  <c r="F37" i="4"/>
  <c r="G39" i="4"/>
  <c r="F39" i="4"/>
  <c r="G33" i="4"/>
  <c r="F33" i="4"/>
  <c r="G66" i="4"/>
  <c r="F66" i="4"/>
  <c r="G58" i="4"/>
  <c r="F58" i="4"/>
  <c r="G34" i="3"/>
  <c r="F34" i="3"/>
  <c r="G22" i="3"/>
  <c r="F22" i="3"/>
  <c r="E22" i="3" s="1"/>
  <c r="G72" i="4"/>
  <c r="F72" i="4"/>
  <c r="G13" i="4"/>
  <c r="F13" i="4"/>
  <c r="G9" i="4"/>
  <c r="F9" i="4"/>
  <c r="G11" i="4"/>
  <c r="F11" i="4"/>
  <c r="G51" i="4"/>
  <c r="F51" i="4"/>
  <c r="G63" i="4"/>
  <c r="F63" i="4"/>
  <c r="G6" i="9"/>
  <c r="G30" i="5"/>
  <c r="F30" i="5"/>
  <c r="E30" i="5" s="1"/>
  <c r="G11" i="3"/>
  <c r="G13" i="3"/>
  <c r="G12" i="3"/>
  <c r="E12" i="3" s="1"/>
  <c r="F11" i="3"/>
  <c r="E11" i="3" s="1"/>
  <c r="F12" i="3"/>
  <c r="F6" i="9"/>
  <c r="E6" i="9" s="1"/>
  <c r="G23" i="6"/>
  <c r="F23" i="6"/>
  <c r="G20" i="6"/>
  <c r="F20" i="6"/>
  <c r="E20" i="6" s="1"/>
  <c r="M17" i="6"/>
  <c r="L17" i="6"/>
  <c r="K17" i="6"/>
  <c r="J17" i="6"/>
  <c r="I17" i="6"/>
  <c r="H17" i="6"/>
  <c r="G16" i="6"/>
  <c r="G17" i="6" s="1"/>
  <c r="F16" i="6"/>
  <c r="E16" i="6" s="1"/>
  <c r="M15" i="6"/>
  <c r="L15" i="6"/>
  <c r="K15" i="6"/>
  <c r="J15" i="6"/>
  <c r="I15" i="6"/>
  <c r="H15" i="6"/>
  <c r="G14" i="6"/>
  <c r="G15" i="6" s="1"/>
  <c r="F14" i="6"/>
  <c r="F15" i="6" s="1"/>
  <c r="G12" i="6"/>
  <c r="F12" i="6"/>
  <c r="F13" i="6" s="1"/>
  <c r="G9" i="6"/>
  <c r="F9" i="6"/>
  <c r="G8" i="6"/>
  <c r="F8" i="6"/>
  <c r="G52" i="7"/>
  <c r="F52" i="7"/>
  <c r="G51" i="7"/>
  <c r="F51" i="7"/>
  <c r="G50" i="7"/>
  <c r="F50" i="7"/>
  <c r="G47" i="7"/>
  <c r="E47" i="7" s="1"/>
  <c r="F47" i="7"/>
  <c r="G45" i="7"/>
  <c r="F45" i="7"/>
  <c r="G43" i="7"/>
  <c r="E43" i="7" s="1"/>
  <c r="F43" i="7"/>
  <c r="G42" i="7"/>
  <c r="F42" i="7"/>
  <c r="G41" i="7"/>
  <c r="F41" i="7"/>
  <c r="G40" i="7"/>
  <c r="F40" i="7"/>
  <c r="G37" i="7"/>
  <c r="F37" i="7"/>
  <c r="G36" i="7"/>
  <c r="F36" i="7"/>
  <c r="G35" i="7"/>
  <c r="F35" i="7"/>
  <c r="G34" i="7"/>
  <c r="F34" i="7"/>
  <c r="G33" i="7"/>
  <c r="F33" i="7"/>
  <c r="G22" i="7"/>
  <c r="F22" i="7"/>
  <c r="G21" i="7"/>
  <c r="E21" i="7" s="1"/>
  <c r="F21" i="7"/>
  <c r="G19" i="7"/>
  <c r="F19" i="7"/>
  <c r="G18" i="7"/>
  <c r="E18" i="7" s="1"/>
  <c r="F18" i="7"/>
  <c r="G17" i="7"/>
  <c r="F17" i="7"/>
  <c r="G11" i="7"/>
  <c r="F11" i="7"/>
  <c r="G10" i="7"/>
  <c r="F10" i="7"/>
  <c r="G9" i="7"/>
  <c r="F9" i="7"/>
  <c r="G35" i="5"/>
  <c r="F35" i="5"/>
  <c r="G33" i="5"/>
  <c r="F33" i="5"/>
  <c r="G29" i="5"/>
  <c r="F29" i="5"/>
  <c r="G28" i="5"/>
  <c r="F28" i="5"/>
  <c r="G27" i="5"/>
  <c r="F27" i="5"/>
  <c r="G26" i="5"/>
  <c r="E26" i="5" s="1"/>
  <c r="F26" i="5"/>
  <c r="G25" i="5"/>
  <c r="F25" i="5"/>
  <c r="G24" i="5"/>
  <c r="F24" i="5"/>
  <c r="G22" i="5"/>
  <c r="E22" i="5" s="1"/>
  <c r="F22" i="5"/>
  <c r="G21" i="5"/>
  <c r="F21" i="5"/>
  <c r="G20" i="5"/>
  <c r="F20" i="5"/>
  <c r="G19" i="5"/>
  <c r="F19" i="5"/>
  <c r="G18" i="5"/>
  <c r="E18" i="5" s="1"/>
  <c r="F18" i="5"/>
  <c r="G14" i="5"/>
  <c r="F14" i="5"/>
  <c r="G13" i="5"/>
  <c r="F13" i="5"/>
  <c r="G7" i="5"/>
  <c r="F7" i="5"/>
  <c r="G6" i="5"/>
  <c r="F6" i="5"/>
  <c r="E6" i="5"/>
  <c r="G119" i="4"/>
  <c r="F119" i="4"/>
  <c r="G118" i="4"/>
  <c r="F118" i="4"/>
  <c r="G117" i="4"/>
  <c r="F117" i="4"/>
  <c r="G116" i="4"/>
  <c r="F116" i="4"/>
  <c r="G115" i="4"/>
  <c r="F115" i="4"/>
  <c r="G114" i="4"/>
  <c r="F114" i="4"/>
  <c r="G113" i="4"/>
  <c r="F113" i="4"/>
  <c r="G112" i="4"/>
  <c r="F112" i="4"/>
  <c r="G111" i="4"/>
  <c r="F111" i="4"/>
  <c r="G110" i="4"/>
  <c r="F110" i="4"/>
  <c r="G109" i="4"/>
  <c r="F109" i="4"/>
  <c r="G108" i="4"/>
  <c r="F108" i="4"/>
  <c r="G107" i="4"/>
  <c r="F107" i="4"/>
  <c r="G106" i="4"/>
  <c r="F106" i="4"/>
  <c r="G105" i="4"/>
  <c r="F105" i="4"/>
  <c r="G81" i="4"/>
  <c r="F81" i="4"/>
  <c r="G80" i="4"/>
  <c r="F80" i="4"/>
  <c r="G104" i="4"/>
  <c r="F104" i="4"/>
  <c r="G103" i="4"/>
  <c r="F103" i="4"/>
  <c r="G102" i="4"/>
  <c r="F102" i="4"/>
  <c r="G101" i="4"/>
  <c r="F101" i="4"/>
  <c r="G100" i="4"/>
  <c r="F100" i="4"/>
  <c r="G97" i="4"/>
  <c r="F97" i="4"/>
  <c r="G96" i="4"/>
  <c r="F96" i="4"/>
  <c r="G95" i="4"/>
  <c r="F95" i="4"/>
  <c r="G94" i="4"/>
  <c r="F94" i="4"/>
  <c r="G93" i="4"/>
  <c r="F93" i="4"/>
  <c r="G79" i="4"/>
  <c r="F79" i="4"/>
  <c r="G92" i="4"/>
  <c r="F92" i="4"/>
  <c r="G91" i="4"/>
  <c r="F91" i="4"/>
  <c r="G90" i="4"/>
  <c r="F90" i="4"/>
  <c r="G89" i="4"/>
  <c r="F89" i="4"/>
  <c r="G88" i="4"/>
  <c r="F88" i="4"/>
  <c r="G62" i="4"/>
  <c r="F62" i="4"/>
  <c r="G60" i="4"/>
  <c r="F60" i="4"/>
  <c r="G59" i="4"/>
  <c r="F59" i="4"/>
  <c r="G40" i="4"/>
  <c r="F40" i="4"/>
  <c r="G38" i="4"/>
  <c r="F38" i="4"/>
  <c r="G35" i="4"/>
  <c r="F35" i="4"/>
  <c r="G27" i="4"/>
  <c r="F27" i="4"/>
  <c r="G65" i="4"/>
  <c r="F65" i="4"/>
  <c r="G64" i="4"/>
  <c r="F64" i="4"/>
  <c r="G28" i="4"/>
  <c r="F28" i="4"/>
  <c r="G20" i="4"/>
  <c r="F20" i="4"/>
  <c r="G19" i="4"/>
  <c r="F19" i="4"/>
  <c r="G15" i="4"/>
  <c r="F15" i="4"/>
  <c r="G12" i="4"/>
  <c r="F12" i="4"/>
  <c r="G10" i="4"/>
  <c r="F10" i="4"/>
  <c r="G8" i="4"/>
  <c r="F8" i="4"/>
  <c r="G16" i="4"/>
  <c r="F16" i="4"/>
  <c r="G23" i="4"/>
  <c r="F23" i="4"/>
  <c r="F48" i="3"/>
  <c r="F46" i="3"/>
  <c r="E46" i="3" s="1"/>
  <c r="F45" i="3"/>
  <c r="G48" i="3"/>
  <c r="E48" i="3"/>
  <c r="G46" i="3"/>
  <c r="G45" i="3"/>
  <c r="E45" i="3" s="1"/>
  <c r="G19" i="3"/>
  <c r="E19" i="3"/>
  <c r="F19" i="3"/>
  <c r="G18" i="3"/>
  <c r="F18" i="3"/>
  <c r="G17" i="3"/>
  <c r="F17" i="3"/>
  <c r="G15" i="3"/>
  <c r="F15" i="3"/>
  <c r="E15" i="3" s="1"/>
  <c r="G14" i="3"/>
  <c r="F14" i="3"/>
  <c r="E14" i="3" s="1"/>
  <c r="F13" i="3"/>
  <c r="G10" i="3"/>
  <c r="F10" i="3"/>
  <c r="F7" i="9"/>
  <c r="G7" i="9"/>
  <c r="E11" i="13"/>
  <c r="E17" i="13"/>
  <c r="E12" i="9"/>
  <c r="E20" i="9"/>
  <c r="E26" i="9"/>
  <c r="E40" i="6"/>
  <c r="E25" i="3"/>
  <c r="E29" i="3"/>
  <c r="E31" i="3"/>
  <c r="E7" i="3"/>
  <c r="F38" i="6"/>
  <c r="E9" i="6"/>
  <c r="G13" i="6"/>
  <c r="E10" i="3" l="1"/>
  <c r="E17" i="3"/>
  <c r="E12" i="6"/>
  <c r="E6" i="13"/>
  <c r="E9" i="9"/>
  <c r="E21" i="9"/>
  <c r="F8" i="3"/>
  <c r="E8" i="3" s="1"/>
  <c r="E7" i="9"/>
  <c r="E18" i="3"/>
  <c r="E13" i="3"/>
  <c r="E12" i="13"/>
  <c r="E18" i="9"/>
  <c r="E33" i="6"/>
  <c r="E35" i="6" s="1"/>
  <c r="E37" i="6"/>
  <c r="E9" i="3"/>
  <c r="E38" i="5"/>
  <c r="E16" i="13"/>
  <c r="E21" i="13"/>
  <c r="E30" i="3"/>
  <c r="E6" i="7"/>
  <c r="E14" i="9"/>
  <c r="E24" i="9"/>
  <c r="E36" i="6"/>
  <c r="E38" i="6" s="1"/>
  <c r="E58" i="4"/>
  <c r="E72" i="4"/>
  <c r="E99" i="4"/>
  <c r="E43" i="4"/>
  <c r="E16" i="4"/>
  <c r="E64" i="4"/>
  <c r="E91" i="4"/>
  <c r="E100" i="4"/>
  <c r="E110" i="4"/>
  <c r="E114" i="4"/>
  <c r="E118" i="4"/>
  <c r="E30" i="4"/>
  <c r="E51" i="4"/>
  <c r="E59" i="4"/>
  <c r="E89" i="4"/>
  <c r="E96" i="4"/>
  <c r="E112" i="4"/>
  <c r="E116" i="4"/>
  <c r="E55" i="4"/>
  <c r="E41" i="4"/>
  <c r="E78" i="4"/>
  <c r="E28" i="4"/>
  <c r="E35" i="4"/>
  <c r="E93" i="4"/>
  <c r="E103" i="4"/>
  <c r="E105" i="4"/>
  <c r="E117" i="4"/>
  <c r="E63" i="4"/>
  <c r="E6" i="4"/>
  <c r="E40" i="4"/>
  <c r="E24" i="4"/>
  <c r="E109" i="4"/>
  <c r="E39" i="4"/>
  <c r="E7" i="4"/>
  <c r="E27" i="4"/>
  <c r="E102" i="4"/>
  <c r="E23" i="4"/>
  <c r="E71" i="4"/>
  <c r="E60" i="4"/>
  <c r="E81" i="4"/>
  <c r="E108" i="4"/>
  <c r="E111" i="4"/>
  <c r="E115" i="4"/>
  <c r="E119" i="4"/>
  <c r="E66" i="4"/>
  <c r="E37" i="4"/>
  <c r="E21" i="4"/>
  <c r="E17" i="4"/>
  <c r="E42" i="4"/>
  <c r="E8" i="4"/>
  <c r="E19" i="4"/>
  <c r="E65" i="4"/>
  <c r="E9" i="4"/>
  <c r="E10" i="4"/>
  <c r="E20" i="4"/>
  <c r="E95" i="4"/>
  <c r="E101" i="4"/>
  <c r="E106" i="4"/>
  <c r="E113" i="4"/>
  <c r="E13" i="4"/>
  <c r="E90" i="4"/>
  <c r="E76" i="4"/>
  <c r="E38" i="4"/>
  <c r="E62" i="4"/>
  <c r="E97" i="4"/>
  <c r="E88" i="4"/>
  <c r="E11" i="4"/>
  <c r="E31" i="4"/>
  <c r="E34" i="4"/>
  <c r="E15" i="4"/>
  <c r="E80" i="4"/>
  <c r="E87" i="4"/>
  <c r="E12" i="4"/>
  <c r="E92" i="4"/>
  <c r="E33" i="4"/>
  <c r="E79" i="4"/>
  <c r="E107" i="4"/>
  <c r="E77" i="4"/>
  <c r="E94" i="4"/>
  <c r="E98" i="4"/>
  <c r="E86" i="4"/>
  <c r="E104" i="4"/>
  <c r="E16" i="3"/>
  <c r="E14" i="6"/>
  <c r="E20" i="5"/>
  <c r="E15" i="5"/>
  <c r="E14" i="5"/>
  <c r="E21" i="5"/>
  <c r="E33" i="5"/>
  <c r="E8" i="6"/>
  <c r="E23" i="6"/>
  <c r="E11" i="5"/>
  <c r="F35" i="6"/>
  <c r="E39" i="6"/>
  <c r="E41" i="6" s="1"/>
  <c r="G38" i="6"/>
  <c r="E25" i="5"/>
  <c r="E27" i="5"/>
  <c r="E12" i="5"/>
  <c r="E23" i="5"/>
  <c r="F17" i="6"/>
  <c r="E17" i="6" s="1"/>
  <c r="E7" i="5"/>
  <c r="E19" i="5"/>
  <c r="E24" i="5"/>
  <c r="E28" i="5"/>
  <c r="E13" i="6"/>
  <c r="E9" i="5"/>
  <c r="E8" i="5"/>
  <c r="E42" i="5"/>
  <c r="E13" i="5"/>
  <c r="E32" i="5"/>
  <c r="E40" i="5"/>
  <c r="E29" i="5"/>
  <c r="E35" i="5"/>
  <c r="E31" i="5"/>
  <c r="E39" i="5"/>
  <c r="E15" i="6"/>
  <c r="E17" i="7"/>
  <c r="E19" i="7"/>
  <c r="E22" i="7"/>
  <c r="E48" i="7"/>
  <c r="E20" i="7"/>
  <c r="E46" i="7"/>
  <c r="E10" i="7"/>
  <c r="E34" i="7"/>
  <c r="E9" i="7"/>
  <c r="E33" i="7"/>
  <c r="E37" i="7"/>
  <c r="E41" i="7"/>
  <c r="E51" i="7"/>
  <c r="E13" i="7"/>
  <c r="E12" i="7"/>
  <c r="E44" i="7"/>
  <c r="E36" i="7"/>
  <c r="E49" i="7"/>
  <c r="E11" i="7"/>
  <c r="E40" i="7"/>
  <c r="E42" i="7"/>
  <c r="E35" i="7"/>
  <c r="E45" i="7"/>
  <c r="E50" i="7"/>
  <c r="E5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2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3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4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5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6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7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Marijn Bijleveld (CE Delft)</author>
  </authors>
  <commentList>
    <comment ref="N4" authorId="0" shapeId="0" xr:uid="{00000000-0006-0000-0800-000001000000}">
      <text>
        <r>
          <rPr>
            <sz val="8"/>
            <color indexed="81"/>
            <rFont val="Tahoma"/>
            <family val="2"/>
          </rPr>
          <t>Deze kolom (klimaatimpact) hoeft u alleen te gebruiken als u ook gebruik maakt van de speciale klimaatimpactrapportage.
Zie ook het tabblad 'toelichting'</t>
        </r>
      </text>
    </comment>
  </commentList>
</comments>
</file>

<file path=xl/sharedStrings.xml><?xml version="1.0" encoding="utf-8"?>
<sst xmlns="http://schemas.openxmlformats.org/spreadsheetml/2006/main" count="1320" uniqueCount="813">
  <si>
    <t>Verpakkingsglas</t>
  </si>
  <si>
    <t>Opgebouwd uit Ecoinventprocessen HDPE en foam, expanding</t>
  </si>
  <si>
    <t>Opgebouwd uit Ecoinventprocessen LDPE en foam, expanding</t>
  </si>
  <si>
    <t>Zink</t>
  </si>
  <si>
    <t>Magnesium</t>
  </si>
  <si>
    <t>Epoxy</t>
  </si>
  <si>
    <t>Leidingwater</t>
  </si>
  <si>
    <t>Opgebouwd uit Ecoinventprocessen Nylon 6, nylon 6.6 en extrusie</t>
  </si>
  <si>
    <t>ABS</t>
  </si>
  <si>
    <t>Opgebouwd uit Ecoinventprocessen PET en extrusie</t>
  </si>
  <si>
    <t>Opgebouwd uit Ecoinventprocessen HDPE en buisextrusie</t>
  </si>
  <si>
    <t>Opgebouwd uit Ecoinventprocessen LDPE en extrusie (folie)</t>
  </si>
  <si>
    <t>Opgebouwd uit Ecoinventprocessen LLDPE en extrusie (folie)</t>
  </si>
  <si>
    <t xml:space="preserve">Vloeibaar stikstof </t>
  </si>
  <si>
    <t>Cadmium</t>
  </si>
  <si>
    <t>Tin</t>
  </si>
  <si>
    <t>PA 6</t>
  </si>
  <si>
    <t>PA 66</t>
  </si>
  <si>
    <t>SAN</t>
  </si>
  <si>
    <t>MF</t>
  </si>
  <si>
    <t>PF</t>
  </si>
  <si>
    <t>UF</t>
  </si>
  <si>
    <t>Glycerol</t>
  </si>
  <si>
    <t>Diversen</t>
  </si>
  <si>
    <t>Verpakkingsglas inclusief 59% recycling NL</t>
  </si>
  <si>
    <t>Name</t>
  </si>
  <si>
    <t>Description</t>
  </si>
  <si>
    <t>Unit</t>
  </si>
  <si>
    <t>n.v.t.</t>
  </si>
  <si>
    <t>Bestelwagen</t>
  </si>
  <si>
    <t>GJ</t>
  </si>
  <si>
    <t>Winst met de WKK opgewekte elektriciteit tov reguliere opwekking</t>
  </si>
  <si>
    <t>kWh</t>
  </si>
  <si>
    <t>Winst met de WKK opgewekte warmte tov reguliere opwekking</t>
  </si>
  <si>
    <t>MJ</t>
  </si>
  <si>
    <t>Inkoop van warmwater van naburige bedrijven</t>
  </si>
  <si>
    <t>MJ /unit</t>
  </si>
  <si>
    <t>Omschrijving</t>
  </si>
  <si>
    <t>Opmerking</t>
  </si>
  <si>
    <t xml:space="preserve">Vrachtwagen, zeer groot </t>
  </si>
  <si>
    <t>Gemiddelde van EURO-standaarden 3 t/m 5</t>
  </si>
  <si>
    <t>Vrachtwagen, groot</t>
  </si>
  <si>
    <t>Vrachtwagen, middelgroot</t>
  </si>
  <si>
    <t>Vrachtwagen, klein</t>
  </si>
  <si>
    <t>Binnenvaart, tanker</t>
  </si>
  <si>
    <t>Binnenvaart, goederenvervoer</t>
  </si>
  <si>
    <t>Zeevaart, tanker</t>
  </si>
  <si>
    <t>Zeevaart, goederenvervoer</t>
  </si>
  <si>
    <t>Vrachtvliegtuig, EU</t>
  </si>
  <si>
    <t>Vrachtvliegtuig, intercontinentaal</t>
  </si>
  <si>
    <t>Gekoeld transport, extra energieverbruik t.o.v. brandstofgebruik</t>
  </si>
  <si>
    <t>+20%</t>
  </si>
  <si>
    <r>
      <t xml:space="preserve">Bron: http://www.grimsby.ac.uk/documents/defra/sectrep-transport.pdf
Gemiddeld percentage </t>
    </r>
    <r>
      <rPr>
        <u/>
        <sz val="8"/>
        <color indexed="8"/>
        <rFont val="Trebuchet MS"/>
        <family val="2"/>
      </rPr>
      <t>extra</t>
    </r>
    <r>
      <rPr>
        <sz val="8"/>
        <color indexed="8"/>
        <rFont val="Trebuchet MS"/>
        <family val="2"/>
      </rPr>
      <t xml:space="preserve"> energie benodigd voor koeling</t>
    </r>
  </si>
  <si>
    <t>Electricity, biowaste, at waste incineration plant, allocation price/CH</t>
  </si>
  <si>
    <t>NL mix groene stroom</t>
  </si>
  <si>
    <t>Lamsvlees</t>
  </si>
  <si>
    <t>Varkensvlees</t>
  </si>
  <si>
    <t>opmerking 1 kWhe = 3,6 MJ</t>
  </si>
  <si>
    <t xml:space="preserve">Voor het opwekken van 1 MJ via zonne/wind/water-energie (dus 1 MJ in het stopcontact), is 1,5 MJ primaire energie nodig. 1 MJ zonne-energie, plus transportverliezen en plus (bijv fossiele) energie voor het maken van de panelen, transport en onderhoud. </t>
  </si>
  <si>
    <r>
      <t>Voor elektriciteit uit biomassa wordt uitgegaan van vergisting of verbranding van biomassa-</t>
    </r>
    <r>
      <rPr>
        <b/>
        <i/>
        <sz val="8"/>
        <rFont val="Trebuchet MS"/>
        <family val="2"/>
      </rPr>
      <t>reststromen</t>
    </r>
    <r>
      <rPr>
        <sz val="8"/>
        <rFont val="Trebuchet MS"/>
        <family val="2"/>
      </rPr>
      <t>. Hierbij wordt de calorische waarde van de biomassa niet toegerekend aan het biogas, omdat het van een restproduct afkomstig is. Dit verklaart de GER-waarde van minder dan 1 MJ. Alleen inbegrepen zijn alle processen die nodig zijn om de elektriciteit op te wekken. Bij verbranding zijn dat alle hulpstoffen en toevoegingen (brandstof) in de afvalverbrandingsinstallatie, gebruik van de installatie transport ed.</t>
    </r>
  </si>
  <si>
    <t>Eenheid</t>
  </si>
  <si>
    <t>Totale GER-waarde (MJ)</t>
  </si>
  <si>
    <t>Aandeel niet-hernieuwbaar (MJ)</t>
  </si>
  <si>
    <t>Aandeel hernieuwbaar (MJ)</t>
  </si>
  <si>
    <t>Gebaseerd op Ecoinvent-proces</t>
  </si>
  <si>
    <t>liter</t>
  </si>
  <si>
    <t>kg</t>
  </si>
  <si>
    <t>m3</t>
  </si>
  <si>
    <t>Aandeel niet-hernieuwbaar: fossiel (MJ)</t>
  </si>
  <si>
    <t>Aandeel niet-hernieuwbaar: nucleair (MJ)</t>
  </si>
  <si>
    <t>Aandeel niet-hernieuwbaar: biotisch (MJ)</t>
  </si>
  <si>
    <t>Aandeel hernieuwbaar: biomassa (MJ)</t>
  </si>
  <si>
    <t>Aandeel hernieuwbaar: zon, wind, geothermisch (MJ)</t>
  </si>
  <si>
    <t>Aandeel hernieuwbaar: water (MJ)</t>
  </si>
  <si>
    <t>PMMA</t>
  </si>
  <si>
    <t>Kunststoffen</t>
  </si>
  <si>
    <t>Chemicaliën</t>
  </si>
  <si>
    <t>GER-waarden energiedragers en diversen</t>
  </si>
  <si>
    <t>GER-waarden chemicaliën en kunststoffen</t>
  </si>
  <si>
    <t>GER-waarden metalen</t>
  </si>
  <si>
    <t>Ferro-metalen</t>
  </si>
  <si>
    <t>Non-ferrometalen</t>
  </si>
  <si>
    <t>Voedsel</t>
  </si>
  <si>
    <t>Vezels</t>
  </si>
  <si>
    <t>Papier</t>
  </si>
  <si>
    <t>Glas</t>
  </si>
  <si>
    <t>Hout</t>
  </si>
  <si>
    <t>Keramiek</t>
  </si>
  <si>
    <t>Bron: CE Delft; L.M.L. Wielders, M.B.J. Otten. GERwaarde van Glas; Opdracht in het kader van de raamopdracht helpdesk-ketenefficiency, P015608072, Delft: CE Delft, 2008</t>
  </si>
  <si>
    <t>Tropisch hardhout (benadering)</t>
  </si>
  <si>
    <t>Europees naaldhout (benadering)</t>
  </si>
  <si>
    <t>tropisch hardhout: 1060 kg/m3</t>
  </si>
  <si>
    <t>tonkm</t>
  </si>
  <si>
    <t>Aardgas</t>
  </si>
  <si>
    <t>Olie</t>
  </si>
  <si>
    <t>Petroleum</t>
  </si>
  <si>
    <t>Zware Stookolie</t>
  </si>
  <si>
    <t>LPG</t>
  </si>
  <si>
    <t>Electriciteit (Franse mix)</t>
  </si>
  <si>
    <t>Electriciteit (NL mix)</t>
  </si>
  <si>
    <t>Electriciteit (Duitse mix)</t>
  </si>
  <si>
    <t>Diesel</t>
  </si>
  <si>
    <t>Steenkool</t>
  </si>
  <si>
    <t>Benzine</t>
  </si>
  <si>
    <t>PUR (hard schuim)</t>
  </si>
  <si>
    <t>Polyolen</t>
  </si>
  <si>
    <t>PMMA plaatmateriaal</t>
  </si>
  <si>
    <t>Propyleen</t>
  </si>
  <si>
    <t>Styreen</t>
  </si>
  <si>
    <t>Xyleen</t>
  </si>
  <si>
    <t>Polyester vezel</t>
  </si>
  <si>
    <t>Nylon vezel</t>
  </si>
  <si>
    <t>PUR (flexibel schuim)</t>
  </si>
  <si>
    <t>PET (fleskwaliteit)</t>
  </si>
  <si>
    <t>PET (amorf)</t>
  </si>
  <si>
    <t>PB</t>
  </si>
  <si>
    <t>PC</t>
  </si>
  <si>
    <t>Aardappels</t>
  </si>
  <si>
    <t>Rijst</t>
  </si>
  <si>
    <t>Granen</t>
  </si>
  <si>
    <t>Suiker</t>
  </si>
  <si>
    <t>Glasvezel</t>
  </si>
  <si>
    <t>Wol</t>
  </si>
  <si>
    <t>Katoenvezel</t>
  </si>
  <si>
    <t>Vlakglas</t>
  </si>
  <si>
    <t>Wat is een GER-waarde?</t>
  </si>
  <si>
    <t>GER-waarden transport: het gebruik van transportmiddelen</t>
  </si>
  <si>
    <t>De GER-waarde staat voor 'Gross Energy Requirement' en is een maat voor de bruto energie-inhoud van een stof, uitgedrukt in primaire energie. Primaire energie is de energie-inhoud van energiebronnen in hun natuurlijke vorm, voordat enige technische omzetting heeft plaatsgevonden.
De GER-waarde bestaat uit twee componenten: een aandeel hernieuwbare energie en een aandeel niet-hernieuwbare energie.
Niet-hernieuwbare energie is energie die tot uitputting van bronnen leidt en daarmee tot een milieu-impact. Hernieuwbare energie is afkomstig van onuitputtelijke bronnen en leiden niet tot vervuiling omdat deze of altijd aanwezig is (wind, zon, water, geothermisch), of de calorische waarde van een hernieuwbaar gewas vertegenwoordigt.</t>
  </si>
  <si>
    <t>Opzet van dit document</t>
  </si>
  <si>
    <t>Wat kan men met de GER-waarden?</t>
  </si>
  <si>
    <t>De GER-waarde van een materiaal, stof, energiedrager, transport, etc. bestaat altijd uit een deel niet-hernieuwbare en hernieuwbare energie. Ook elektriciteit uit duurzame bron: immers, voor de opwekking zijn (oa) machines, transport en onderhoud nodig.</t>
  </si>
  <si>
    <r>
      <rPr>
        <b/>
        <sz val="10"/>
        <rFont val="Arial"/>
        <family val="2"/>
      </rPr>
      <t>Een aantal voorbeelden van GER-waarden (primaire energie):</t>
    </r>
    <r>
      <rPr>
        <sz val="10"/>
        <rFont val="Arial"/>
        <family val="2"/>
      </rPr>
      <t xml:space="preserve">
1) De GER-waarde voor elektriciteit is de totale energie die nodig is voor de opwekking ervan. Bij het gebruik van elektriciteit, wordt deze elders opgewekt uit gas, olie of uit een hernieuwbare bron zoals wind-, water- of de zonne-energie (kinetische energie uit wind en water, en stralingsenergie uit zonlicht). Bij het opwekken en transporteren van de elektriciteit treden verliezen op. Daarnaast zijn hulpmiddelen, machinerie, onderhoud en transport nodig om de elektriciteitsopwekking mogelijk te maken.
2) De GER-waarde voor 1 kg staal is alle energie die nodig is voor de winning van het staal, productieprocessen voor omvormen, transport en gebruik van machines en fabrieken (etc).
3) De GER-waarde voor 1 kg kunststof is alle energie die nodig is voor het produceren van het kunststof uit ruwe olie, transport en gebruik van machines en fabrieken (etc), plus de calorische waarde van de kunststof, afkomstig uit olie.
4) De GER-waarde voor 1 kg hout is is alle energie die nodig is voor het produceren van het kunststof uit ruwe olie, transport en gebruik van machines (etc), plus de calorische waarde van het hout, afkomstig uit biomassa (gevormd door de zon).</t>
    </r>
  </si>
  <si>
    <t>Europees loofhout (benadering)</t>
  </si>
  <si>
    <t>Aluminium, secondary, from new scrap, at plant/RER S</t>
  </si>
  <si>
    <t>Aluminium, secondary, from old scrap, at plant/RER S</t>
  </si>
  <si>
    <t>Vinylacetaat monomeer (VAM)</t>
  </si>
  <si>
    <t>Polyvinylacetaat (PVAc)</t>
  </si>
  <si>
    <t>Op basis van het Ecoinventproces voor vinylacetaat, met energie voor het polymerisatieproces</t>
  </si>
  <si>
    <t>Beschrijving Ecoinvent: The multioutput-process "benzene chlorination"  delivers the co-products monochlorobenzene, o-dichlorobenzene, p-dichlorobenzene, and hydrochloric acid. The allocation is based on mass balance</t>
  </si>
  <si>
    <t>Beschrijving Ecoinvent: Multi-output process that produces three outputs from the reaction of propylene with chlorine: allyl chloride, hydrochloric acid (36wt%) and 1,3-dichloropropene. (CE Delft: niet aangegeven welke allocatie is toegepast)</t>
  </si>
  <si>
    <t>Beschrijving Ecoinvent: The multioutput process "sodium sulphate production, Mannheim process, at plant" delivers the co-products sodium sulphate, Mannheim process, at plant" and hydrochloric acid, Mannheim process, at plant". An allocation to the two products is done by using the price for the raw materials</t>
  </si>
  <si>
    <t>Beschrijving Ecoinvent: HCl is generated from combustion of chlorine with hydrogen</t>
  </si>
  <si>
    <t>Gras</t>
  </si>
  <si>
    <t>Zonder eventuele oogst van gras. Gebaseerd op S. Wirsenius, 2000; Human Use of Land and Organic materials — Modeling the Turnover of Biomass in the Global Food System; Chalmers University of Technology and Göteborg University, Göteborg, Sweden, 2000</t>
  </si>
  <si>
    <t>Polyacrylamide homopolymeer, nonionisch, poeder, 99% zuiver</t>
  </si>
  <si>
    <t>GER-waarde berekend in STOWA, 2012. Voor achtergronden, zie: STOWA 2012-06 'GER-waarden en milieu-impactscores productie van hulpstoffen in de waterketen'; CE Delft en Mirabella Mulder Waste Water Management, 2012</t>
  </si>
  <si>
    <t>Polyacrylamide, anionisch, poeder 99% zuiver</t>
  </si>
  <si>
    <t>Polyacrylamide, anionisch, vloeibaar, emulsie 50%</t>
  </si>
  <si>
    <t>Polyacrylamide, kationisch, poeder 99% zuiver</t>
  </si>
  <si>
    <t xml:space="preserve">Polyacrylamide, kationisch, vloeibaar, emulsie 50% </t>
  </si>
  <si>
    <t>Grafiet (vast smeermiddel)</t>
  </si>
  <si>
    <t>Natronloog (100% NaOH)</t>
  </si>
  <si>
    <t>Eigen berekening voor Stowa-rapport, 'GER-waarden en milieu-impactscores productie van hulpstoffen in de waterketen'. Rapportage te downloaden via:
http://www.ce.nl/index.php?go=home.showPublicatie&amp;id=1227</t>
  </si>
  <si>
    <t>Zwavelzuur (H2SO4)</t>
  </si>
  <si>
    <t>Aluminiumhydroxide (Al(OH)3)</t>
  </si>
  <si>
    <t>Acetonitril (ACN)</t>
  </si>
  <si>
    <t>Aluminium hydroxide, at plant/RER</t>
  </si>
  <si>
    <t>Polyisocyanaat (PIR)</t>
  </si>
  <si>
    <t>Gemodelleerd met behulp van gegevens uit de studie PIMA, 2011 'Life Cycle Assessment of
Polyiso Insulation' en het Ecoinvent proces 'Polyurethane, flexible foam, at plant/RER U'. Aangepast: energieverbruik voor productie en verhoudingen grondstoffen (MDI, polyolen, pentaan)</t>
  </si>
  <si>
    <t>Fossiele energie</t>
  </si>
  <si>
    <t>Hernieuwbare energie</t>
  </si>
  <si>
    <t>Molybdenum, at regional storage/RER</t>
  </si>
  <si>
    <t>GER-waarde geldt voor de oplossing. De GER-waarde van water is vrijwel 0, dus voor 100% pure stof moet de GER-waarde worden verdubbeld.</t>
  </si>
  <si>
    <t>Kaliumhydroxide (KOH)</t>
  </si>
  <si>
    <t>Monochlorobenzeen</t>
  </si>
  <si>
    <t>Methanol</t>
  </si>
  <si>
    <t>Demi-water, gezuiverd water</t>
  </si>
  <si>
    <t>Stikstof (vloeibaar)</t>
  </si>
  <si>
    <t>Zoutzuur (HCl)</t>
  </si>
  <si>
    <t>Butylacrylaat</t>
  </si>
  <si>
    <t>Waterstofperoxide (100% H2O2)</t>
  </si>
  <si>
    <t>Chloor (Cl2)</t>
  </si>
  <si>
    <t>Aceton</t>
  </si>
  <si>
    <t>Ammoniak</t>
  </si>
  <si>
    <t>Benzeen</t>
  </si>
  <si>
    <t>Butadieen</t>
  </si>
  <si>
    <t>Butenen (mix)</t>
  </si>
  <si>
    <t>Ethyleen</t>
  </si>
  <si>
    <t>Waterstof</t>
  </si>
  <si>
    <t>Waterstofcyanide</t>
  </si>
  <si>
    <t>Aceton cyanohydrine</t>
  </si>
  <si>
    <t>Acrylonitril</t>
  </si>
  <si>
    <t>Epoxy (hars)</t>
  </si>
  <si>
    <t>MDI (difenylmethaan-diisocyanaat)</t>
  </si>
  <si>
    <t>MMA (methyl metacrylaat)</t>
  </si>
  <si>
    <t>Nafta</t>
  </si>
  <si>
    <t>TDI (Tolueen-diisocyanaat)</t>
  </si>
  <si>
    <t>Tolueen</t>
  </si>
  <si>
    <t>Epichloorhydrine</t>
  </si>
  <si>
    <t>Diverse rundvleestypen</t>
  </si>
  <si>
    <t>Diverse kippenvleessoorten</t>
  </si>
  <si>
    <t>Toelichting op de waarden hernieuwbare energie</t>
  </si>
  <si>
    <t>Liquid packaging board, at plant/RER</t>
  </si>
  <si>
    <t>Gerecycled papier</t>
  </si>
  <si>
    <t>Cement, CEM I</t>
  </si>
  <si>
    <t>Cement, CEM III</t>
  </si>
  <si>
    <t>Op basis van geverifieerde data van betonindustrie, uit de SBK Nationale Milieudatabase:  "SBK CEM-III NL c2". Specifiek voor Nederlandse situatie</t>
  </si>
  <si>
    <t>Portlandcement. Op basis van geverifieerde data van betonindustrie, uit de SBK Nationale Milieudatabase:  "SBK CEM-I NL c2". Specifiek voor Nederlandse situatie</t>
  </si>
  <si>
    <t>Staal, ongelegeerd, primair</t>
  </si>
  <si>
    <t>Cement</t>
  </si>
  <si>
    <t>Type CEM II A-L 32,5</t>
  </si>
  <si>
    <t>Bouwmuur</t>
  </si>
  <si>
    <t>Fundering</t>
  </si>
  <si>
    <t>Stoeptegels</t>
  </si>
  <si>
    <t>Gewapend betonproduct (rotonde)</t>
  </si>
  <si>
    <t>SBK straatstenen, grijs PRODUCTIE, 2011, c2</t>
  </si>
  <si>
    <t>Betonproducten (afkomstig uit Nationale Milieudatabase)</t>
  </si>
  <si>
    <t>SBK fundering, civiele bouw  C20/25 XC1 S3, PRODUCTIE, 2012, c2</t>
  </si>
  <si>
    <t>SBK massieve bouwmuur, woningbouw  C20/25 XC1 S3, PRODUCTIE, 2012, c2</t>
  </si>
  <si>
    <t>SBK rotonde, gewapend, civiele bouw  C30/37 XD3 XF4 C1/S3, PRODUCTIE, 2012, c2</t>
  </si>
  <si>
    <t>Betonmortel</t>
  </si>
  <si>
    <t>http://www.vobn.nl/bouwen-met-beton/kennis-delen/dossiers/mrpi-certificaat-voor-betonmortel</t>
  </si>
  <si>
    <t>Gemiddeld betonmortel</t>
  </si>
  <si>
    <t>RVS, 100% primair</t>
  </si>
  <si>
    <t>Aluminium, primair</t>
  </si>
  <si>
    <t>Mangaan</t>
  </si>
  <si>
    <t>Lood</t>
  </si>
  <si>
    <t>Kobalt</t>
  </si>
  <si>
    <t>Chroom</t>
  </si>
  <si>
    <t>Molybdeem</t>
  </si>
  <si>
    <t>Aluminium, productiemix (giet-aluminium)</t>
  </si>
  <si>
    <t>Aluminium production mix (smeed)</t>
  </si>
  <si>
    <t>Nikkel</t>
  </si>
  <si>
    <t>RVS, productiemix (37% recycled aandeel)</t>
  </si>
  <si>
    <t>Gietijzer, 38% gerecycled staal</t>
  </si>
  <si>
    <t>Wapeningsstaal</t>
  </si>
  <si>
    <t>Verzinkt staal</t>
  </si>
  <si>
    <t>Nationale Milieudatabase: SBK 2010 Steel, EU Hot Dip Galvanized  (World Steel data, HDG) Scrap: 9%</t>
  </si>
  <si>
    <t>Blow moulding PET bottles (NL)</t>
  </si>
  <si>
    <t>GER-waarden veelgebruikte productieprocessen</t>
  </si>
  <si>
    <t>GER-waarden bouwmaterialen en vlakglas</t>
  </si>
  <si>
    <t>Extrusie, kunststof buis</t>
  </si>
  <si>
    <t>Extrusie, kunststof folie</t>
  </si>
  <si>
    <t>Blaasvormen, PET-flessen</t>
  </si>
  <si>
    <t>Spuitgieten</t>
  </si>
  <si>
    <t>Walsen, plaat, staal</t>
  </si>
  <si>
    <t>Walsen, plaat, RVS</t>
  </si>
  <si>
    <t>1 kg</t>
  </si>
  <si>
    <t>Walsen, plaat, koper</t>
  </si>
  <si>
    <t>Walsen, plaat, aluminium</t>
  </si>
  <si>
    <t>Productieprocessen</t>
  </si>
  <si>
    <t>Dieptrekken, buis, staal</t>
  </si>
  <si>
    <t>Draadtrekken, koper</t>
  </si>
  <si>
    <t>Draadtrekken, staal</t>
  </si>
  <si>
    <t>Draaien, CNC, staal</t>
  </si>
  <si>
    <t>Draaien, conventionele draaibank, aluminium</t>
  </si>
  <si>
    <t>Frezen, staal</t>
  </si>
  <si>
    <t>Frezen, aluminium</t>
  </si>
  <si>
    <t>Frezen, RVS</t>
  </si>
  <si>
    <t>Poedercoaten</t>
  </si>
  <si>
    <r>
      <t>m</t>
    </r>
    <r>
      <rPr>
        <vertAlign val="superscript"/>
        <sz val="8"/>
        <rFont val="Trebuchet MS"/>
        <family val="2"/>
      </rPr>
      <t>2</t>
    </r>
  </si>
  <si>
    <r>
      <rPr>
        <b/>
        <sz val="10"/>
        <rFont val="Arial"/>
        <family val="2"/>
      </rPr>
      <t>Opmerking bij de niet-verspanende bewerkingen</t>
    </r>
    <r>
      <rPr>
        <sz val="10"/>
        <rFont val="Arial"/>
        <family val="2"/>
      </rPr>
      <t>: de GER-waarde representeert primaire energie benodigd voor de behandeling van 1 kg materiaal. Niet inbegrepen is de impact van het materiaal zelf. Wel bevat het de impact van materiaal dat verloren gaat door de bewerking, inclusief de verwerking (afval, recycling) ervan.</t>
    </r>
  </si>
  <si>
    <t>Baksteen, straatbaksteen</t>
  </si>
  <si>
    <t>Baksteen, metselbaksteen</t>
  </si>
  <si>
    <t>Nationale Mlilieudatabase: SBK straatbaksteen, productie met gaswasser</t>
  </si>
  <si>
    <t>Nationale Mlilieudatabase: SBK metselbaksteen, productie met gaswasser</t>
  </si>
  <si>
    <t>Koper, primair</t>
  </si>
  <si>
    <t>Argon (vloeibaar)</t>
  </si>
  <si>
    <t>Zuurstof (vloeibaar)</t>
  </si>
  <si>
    <t>HDPE granulaat</t>
  </si>
  <si>
    <t>Hard coal briquettes {RER}| production</t>
  </si>
  <si>
    <t>nieuw proces</t>
  </si>
  <si>
    <t>Petrol, low-sulfur {Europe without Switzerland}| market for</t>
  </si>
  <si>
    <t>Diesel, low-sulfur {Europe without Switzerland}| market for</t>
  </si>
  <si>
    <t>Electricity, low voltage {DE}| market for</t>
  </si>
  <si>
    <t>Electricity, low voltage {NL}| market for</t>
  </si>
  <si>
    <t>Electricity, low voltage {FR}| market for</t>
  </si>
  <si>
    <t>Liquefied petroleum gas {CH}| market for</t>
  </si>
  <si>
    <t>Natural gas, high pressure {NL}| market for</t>
  </si>
  <si>
    <t>Light fuel oil {Europe without Switzerland}| market for</t>
  </si>
  <si>
    <t>Kerosene {Europe without Switzerland}| market for</t>
  </si>
  <si>
    <t>Heavy fuel oil {Europe without Switzerland}| market for</t>
  </si>
  <si>
    <t>Zonne-energie: multi-Si PV-cellen op hellend dak</t>
  </si>
  <si>
    <t>Zonne-energie: single-Si PV-cellen op hellend dak</t>
  </si>
  <si>
    <t>Windenergie op zee (1-3 MW turbine)</t>
  </si>
  <si>
    <t>Windenergie op land (&lt;1 MW turbine)</t>
  </si>
  <si>
    <t>Windenergie op land (1-3 MW turbine)</t>
  </si>
  <si>
    <t>Windenergie op land (&gt;3 MW turbine)</t>
  </si>
  <si>
    <t>Elektriciteit uit biogas, verbrand in microgasturbine, 100 kWe</t>
  </si>
  <si>
    <t>Elektriciteit uit biogas, verbrand in polymeer electrolyt membraan brandstofcel, 2 kWe</t>
  </si>
  <si>
    <t>Elektriciteit uit biogas,verbrand in vast oxide brandstofcel, 125 kWe</t>
  </si>
  <si>
    <t>Elektriciteit uit biogas,verbrand in vast oxide brandstofcel, met microgasturbine, 180kWe</t>
  </si>
  <si>
    <t>Elektriciteit opgewekt met de verbranding van biomassa in AVI</t>
  </si>
  <si>
    <t>Electricity, low voltage {NL}| electricity production, photovoltaic, 3kWp slanted-roof installation, multi-Si, panel, mounted</t>
  </si>
  <si>
    <t>Electricity, low voltage {NL}| electricity production, photovoltaic, 3kWp slanted-roof installation, single-Si, panel, mounted</t>
  </si>
  <si>
    <t>Electricity, low voltage {NL}| electricity production, photovoltaic, 570kWp open ground installation, multi-Si</t>
  </si>
  <si>
    <t>Electricity, high voltage {NL}| electricity production, wind, 1-3MW turbine, offshore</t>
  </si>
  <si>
    <t>Electricity, high voltage {NL}| electricity production, wind, &lt;1MW turbine, onshore</t>
  </si>
  <si>
    <t>Electricity, high voltage {NL}| electricity production, wind, 1-3MW turbine, onshore</t>
  </si>
  <si>
    <t>Electricity, high voltage {NL}| electricity production, wind, &gt;3MW turbine, onshore</t>
  </si>
  <si>
    <t>Electricity, low voltage {CH}| treatment of biogas, burned in micro gas turbine 100kWe</t>
  </si>
  <si>
    <t>Electricity, low voltage {CH}| treatment of biogas, burned in polymer electrolyte membrane fuel cell 2kWe, future</t>
  </si>
  <si>
    <t>Electricity, low voltage {CH}| treatment of biogas, burned in solid oxide fuel cell 125kWe, future</t>
  </si>
  <si>
    <t>Electricity, low voltage {CH}| treatment of biogas, burned in solid oxide fuel cell, with micro gas turbine, 180kWe, future</t>
  </si>
  <si>
    <t>Hydrogen, liquid {RER}| market for</t>
  </si>
  <si>
    <t>Tap water {CH}| market for</t>
  </si>
  <si>
    <t>Nitrogen, liquid {RER}| market for</t>
  </si>
  <si>
    <t>Bitumen (adhesive compound, cold)</t>
  </si>
  <si>
    <t>Bitumen (adhesive compound, hot)</t>
  </si>
  <si>
    <t>-</t>
  </si>
  <si>
    <t>Zonne-energie: PV-cellen op open grondoppervlak</t>
  </si>
  <si>
    <t>Acetone, liquid {RER}| production</t>
  </si>
  <si>
    <t>Acetone, liquid {RER}| oxidation of butane</t>
  </si>
  <si>
    <t>Acetone cyanohydrin {RER}| production</t>
  </si>
  <si>
    <t>Acetonitrile {RER}| Sohio process</t>
  </si>
  <si>
    <t>Acrylonitrile {RER}| Sohio process</t>
  </si>
  <si>
    <t>Benzene {RER}| production</t>
  </si>
  <si>
    <t>Bitumen adhesive compound, cold {RER}| production</t>
  </si>
  <si>
    <t>Bitumen adhesive compound, hot {RER}| production</t>
  </si>
  <si>
    <t>Butadiene {RER}| production</t>
  </si>
  <si>
    <t>Butene, mixed {RER}| production</t>
  </si>
  <si>
    <t>Butyl acrylate {RER}| production</t>
  </si>
  <si>
    <t>Chlorine, liquid {GLO}| market for</t>
  </si>
  <si>
    <t>Epichlorohydrin {RER}| production from allyl chloride</t>
  </si>
  <si>
    <t>Epoxy resin, liquid {RER}| production</t>
  </si>
  <si>
    <t>Ethylene, average {RER}| production</t>
  </si>
  <si>
    <t>Glycerine {RER}| production, from epichlorohydrin</t>
  </si>
  <si>
    <t>Glycerine {Europe without Switzerland}| esterification of rape oil</t>
  </si>
  <si>
    <t>Graphite {RER}| production</t>
  </si>
  <si>
    <t>Potassium hydroxide {RER}| production</t>
  </si>
  <si>
    <t>Methylene diphenyl diisocyanate {RER}| production</t>
  </si>
  <si>
    <t>Methanol {GLO}| production</t>
  </si>
  <si>
    <t>Methyl methacrylate {RER}| production</t>
  </si>
  <si>
    <t>Monochlorobenzene {RER}| benzene chlorination</t>
  </si>
  <si>
    <t>Naphtha {RER}| market for</t>
  </si>
  <si>
    <t>Sodium hydroxide, without water, in 50% solution state {RER}| chlor-alkali electrolysis, diaphragm cell</t>
  </si>
  <si>
    <t>Sodium hydroxide, without water, in 50% solution state {RER}| chlor-alkali electrolysis, mercury cell</t>
  </si>
  <si>
    <t>Sodium hydroxide, without water, in 50% solution state {RER}| chlor-alkali electrolysis, membrane cell</t>
  </si>
  <si>
    <t>Styrene {RER}| production</t>
  </si>
  <si>
    <t>Toluene diisocyanate {RER}| production</t>
  </si>
  <si>
    <t>Toluene, liquid {RER}| production</t>
  </si>
  <si>
    <t>Vinyl chloride {RER}| production</t>
  </si>
  <si>
    <t>Vinyl acetate {RER}| production</t>
  </si>
  <si>
    <t>Argon, liquid {RER}| production</t>
  </si>
  <si>
    <t>Oxygen, liquid {RER}| market for</t>
  </si>
  <si>
    <t>Hydrogen, liquid {RER}| hydrogen cracking, APME</t>
  </si>
  <si>
    <t>Hydrogen cyanide {RER}| Sohio process</t>
  </si>
  <si>
    <t>Hydrogen peroxide, without water, in 50% solution state {RER}| hydrogen peroxide production, product in 50% solution state</t>
  </si>
  <si>
    <t>Hydrochloric acid, without water, in 30% solution state {RER}| market for</t>
  </si>
  <si>
    <t>Sulfuric acid {RER}| production</t>
  </si>
  <si>
    <t>Hydrochloric acid, without water, in 30% solution state {RER}| benzene chlorination</t>
  </si>
  <si>
    <t>Hydrochloric acid, without water, in 30% solution state {RER}| allyl chloride production, reaction of propylene and chlorine</t>
  </si>
  <si>
    <t>Hydrochloric acid, without water, in 30% solution state {RER}| Mannheim process</t>
  </si>
  <si>
    <t>Hydrochloric acid, without water, in 30% solution state {RER}| hydrochloric acid production, from the reaction of hydrogen with chlorine</t>
  </si>
  <si>
    <t>PS, geëxpandeerd product</t>
  </si>
  <si>
    <t>PP, granulaat</t>
  </si>
  <si>
    <t>LDPE granulaat</t>
  </si>
  <si>
    <t>LLDPE granulaat</t>
  </si>
  <si>
    <t>Polyethylene, high density, granulate {RER}| production</t>
  </si>
  <si>
    <t>Polyethylene, low density, granulate {RER}| production</t>
  </si>
  <si>
    <t>Polyethylene, linear low density, granulate {RER}| production</t>
  </si>
  <si>
    <t>Polymethyl methacrylate, beads {RER}| production</t>
  </si>
  <si>
    <t>Polymethyl methacrylate, sheet {RER}| production</t>
  </si>
  <si>
    <t>Polypropylene, granulate {RER}| production</t>
  </si>
  <si>
    <t>Polystyrene, general purpose {RER}| production</t>
  </si>
  <si>
    <t>Polystyrene, high impact {RER}| production</t>
  </si>
  <si>
    <t>Polystyrene, expandable {RER}| production</t>
  </si>
  <si>
    <t>Polystyrene foam slab {RER}| production</t>
  </si>
  <si>
    <t>Polystyrene, extruded {RER}| polystyrene production, extruded, CO2 blown</t>
  </si>
  <si>
    <t>Polystyrene, extruded {RER}| polystyrene production, extruded, HFC-134a blown</t>
  </si>
  <si>
    <t>Polystyrene, extruded {RER}| polystyrene production, extruded, HFC-152a blown</t>
  </si>
  <si>
    <t>Nylon 6 {RER}| production</t>
  </si>
  <si>
    <t>Xylene {RER}| production</t>
  </si>
  <si>
    <t>Propylene {RER}| production</t>
  </si>
  <si>
    <t>Polyol {RER}| production</t>
  </si>
  <si>
    <t>Polyethylene terephthalate, granulate, amorphous {RER}| production</t>
  </si>
  <si>
    <t>Polyethylene terephthalate, granulate, bottle grade {RER}| production</t>
  </si>
  <si>
    <t>Styrene-acrylonitrile copolymer {RER}| production</t>
  </si>
  <si>
    <t>Polyurethane, flexible foam {RER}| production</t>
  </si>
  <si>
    <t>Polyurethane, rigid foam {RER}| production</t>
  </si>
  <si>
    <t>Melamine formaldehyde resin {RER}| production</t>
  </si>
  <si>
    <t>Phenolic resin {RER}| production</t>
  </si>
  <si>
    <t>Urea formaldehyde resin {RER}| production</t>
  </si>
  <si>
    <t>Acrylonitrile-butadiene-styrene copolymer {RER}| production</t>
  </si>
  <si>
    <t>Nylon 6-6 {RER}| production</t>
  </si>
  <si>
    <t>Polybutadiene {RER}| production</t>
  </si>
  <si>
    <t>Polycarbonate {RER}| production</t>
  </si>
  <si>
    <t>Steel, unalloyed {RER}| steel production, converter, unalloyed</t>
  </si>
  <si>
    <t>Steel, low-alloyed {RER}| steel production, converter, low-alloyed</t>
  </si>
  <si>
    <t>Cast iron {RER}| production</t>
  </si>
  <si>
    <t>Steel, chromium steel 18/8, hot rolled {RER}| production</t>
  </si>
  <si>
    <t>Steel, chromium steel 18/8 {RER}| steel production, converter, chromium steel 18/8</t>
  </si>
  <si>
    <t>Cadmium {GLO}| market for</t>
  </si>
  <si>
    <t>Cadmium, semiconductor-grade {US}| production</t>
  </si>
  <si>
    <t xml:space="preserve">Chromium {RER}| production </t>
  </si>
  <si>
    <t>Cobalt {GLO}| production</t>
  </si>
  <si>
    <t>Manganese {RER}| production</t>
  </si>
  <si>
    <t>Tin {RER}| production</t>
  </si>
  <si>
    <t>Zinc {GLO}| market for</t>
  </si>
  <si>
    <t>Aluminium, primary, ingot {UN-EUROPE}| production</t>
  </si>
  <si>
    <t>Copper {RER}| production, primary</t>
  </si>
  <si>
    <t>Nickel, 99.5% {GLO}| nickel mine operation, sulfidic ore</t>
  </si>
  <si>
    <t>Flat glass, uncoated {RER}| production</t>
  </si>
  <si>
    <t>Packaging glass, white {RER w/o CH+DE}| production</t>
  </si>
  <si>
    <t>Sawnwood, hardwood, kiln dried, planed {RER}| production</t>
  </si>
  <si>
    <t>Sawnwood, softwood, kiln dried, planed {RER}| production</t>
  </si>
  <si>
    <t>Sanitary ceramics {CH}| production</t>
  </si>
  <si>
    <t>Silicon carbide {RER}| production</t>
  </si>
  <si>
    <t>GER-waarden diverse bio-grondstoffen</t>
  </si>
  <si>
    <t>Grass, Swiss integrated production {CH}| grass production, permanent grassland, Swiss integrated production, extensive</t>
  </si>
  <si>
    <t>Palmolie</t>
  </si>
  <si>
    <t>Koolzaadolie</t>
  </si>
  <si>
    <t>Goederentrein, elektrisch</t>
  </si>
  <si>
    <t>Goederentrein, op diesel</t>
  </si>
  <si>
    <t>Voor een aantal stoffen is de naam in een andere volgorde in de lijst gezet, waardoor deze op een anders plek in de lijst te vinden zijn (op alfabetische volgorde). Het gaat om argon, zuurstof en zoutzuur.</t>
  </si>
  <si>
    <t>Zoutzuur (gemiddelde verwerking)</t>
  </si>
  <si>
    <t>PS, geëxtrudeerd</t>
  </si>
  <si>
    <t>Geëxtrudeerd HDPE (pijp)</t>
  </si>
  <si>
    <t>Geëxtrudeerd LDPE (folie)</t>
  </si>
  <si>
    <t>Geëxtrudeerd LLDPE (folie)</t>
  </si>
  <si>
    <t>HDPE-schuim</t>
  </si>
  <si>
    <t>LDPE-schuim</t>
  </si>
  <si>
    <t>Betonproducten</t>
  </si>
  <si>
    <t>Nationale Milieudatabase: SBK 2010 Steel, Rebar (World Steel data, rebar)  Scrap: 70%</t>
  </si>
  <si>
    <t>Staal, lichtgelegeerd, primair</t>
  </si>
  <si>
    <t>Thermomechanische pulp</t>
  </si>
  <si>
    <t>Chemi-thermomechansche pulp</t>
  </si>
  <si>
    <t>Golfkarton</t>
  </si>
  <si>
    <t>Karton</t>
  </si>
  <si>
    <t>WKK elektriciteit</t>
  </si>
  <si>
    <t>WKK warmte</t>
  </si>
  <si>
    <t>Inkoop warmwater</t>
  </si>
  <si>
    <t>Vinyl chloride monomeer</t>
  </si>
  <si>
    <t>PS, hoge impact</t>
  </si>
  <si>
    <t>PS, uitzetbaar</t>
  </si>
  <si>
    <t>PS, algemeen gebruik</t>
  </si>
  <si>
    <t>Er is geen geüpdatete kaart van steenkool uit Nederland, maar wel van steenkoolbriketten uit Europa, deze kaart wordt nu aangehouden.</t>
  </si>
  <si>
    <t>Het proces is niet geüpdatet in Ecoinvent 3, alleen een globale kaart is toegevoegd, die minder goed de situatie in Europa weergeeft. Daarom wordt de oude kaart aangehouden.</t>
  </si>
  <si>
    <t>Gebaseerd op de stroometikettering 2013</t>
  </si>
  <si>
    <t>De hogere GER-waarde in het nieuwe proces zijn toe te schrijven aan een andere allocatie. Voorheen was de allocatie op basis van gewicht, terwijl deze in de nieuwe database op basis van economische waarde is.</t>
  </si>
  <si>
    <t>De GER-waarde van Acetonitril (ACN) is verhoogd t.o.v. de vorige versie van de GER-waardenlijst. De hogere GER-waarde is toe te schrijven aan een andere allocatie. Voorheen was de allocatie op basis van gewicht, terwijl deze in de nieuwe database op basis van economische waarde is.</t>
  </si>
  <si>
    <t>Vernieuwde proces is niet Europees maar globaal, daarom is er voor gekozen het oude proces te behouden, omdat deze meer van toepassing is op de lokale situatie.</t>
  </si>
  <si>
    <t>Voor Aluminiumhydroxide is geen Europees proces meer beschikbaar in de vernieuwde database, dus is ervoor gekozen om het oude proces te behouden.</t>
  </si>
  <si>
    <t>Voorheen was er een algemene kaart voor bitumen, dit was de warmbewerkte bitumen. In de update zijn er twee processen: koudbewerkt en warmbewerkt. De koudbewerkte variant is toegevoegd.</t>
  </si>
  <si>
    <t>Het geüpdatete proces is Europees, terwijl het oude proces globaal was, dus hij is nu specifieker voor de regio.</t>
  </si>
  <si>
    <t>SBK Nationale Milieudatabase:  "SBK CEM-I NL c2"</t>
  </si>
  <si>
    <t>SBK Nationale Milieudatabase:  "SBK CEM-III NL c2"</t>
  </si>
  <si>
    <t>Cement, CEM II/A</t>
  </si>
  <si>
    <t>Cement, CEM II/B</t>
  </si>
  <si>
    <t>Cement, CEM II (gemiddeld)</t>
  </si>
  <si>
    <t>Cement, CEM IV/A</t>
  </si>
  <si>
    <t>Cement, CEM IV/B</t>
  </si>
  <si>
    <t>Cement, CEM IV (gemiddeld)</t>
  </si>
  <si>
    <t>Cement, CEM V/A</t>
  </si>
  <si>
    <t>Cement, CEM V/B</t>
  </si>
  <si>
    <t>Cement, CEM V (gemiddeld)</t>
  </si>
  <si>
    <t>Bron dichtheden: www.houtinfo.nl</t>
  </si>
  <si>
    <t>De vernieuwde kaart is opgebouwd uit globale achtergrondprocessen, terwijl het oude proces Europese processen gebruikte.</t>
  </si>
  <si>
    <t>Siliciumcarbide (SiC)</t>
  </si>
  <si>
    <t>Drankenkarton</t>
  </si>
  <si>
    <t>Grafisch papier, houthoudend</t>
  </si>
  <si>
    <t>Grafisch papier, houtvrij</t>
  </si>
  <si>
    <t>Papier, kranten-</t>
  </si>
  <si>
    <t>Sulfietpulp, gebleekt</t>
  </si>
  <si>
    <t xml:space="preserve"> </t>
  </si>
  <si>
    <t>In het nieuwe proces wordt uitgegaan van een lagere vleesproductie per jaar, waardoor een groter deel van de GER-waarde aan de wol wordt toegeschreven.</t>
  </si>
  <si>
    <t>Voor katoenvezels is gekozen voor een specifiekere kaart, waardoor de GER-waarden significant zijn gewijzigd ten opzichte van de oude GER-waardenlijst.</t>
  </si>
  <si>
    <t>Een specifieker proces van sulfaatpulp dan het eerder  weergegeven gemiddelde</t>
  </si>
  <si>
    <t>Voor het vernieuwde proces is gekozen voor de productiekaart, zodat voor het papier in de GER-waardenlijst steeds dezelfde processtappen worden meegenomen.</t>
  </si>
  <si>
    <t>Voor dit proces is wel gekozen voor de 'market for', omdat krantenpapier een combinatie is van gerecycled en nieuw papier, die in de productiekaarten wel gescheiden zijn.</t>
  </si>
  <si>
    <t>Wol: de GER-waarden van wol zijn aanzienlijk verhoogd, dit komt doordat er in het nieuwe proces een veel lagere vleesproductie per jaar wordt aangehouden, waardoor een groter deel van de GER-waarden aan de wol wordt toegerekend.</t>
  </si>
  <si>
    <t>Gemiddelden van CEM II, CEM IV en CEM V zijn toegevoegd.</t>
  </si>
  <si>
    <r>
      <rPr>
        <b/>
        <sz val="10"/>
        <rFont val="Arial"/>
        <family val="2"/>
      </rPr>
      <t>Opmerking bij de verspanende bewerkingen (draaien, frezen)</t>
    </r>
    <r>
      <rPr>
        <sz val="10"/>
        <rFont val="Arial"/>
        <family val="2"/>
      </rPr>
      <t>: de GER-waarde representeert primaire energie benodigd voor de behandeling van 1 kg materiaal. Het bevat de impact van materiaal dat verloren gaat door de bewerking, inclusief de verwerking (afval, recycling) ervan; daarom zijn de GER-waarden zo hoog.</t>
    </r>
  </si>
  <si>
    <t>Het vernieuwde proces is specifieker, waardoor verschil in GER-waarden met oude versie GER-waardenlijst kan worden verklaard.</t>
  </si>
  <si>
    <t>Inleiding</t>
  </si>
  <si>
    <t>In dit blad wordt toegelicht:</t>
  </si>
  <si>
    <t>Welke processen wel en niet zijn geüpdatet</t>
  </si>
  <si>
    <t>Welke processen nieuw zijn toegevoegd of zijn verwijderd ten opzichte van de eerdere versie</t>
  </si>
  <si>
    <t>Wat de oorzaak is van een veel hogere of lagere GER-waarde ten opzichte van de eerdere versie</t>
  </si>
  <si>
    <t>1.</t>
  </si>
  <si>
    <t>2.</t>
  </si>
  <si>
    <t>3.</t>
  </si>
  <si>
    <t>Dat EI3 ook voor het brandstofgebruik (bijv. gas voor warmte) differentieert naar een mix aan landen over de hele wereld.</t>
  </si>
  <si>
    <t>Energie en utilities</t>
  </si>
  <si>
    <t>De NL mix groene stroom is niet geüpdatet, omdat deze niet afkomstig is van een standaard Ecoinvent proces. Hij is gebaseerd op de stroometikettering 2013.</t>
  </si>
  <si>
    <t>Elektriciteit uit biogas is opgedeeld in vier verschillende typen.</t>
  </si>
  <si>
    <t>Windenergie is opgedeeld in vier verschillende typen: één op zee en drie op land.</t>
  </si>
  <si>
    <t>Waterkrachtenergie is verwijderd, omdat deze niet in Nederland wordt geproduceerd.</t>
  </si>
  <si>
    <t>Zonne-energie: er zijn meer varianten beschikbaar in EI3. De GER-waardenlijst bevat nu 3 varianten i.p.v. 1.</t>
  </si>
  <si>
    <t>Voor geëxtrudeerd polystyreen (PS) zijn drie varianten beschikbaar in EI3 i.p.v. een gemiddelde waarde die eerder werd aangehouden.</t>
  </si>
  <si>
    <t>Chemie, kunststoffen</t>
  </si>
  <si>
    <t>Metalen</t>
  </si>
  <si>
    <t>Koper: Het geüpdatete proces is Europees, terwijl het oude proces globaal was, dus de milieugegevens zijn nu specifieker voor de regio.</t>
  </si>
  <si>
    <t>Bouwmaterialen, verpakkingsglas</t>
  </si>
  <si>
    <t>De Nederlandse benamingen van de verschillende papiersoorten zijn toegevoegd.</t>
  </si>
  <si>
    <t>Grafisch papier, houtvrij: dit materiaal is toegevoegd.</t>
  </si>
  <si>
    <t>Transport</t>
  </si>
  <si>
    <t>Het gebruik van transportmiddelen</t>
  </si>
  <si>
    <t>Veel gebruikte productieprocessen</t>
  </si>
  <si>
    <t>Ecoinvent proceskaart is aangepast door CE Delft met specifieke energiegebruiksgegevens voor de Nederlandse situatie.</t>
  </si>
  <si>
    <t>Het proces 'Blaasvormen, PET-flessen' is niet geüpdatet, omdat deze specifiek is aangepast voor de Nederlandse situatie.</t>
  </si>
  <si>
    <t>De GER-waarden van de overige materialen zijn geüpdatet van EI2.2 naar EI3.</t>
  </si>
  <si>
    <t>De GER-waarden van alle materialen zijn geüpdatet van EI2.2 naar EI3.</t>
  </si>
  <si>
    <t>De GER-waarden van alle overige materialen zijn geüpdatet van EI2.2 naar EI3.</t>
  </si>
  <si>
    <t>De GER-waarden van alle materialen zijn geüpdatet van EI2.2 naar EI3, met uitzondering van 'Verpakkingsglas inclusief 59% recycling NL, omdat hiervoor een andere bron is aangehouden.</t>
  </si>
  <si>
    <t>CEM II/B, CEM IV/A, CEM IV/B, CEM V/A en CEM V/B zijn toegevoegd.</t>
  </si>
  <si>
    <t>CEM II/A is geüpdatet.</t>
  </si>
  <si>
    <t>CEM I en III, waarvan de GER-waarden uit de Nationale Milieudatabase zijn gebruikt, zijn niet geüpdatet.</t>
  </si>
  <si>
    <t>De GER-waarden van alle materialen zijn geüpdatet van EI2.2 naar EI3, behalve voor processen uit Nationale Milieudatabase (bakstenen)</t>
  </si>
  <si>
    <t>Er is geen geüpdatete milieu-informatie over steenkool uit Nederland in EI3, maar wel van steenkoolbriketten uit Europa, dit proces wordt nu aangehouden.</t>
  </si>
  <si>
    <t>Voor katoenvezels is gekozen voor een specifiekere proces, waardoor de GER-waarden significant zijn gewijzigd ten opzichte van de oude GER-waardenlijst.</t>
  </si>
  <si>
    <t>Grafisch papier, houthoudend: Voor het vernieuwde proces is gekozen voor het proces waarbij het papier als is getransporteerd naar de gebruiker i.p.v. het proces tot en met de productie, zodat voor het papier in de GER-waardenlijst steeds dezelfde processtappen worden meegenomen.</t>
  </si>
  <si>
    <t>Papier, kranten-: Voor het vernieuwde proces is voor kranten wel gekozen voor het proces wat eindigt bij de gebruiker, omdat krantenpapier een combinatie is van gerecycled en nieuw papier, die in eerdere processen gescheiden zijn.</t>
  </si>
  <si>
    <t>Sulfaatpulp was in de vorige versie het gemiddelde van meerdere processen, terwijl dat in deze update is opgedeeld in verschillende varianten.</t>
  </si>
  <si>
    <t>Granen in eerdere versie uit de Verenigde Staten, nu opgedeeld in drie varianten, allen Europese landen</t>
  </si>
  <si>
    <t>Vrachtwagens die aan verschillende emissienormen voldoen (EURO 3 t/m 5) zijn nu opgedeeld.</t>
  </si>
  <si>
    <t>PVC</t>
  </si>
  <si>
    <t>Sojaolie, onduurzaam geproduceerd, BR</t>
  </si>
  <si>
    <t>Sojaolie, duurzaam geproduceerd, BR</t>
  </si>
  <si>
    <t>Sojaolie, VS</t>
  </si>
  <si>
    <t>De GER-waarde van het geüpdatete proces zijn een stuk lager dat van het oude proces, doordat in het nieuwe proces gebruik wordt gemaakt van globale achtergrondprocessen, terwijl dit in het oudere proces Europese achtergrondprocessen waren.</t>
  </si>
  <si>
    <t>De sojaolie uit Brazilië is in de vernieuwde versie van de GER-waardenlijst is tweeën opgedeeld; een proces van onduurzaam geproduceerde sojaolie en een proces van duurzaam geproduceerde sojaolie. De GER-waarde van het oude proces liggen hier ongeveer tussenin.</t>
  </si>
  <si>
    <t>Disclaimer: Niet alle wijzigingen zijn toegelicht in dit wijzigingenblad</t>
  </si>
  <si>
    <t>Het vernieuwde proces in SimaPro bevat het hout zelf niet, daarom is door CE Delft handmatig hout bijgevoegd in het geüpdatete proces. Daarnaast is het RoW (Rest of World) proces aangehouden, omdat we er vanuit gaan dat het hout niet binnen, maar buiten, Europa wordt bewerkt.</t>
  </si>
  <si>
    <t>zie opmerking</t>
  </si>
  <si>
    <t>Niet in Ecoinvent database. Zie opmerking.</t>
  </si>
  <si>
    <t>Voor sojaolie mag alleen de GER-waarde van de duurzaam geproduceerde variant worden aangehouden als men zeker weet dat het gecertificeerd is.</t>
  </si>
  <si>
    <t xml:space="preserve">Daarnaast komt er geregeld meer informatie over processen beschikbaar, waardoor de milieuimpact van materialen en processen beter kan worden berekend. </t>
  </si>
  <si>
    <t xml:space="preserve">De reden hiervoor is dat productieprocessen veranderen in de loop van de tijd, omdat ze bijvoorbeeld efficiënter worden. Dit brengt een verandering in milieuimpact met zich mee, en zo ook een verandering in GER-waarden. </t>
  </si>
  <si>
    <t xml:space="preserve"> De GER-waarden van deze materialen zijn niet geüpdatet, omdat gebruik wordt gemaakt van een andere database.</t>
  </si>
  <si>
    <t>Bij grote veranderingen in GER-waarde hebben we onderzocht wat hiervan de oorzaak is. In veel gevallen is dit een 'verglobalisering' van het proces. Dit houdt in:</t>
  </si>
  <si>
    <t>Dat er een wijziging heeft plaatsgevonden van het gebruik van de elektriciteitsmix om een materiaal te produceren. In EcoInvent 2.2 (EI2.2) werd veel gebruik gemaakt van Europese mixen, terwijl in de update in een aantal gevallen de Europese mix is vervangen door een globale mix.</t>
  </si>
  <si>
    <t>Bitumen is opgedeeld in een koudverwerkte en een warmverwerkte variant.</t>
  </si>
  <si>
    <t>De polyacrylamiden zijn niet geüpdatet, omdat de milieuinformatie afkomstig is van een andere bron.</t>
  </si>
  <si>
    <t>Deze GER-waardenlijst is grotendeels geüpdatet met de waarden uit EcoInvent 3, waar in de vorige versie gebruik werd gemaakt van Ecoinvent 2.2.</t>
  </si>
  <si>
    <t>Voor het proces 'Elektriciteit opgewekt met de verbranding van biomassa in AVI' wordt het oude proces aangehouden. Het proces is niet geüpdatet in EcoInvent 3, alleen een globaal proces is toegevoegd, dat minder goed de situatie in Europa weergeeft.</t>
  </si>
  <si>
    <t>Dat er in EcoInvent 3 (EI3) getracht is een globaal productieproces te creeëren i.p.v. een Europees of lokaal proces.</t>
  </si>
  <si>
    <t>De processen uit de Nationale Milieudatabase (wapeningsstaal en verzinkt staal) zijn niet geüpdatet, omdat dit een andere database betreft, en EI3 hier niet op van toepassing is.</t>
  </si>
  <si>
    <t/>
  </si>
  <si>
    <t>Bio-grondstoffen</t>
  </si>
  <si>
    <t>Wordt direct hergebruikt in de fabriek. Het proces is inclusief omsmelten, vormen van legering en omvormen. Dit proces is niet meer aanwezig in EI3, dus het oude proces wordt aangehouden.</t>
  </si>
  <si>
    <t>Dit proces is inclusief omsmelten, vormen van legering en omvormen. Het geüpdatete proces van EI3 bevat het omsmelten zelf niet, dus de oude proces wordt aangehouden.</t>
  </si>
  <si>
    <t>Proces is inclusief sorteren en omsmelten. Het vernieuwde proces in EI3 is specifieker dan het eerdere proces. Dit verklaart het grote verschil in GER-waarde.</t>
  </si>
  <si>
    <t>Productie van secundair staal uit schroot, inclusief transport</t>
  </si>
  <si>
    <t>In de geüpdatete database staat geen Europees proces meer, alleen een globaal proces, daarom wordt het oude proces aangehouden.</t>
  </si>
  <si>
    <t>De vernieuwde kaart maakt gebruik van globale processen, terwijl de oudere kaart gebruik maakte van in Europa geproduceerde stoffen. Hiermee kan het verschil in GER-waarden worden verklaard.</t>
  </si>
  <si>
    <t>Het proces uit EI 2 bevatte een fout, daarom zijn de GER-waarden van het nieuwe proces drastisch verhoogd.</t>
  </si>
  <si>
    <t>Herwonnen staal en herwonnen RVS zijn verplaatst naar dit tabblad.</t>
  </si>
  <si>
    <t>De GER-waarden van de rest van de materialen zijn geüpdatet van EI2.2 naar EI3.</t>
  </si>
  <si>
    <t>Voor herwonnen aluminium (van fabrieksschroot en van gebruikt aluminium)  worden de oude proceskaarten aangehouden. Voor meer toelichting, zie tabblad metalen.</t>
  </si>
  <si>
    <t>Een van de aanwezige varianten van natronloog was in de vorige versie van EcoInvent 'production mix', deze is vervallen in de nieuwe Ecoinvent database, maar er is wel een variant toegevoegd waarbij gebruik is gemaakt van een 'diaphragm cell'.</t>
  </si>
  <si>
    <t>Herwonnen koper, lood en aluminium zijn verplaatst naar dit tabblad.</t>
  </si>
  <si>
    <t>Het vernieuwde proces in EI3 bevat het hout zelf niet, daarom is door CE Delft handmatig hout bijgevoegd in het geüpdatete proces. Daarnaast is het RoW (Rest of World) proces aangehouden, omdat we er vanuit gaan dat het hout niet binnen, maar buiten, Europa wordt bewerkt.</t>
  </si>
  <si>
    <t>In de EI3-database zijn milieugegevens van gras beschikbaar gekomen. Deze vervangen de eerdere modellering die gebaseerd was op een andere bron. (zie tabblad bio-grondstoffen)</t>
  </si>
  <si>
    <t xml:space="preserve">De GER-waarden van alle materialen zijn geüpdatetvan EI2.2 naar EI3, behalve van vleesproducten. </t>
  </si>
  <si>
    <t>Gerecycled papier is verplaatst naar dit tabblad.</t>
  </si>
  <si>
    <t>DE GER-waarden van alle materialen zijn geüpdatet, behalve die van het extra energieverbruik voor gekoeld transport</t>
  </si>
  <si>
    <t>Voor de goederentrein zijn er nu twee varianten i.p.v. 1: een elektrische trein en een trein rijdend op diesel.</t>
  </si>
  <si>
    <t>Wanneer gebruikt u deze nieuwe GER-waardenlijst?</t>
  </si>
  <si>
    <t xml:space="preserve">Het streven is dat de GER-waardenlijst zo goed mogelijk de huidige situatie weergeeft en daarom wordt de lijst geüpdatet in het geval er nieuwere gegevens beschikbaar zijn. </t>
  </si>
  <si>
    <t>Platinum</t>
  </si>
  <si>
    <t>Titanium dioxide</t>
  </si>
  <si>
    <t>Zeldzame aardmetalen (proxy)</t>
  </si>
  <si>
    <t>Iridium</t>
  </si>
  <si>
    <t>Ruthenium</t>
  </si>
  <si>
    <r>
      <t>Bron:</t>
    </r>
    <r>
      <rPr>
        <sz val="8"/>
        <rFont val="Times New Roman"/>
        <family val="1"/>
      </rPr>
      <t xml:space="preserve"> </t>
    </r>
    <r>
      <rPr>
        <sz val="8"/>
        <rFont val="Trebuchet MS"/>
        <family val="2"/>
      </rPr>
      <t>Nuss P, Eckelman MJ (2014) Life Cycle Assessment of Metals: A Scientific Synthesis. PLoS ONE 9(7): e101298. doi:10.1371/journal.pone.0101298</t>
    </r>
  </si>
  <si>
    <t>Ruwijzer</t>
  </si>
  <si>
    <t>De grote verandering ten opzichte van de vorige versie (Ecoinvent2) komt voornamelijk door verandering in hernieuwbare energie (biomassa). Dit komt door een update van allocatiefactoren tussen de diverse bosbouwproducten. De totale benodigde fossiele energie is juist wat afgenomen.</t>
  </si>
  <si>
    <t>Opmerking 2: Hout, naaldhout en loofhout</t>
  </si>
  <si>
    <t>Uitleg: zie opmerking 1, onderaan de lijst.</t>
  </si>
  <si>
    <t>loofhout: 440 kg/m3. Uitleg: zie opmerking 2, onderaan de lijst.</t>
  </si>
  <si>
    <t>naaldhout: 460 kg/m3. Uitleg: zie opmerking 2, onderaan de lijst.</t>
  </si>
  <si>
    <t>Bij het kwantificeren van nieuwe maatregelen gebruikt u deze versie van de GER-waardenlijst.  U blijft de vorige versie van de GER-waardenlijst gebruiken voor berekeningen van maatregelen die al van kracht zijn en eerder zijn berekend met GER-waarden.</t>
  </si>
  <si>
    <t>Kleuraanduiding:</t>
  </si>
  <si>
    <t>Powder coat, steel {RER}| powder coating, steel</t>
  </si>
  <si>
    <t>Chromium steel removed by milling, average {RER}| chromium steel milling, average</t>
  </si>
  <si>
    <t>Aluminium removed by milling, average {RER}| aluminium milling, average</t>
  </si>
  <si>
    <t>Steel removed by milling, average {RER}| steel milling, average</t>
  </si>
  <si>
    <t>Aluminium removed by turning, average, conventional {RER}| aluminium turning, average, conventional</t>
  </si>
  <si>
    <t>Steel removed by turning, average, computer numerical controlled {RER}| steel turning, average, computer numerical controlled</t>
  </si>
  <si>
    <t>Wire drawing, steel {RER}| processing</t>
  </si>
  <si>
    <t>Wire drawing, copper {RER}| processing</t>
  </si>
  <si>
    <t>Drawing of pipe, steel {RER}| processing</t>
  </si>
  <si>
    <t>Sheet rolling, aluminium {RER}| processing</t>
  </si>
  <si>
    <t>Sheet rolling, copper {RER}| processing</t>
  </si>
  <si>
    <t>Sheet rolling, chromium steel {RER}| processing</t>
  </si>
  <si>
    <t>Sheet rolling, steel {RER}| processing</t>
  </si>
  <si>
    <t>Injection moulding {RER}| processing</t>
  </si>
  <si>
    <t>Extrusion, plastic film {RER}| production</t>
  </si>
  <si>
    <t>Extrusion, plastic pipes {RER}| production</t>
  </si>
  <si>
    <t>Transport, freight, light commercial vehicle {Europe without Switzerland}| processing</t>
  </si>
  <si>
    <t>Transport, freight, lorry &gt;32 metric ton, EURO3 {RER}| transport, freight, lorry &gt;32 metric ton, EURO3</t>
  </si>
  <si>
    <t>Transport, freight, lorry &gt;32 metric ton, EURO4 {RER}| transport, freight, lorry &gt;32 metric ton, EURO4</t>
  </si>
  <si>
    <t>Transport, freight, lorry &gt;32 metric ton, EURO5 {RER}| transport, freight, lorry &gt;32 metric ton, EURO5</t>
  </si>
  <si>
    <t>Transport, freight, lorry 16-32 metric ton, EURO3 {RER}| transport, freight, lorry 16-32 metric ton, EURO3</t>
  </si>
  <si>
    <t>Transport, freight, lorry 16-32 metric ton, EURO4 {RER}| transport, freight, lorry 16-32 metric ton, EURO4</t>
  </si>
  <si>
    <t>Transport, freight, lorry 16-32 metric ton, EURO5 {RER}| transport, freight, lorry 16-32 metric ton, EURO5</t>
  </si>
  <si>
    <t>Transport, freight, lorry 7.5-16 metric ton, EURO3 {RER}| transport, freight, lorry 7.5-16 metric ton, EURO3</t>
  </si>
  <si>
    <t>Transport, freight, lorry 7.5-16 metric ton, EURO4 {RER}| transport, freight, lorry 7.5-16 metric ton, EURO4</t>
  </si>
  <si>
    <t>Transport, freight, lorry 7.5-16 metric ton, EURO5 {RER}| transport, freight, lorry 7.5-16 metric ton, EURO5</t>
  </si>
  <si>
    <t>Transport, freight, lorry 3.5-7.5 metric ton, EURO3 {RER}| transport, freight, lorry 3.5-7.5 metric ton, EURO3</t>
  </si>
  <si>
    <t>Transport, freight, lorry 3.5-7.5 metric ton, EURO4 {RER}| transport, freight, lorry 3.5-7.5 metric ton, EURO4</t>
  </si>
  <si>
    <t>Transport, freight, lorry 3.5-7.5 metric ton, EURO5 {RER}| transport, freight, lorry 3.5-7.5 metric ton, EURO5</t>
  </si>
  <si>
    <t>Transport, freight train {Europe without Switzerland}| electricity</t>
  </si>
  <si>
    <t>Transport, freight train {Europe without Switzerland}| diesel</t>
  </si>
  <si>
    <t>Transport, freight, inland waterways, barge tanker {RER}| processing</t>
  </si>
  <si>
    <t>Transport, freight, inland waterways, barge {RER}| processing</t>
  </si>
  <si>
    <t>Transport, freight, sea, transoceanic tanker {GLO}| processing</t>
  </si>
  <si>
    <t>Transport, freight, sea, transoceanic ship {GLO}| processing</t>
  </si>
  <si>
    <t>Transport, freight, aircraft {RER}| intracontinental</t>
  </si>
  <si>
    <t>Transport, freight, aircraft {RER}| intercontinental</t>
  </si>
  <si>
    <t>Potato, organic {CH}| production</t>
  </si>
  <si>
    <t>Rice {US}| production</t>
  </si>
  <si>
    <t>Wheat grain {DE}| wheat production</t>
  </si>
  <si>
    <t>Wheat grain {ES}| wheat production</t>
  </si>
  <si>
    <t>Wheat grain {FR}| wheat production</t>
  </si>
  <si>
    <t>Sugar, from sugar beet {CH}| beet sugar production</t>
  </si>
  <si>
    <t>Palm oil, crude {MY}| palm oil mill operation | CE: incl. calorische waarde</t>
  </si>
  <si>
    <t>Soybean oil, refined {BR}| soybean oil refinery operation | incl. land use change</t>
  </si>
  <si>
    <t>Soybean oil, refined {BR}| soybean oil refinery operation | no land use change</t>
  </si>
  <si>
    <t>Soybean oil, refined {US}| soybean oil refinery operation | CE: input alleen US sojabonen</t>
  </si>
  <si>
    <t>Rape oil, crude {Europe without Switzerland}| rape oil mill operation</t>
  </si>
  <si>
    <t>Glass fibre {RER}| production</t>
  </si>
  <si>
    <t>Sheep fleece in the grease {US}| sheep production, for wool</t>
  </si>
  <si>
    <t>Cotton fibre {US}| cotton production</t>
  </si>
  <si>
    <t>Corrugated board box {RER}| production</t>
  </si>
  <si>
    <t>Core board {RER}| production</t>
  </si>
  <si>
    <t>Paper, woodcontaining, lightweight coated {RER}| market for</t>
  </si>
  <si>
    <t>Paper, woodfree, coated {RER}| paper production, woodfree, coated, at integrated mill</t>
  </si>
  <si>
    <t>Paper, newsprint {RER}| market for</t>
  </si>
  <si>
    <t>Graphic paper, 100% recycled {RER}| production</t>
  </si>
  <si>
    <t>Sulfate pulp {RER}| production, elementary chlorine free bleached</t>
  </si>
  <si>
    <t>Sulfate pulp {RER}| production, totally chlorine free bleached</t>
  </si>
  <si>
    <t>Sulfate pulp {RER}| production, unbleached</t>
  </si>
  <si>
    <t>Sulfite pulp, bleached {RER}| production</t>
  </si>
  <si>
    <t>Thermo-mechanical pulp {RER}| production</t>
  </si>
  <si>
    <t>Chemi-thermomechanical pulp {RER}| production</t>
  </si>
  <si>
    <t>Cement, alternative constituents 21-35% {CH}| production</t>
  </si>
  <si>
    <t>Cement, alternative constituents 6-20% {Europe without Switzerland}| production</t>
  </si>
  <si>
    <t>Cement, pozzolana and fly ash 11-35%, non-US {Europe without Switzerland}| production</t>
  </si>
  <si>
    <t>Cement, pozzolana and fly ash 36-55%,non-US {Europe without Switzerland}| cement production, pozzolana and fly ash 36-55%, non-US</t>
  </si>
  <si>
    <t>Cement, blast furnace slag 18-30% and 18-30% other alternative constituents {Europe without Switzerland}| production</t>
  </si>
  <si>
    <t>Cement, blast furnace slag 31-50% and 31-50% other alternative constituents {Europe without Switzerland}| production</t>
  </si>
  <si>
    <t>Steel, low-alloyed {RER}| steel production, electric, low-alloyed</t>
  </si>
  <si>
    <t>Pig iron {GLO}| production</t>
  </si>
  <si>
    <t>Steel, chromium steel 18/8 {RER}| steel production, electric, chromium steel 18/8</t>
  </si>
  <si>
    <t>Lead {GLO}| primary lead production from concentrate</t>
  </si>
  <si>
    <t>Lead {RER}| treatment of scrap acid battery, remelting</t>
  </si>
  <si>
    <t>Aluminium, cast alloy {GLO}| market for</t>
  </si>
  <si>
    <t>Aluminium, wrought alloy {GLO}| market for</t>
  </si>
  <si>
    <t>Magnesium {RER}| production</t>
  </si>
  <si>
    <t>Platinum {RER}| treatment of automobile catalyst</t>
  </si>
  <si>
    <t>Platinum {RU}| group metal mine operation, ore with high palladium content</t>
  </si>
  <si>
    <t>Platinum {ZA}| group metal mine operation, ore with high rhodium content</t>
  </si>
  <si>
    <t>Titanium dioxide {RER}| production, sulfate process</t>
  </si>
  <si>
    <t>Titanium dioxide {RER}| production, chloride process</t>
  </si>
  <si>
    <t>Rare earth concentrate, 70% REO, from bastnasite {RoW}| production</t>
  </si>
  <si>
    <t>Ammonia, liquid {RER}| ammonia production, steam reforming, liquid</t>
  </si>
  <si>
    <t>Water, ultrapure {CA-QC}| production</t>
  </si>
  <si>
    <t>Polyvinylchloride, suspension polymerised {RER}| polyvinylchloride production, suspension polymerisation</t>
  </si>
  <si>
    <r>
      <t xml:space="preserve">Het document bevat GER-waarden, geordend per thema. Elk tabblad bevat de volgende informatie:
- De totale GER-waarde (kolom E)
- Deze GER-waarde uitgesplitst in zijn niet-hernieuwbare en hernieuwbare component (kolommen F en G)
- Deze GER-waarde uitgesplitst in de zes verschillende energie-componenten (kolommen H t/m M: deze zijn verborgen en kunnen zichtbaar gemaakt worden door op het plusteken boven kolom N te klikken)
</t>
    </r>
    <r>
      <rPr>
        <b/>
        <sz val="10"/>
        <rFont val="Arial"/>
        <family val="2"/>
      </rPr>
      <t xml:space="preserve">Kleuraanduiding
</t>
    </r>
    <r>
      <rPr>
        <sz val="10"/>
        <rFont val="Arial"/>
        <family val="2"/>
      </rPr>
      <t xml:space="preserve">Lichtblauw: een afwijkende bron, anders dan Ecoinvent 3, is gehanteerd
Donkerblauw: De GER-waarde is meer dan 30% gewijzigd tov voor de update. Een verklaring voor deze afwijking is gegeven in het opmerkingenveld bij het proces zelf.
</t>
    </r>
  </si>
  <si>
    <t>De GER-waarde uit Ecoinvent 2 is aangehouden, vanwege een onverklaarbaar grote (nadelige) wijziging in Ecoinvent 3</t>
  </si>
  <si>
    <t>Molybdeem: De GER-waarde uit Ecoinvent 2 is aangehouden, vanwege een onverklaarbaar grote (nadelige) wijziging in Ecoinvent 3</t>
  </si>
  <si>
    <t>RVO, GER-waarden Database</t>
  </si>
  <si>
    <r>
      <t xml:space="preserve">De GER-waarden worden gebruikt bij het berekenen van de energiehuishouding, in het kader van het MJA3-convenant. Er kan mee worden berekend of doorgevoerde maatregelen hebben geleid tot energiebesparing.
Door het vergelijken van de nieuwe situatie met een referentiesituatie, wordt duidelijk wat de gevolgen zijn voor primair energiegebruik.
</t>
    </r>
    <r>
      <rPr>
        <b/>
        <sz val="10"/>
        <rFont val="Arial"/>
        <family val="2"/>
      </rPr>
      <t>Een eenvoudig voorbeeld (zie tabel hieronder):</t>
    </r>
    <r>
      <rPr>
        <sz val="10"/>
        <rFont val="Arial"/>
        <family val="2"/>
      </rPr>
      <t xml:space="preserve">
In het geval dat, bijvoorbeeld in een product, 50 kg naaldhout in plaats van 30 kg staal wordt gebruikt, stijgt de primaire energiebehoefte: voor 50 kg hout is meer primaire energie benodigd dan voor 30 kg staal. Echter, een groot deel hiervan is afkomstig van de calorische waarde van het hout, die is inbegrepen in de GER-waarde. Daardoor zien we een grote verschuiving van niet-hernieuwbare energie naar hernieuwbare energie. Voor de nieuwe situatie is een stuk minder niet-hernieuwbare energie nodig.
Voor het MJA is het interessant om zowel het verschil in de totale GER-waarde te presenteren (omdat dit een maat is voor energiebesparing), als het verschil in niet-hernieuwbare energie (omdat dit een maat is voor vervuiling).</t>
    </r>
  </si>
  <si>
    <r>
      <t>Klimaatimpact (kg CO</t>
    </r>
    <r>
      <rPr>
        <b/>
        <vertAlign val="subscript"/>
        <sz val="8"/>
        <rFont val="Trebuchet MS"/>
        <family val="2"/>
      </rPr>
      <t>2</t>
    </r>
    <r>
      <rPr>
        <b/>
        <sz val="8"/>
        <rFont val="Trebuchet MS"/>
        <family val="2"/>
      </rPr>
      <t>-eq.)</t>
    </r>
  </si>
  <si>
    <r>
      <rPr>
        <b/>
        <sz val="8"/>
        <rFont val="Trebuchet MS"/>
        <family val="2"/>
      </rPr>
      <t>Opmerking 1: beton</t>
    </r>
    <r>
      <rPr>
        <sz val="8"/>
        <rFont val="Trebuchet MS"/>
        <family val="2"/>
      </rPr>
      <t xml:space="preserve">
In de Nationale Milieudatabase is een groot aantal betonmortelmengsels opgenomen, voor diverse toepassingen. De GER-waarde van de mengels varieert tussen 0,4 en 1,3 MJ/kg en 0,04 en 0,14 kg CO2-eq./kg. De gemiddelde waarden zijn opgenomen in deze lijsten. Voor de Klimaatimpact en GER-waarden van de specifieke betonmortelvarianten wordt verwezen naar de MRPI-bladen van het VOBN. De GER-waarde is de score voor 'Energie, totaal', onder het kopje 'Milieumaten'. De klimaatimpact is de score voor 'Broeikaseffect', onder het kopje 'Milieueffecten'.</t>
    </r>
  </si>
  <si>
    <r>
      <t>Klimaatimpact
(kg CO</t>
    </r>
    <r>
      <rPr>
        <b/>
        <vertAlign val="subscript"/>
        <sz val="8"/>
        <rFont val="Trebuchet MS"/>
        <family val="2"/>
      </rPr>
      <t>2</t>
    </r>
    <r>
      <rPr>
        <b/>
        <sz val="8"/>
        <rFont val="Trebuchet MS"/>
        <family val="2"/>
      </rPr>
      <t>-eq.)</t>
    </r>
  </si>
  <si>
    <t>Sawnwood, azobe from sustainable forest management, planed, air dried {RoW}| sawing and planing, azobe, air dried</t>
  </si>
  <si>
    <t>zie onder</t>
  </si>
  <si>
    <t>http://co2emissiefactoren.nl/lijst-emissiefactoren/#elektriciteit</t>
  </si>
  <si>
    <t>Grijze stroom</t>
  </si>
  <si>
    <t>Elektriciteit uit wind, zon en waterkracht</t>
  </si>
  <si>
    <t>Elektriciteit uit biomassa</t>
  </si>
  <si>
    <t>Voor de klimaatimpact wordt aangesloten bij het nationale initiatief:</t>
  </si>
  <si>
    <t>Stroom (onbekend)</t>
  </si>
  <si>
    <t>Niet op basis van Ecoinvent</t>
  </si>
  <si>
    <r>
      <t>Wat kan met met de klimaatimpactwaarden (kg CO</t>
    </r>
    <r>
      <rPr>
        <b/>
        <vertAlign val="subscript"/>
        <sz val="10"/>
        <rFont val="Arial"/>
        <family val="2"/>
      </rPr>
      <t>2</t>
    </r>
    <r>
      <rPr>
        <b/>
        <sz val="10"/>
        <rFont val="Arial"/>
        <family val="2"/>
      </rPr>
      <t>-eq.)?</t>
    </r>
  </si>
  <si>
    <t>Hyperlinks</t>
  </si>
  <si>
    <t>2. Spreadsheets voor CO2-emissie biobased grondstofketens</t>
  </si>
  <si>
    <t>3. GER-waardenmethodiek</t>
  </si>
  <si>
    <t>1. Handleiding CO2-waarden</t>
  </si>
  <si>
    <r>
      <t>Nieuw: materiaalsubstitutie die wel CO</t>
    </r>
    <r>
      <rPr>
        <vertAlign val="subscript"/>
        <sz val="10"/>
        <rFont val="Arial"/>
        <family val="2"/>
      </rPr>
      <t>2</t>
    </r>
    <r>
      <rPr>
        <sz val="10"/>
        <rFont val="Arial"/>
        <family val="2"/>
      </rPr>
      <t xml:space="preserve"> maar geen energie bespaart
In het Nationaal Energieakkoord is afgesproken dat wordt onderzocht of vervanging van fossiele materialen door biobased materialen en de inzet van gerecycled materiaal onderdeel kunnen uitmaken van de energieconvenanten. De convenantpartners hebben daarop geconcludeerd dat het meerwaarde heeft bedrijven de optie te bieden materiaalsubstitutiemaatregelen te rapporteren die geen energie besparen, maar wel een CO</t>
    </r>
    <r>
      <rPr>
        <vertAlign val="subscript"/>
        <sz val="10"/>
        <rFont val="Arial"/>
        <family val="2"/>
      </rPr>
      <t>2</t>
    </r>
    <r>
      <rPr>
        <sz val="10"/>
        <rFont val="Arial"/>
        <family val="2"/>
      </rPr>
      <t>-emissiereductie bewerkstelligen.
Dit type maatregelen kunnen in het komende EEP opgenomen worden onder de subcategorie ‘materiaalsubstitutie’. De bijbehorende CO</t>
    </r>
    <r>
      <rPr>
        <vertAlign val="subscript"/>
        <sz val="10"/>
        <rFont val="Arial"/>
        <family val="2"/>
      </rPr>
      <t>2</t>
    </r>
    <r>
      <rPr>
        <sz val="10"/>
        <rFont val="Arial"/>
        <family val="2"/>
      </rPr>
      <t>-emissiereductie zal niet meetellen bij de voorgenomen besparing van het bedrijf. De CO</t>
    </r>
    <r>
      <rPr>
        <vertAlign val="subscript"/>
        <sz val="10"/>
        <rFont val="Arial"/>
        <family val="2"/>
      </rPr>
      <t>2</t>
    </r>
    <r>
      <rPr>
        <sz val="10"/>
        <rFont val="Arial"/>
        <family val="2"/>
      </rPr>
      <t>-emissiereductie zullen bedrijven ook zelf moeten berekenen. Voor het berekenen is er een Handleiding CO</t>
    </r>
    <r>
      <rPr>
        <vertAlign val="subscript"/>
        <sz val="10"/>
        <rFont val="Arial"/>
        <family val="2"/>
      </rPr>
      <t>2</t>
    </r>
    <r>
      <rPr>
        <sz val="10"/>
        <rFont val="Arial"/>
        <family val="2"/>
      </rPr>
      <t>-waarden voor biobased grondstoffen volgens MJA3/MEE-methodiek  (1) opgesteld met rekenvoorbeelden.
Daarnaast zijn er spreadsheets biobased grondstof ketens (2) ontwikkeld om de gebruikers van biomassa en afgeleide chemicaliën als grondstof kennis te maken met de biobased grondstofketens en de daarin optredende broeikasgasemissies.
Tevens zijn de GER-waarden (3) voor biobased grondstoffen aangevuld met CO</t>
    </r>
    <r>
      <rPr>
        <vertAlign val="subscript"/>
        <sz val="10"/>
        <rFont val="Arial"/>
        <family val="2"/>
      </rPr>
      <t>2</t>
    </r>
    <r>
      <rPr>
        <sz val="10"/>
        <rFont val="Arial"/>
        <family val="2"/>
      </rPr>
      <t>-waarden. 
Indien er vragen zijn over het bepalen van CO</t>
    </r>
    <r>
      <rPr>
        <vertAlign val="subscript"/>
        <sz val="10"/>
        <rFont val="Arial"/>
        <family val="2"/>
      </rPr>
      <t>2</t>
    </r>
    <r>
      <rPr>
        <sz val="10"/>
        <rFont val="Arial"/>
        <family val="2"/>
      </rPr>
      <t xml:space="preserve">-waarden voor biobased grondstoffen kan contact opgenomen worden met de helpdesk van RVO of de relatiebeheerder van http://www.rvo.nl/
</t>
    </r>
  </si>
  <si>
    <t>Calciumcarbonaat / kalksteen</t>
  </si>
  <si>
    <t>Limestone, milled, loose, at plant {CH}</t>
  </si>
  <si>
    <t>Mineralen</t>
  </si>
  <si>
    <t>Sulfaatpulp (kraft pulp)</t>
  </si>
  <si>
    <t>Ongebluste kalk</t>
  </si>
  <si>
    <t>ton</t>
  </si>
  <si>
    <t>MRPI blad: Industriezand, Cascade. MRPI code: 30.1.00019.005</t>
  </si>
  <si>
    <t>Quicklime, milled, loose {CH} | production</t>
  </si>
  <si>
    <t>Industriezand</t>
  </si>
  <si>
    <t>Herwonnen koper (*)</t>
  </si>
  <si>
    <t>Herwonnen staal (*)</t>
  </si>
  <si>
    <t>Boorzuur</t>
  </si>
  <si>
    <t>Dolomiet</t>
  </si>
  <si>
    <t>Urea</t>
  </si>
  <si>
    <t>Natriumsulfaat</t>
  </si>
  <si>
    <t>Melamine</t>
  </si>
  <si>
    <t>Dolomite {RER}| production</t>
  </si>
  <si>
    <t>Melamine {RER}| production</t>
  </si>
  <si>
    <t>Urea, as N {RER}| production</t>
  </si>
  <si>
    <t>Boric acid, anhydrous, powder {RER}| production</t>
  </si>
  <si>
    <t>Soda</t>
  </si>
  <si>
    <t>Soda ash, light, crystalline, heptahydrate {RER}| soda production, solvay process</t>
  </si>
  <si>
    <t>Sodium sulfate, anhydrite {RER}| sodium sulfate production, from natural sources</t>
  </si>
  <si>
    <t>Basalt</t>
  </si>
  <si>
    <t>Basalt {RER}| quarry operation</t>
  </si>
  <si>
    <t>Melasse</t>
  </si>
  <si>
    <t>Molasses, from sugar beet {CH}| beet sugar production</t>
  </si>
  <si>
    <t>Herwonnen RVS (*)</t>
  </si>
  <si>
    <t>Herwonnen lood, uit batterijen (*)</t>
  </si>
  <si>
    <t>Herwonnen platinum (*)</t>
  </si>
  <si>
    <t>Herwonnen aluminium, van fabrieksschroot (*)</t>
  </si>
  <si>
    <t>Herwonnen aluminium, van gebruikt aluminium (*)</t>
  </si>
  <si>
    <t>Kwartszand, zilverzand</t>
  </si>
  <si>
    <t xml:space="preserve">Calculation: </t>
  </si>
  <si>
    <t xml:space="preserve">Results: </t>
  </si>
  <si>
    <t>Impact assessment</t>
  </si>
  <si>
    <t xml:space="preserve">Method: </t>
  </si>
  <si>
    <t>Cumulative Energy Demand V1.09 / Cumulative energy demand</t>
  </si>
  <si>
    <t xml:space="preserve">Indicator: </t>
  </si>
  <si>
    <t>Single score</t>
  </si>
  <si>
    <t xml:space="preserve">Skip categories: </t>
  </si>
  <si>
    <t>Never</t>
  </si>
  <si>
    <t xml:space="preserve">Default units: </t>
  </si>
  <si>
    <t xml:space="preserve">Exclude infrastructure processes: </t>
  </si>
  <si>
    <t xml:space="preserve">Exclude long-term emissions: </t>
  </si>
  <si>
    <t>No</t>
  </si>
  <si>
    <t xml:space="preserve">Sorted on item: </t>
  </si>
  <si>
    <t>Impact category</t>
  </si>
  <si>
    <t xml:space="preserve">Sort order: </t>
  </si>
  <si>
    <t>Ascending</t>
  </si>
  <si>
    <t>Total</t>
  </si>
  <si>
    <t>Non renewable, fossil</t>
  </si>
  <si>
    <t>Non-renewable, nuclear</t>
  </si>
  <si>
    <t>Non-renewable, biomass</t>
  </si>
  <si>
    <t>Renewable, biomass</t>
  </si>
  <si>
    <t>Renewable, wind, solar, geothe</t>
  </si>
  <si>
    <t>Renewable, water</t>
  </si>
  <si>
    <t xml:space="preserve">Silica sand {DE}| production </t>
  </si>
  <si>
    <t>Berekend door Celsian (glasbranche) op basis van Best Practice Reference Document (BREF) voor soda</t>
  </si>
  <si>
    <t>Synthetische soda (Solvay proces), inclusief transport. Alternatieve bron, zie opmerking</t>
  </si>
  <si>
    <t>Natuurlijke soda (trona); inclusief transport. Alternatieve bron, zie opmerking</t>
  </si>
  <si>
    <t>Struviet, teruggewonnen bij RWZI</t>
  </si>
  <si>
    <r>
      <t>&gt;20% P</t>
    </r>
    <r>
      <rPr>
        <vertAlign val="subscript"/>
        <sz val="8"/>
        <rFont val="Trebuchet MS"/>
        <family val="2"/>
      </rPr>
      <t>2</t>
    </r>
    <r>
      <rPr>
        <sz val="8"/>
        <rFont val="Trebuchet MS"/>
        <family val="2"/>
      </rPr>
      <t>O</t>
    </r>
    <r>
      <rPr>
        <vertAlign val="subscript"/>
        <sz val="8"/>
        <rFont val="Trebuchet MS"/>
        <family val="2"/>
      </rPr>
      <t>5</t>
    </r>
    <r>
      <rPr>
        <sz val="8"/>
        <rFont val="Trebuchet MS"/>
        <family val="2"/>
      </rPr>
      <t xml:space="preserve">, reststof van (slib)monoverbranders </t>
    </r>
  </si>
  <si>
    <t>Fosfaathoudend vliegas, uit RWZI-slib</t>
  </si>
  <si>
    <t xml:space="preserve">Struvietproductie (EG-meststofkwaliteit) uit rejectiewatermet een struvietreactor </t>
  </si>
  <si>
    <t>Struvietproductie (EG-meststofkwaliteit) uit rejectiewatermet een struvietreactor en WASSTRIP</t>
  </si>
  <si>
    <t>De gebruikte bron is een andere is dan EcoInvent 3</t>
  </si>
  <si>
    <t>De GER-waarde wijkt minstens 30% af ten opzicht van de GER-waarde uit de GER-waardenlijst van voor mei 2015. Een verklaring voor deze afwijking is gegeven in het opmerkingenveld bij het proces zelf.</t>
  </si>
  <si>
    <t>Zie opm.</t>
  </si>
  <si>
    <t>Gezuiverd water</t>
  </si>
  <si>
    <t>Water, ultrapure {GLO} | market for</t>
  </si>
  <si>
    <t>Gelatine</t>
  </si>
  <si>
    <t>Samengesteld basis van div. bronnen (zie opmerking)</t>
  </si>
  <si>
    <t xml:space="preserve">Op basis van de bronnen:
Blonk M ilieu Advies, 2010. Carbon footprints of conventional and organic pork. Gouda: Blonk Milieu Advies.
CE Delft, 2012. GER-waarden van vleesproducten. Delft: CE Delft.
Samengesteld uit GER-waarde van restproducten uit de vleesverwerkende industrie (varkens) en productie van gelatine.
</t>
  </si>
  <si>
    <t>Zetmeel, aardappel-</t>
  </si>
  <si>
    <t>Zetmeel, maïs-</t>
  </si>
  <si>
    <t>Maize starch {GLO}| market for</t>
  </si>
  <si>
    <t>Potato starch {GLO}| market for</t>
  </si>
  <si>
    <t>Compare</t>
  </si>
  <si>
    <t xml:space="preserve">Product 1: </t>
  </si>
  <si>
    <t xml:space="preserve">Product 2: </t>
  </si>
  <si>
    <t>Coconut oil, crude {PH}| production | Alloc Rec, S</t>
  </si>
  <si>
    <t>Kokosolie</t>
  </si>
  <si>
    <t>Zonnebloemolie</t>
  </si>
  <si>
    <t>Olijfolie</t>
  </si>
  <si>
    <t>Coconut oil, crude {PH}| production</t>
  </si>
  <si>
    <t>zie opm.</t>
  </si>
  <si>
    <t>Productie van olie obv Ecoinvent raapzaadolie (Rape oil, crude {RoW). Raapzaad vervangen door zonnepitten.</t>
  </si>
  <si>
    <t>Cappelletti et al., Energy Requirement of Extra Virgin Olive Oil Production; Sustainability 2014, 6, 4966-4974</t>
  </si>
  <si>
    <t>Capelli et al., 2014</t>
  </si>
  <si>
    <t>(*) Niet 100% gerecycled materiaal. Uitgangspunten hierbij zijn: het staal in RVS is 100% van gerecyclede bron; andere metalen in het RVS (ferrochroom en nikkel) zijn wel van virgin herkomst. Inclusief transport</t>
  </si>
  <si>
    <t>MJ/kg</t>
  </si>
  <si>
    <t>MJ/kg vliegas</t>
  </si>
  <si>
    <t>Niet hernieuwbaar, fossiel</t>
  </si>
  <si>
    <t>Niet hernieuwbaar, nucleair</t>
  </si>
  <si>
    <t>Niet hernieuwbaar, biomassa</t>
  </si>
  <si>
    <t>Hernieuwbaar, biomassa</t>
  </si>
  <si>
    <t>Hernieuwbaar, wind, zon, geothermie</t>
  </si>
  <si>
    <t>Hernieuwbaar, water</t>
  </si>
  <si>
    <t>Totaal</t>
  </si>
  <si>
    <t>Struviet (EG-meststof kwaliteit), RWZI met struviet-reactor</t>
  </si>
  <si>
    <t>Struviet (EG-meststof kwaliteit), RWZI met struviet-reactor en WASSTRIP</t>
  </si>
  <si>
    <t>Fosfaat-houdend vliegas (20% P2O5)</t>
  </si>
  <si>
    <t>Fosfaat-houdend vliegas (25% P2O5)</t>
  </si>
  <si>
    <t>MJ/ton slib (nat gewicht, 23% ds)</t>
  </si>
  <si>
    <t xml:space="preserve">Noot: Deze waarden alleen gebruiken voor het doorrekenen van ketenmaatregelen. </t>
  </si>
  <si>
    <r>
      <rPr>
        <b/>
        <sz val="8"/>
        <rFont val="Trebuchet MS"/>
        <family val="2"/>
      </rPr>
      <t>Tabel 1: GER-waarden fosfaathoudende stoffen uit rioolwater: struviet uit RWZI struvietreactor met/zonder WASSTRIP, en fosfaathoudend vliegas per ton slib en per kg vliegas.</t>
    </r>
    <r>
      <rPr>
        <b/>
        <sz val="8"/>
        <rFont val="Arial"/>
        <family val="2"/>
      </rPr>
      <t xml:space="preserve"> </t>
    </r>
  </si>
  <si>
    <t xml:space="preserve">Hiervoor wordt verwezen naar de notitie: “Energiebesparing in de keten: Winning van fosfaathoudende stoffen uit rioolwater” . Dit vanwege afwijkende vorm van de GER-waarde. Het rapport bevat uitleg over gebruik van de GER-waarden en disclaimer. De notitie is te vinden in het tabblad 'notitie fosfaatwinning'. </t>
  </si>
  <si>
    <t>Toelichting bij update naar Ecoinvent 3</t>
  </si>
  <si>
    <t>niet beschikbaar</t>
  </si>
  <si>
    <t>niet bepaald</t>
  </si>
  <si>
    <t>* Toelichting op herwonnen (secundaire) metalen:</t>
  </si>
  <si>
    <t>De GER-waarde voor herwonnen metaal omvat de inzameling van schroot en het opwerken tot nieuw halfproduct.</t>
  </si>
  <si>
    <t>niet beschikbaar in bron</t>
  </si>
  <si>
    <t>Voor enkele materialen is gebruik gemaakt van de gegevens uit Ecoinvent 2.2 (niet Ecoinvent 3), omdat deze specifieker zijn voor Europa, dan de gegevens in Ecoinvent 3.</t>
  </si>
  <si>
    <t>1 kg Copper, primary, at refinery/GLO S (of project Ecoinvent system processes)</t>
  </si>
  <si>
    <t>1 kg Copper, secondary, at refinery/RER S (of project Ecoinvent system processes)</t>
  </si>
  <si>
    <t xml:space="preserve">Product 3: </t>
  </si>
  <si>
    <t>1 kg Copper {RER}| treatment of scrap by electrolytic refining | Alloc Rec, S (of project Ecoinvent 3 - allocation, recycled content - system)</t>
  </si>
  <si>
    <t xml:space="preserve">Product 4: </t>
  </si>
  <si>
    <t>1 kg Copper {RER}| production, primary | Alloc Rec, S (of project Ecoinvent 3 - allocation, recycled content - system)</t>
  </si>
  <si>
    <t>Copper, primary, at refinery/GLO S</t>
  </si>
  <si>
    <t>Copper, secondary, at refinery/RER S</t>
  </si>
  <si>
    <t>Copper {RER}| treatment of scrap by electrolytic refining | Alloc Rec, S</t>
  </si>
  <si>
    <t>Copper {RER}| production, primary | Alloc Rec, S</t>
  </si>
  <si>
    <t>Er zijn geen gegevens beschikbaar voor herwonnen zink, messing en tin.</t>
  </si>
  <si>
    <t>Calciumchloride</t>
  </si>
  <si>
    <t>Calcium chloride {RER}| soda production, solvay process | production</t>
  </si>
  <si>
    <t>r-HDPE regranulaat (via bronscheiding)</t>
  </si>
  <si>
    <t>r-LDPE regranulaat (via bronscheiding)</t>
  </si>
  <si>
    <t>r-PP regranulaat (via bronscheiding)</t>
  </si>
  <si>
    <t>r-PET regranulaat (via statiegeld)</t>
  </si>
  <si>
    <t>Bron: LCA van kunststofrecycling uit huishoudens in Nederland; CE Delft, 2017; in opdracht van het KIDV, in het kader van het Kunststofketenproject 2017-2018. In de praktijk zal vaak regranulaat gebruikt worden afkomstig van (recycling van kunststoffen die vrijkomen bij) bedrijven, maar dit is niet milieukundig onderzocht. Vermoedelijk ligt de impact van granulaat afkomstig van bedrijfsafval lager dan het hier berekende resultaat, aangezien er meer processtappen nodig zijn voor sortering en recycling van kunststof verpakkingen uit huishoudens dan voor de homogene stromen afkomstig van bedrijven</t>
  </si>
  <si>
    <t>Gerecycled HDPE granulaat. Niet in Ecoinvent, zie opmerking.</t>
  </si>
  <si>
    <t>Gerecycled LDPE granulaat. Niet in Ecoinvent, zie opmerking.</t>
  </si>
  <si>
    <t>Gerecycled PP granulaat. Niet in Ecoinvent, zie opmerking.</t>
  </si>
  <si>
    <t>Gerecycled PET granulaat. Niet in Ecoinvent, zie opmerking.</t>
  </si>
  <si>
    <t>Voor de GER-waarden van deze vleesproducten wordt verwezen naar het rapport 'GER-waarden van vleesproducten', te downloaden via de link in kolom O. Dit vanwege de noodzakelijke bijbehorende uitleg over gebruik van de GER-waarden en disclaimer.
Voor de klimaatimpact van deze vleesproducten wordt verwezen naar het rapport 'Life cycle impacts of several meat, dairy and egg products', te downloaden via de link in kolom O. Dit rapport bevat noodzakelijke achtergrondinformatie voor het begrip van de impactscores.</t>
  </si>
  <si>
    <t>https://www.ce.nl/publicaties/1283/ger-waarden-van-vleesproducten</t>
  </si>
  <si>
    <t>https://www.cedelft.nl/publicaties/download/1732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</si>
</sst>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_(* \(#,##0.00\);_(* &quot;-&quot;??_);_(@_)"/>
    <numFmt numFmtId="165" formatCode="0.0000"/>
    <numFmt numFmtId="166" formatCode="0.000"/>
    <numFmt numFmtId="167" formatCode="0.0"/>
    <numFmt numFmtId="168" formatCode="_(* #,##0.0_);_(* \(#,##0.0\);_(* &quot;-&quot;??_);_(@_)"/>
    <numFmt numFmtId="169" formatCode="_(* #,##0_);_(* \(#,##0\);_(* &quot;-&quot;??_);_(@_)"/>
    <numFmt numFmtId="170" formatCode="0.0E+00"/>
    <numFmt numFmtId="171" formatCode="#,##0.0"/>
  </numFmts>
  <fonts count="43" x14ac:knownFonts="1">
    <font>
      <sz val="10"/>
      <name val="Arial"/>
    </font>
    <font>
      <sz val="10"/>
      <name val="Arial"/>
    </font>
    <font>
      <sz val="10"/>
      <color indexed="8"/>
      <name val="Arial"/>
      <family val="2"/>
    </font>
    <font>
      <sz val="8"/>
      <name val="Trebuchet MS"/>
      <family val="2"/>
    </font>
    <font>
      <sz val="8"/>
      <color indexed="8"/>
      <name val="Trebuchet MS"/>
      <family val="2"/>
    </font>
    <font>
      <sz val="8"/>
      <name val="Arial"/>
      <family val="2"/>
    </font>
    <font>
      <u/>
      <sz val="10"/>
      <color indexed="12"/>
      <name val="Arial"/>
      <family val="2"/>
    </font>
    <font>
      <sz val="10"/>
      <name val="Trebuchet MS"/>
      <family val="2"/>
    </font>
    <font>
      <b/>
      <sz val="10"/>
      <name val="Trebuchet MS"/>
      <family val="2"/>
    </font>
    <font>
      <sz val="8"/>
      <name val="Verdana"/>
      <family val="2"/>
    </font>
    <font>
      <u/>
      <sz val="8"/>
      <color indexed="8"/>
      <name val="Trebuchet MS"/>
      <family val="2"/>
    </font>
    <font>
      <b/>
      <sz val="8"/>
      <color indexed="8"/>
      <name val="Trebuchet MS"/>
      <family val="2"/>
    </font>
    <font>
      <b/>
      <sz val="8"/>
      <name val="Trebuchet MS"/>
      <family val="2"/>
    </font>
    <font>
      <b/>
      <i/>
      <sz val="8"/>
      <name val="Trebuchet MS"/>
      <family val="2"/>
    </font>
    <font>
      <sz val="10"/>
      <name val="Arial"/>
      <family val="2"/>
    </font>
    <font>
      <sz val="8"/>
      <name val="Arial"/>
      <family val="2"/>
    </font>
    <font>
      <sz val="10"/>
      <name val="Arial"/>
      <family val="2"/>
    </font>
    <font>
      <b/>
      <sz val="10"/>
      <name val="Arial"/>
      <family val="2"/>
    </font>
    <font>
      <b/>
      <sz val="8"/>
      <color indexed="8"/>
      <name val="Arial"/>
      <family val="2"/>
    </font>
    <font>
      <b/>
      <sz val="8"/>
      <name val="Arial"/>
      <family val="2"/>
    </font>
    <font>
      <sz val="8"/>
      <color indexed="8"/>
      <name val="Arial"/>
      <family val="2"/>
    </font>
    <font>
      <sz val="9"/>
      <name val="Arial"/>
      <family val="2"/>
    </font>
    <font>
      <b/>
      <sz val="12"/>
      <name val="Arial"/>
      <family val="2"/>
    </font>
    <font>
      <vertAlign val="superscript"/>
      <sz val="8"/>
      <name val="Trebuchet MS"/>
      <family val="2"/>
    </font>
    <font>
      <sz val="10"/>
      <name val="Arial"/>
      <family val="2"/>
    </font>
    <font>
      <sz val="8"/>
      <name val="Times New Roman"/>
      <family val="1"/>
    </font>
    <font>
      <u/>
      <sz val="8"/>
      <color indexed="12"/>
      <name val="Arial"/>
      <family val="2"/>
    </font>
    <font>
      <b/>
      <vertAlign val="subscript"/>
      <sz val="8"/>
      <name val="Trebuchet MS"/>
      <family val="2"/>
    </font>
    <font>
      <u/>
      <sz val="8"/>
      <color indexed="12"/>
      <name val="Trebuchet MS"/>
      <family val="2"/>
    </font>
    <font>
      <sz val="8"/>
      <color indexed="81"/>
      <name val="Tahoma"/>
      <family val="2"/>
    </font>
    <font>
      <vertAlign val="subscript"/>
      <sz val="10"/>
      <name val="Arial"/>
      <family val="2"/>
    </font>
    <font>
      <b/>
      <vertAlign val="subscript"/>
      <sz val="10"/>
      <name val="Arial"/>
      <family val="2"/>
    </font>
    <font>
      <sz val="10"/>
      <color theme="1"/>
      <name val="Trebuchet MS"/>
      <family val="2"/>
    </font>
    <font>
      <b/>
      <sz val="10"/>
      <color theme="1"/>
      <name val="Trebuchet MS"/>
      <family val="2"/>
    </font>
    <font>
      <sz val="10"/>
      <color theme="1"/>
      <name val="Arial"/>
      <family val="2"/>
    </font>
    <font>
      <b/>
      <sz val="10"/>
      <color theme="1"/>
      <name val="Arial"/>
      <family val="2"/>
    </font>
    <font>
      <sz val="8"/>
      <color theme="1"/>
      <name val="Trebuchet MS"/>
      <family val="2"/>
    </font>
    <font>
      <sz val="10"/>
      <color theme="4"/>
      <name val="Arial"/>
      <family val="2"/>
    </font>
    <font>
      <sz val="8"/>
      <color theme="1"/>
      <name val="Arial"/>
      <family val="2"/>
    </font>
    <font>
      <sz val="10"/>
      <color rgb="FFFF0000"/>
      <name val="Arial"/>
      <family val="2"/>
    </font>
    <font>
      <sz val="10"/>
      <color rgb="FF1F497D"/>
      <name val="Trebuchet MS"/>
      <family val="2"/>
    </font>
    <font>
      <vertAlign val="subscript"/>
      <sz val="8"/>
      <name val="Trebuchet MS"/>
      <family val="2"/>
    </font>
    <font>
      <sz val="8"/>
      <color rgb="FF000000"/>
      <name val="Trebuchet MS"/>
      <family val="2"/>
    </font>
  </fonts>
  <fills count="12">
    <fill>
      <patternFill patternType="none"/>
    </fill>
    <fill>
      <patternFill patternType="gray125"/>
    </fill>
    <fill>
      <patternFill patternType="solid">
        <fgColor indexed="22"/>
        <bgColor indexed="0"/>
      </patternFill>
    </fill>
    <fill>
      <patternFill patternType="solid">
        <fgColor indexed="9"/>
        <bgColor indexed="64"/>
      </patternFill>
    </fill>
    <fill>
      <patternFill patternType="solid">
        <fgColor theme="3" tint="0.79998168889431442"/>
        <bgColor indexed="64"/>
      </patternFill>
    </fill>
    <fill>
      <patternFill patternType="solid">
        <fgColor theme="0" tint="-0.14999847407452621"/>
        <bgColor indexed="64"/>
      </patternFill>
    </fill>
    <fill>
      <patternFill patternType="solid">
        <fgColor theme="0"/>
        <bgColor indexed="64"/>
      </patternFill>
    </fill>
    <fill>
      <patternFill patternType="solid">
        <fgColor theme="4"/>
        <bgColor indexed="64"/>
      </patternFill>
    </fill>
    <fill>
      <patternFill patternType="solid">
        <fgColor theme="4" tint="0.59999389629810485"/>
        <bgColor indexed="64"/>
      </patternFill>
    </fill>
    <fill>
      <patternFill patternType="solid">
        <fgColor rgb="FFB9E4FF"/>
        <bgColor indexed="64"/>
      </patternFill>
    </fill>
    <fill>
      <patternFill patternType="solid">
        <fgColor rgb="FFFFFFFF"/>
        <bgColor indexed="64"/>
      </patternFill>
    </fill>
    <fill>
      <patternFill patternType="solid">
        <fgColor rgb="FFE1F4FF"/>
        <bgColor indexed="64"/>
      </patternFill>
    </fill>
  </fills>
  <borders count="78">
    <border>
      <left/>
      <right/>
      <top/>
      <bottom/>
      <diagonal/>
    </border>
    <border>
      <left style="thin">
        <color indexed="22"/>
      </left>
      <right style="thin">
        <color indexed="22"/>
      </right>
      <top style="thin">
        <color indexed="22"/>
      </top>
      <bottom style="thin">
        <color indexed="22"/>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8"/>
      </left>
      <right style="thin">
        <color indexed="64"/>
      </right>
      <top style="thin">
        <color indexed="64"/>
      </top>
      <bottom style="thin">
        <color indexed="8"/>
      </bottom>
      <diagonal/>
    </border>
    <border>
      <left style="thin">
        <color indexed="22"/>
      </left>
      <right style="thin">
        <color indexed="64"/>
      </right>
      <top style="thin">
        <color indexed="22"/>
      </top>
      <bottom style="thin">
        <color indexed="22"/>
      </bottom>
      <diagonal/>
    </border>
    <border>
      <left style="thin">
        <color indexed="22"/>
      </left>
      <right style="thin">
        <color indexed="22"/>
      </right>
      <top style="thin">
        <color indexed="22"/>
      </top>
      <bottom style="thin">
        <color indexed="64"/>
      </bottom>
      <diagonal/>
    </border>
    <border>
      <left style="thin">
        <color indexed="22"/>
      </left>
      <right style="thin">
        <color indexed="64"/>
      </right>
      <top style="thin">
        <color indexed="22"/>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style="medium">
        <color indexed="64"/>
      </top>
      <bottom style="medium">
        <color indexed="64"/>
      </bottom>
      <diagonal/>
    </border>
    <border>
      <left style="thin">
        <color indexed="64"/>
      </left>
      <right style="thin">
        <color indexed="22"/>
      </right>
      <top style="thin">
        <color indexed="22"/>
      </top>
      <bottom style="thin">
        <color indexed="22"/>
      </bottom>
      <diagonal/>
    </border>
    <border>
      <left style="thin">
        <color indexed="64"/>
      </left>
      <right style="thin">
        <color indexed="22"/>
      </right>
      <top style="thin">
        <color indexed="22"/>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theme="4"/>
      </top>
      <bottom style="thin">
        <color theme="4"/>
      </bottom>
      <diagonal/>
    </border>
    <border>
      <left style="medium">
        <color indexed="64"/>
      </left>
      <right/>
      <top style="thin">
        <color theme="4"/>
      </top>
      <bottom style="medium">
        <color indexed="64"/>
      </bottom>
      <diagonal/>
    </border>
    <border>
      <left style="medium">
        <color indexed="64"/>
      </left>
      <right style="medium">
        <color indexed="64"/>
      </right>
      <top style="thin">
        <color theme="4"/>
      </top>
      <bottom style="thin">
        <color theme="4"/>
      </bottom>
      <diagonal/>
    </border>
    <border>
      <left style="medium">
        <color indexed="64"/>
      </left>
      <right style="medium">
        <color indexed="64"/>
      </right>
      <top/>
      <bottom style="thin">
        <color theme="4"/>
      </bottom>
      <diagonal/>
    </border>
    <border>
      <left style="medium">
        <color indexed="64"/>
      </left>
      <right style="medium">
        <color indexed="64"/>
      </right>
      <top style="thin">
        <color theme="4"/>
      </top>
      <bottom style="medium">
        <color indexed="64"/>
      </bottom>
      <diagonal/>
    </border>
    <border>
      <left style="medium">
        <color indexed="64"/>
      </left>
      <right/>
      <top/>
      <bottom style="thin">
        <color theme="4"/>
      </bottom>
      <diagonal/>
    </border>
  </borders>
  <cellStyleXfs count="13">
    <xf numFmtId="0" fontId="0" fillId="0" borderId="0"/>
    <xf numFmtId="0" fontId="6" fillId="0" borderId="0" applyNumberFormat="0" applyFill="0" applyBorder="0" applyAlignment="0" applyProtection="0">
      <alignment vertical="top"/>
      <protection locked="0"/>
    </xf>
    <xf numFmtId="164" fontId="1" fillId="0" borderId="0" applyFont="0" applyFill="0" applyBorder="0" applyAlignment="0" applyProtection="0"/>
    <xf numFmtId="164" fontId="2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0" fontId="2" fillId="0" borderId="0"/>
    <xf numFmtId="0" fontId="14" fillId="0" borderId="0"/>
    <xf numFmtId="0" fontId="14" fillId="0" borderId="0"/>
    <xf numFmtId="0" fontId="32" fillId="0" borderId="0"/>
    <xf numFmtId="0" fontId="2" fillId="0" borderId="0"/>
    <xf numFmtId="0" fontId="2" fillId="0" borderId="0"/>
  </cellStyleXfs>
  <cellXfs count="781">
    <xf numFmtId="0" fontId="0" fillId="0" borderId="0" xfId="0"/>
    <xf numFmtId="0" fontId="3" fillId="0" borderId="0" xfId="0" applyFont="1"/>
    <xf numFmtId="0" fontId="3" fillId="0" borderId="0" xfId="0" applyFont="1" applyBorder="1"/>
    <xf numFmtId="0" fontId="3" fillId="0" borderId="0" xfId="0" applyFont="1" applyBorder="1" applyAlignment="1"/>
    <xf numFmtId="0" fontId="3" fillId="0" borderId="0" xfId="0" applyFont="1" applyFill="1" applyBorder="1" applyAlignment="1"/>
    <xf numFmtId="0" fontId="0" fillId="0" borderId="0" xfId="0" applyBorder="1"/>
    <xf numFmtId="0" fontId="3" fillId="0" borderId="0" xfId="0" applyFont="1" applyFill="1" applyBorder="1"/>
    <xf numFmtId="167" fontId="3" fillId="0" borderId="0" xfId="0" applyNumberFormat="1" applyFont="1" applyBorder="1" applyAlignment="1"/>
    <xf numFmtId="168" fontId="0" fillId="0" borderId="0" xfId="2" applyNumberFormat="1" applyFont="1"/>
    <xf numFmtId="167" fontId="0" fillId="0" borderId="0" xfId="0" applyNumberFormat="1"/>
    <xf numFmtId="2" fontId="3" fillId="0" borderId="0" xfId="0" applyNumberFormat="1" applyFont="1" applyBorder="1" applyAlignment="1">
      <alignment horizontal="center"/>
    </xf>
    <xf numFmtId="2" fontId="3" fillId="0" borderId="2" xfId="0" applyNumberFormat="1" applyFont="1" applyBorder="1" applyAlignment="1">
      <alignment horizontal="center"/>
    </xf>
    <xf numFmtId="0" fontId="3" fillId="0" borderId="3" xfId="0" applyFont="1" applyBorder="1"/>
    <xf numFmtId="0" fontId="3" fillId="0" borderId="4" xfId="0" applyFont="1" applyBorder="1"/>
    <xf numFmtId="2" fontId="3" fillId="0" borderId="5" xfId="0" applyNumberFormat="1" applyFont="1" applyBorder="1" applyAlignment="1">
      <alignment horizontal="center"/>
    </xf>
    <xf numFmtId="2" fontId="3" fillId="0" borderId="6" xfId="0" applyNumberFormat="1" applyFont="1" applyBorder="1" applyAlignment="1">
      <alignment horizontal="center"/>
    </xf>
    <xf numFmtId="0" fontId="3" fillId="0" borderId="7" xfId="0" applyFont="1" applyBorder="1"/>
    <xf numFmtId="167" fontId="3" fillId="0" borderId="3" xfId="0" applyNumberFormat="1" applyFont="1" applyBorder="1" applyAlignment="1">
      <alignment horizontal="center"/>
    </xf>
    <xf numFmtId="167" fontId="3" fillId="0" borderId="4" xfId="0" applyNumberFormat="1" applyFont="1" applyBorder="1" applyAlignment="1">
      <alignment horizontal="center"/>
    </xf>
    <xf numFmtId="2" fontId="3" fillId="0" borderId="4" xfId="0" applyNumberFormat="1" applyFont="1" applyBorder="1" applyAlignment="1">
      <alignment horizontal="center"/>
    </xf>
    <xf numFmtId="2" fontId="3" fillId="0" borderId="7" xfId="0" applyNumberFormat="1" applyFont="1" applyBorder="1" applyAlignment="1">
      <alignment horizontal="center"/>
    </xf>
    <xf numFmtId="0" fontId="4" fillId="2" borderId="8" xfId="12" applyFont="1" applyFill="1" applyBorder="1" applyAlignment="1">
      <alignment horizontal="center" vertical="top"/>
    </xf>
    <xf numFmtId="0" fontId="4" fillId="2" borderId="9" xfId="12" applyFont="1" applyFill="1" applyBorder="1" applyAlignment="1">
      <alignment horizontal="center" vertical="top"/>
    </xf>
    <xf numFmtId="0" fontId="4" fillId="2" borderId="10" xfId="12" applyFont="1" applyFill="1" applyBorder="1" applyAlignment="1">
      <alignment horizontal="left" vertical="top"/>
    </xf>
    <xf numFmtId="0" fontId="4" fillId="0" borderId="1" xfId="12" applyFont="1" applyFill="1" applyBorder="1" applyAlignment="1">
      <alignment vertical="top" wrapText="1"/>
    </xf>
    <xf numFmtId="0" fontId="4" fillId="0" borderId="11" xfId="12" applyFont="1" applyFill="1" applyBorder="1" applyAlignment="1">
      <alignment horizontal="right" vertical="top" wrapText="1"/>
    </xf>
    <xf numFmtId="0" fontId="4" fillId="0" borderId="12" xfId="12" applyFont="1" applyFill="1" applyBorder="1" applyAlignment="1">
      <alignment vertical="top" wrapText="1"/>
    </xf>
    <xf numFmtId="0" fontId="4" fillId="0" borderId="13" xfId="12" applyFont="1" applyFill="1" applyBorder="1" applyAlignment="1">
      <alignment horizontal="right" vertical="top" wrapText="1"/>
    </xf>
    <xf numFmtId="166" fontId="3" fillId="0" borderId="0" xfId="0" applyNumberFormat="1" applyFont="1" applyBorder="1" applyAlignment="1"/>
    <xf numFmtId="2" fontId="3" fillId="0" borderId="0" xfId="0" applyNumberFormat="1" applyFont="1" applyFill="1" applyBorder="1" applyAlignment="1">
      <alignment horizontal="center"/>
    </xf>
    <xf numFmtId="2" fontId="3" fillId="0" borderId="4" xfId="0" applyNumberFormat="1" applyFont="1" applyFill="1" applyBorder="1" applyAlignment="1">
      <alignment horizontal="center"/>
    </xf>
    <xf numFmtId="0" fontId="12" fillId="0" borderId="0" xfId="0" applyFont="1" applyFill="1" applyBorder="1"/>
    <xf numFmtId="0" fontId="7" fillId="4" borderId="14" xfId="0" applyFont="1" applyFill="1" applyBorder="1"/>
    <xf numFmtId="0" fontId="7" fillId="4" borderId="6" xfId="0" applyFont="1" applyFill="1" applyBorder="1"/>
    <xf numFmtId="167" fontId="3" fillId="0" borderId="0" xfId="0" applyNumberFormat="1" applyFont="1" applyBorder="1" applyAlignment="1">
      <alignment horizontal="center"/>
    </xf>
    <xf numFmtId="2" fontId="3" fillId="0" borderId="3" xfId="0" applyNumberFormat="1" applyFont="1" applyBorder="1" applyAlignment="1">
      <alignment horizontal="center"/>
    </xf>
    <xf numFmtId="0" fontId="11" fillId="5" borderId="15" xfId="0" applyFont="1" applyFill="1" applyBorder="1"/>
    <xf numFmtId="0" fontId="11" fillId="5" borderId="16" xfId="0" applyFont="1" applyFill="1" applyBorder="1"/>
    <xf numFmtId="0" fontId="11" fillId="5" borderId="17" xfId="0" applyFont="1" applyFill="1" applyBorder="1" applyAlignment="1">
      <alignment wrapText="1"/>
    </xf>
    <xf numFmtId="2" fontId="3" fillId="0" borderId="18" xfId="0" applyNumberFormat="1" applyFont="1" applyBorder="1" applyAlignment="1">
      <alignment horizontal="center"/>
    </xf>
    <xf numFmtId="2" fontId="3" fillId="0" borderId="19" xfId="0" applyNumberFormat="1" applyFont="1" applyBorder="1" applyAlignment="1">
      <alignment horizontal="center"/>
    </xf>
    <xf numFmtId="0" fontId="7" fillId="3" borderId="0" xfId="0" applyFont="1" applyFill="1" applyBorder="1"/>
    <xf numFmtId="167" fontId="3" fillId="0" borderId="0" xfId="0" applyNumberFormat="1" applyFont="1"/>
    <xf numFmtId="0" fontId="3" fillId="5" borderId="15" xfId="0" applyFont="1" applyFill="1" applyBorder="1" applyAlignment="1">
      <alignment wrapText="1"/>
    </xf>
    <xf numFmtId="0" fontId="3" fillId="5" borderId="20" xfId="0" applyFont="1" applyFill="1" applyBorder="1" applyAlignment="1">
      <alignment wrapText="1"/>
    </xf>
    <xf numFmtId="0" fontId="3" fillId="5" borderId="16" xfId="0" applyFont="1" applyFill="1" applyBorder="1" applyAlignment="1">
      <alignment wrapText="1"/>
    </xf>
    <xf numFmtId="167" fontId="3" fillId="0" borderId="14" xfId="0" applyNumberFormat="1" applyFont="1" applyBorder="1" applyAlignment="1"/>
    <xf numFmtId="167" fontId="3" fillId="0" borderId="14" xfId="0" applyNumberFormat="1" applyFont="1" applyBorder="1"/>
    <xf numFmtId="168" fontId="3" fillId="0" borderId="0" xfId="0" applyNumberFormat="1" applyFont="1" applyBorder="1" applyAlignment="1"/>
    <xf numFmtId="167" fontId="3" fillId="0" borderId="0" xfId="0" applyNumberFormat="1" applyFont="1" applyBorder="1"/>
    <xf numFmtId="167" fontId="3" fillId="0" borderId="6" xfId="0" applyNumberFormat="1" applyFont="1" applyBorder="1" applyAlignment="1"/>
    <xf numFmtId="167" fontId="3" fillId="0" borderId="6" xfId="0" applyNumberFormat="1" applyFont="1" applyBorder="1"/>
    <xf numFmtId="0" fontId="0" fillId="0" borderId="0" xfId="0" applyAlignment="1">
      <alignment horizontal="center"/>
    </xf>
    <xf numFmtId="167" fontId="3" fillId="0" borderId="14" xfId="0" applyNumberFormat="1" applyFont="1" applyBorder="1" applyAlignment="1">
      <alignment horizontal="center"/>
    </xf>
    <xf numFmtId="0" fontId="3" fillId="0" borderId="0" xfId="0" applyFont="1" applyBorder="1" applyAlignment="1">
      <alignment horizontal="center"/>
    </xf>
    <xf numFmtId="168" fontId="3" fillId="0" borderId="0" xfId="0" applyNumberFormat="1" applyFont="1" applyBorder="1" applyAlignment="1">
      <alignment horizontal="center"/>
    </xf>
    <xf numFmtId="0" fontId="3" fillId="0" borderId="6" xfId="0" applyFont="1" applyBorder="1" applyAlignment="1">
      <alignment horizontal="center"/>
    </xf>
    <xf numFmtId="167" fontId="3" fillId="0" borderId="6" xfId="0" applyNumberFormat="1" applyFont="1" applyBorder="1" applyAlignment="1">
      <alignment horizontal="center"/>
    </xf>
    <xf numFmtId="167" fontId="3" fillId="0" borderId="0" xfId="0" applyNumberFormat="1" applyFont="1" applyFill="1" applyBorder="1" applyAlignment="1"/>
    <xf numFmtId="0" fontId="8" fillId="4" borderId="21" xfId="0" applyFont="1" applyFill="1" applyBorder="1"/>
    <xf numFmtId="0" fontId="7" fillId="4" borderId="14" xfId="0" applyFont="1" applyFill="1" applyBorder="1" applyAlignment="1">
      <alignment horizontal="center"/>
    </xf>
    <xf numFmtId="0" fontId="7" fillId="4" borderId="3" xfId="0" applyFont="1" applyFill="1" applyBorder="1"/>
    <xf numFmtId="0" fontId="8" fillId="4" borderId="5" xfId="0" applyFont="1" applyFill="1" applyBorder="1"/>
    <xf numFmtId="0" fontId="7" fillId="4" borderId="6" xfId="0" applyFont="1" applyFill="1" applyBorder="1" applyAlignment="1">
      <alignment horizontal="center"/>
    </xf>
    <xf numFmtId="0" fontId="7" fillId="4" borderId="7" xfId="0" applyFont="1" applyFill="1" applyBorder="1"/>
    <xf numFmtId="0" fontId="0" fillId="0" borderId="0" xfId="0" applyBorder="1" applyAlignment="1">
      <alignment horizontal="center"/>
    </xf>
    <xf numFmtId="0" fontId="12" fillId="0" borderId="0" xfId="0" applyFont="1" applyBorder="1"/>
    <xf numFmtId="167" fontId="3" fillId="0" borderId="22" xfId="0" applyNumberFormat="1" applyFont="1" applyBorder="1" applyAlignment="1"/>
    <xf numFmtId="168" fontId="3" fillId="0" borderId="3" xfId="0" applyNumberFormat="1" applyFont="1" applyBorder="1" applyAlignment="1"/>
    <xf numFmtId="168" fontId="3" fillId="0" borderId="2" xfId="0" applyNumberFormat="1" applyFont="1" applyBorder="1" applyAlignment="1"/>
    <xf numFmtId="168" fontId="3" fillId="0" borderId="4" xfId="0" applyNumberFormat="1" applyFont="1" applyBorder="1" applyAlignment="1"/>
    <xf numFmtId="168" fontId="3" fillId="0" borderId="7" xfId="0" applyNumberFormat="1" applyFont="1" applyBorder="1" applyAlignment="1"/>
    <xf numFmtId="168" fontId="3" fillId="0" borderId="18" xfId="0" applyNumberFormat="1" applyFont="1" applyBorder="1" applyAlignment="1"/>
    <xf numFmtId="168" fontId="3" fillId="0" borderId="23" xfId="0" applyNumberFormat="1" applyFont="1" applyBorder="1" applyAlignment="1"/>
    <xf numFmtId="167" fontId="3" fillId="0" borderId="21" xfId="0" applyNumberFormat="1" applyFont="1" applyBorder="1" applyAlignment="1"/>
    <xf numFmtId="2" fontId="3" fillId="0" borderId="6" xfId="0" applyNumberFormat="1" applyFont="1" applyBorder="1" applyAlignment="1"/>
    <xf numFmtId="2" fontId="3" fillId="0" borderId="3" xfId="0" applyNumberFormat="1" applyFont="1" applyBorder="1" applyAlignment="1"/>
    <xf numFmtId="2" fontId="3" fillId="0" borderId="19" xfId="0" applyNumberFormat="1" applyFont="1" applyBorder="1" applyAlignment="1"/>
    <xf numFmtId="2" fontId="3" fillId="0" borderId="4" xfId="0" applyNumberFormat="1" applyFont="1" applyBorder="1" applyAlignment="1"/>
    <xf numFmtId="166" fontId="3" fillId="0" borderId="2" xfId="0" applyNumberFormat="1" applyFont="1" applyBorder="1" applyAlignment="1"/>
    <xf numFmtId="166" fontId="3" fillId="0" borderId="4" xfId="0" applyNumberFormat="1" applyFont="1" applyBorder="1" applyAlignment="1"/>
    <xf numFmtId="168" fontId="0" fillId="0" borderId="0" xfId="2" applyNumberFormat="1" applyFont="1" applyBorder="1"/>
    <xf numFmtId="0" fontId="16" fillId="0" borderId="0" xfId="0" applyFont="1"/>
    <xf numFmtId="0" fontId="18" fillId="5" borderId="15" xfId="0" applyFont="1" applyFill="1" applyBorder="1"/>
    <xf numFmtId="0" fontId="18" fillId="5" borderId="17" xfId="0" applyFont="1" applyFill="1" applyBorder="1" applyAlignment="1">
      <alignment wrapText="1"/>
    </xf>
    <xf numFmtId="0" fontId="18" fillId="5" borderId="16" xfId="0" applyFont="1" applyFill="1" applyBorder="1"/>
    <xf numFmtId="49" fontId="20" fillId="0" borderId="0" xfId="11" applyNumberFormat="1" applyFont="1" applyFill="1" applyBorder="1" applyAlignment="1">
      <alignment vertical="top"/>
    </xf>
    <xf numFmtId="49" fontId="15" fillId="0" borderId="0" xfId="11" applyNumberFormat="1" applyFont="1" applyFill="1" applyBorder="1" applyAlignment="1">
      <alignment vertical="top"/>
    </xf>
    <xf numFmtId="164" fontId="15" fillId="0" borderId="0" xfId="2" applyFont="1" applyFill="1" applyBorder="1" applyAlignment="1">
      <alignment vertical="top"/>
    </xf>
    <xf numFmtId="0" fontId="15" fillId="0" borderId="0" xfId="11" applyNumberFormat="1" applyFont="1" applyFill="1" applyBorder="1" applyAlignment="1">
      <alignment vertical="top"/>
    </xf>
    <xf numFmtId="164" fontId="15" fillId="0" borderId="0" xfId="2" applyFont="1" applyFill="1" applyBorder="1" applyAlignment="1">
      <alignment vertical="top" wrapText="1"/>
    </xf>
    <xf numFmtId="0" fontId="16" fillId="0" borderId="24" xfId="0" applyFont="1" applyBorder="1"/>
    <xf numFmtId="0" fontId="18" fillId="5" borderId="5" xfId="0" applyFont="1" applyFill="1" applyBorder="1"/>
    <xf numFmtId="0" fontId="18" fillId="5" borderId="25" xfId="0" applyFont="1" applyFill="1" applyBorder="1" applyAlignment="1">
      <alignment wrapText="1"/>
    </xf>
    <xf numFmtId="0" fontId="19" fillId="5" borderId="26" xfId="0" applyFont="1" applyFill="1" applyBorder="1" applyAlignment="1">
      <alignment wrapText="1"/>
    </xf>
    <xf numFmtId="0" fontId="19" fillId="5" borderId="7" xfId="0" applyFont="1" applyFill="1" applyBorder="1" applyAlignment="1">
      <alignment wrapText="1"/>
    </xf>
    <xf numFmtId="0" fontId="15" fillId="5" borderId="5" xfId="0" applyFont="1" applyFill="1" applyBorder="1" applyAlignment="1">
      <alignment wrapText="1"/>
    </xf>
    <xf numFmtId="0" fontId="15" fillId="5" borderId="6" xfId="0" applyFont="1" applyFill="1" applyBorder="1" applyAlignment="1">
      <alignment wrapText="1"/>
    </xf>
    <xf numFmtId="0" fontId="15" fillId="5" borderId="7" xfId="0" applyFont="1" applyFill="1" applyBorder="1" applyAlignment="1">
      <alignment wrapText="1"/>
    </xf>
    <xf numFmtId="0" fontId="18" fillId="5" borderId="7" xfId="0" applyFont="1" applyFill="1" applyBorder="1"/>
    <xf numFmtId="0" fontId="17" fillId="4" borderId="21" xfId="0" applyFont="1" applyFill="1" applyBorder="1"/>
    <xf numFmtId="0" fontId="16" fillId="4" borderId="14" xfId="0" applyFont="1" applyFill="1" applyBorder="1" applyAlignment="1"/>
    <xf numFmtId="0" fontId="16" fillId="4" borderId="14" xfId="0" applyFont="1" applyFill="1" applyBorder="1"/>
    <xf numFmtId="0" fontId="16" fillId="4" borderId="3" xfId="0" applyFont="1" applyFill="1" applyBorder="1"/>
    <xf numFmtId="0" fontId="17" fillId="4" borderId="5" xfId="0" applyFont="1" applyFill="1" applyBorder="1"/>
    <xf numFmtId="0" fontId="16" fillId="4" borderId="6" xfId="0" applyFont="1" applyFill="1" applyBorder="1" applyAlignment="1"/>
    <xf numFmtId="0" fontId="16" fillId="4" borderId="6" xfId="0" applyFont="1" applyFill="1" applyBorder="1"/>
    <xf numFmtId="0" fontId="16" fillId="4" borderId="7" xfId="0" applyFont="1" applyFill="1" applyBorder="1"/>
    <xf numFmtId="0" fontId="7" fillId="4" borderId="0" xfId="0" applyFont="1" applyFill="1" applyBorder="1" applyAlignment="1"/>
    <xf numFmtId="0" fontId="0" fillId="4" borderId="0" xfId="0" applyFill="1" applyBorder="1"/>
    <xf numFmtId="0" fontId="7" fillId="4" borderId="14" xfId="0" applyFont="1" applyFill="1" applyBorder="1" applyAlignment="1"/>
    <xf numFmtId="0" fontId="0" fillId="4" borderId="14" xfId="0" applyFill="1" applyBorder="1"/>
    <xf numFmtId="0" fontId="0" fillId="4" borderId="3" xfId="0" applyFill="1" applyBorder="1"/>
    <xf numFmtId="0" fontId="0" fillId="4" borderId="6" xfId="0" applyFill="1" applyBorder="1"/>
    <xf numFmtId="0" fontId="0" fillId="4" borderId="7" xfId="0" applyFill="1" applyBorder="1"/>
    <xf numFmtId="0" fontId="0" fillId="0" borderId="0" xfId="0" applyFill="1" applyBorder="1"/>
    <xf numFmtId="0" fontId="8" fillId="4" borderId="2" xfId="0" applyFont="1" applyFill="1" applyBorder="1"/>
    <xf numFmtId="0" fontId="0" fillId="4" borderId="4" xfId="0" applyFill="1" applyBorder="1"/>
    <xf numFmtId="168" fontId="3" fillId="0" borderId="21" xfId="0" applyNumberFormat="1" applyFont="1" applyBorder="1"/>
    <xf numFmtId="168" fontId="3" fillId="0" borderId="14" xfId="0" applyNumberFormat="1" applyFont="1" applyBorder="1"/>
    <xf numFmtId="167" fontId="3" fillId="0" borderId="3" xfId="0" applyNumberFormat="1" applyFont="1" applyBorder="1"/>
    <xf numFmtId="168" fontId="3" fillId="0" borderId="2" xfId="0" applyNumberFormat="1" applyFont="1" applyBorder="1"/>
    <xf numFmtId="168" fontId="3" fillId="0" borderId="0" xfId="0" applyNumberFormat="1" applyFont="1" applyBorder="1"/>
    <xf numFmtId="167" fontId="3" fillId="0" borderId="4" xfId="0" applyNumberFormat="1" applyFont="1" applyBorder="1"/>
    <xf numFmtId="168" fontId="3" fillId="0" borderId="5" xfId="0" applyNumberFormat="1" applyFont="1" applyBorder="1"/>
    <xf numFmtId="168" fontId="3" fillId="0" borderId="6" xfId="0" applyNumberFormat="1" applyFont="1" applyBorder="1"/>
    <xf numFmtId="167" fontId="3" fillId="0" borderId="7" xfId="0" applyNumberFormat="1" applyFont="1" applyBorder="1"/>
    <xf numFmtId="0" fontId="3" fillId="0" borderId="22" xfId="0" applyFont="1" applyBorder="1" applyAlignment="1"/>
    <xf numFmtId="0" fontId="18" fillId="5" borderId="27" xfId="0" applyFont="1" applyFill="1" applyBorder="1"/>
    <xf numFmtId="0" fontId="19" fillId="5" borderId="28" xfId="0" applyFont="1" applyFill="1" applyBorder="1" applyAlignment="1">
      <alignment horizontal="center" wrapText="1"/>
    </xf>
    <xf numFmtId="0" fontId="19" fillId="5" borderId="16" xfId="0" applyFont="1" applyFill="1" applyBorder="1" applyAlignment="1">
      <alignment horizontal="center" wrapText="1"/>
    </xf>
    <xf numFmtId="0" fontId="15" fillId="5" borderId="15" xfId="0" applyFont="1" applyFill="1" applyBorder="1" applyAlignment="1">
      <alignment horizontal="center" wrapText="1"/>
    </xf>
    <xf numFmtId="0" fontId="15" fillId="5" borderId="20" xfId="0" applyFont="1" applyFill="1" applyBorder="1" applyAlignment="1">
      <alignment horizontal="center" wrapText="1"/>
    </xf>
    <xf numFmtId="0" fontId="15" fillId="5" borderId="16" xfId="0" applyFont="1" applyFill="1" applyBorder="1" applyAlignment="1">
      <alignment horizontal="center" wrapText="1"/>
    </xf>
    <xf numFmtId="167" fontId="3" fillId="0" borderId="7" xfId="0" applyNumberFormat="1" applyFont="1" applyBorder="1" applyAlignment="1">
      <alignment horizontal="center"/>
    </xf>
    <xf numFmtId="0" fontId="0" fillId="0" borderId="0" xfId="0" applyFill="1" applyBorder="1" applyAlignment="1">
      <alignment horizontal="center"/>
    </xf>
    <xf numFmtId="0" fontId="8" fillId="4" borderId="21" xfId="0" applyFont="1" applyFill="1" applyBorder="1" applyAlignment="1"/>
    <xf numFmtId="0" fontId="8" fillId="4" borderId="14" xfId="0" applyFont="1" applyFill="1" applyBorder="1" applyAlignment="1"/>
    <xf numFmtId="168" fontId="7" fillId="4" borderId="14" xfId="2" applyNumberFormat="1" applyFont="1" applyFill="1" applyBorder="1"/>
    <xf numFmtId="0" fontId="8" fillId="4" borderId="5" xfId="0" applyFont="1" applyFill="1" applyBorder="1" applyAlignment="1"/>
    <xf numFmtId="0" fontId="8" fillId="4" borderId="6" xfId="0" applyFont="1" applyFill="1" applyBorder="1" applyAlignment="1"/>
    <xf numFmtId="168" fontId="7" fillId="4" borderId="6" xfId="2" applyNumberFormat="1" applyFont="1" applyFill="1" applyBorder="1"/>
    <xf numFmtId="168" fontId="3" fillId="0" borderId="0" xfId="2" applyNumberFormat="1" applyFont="1" applyFill="1" applyBorder="1" applyAlignment="1"/>
    <xf numFmtId="167" fontId="3" fillId="0" borderId="2" xfId="0" applyNumberFormat="1" applyFont="1" applyBorder="1"/>
    <xf numFmtId="0" fontId="3" fillId="0" borderId="22" xfId="0" applyFont="1" applyFill="1" applyBorder="1" applyAlignment="1"/>
    <xf numFmtId="0" fontId="3" fillId="0" borderId="24" xfId="0" applyFont="1" applyFill="1" applyBorder="1" applyAlignment="1"/>
    <xf numFmtId="168" fontId="7" fillId="4" borderId="14" xfId="2" applyNumberFormat="1" applyFont="1" applyFill="1" applyBorder="1" applyAlignment="1">
      <alignment horizontal="center"/>
    </xf>
    <xf numFmtId="168" fontId="7" fillId="4" borderId="6" xfId="2" applyNumberFormat="1" applyFont="1" applyFill="1" applyBorder="1" applyAlignment="1">
      <alignment horizontal="center"/>
    </xf>
    <xf numFmtId="168" fontId="3" fillId="0" borderId="22" xfId="0" applyNumberFormat="1" applyFont="1" applyBorder="1"/>
    <xf numFmtId="168" fontId="3" fillId="0" borderId="24" xfId="0" applyNumberFormat="1" applyFont="1" applyBorder="1"/>
    <xf numFmtId="0" fontId="3" fillId="0" borderId="29" xfId="0" applyFont="1" applyFill="1" applyBorder="1" applyAlignment="1">
      <alignment vertical="top" wrapText="1"/>
    </xf>
    <xf numFmtId="0" fontId="3" fillId="0" borderId="0" xfId="0" applyFont="1" applyAlignment="1">
      <alignment vertical="center"/>
    </xf>
    <xf numFmtId="0" fontId="15" fillId="0" borderId="0" xfId="0" applyFont="1" applyAlignment="1">
      <alignment vertical="center"/>
    </xf>
    <xf numFmtId="0" fontId="3" fillId="0" borderId="4" xfId="0" applyFont="1" applyBorder="1" applyAlignment="1">
      <alignment vertical="center"/>
    </xf>
    <xf numFmtId="0" fontId="4" fillId="0" borderId="7" xfId="0" applyFont="1" applyBorder="1" applyAlignment="1">
      <alignment vertical="center" wrapText="1"/>
    </xf>
    <xf numFmtId="0" fontId="15" fillId="0" borderId="6"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15" fillId="0" borderId="7" xfId="0" applyFont="1" applyBorder="1" applyAlignment="1">
      <alignment vertical="center"/>
    </xf>
    <xf numFmtId="0" fontId="15" fillId="0" borderId="5" xfId="0" applyFont="1" applyBorder="1" applyAlignment="1">
      <alignment vertical="center"/>
    </xf>
    <xf numFmtId="0" fontId="3" fillId="0" borderId="6" xfId="0" applyFont="1" applyBorder="1" applyAlignment="1">
      <alignment vertical="center"/>
    </xf>
    <xf numFmtId="0" fontId="16" fillId="0" borderId="22" xfId="0" applyFont="1" applyBorder="1" applyAlignment="1">
      <alignment vertical="center" wrapText="1"/>
    </xf>
    <xf numFmtId="0" fontId="16" fillId="0" borderId="22" xfId="0" applyFont="1" applyBorder="1" applyAlignment="1">
      <alignment wrapText="1"/>
    </xf>
    <xf numFmtId="0" fontId="17" fillId="4" borderId="27" xfId="0" applyFont="1" applyFill="1" applyBorder="1" applyAlignment="1">
      <alignment vertical="center" wrapText="1"/>
    </xf>
    <xf numFmtId="0" fontId="17" fillId="4" borderId="27" xfId="0" applyFont="1" applyFill="1" applyBorder="1" applyAlignment="1">
      <alignment wrapText="1"/>
    </xf>
    <xf numFmtId="0" fontId="17" fillId="4" borderId="27" xfId="0" applyFont="1" applyFill="1" applyBorder="1"/>
    <xf numFmtId="0" fontId="0" fillId="6" borderId="0" xfId="0" applyFill="1"/>
    <xf numFmtId="0" fontId="16" fillId="6" borderId="0" xfId="0" applyFont="1" applyFill="1"/>
    <xf numFmtId="0" fontId="16" fillId="6" borderId="0" xfId="0" applyFont="1" applyFill="1" applyAlignment="1">
      <alignment wrapText="1"/>
    </xf>
    <xf numFmtId="0" fontId="22" fillId="6" borderId="0" xfId="0" applyFont="1" applyFill="1" applyAlignment="1">
      <alignment vertical="center"/>
    </xf>
    <xf numFmtId="0" fontId="14" fillId="0" borderId="22" xfId="0" applyFont="1" applyBorder="1" applyAlignment="1">
      <alignment vertical="center" wrapText="1"/>
    </xf>
    <xf numFmtId="0" fontId="14" fillId="0" borderId="24" xfId="0" applyFont="1" applyBorder="1" applyAlignment="1">
      <alignment vertical="center" wrapText="1"/>
    </xf>
    <xf numFmtId="167" fontId="3" fillId="0" borderId="3" xfId="0" applyNumberFormat="1" applyFont="1" applyBorder="1" applyAlignment="1"/>
    <xf numFmtId="167" fontId="3" fillId="0" borderId="2" xfId="0" applyNumberFormat="1" applyFont="1" applyBorder="1" applyAlignment="1"/>
    <xf numFmtId="167" fontId="3" fillId="0" borderId="4" xfId="0" applyNumberFormat="1" applyFont="1" applyBorder="1" applyAlignment="1"/>
    <xf numFmtId="167" fontId="3" fillId="0" borderId="2" xfId="0" applyNumberFormat="1" applyFont="1" applyFill="1" applyBorder="1" applyAlignment="1"/>
    <xf numFmtId="167" fontId="3" fillId="0" borderId="5" xfId="0" applyNumberFormat="1" applyFont="1" applyBorder="1" applyAlignment="1"/>
    <xf numFmtId="2" fontId="3" fillId="0" borderId="7" xfId="0" applyNumberFormat="1" applyFont="1" applyBorder="1" applyAlignment="1"/>
    <xf numFmtId="170" fontId="3" fillId="0" borderId="0" xfId="0" applyNumberFormat="1" applyFont="1" applyBorder="1" applyAlignment="1"/>
    <xf numFmtId="11" fontId="0" fillId="0" borderId="0" xfId="0" applyNumberFormat="1"/>
    <xf numFmtId="0" fontId="34" fillId="0" borderId="0" xfId="0" applyFont="1" applyFill="1" applyBorder="1" applyAlignment="1">
      <alignment vertical="center" wrapText="1"/>
    </xf>
    <xf numFmtId="0" fontId="0" fillId="0" borderId="0" xfId="0" applyAlignment="1">
      <alignment wrapText="1"/>
    </xf>
    <xf numFmtId="2" fontId="0" fillId="0" borderId="0" xfId="0" applyNumberFormat="1"/>
    <xf numFmtId="0" fontId="35" fillId="0" borderId="0" xfId="0" applyFont="1" applyFill="1" applyBorder="1" applyAlignment="1">
      <alignment vertical="center" wrapText="1"/>
    </xf>
    <xf numFmtId="0" fontId="33" fillId="0" borderId="0" xfId="0" applyFont="1"/>
    <xf numFmtId="167" fontId="15" fillId="0" borderId="2" xfId="0" applyNumberFormat="1" applyFont="1" applyBorder="1" applyAlignment="1">
      <alignment horizontal="center" vertical="center"/>
    </xf>
    <xf numFmtId="167" fontId="15" fillId="0" borderId="0" xfId="0" applyNumberFormat="1" applyFont="1" applyBorder="1" applyAlignment="1">
      <alignment horizontal="center" vertical="center"/>
    </xf>
    <xf numFmtId="167" fontId="15" fillId="0" borderId="4" xfId="0" applyNumberFormat="1" applyFont="1" applyBorder="1" applyAlignment="1">
      <alignment horizontal="center" vertical="center"/>
    </xf>
    <xf numFmtId="2" fontId="3" fillId="0" borderId="2" xfId="0" applyNumberFormat="1" applyFont="1" applyBorder="1" applyAlignment="1">
      <alignment horizontal="center" vertical="center"/>
    </xf>
    <xf numFmtId="2" fontId="3" fillId="0" borderId="4" xfId="0" applyNumberFormat="1" applyFont="1" applyBorder="1" applyAlignment="1">
      <alignment horizontal="center" vertical="center"/>
    </xf>
    <xf numFmtId="2" fontId="15" fillId="0" borderId="2" xfId="0" applyNumberFormat="1" applyFont="1" applyBorder="1" applyAlignment="1">
      <alignment horizontal="center" vertical="center"/>
    </xf>
    <xf numFmtId="2" fontId="15" fillId="0" borderId="0" xfId="0" applyNumberFormat="1" applyFont="1" applyBorder="1" applyAlignment="1">
      <alignment horizontal="center" vertical="center"/>
    </xf>
    <xf numFmtId="2" fontId="15" fillId="0" borderId="4" xfId="0" applyNumberFormat="1" applyFont="1" applyBorder="1" applyAlignment="1">
      <alignment horizontal="center" vertical="center"/>
    </xf>
    <xf numFmtId="167" fontId="36" fillId="0" borderId="0" xfId="0" applyNumberFormat="1" applyFont="1" applyBorder="1" applyAlignment="1">
      <alignment horizontal="right"/>
    </xf>
    <xf numFmtId="0" fontId="3" fillId="0" borderId="0" xfId="0" applyFont="1" applyFill="1" applyBorder="1" applyAlignment="1">
      <alignment horizontal="center"/>
    </xf>
    <xf numFmtId="0" fontId="12" fillId="5" borderId="28" xfId="0" applyFont="1" applyFill="1" applyBorder="1" applyAlignment="1">
      <alignment horizontal="center" wrapText="1"/>
    </xf>
    <xf numFmtId="0" fontId="12" fillId="5" borderId="16" xfId="0" applyFont="1" applyFill="1" applyBorder="1" applyAlignment="1">
      <alignment horizontal="center" wrapText="1"/>
    </xf>
    <xf numFmtId="167" fontId="36" fillId="0" borderId="0" xfId="0" applyNumberFormat="1" applyFont="1" applyAlignment="1">
      <alignment horizontal="center"/>
    </xf>
    <xf numFmtId="0" fontId="36" fillId="0" borderId="0" xfId="0" applyFont="1" applyBorder="1" applyAlignment="1">
      <alignment wrapText="1"/>
    </xf>
    <xf numFmtId="167" fontId="3" fillId="0" borderId="19" xfId="0" applyNumberFormat="1" applyFont="1" applyBorder="1" applyAlignment="1">
      <alignment horizontal="center"/>
    </xf>
    <xf numFmtId="0" fontId="36" fillId="0" borderId="22" xfId="0" applyFont="1" applyBorder="1" applyAlignment="1">
      <alignment wrapText="1"/>
    </xf>
    <xf numFmtId="0" fontId="3" fillId="0" borderId="30" xfId="0" applyFont="1" applyBorder="1" applyAlignment="1">
      <alignment horizontal="center"/>
    </xf>
    <xf numFmtId="0" fontId="3" fillId="0" borderId="31" xfId="0" applyFont="1" applyBorder="1" applyAlignment="1">
      <alignment horizontal="center"/>
    </xf>
    <xf numFmtId="167" fontId="36" fillId="0" borderId="4" xfId="0" applyNumberFormat="1" applyFont="1" applyBorder="1" applyAlignment="1">
      <alignment horizontal="right"/>
    </xf>
    <xf numFmtId="0" fontId="36" fillId="0" borderId="31" xfId="0" applyFont="1" applyBorder="1" applyAlignment="1">
      <alignment horizontal="center"/>
    </xf>
    <xf numFmtId="167" fontId="36" fillId="0" borderId="2" xfId="0" applyNumberFormat="1" applyFont="1" applyBorder="1" applyAlignment="1">
      <alignment horizontal="right"/>
    </xf>
    <xf numFmtId="167" fontId="3" fillId="0" borderId="2" xfId="0" applyNumberFormat="1" applyFont="1" applyBorder="1" applyAlignment="1">
      <alignment horizontal="right"/>
    </xf>
    <xf numFmtId="167" fontId="36" fillId="0" borderId="2" xfId="2" applyNumberFormat="1" applyFont="1" applyBorder="1" applyAlignment="1">
      <alignment horizontal="right"/>
    </xf>
    <xf numFmtId="0" fontId="36" fillId="0" borderId="0" xfId="0" applyFont="1" applyBorder="1" applyAlignment="1"/>
    <xf numFmtId="0" fontId="36" fillId="0" borderId="22" xfId="0" applyFont="1" applyBorder="1" applyAlignment="1"/>
    <xf numFmtId="0" fontId="36" fillId="0" borderId="0" xfId="0" applyFont="1" applyAlignment="1"/>
    <xf numFmtId="0" fontId="11" fillId="0" borderId="0" xfId="0" applyFont="1" applyFill="1" applyBorder="1"/>
    <xf numFmtId="0" fontId="11" fillId="0" borderId="0" xfId="0" applyFont="1" applyFill="1" applyBorder="1" applyAlignment="1">
      <alignment wrapText="1"/>
    </xf>
    <xf numFmtId="0" fontId="12" fillId="0" borderId="0" xfId="0" applyFont="1" applyFill="1" applyBorder="1" applyAlignment="1">
      <alignment horizontal="center" wrapText="1"/>
    </xf>
    <xf numFmtId="0" fontId="12" fillId="0" borderId="0" xfId="0" applyFont="1" applyFill="1" applyBorder="1" applyAlignment="1">
      <alignment wrapText="1"/>
    </xf>
    <xf numFmtId="0" fontId="3" fillId="0" borderId="0" xfId="0" applyFont="1" applyFill="1" applyBorder="1" applyAlignment="1">
      <alignment wrapText="1"/>
    </xf>
    <xf numFmtId="167" fontId="3" fillId="0" borderId="21" xfId="0" applyNumberFormat="1" applyFont="1" applyBorder="1" applyAlignment="1">
      <alignment horizontal="right"/>
    </xf>
    <xf numFmtId="167" fontId="3" fillId="0" borderId="14" xfId="0" applyNumberFormat="1" applyFont="1" applyBorder="1" applyAlignment="1">
      <alignment horizontal="right"/>
    </xf>
    <xf numFmtId="167" fontId="3" fillId="0" borderId="3" xfId="0" applyNumberFormat="1" applyFont="1" applyBorder="1" applyAlignment="1">
      <alignment horizontal="right"/>
    </xf>
    <xf numFmtId="167" fontId="3" fillId="0" borderId="0" xfId="0" applyNumberFormat="1" applyFont="1" applyBorder="1" applyAlignment="1">
      <alignment horizontal="right"/>
    </xf>
    <xf numFmtId="167" fontId="3" fillId="0" borderId="4" xfId="0" applyNumberFormat="1" applyFont="1" applyBorder="1" applyAlignment="1">
      <alignment horizontal="right"/>
    </xf>
    <xf numFmtId="0" fontId="3" fillId="0" borderId="0" xfId="0" applyFont="1" applyAlignment="1"/>
    <xf numFmtId="0" fontId="3" fillId="0" borderId="32" xfId="0" applyFont="1" applyBorder="1" applyAlignment="1">
      <alignment horizontal="center"/>
    </xf>
    <xf numFmtId="167" fontId="3" fillId="0" borderId="5" xfId="0" applyNumberFormat="1" applyFont="1" applyBorder="1" applyAlignment="1">
      <alignment horizontal="right"/>
    </xf>
    <xf numFmtId="167" fontId="3" fillId="0" borderId="6" xfId="0" applyNumberFormat="1" applyFont="1" applyBorder="1" applyAlignment="1">
      <alignment horizontal="right"/>
    </xf>
    <xf numFmtId="167" fontId="3" fillId="0" borderId="7" xfId="0" applyNumberFormat="1" applyFont="1" applyBorder="1" applyAlignment="1">
      <alignment horizontal="right"/>
    </xf>
    <xf numFmtId="0" fontId="3" fillId="0" borderId="22" xfId="0" applyFont="1" applyBorder="1"/>
    <xf numFmtId="0" fontId="3" fillId="0" borderId="24" xfId="0" applyFont="1" applyBorder="1"/>
    <xf numFmtId="0" fontId="3" fillId="0" borderId="0" xfId="0" applyFont="1" applyFill="1" applyAlignment="1"/>
    <xf numFmtId="0" fontId="11" fillId="0" borderId="0" xfId="0" applyFont="1" applyFill="1" applyBorder="1" applyAlignment="1"/>
    <xf numFmtId="0" fontId="3" fillId="0" borderId="29" xfId="0" applyFont="1" applyBorder="1" applyAlignment="1"/>
    <xf numFmtId="0" fontId="12" fillId="0" borderId="0" xfId="0" applyFont="1" applyFill="1" applyBorder="1" applyAlignment="1"/>
    <xf numFmtId="168" fontId="3" fillId="0" borderId="0" xfId="2" applyNumberFormat="1" applyFont="1" applyBorder="1" applyAlignment="1"/>
    <xf numFmtId="49" fontId="3" fillId="0" borderId="14" xfId="11" applyNumberFormat="1" applyFont="1" applyFill="1" applyBorder="1" applyAlignment="1">
      <alignment horizontal="center"/>
    </xf>
    <xf numFmtId="168" fontId="3" fillId="0" borderId="14" xfId="2" applyNumberFormat="1" applyFont="1" applyFill="1" applyBorder="1" applyAlignment="1">
      <alignment horizontal="right" wrapText="1"/>
    </xf>
    <xf numFmtId="164" fontId="3" fillId="0" borderId="14" xfId="2" applyFont="1" applyFill="1" applyBorder="1" applyAlignment="1">
      <alignment horizontal="right" wrapText="1"/>
    </xf>
    <xf numFmtId="49" fontId="3" fillId="0" borderId="0" xfId="11" applyNumberFormat="1" applyFont="1" applyFill="1" applyBorder="1" applyAlignment="1">
      <alignment horizontal="center"/>
    </xf>
    <xf numFmtId="168" fontId="3" fillId="0" borderId="0" xfId="0" applyNumberFormat="1" applyFont="1" applyFill="1" applyBorder="1" applyAlignment="1"/>
    <xf numFmtId="2" fontId="3" fillId="0" borderId="0" xfId="0" applyNumberFormat="1" applyFont="1" applyFill="1" applyBorder="1" applyAlignment="1"/>
    <xf numFmtId="168" fontId="3" fillId="0" borderId="0" xfId="2" applyNumberFormat="1" applyFont="1" applyFill="1" applyBorder="1" applyAlignment="1">
      <alignment horizontal="right"/>
    </xf>
    <xf numFmtId="164" fontId="3" fillId="0" borderId="0" xfId="2" applyFont="1" applyFill="1" applyBorder="1" applyAlignment="1">
      <alignment horizontal="right"/>
    </xf>
    <xf numFmtId="167" fontId="3" fillId="0" borderId="0" xfId="2" applyNumberFormat="1" applyFont="1" applyFill="1" applyBorder="1" applyAlignment="1"/>
    <xf numFmtId="164" fontId="3" fillId="0" borderId="6" xfId="2" applyFont="1" applyFill="1" applyBorder="1" applyAlignment="1">
      <alignment horizontal="center"/>
    </xf>
    <xf numFmtId="164" fontId="3" fillId="0" borderId="6" xfId="2" applyFont="1" applyFill="1" applyBorder="1" applyAlignment="1"/>
    <xf numFmtId="0" fontId="3" fillId="0" borderId="24" xfId="0" applyFont="1" applyBorder="1" applyAlignment="1"/>
    <xf numFmtId="167" fontId="3" fillId="0" borderId="30" xfId="0" applyNumberFormat="1" applyFont="1" applyBorder="1" applyAlignment="1">
      <alignment horizontal="right"/>
    </xf>
    <xf numFmtId="167" fontId="3" fillId="0" borderId="31" xfId="0" applyNumberFormat="1" applyFont="1" applyBorder="1" applyAlignment="1">
      <alignment horizontal="right"/>
    </xf>
    <xf numFmtId="167" fontId="3" fillId="0" borderId="32" xfId="0" applyNumberFormat="1" applyFont="1" applyBorder="1" applyAlignment="1">
      <alignment horizontal="right"/>
    </xf>
    <xf numFmtId="2" fontId="3" fillId="0" borderId="5" xfId="0" applyNumberFormat="1" applyFont="1" applyBorder="1" applyAlignment="1"/>
    <xf numFmtId="0" fontId="3" fillId="0" borderId="0" xfId="0" applyFont="1" applyAlignment="1">
      <alignment horizontal="center"/>
    </xf>
    <xf numFmtId="0" fontId="3" fillId="0" borderId="29" xfId="0" applyFont="1" applyBorder="1"/>
    <xf numFmtId="0" fontId="11" fillId="0" borderId="0" xfId="0" applyFont="1" applyFill="1" applyBorder="1" applyAlignment="1">
      <alignment horizontal="center" wrapText="1"/>
    </xf>
    <xf numFmtId="0" fontId="3" fillId="0" borderId="0" xfId="0" applyFont="1" applyFill="1" applyBorder="1" applyAlignment="1">
      <alignment horizontal="center" wrapText="1"/>
    </xf>
    <xf numFmtId="0" fontId="3" fillId="0" borderId="0" xfId="0" applyFont="1" applyFill="1"/>
    <xf numFmtId="0" fontId="3" fillId="0" borderId="20" xfId="0" applyFont="1" applyBorder="1" applyAlignment="1">
      <alignment horizontal="center"/>
    </xf>
    <xf numFmtId="0" fontId="3" fillId="0" borderId="27" xfId="0" applyFont="1" applyBorder="1"/>
    <xf numFmtId="168" fontId="3" fillId="0" borderId="0" xfId="2" applyNumberFormat="1" applyFont="1" applyBorder="1"/>
    <xf numFmtId="0" fontId="0" fillId="4" borderId="14" xfId="0" applyFill="1" applyBorder="1" applyAlignment="1">
      <alignment horizontal="center"/>
    </xf>
    <xf numFmtId="0" fontId="0" fillId="4" borderId="6" xfId="0" applyFill="1" applyBorder="1" applyAlignment="1">
      <alignment horizontal="center"/>
    </xf>
    <xf numFmtId="167" fontId="3" fillId="0" borderId="0" xfId="0" applyNumberFormat="1" applyFont="1" applyFill="1" applyBorder="1" applyAlignment="1">
      <alignment horizontal="center"/>
    </xf>
    <xf numFmtId="2" fontId="3" fillId="0" borderId="0" xfId="0" applyNumberFormat="1" applyFont="1" applyAlignment="1">
      <alignment horizontal="center"/>
    </xf>
    <xf numFmtId="2" fontId="3" fillId="0" borderId="21" xfId="0" applyNumberFormat="1" applyFont="1" applyBorder="1" applyAlignment="1">
      <alignment horizontal="center"/>
    </xf>
    <xf numFmtId="2" fontId="3" fillId="0" borderId="14" xfId="0" applyNumberFormat="1" applyFont="1" applyBorder="1" applyAlignment="1">
      <alignment horizontal="center"/>
    </xf>
    <xf numFmtId="2" fontId="3" fillId="0" borderId="20" xfId="0" applyNumberFormat="1" applyFont="1" applyBorder="1" applyAlignment="1">
      <alignment horizontal="center"/>
    </xf>
    <xf numFmtId="167" fontId="3" fillId="0" borderId="28" xfId="0" applyNumberFormat="1" applyFont="1" applyBorder="1" applyAlignment="1">
      <alignment horizontal="center"/>
    </xf>
    <xf numFmtId="167" fontId="3" fillId="0" borderId="16" xfId="0" applyNumberFormat="1" applyFont="1" applyBorder="1" applyAlignment="1">
      <alignment horizontal="center"/>
    </xf>
    <xf numFmtId="167" fontId="3" fillId="0" borderId="0" xfId="0" applyNumberFormat="1" applyFont="1" applyAlignment="1">
      <alignment horizontal="center"/>
    </xf>
    <xf numFmtId="167" fontId="3" fillId="0" borderId="18" xfId="0" applyNumberFormat="1" applyFont="1" applyBorder="1" applyAlignment="1">
      <alignment horizontal="center"/>
    </xf>
    <xf numFmtId="167" fontId="12" fillId="0" borderId="19" xfId="0" applyNumberFormat="1" applyFont="1" applyFill="1" applyBorder="1" applyAlignment="1">
      <alignment horizontal="center"/>
    </xf>
    <xf numFmtId="167" fontId="3" fillId="0" borderId="4" xfId="2" applyNumberFormat="1" applyFont="1" applyFill="1" applyBorder="1" applyAlignment="1">
      <alignment horizontal="center"/>
    </xf>
    <xf numFmtId="167" fontId="3" fillId="0" borderId="23" xfId="0" applyNumberFormat="1" applyFont="1" applyBorder="1" applyAlignment="1">
      <alignment horizontal="center"/>
    </xf>
    <xf numFmtId="167" fontId="3" fillId="0" borderId="0" xfId="2" applyNumberFormat="1" applyFont="1" applyFill="1" applyBorder="1" applyAlignment="1">
      <alignment horizontal="center"/>
    </xf>
    <xf numFmtId="1" fontId="3" fillId="0" borderId="19" xfId="0" applyNumberFormat="1" applyFont="1" applyBorder="1" applyAlignment="1">
      <alignment horizontal="center"/>
    </xf>
    <xf numFmtId="1" fontId="3" fillId="0" borderId="23" xfId="0" applyNumberFormat="1" applyFont="1" applyBorder="1" applyAlignment="1">
      <alignment horizontal="center"/>
    </xf>
    <xf numFmtId="167" fontId="3" fillId="0" borderId="0" xfId="0" applyNumberFormat="1" applyFont="1" applyFill="1" applyAlignment="1">
      <alignment horizontal="center"/>
    </xf>
    <xf numFmtId="1" fontId="3" fillId="0" borderId="4" xfId="0" applyNumberFormat="1" applyFont="1" applyBorder="1" applyAlignment="1">
      <alignment horizontal="center"/>
    </xf>
    <xf numFmtId="0" fontId="3" fillId="0" borderId="33" xfId="0" applyFont="1" applyBorder="1" applyAlignment="1">
      <alignment horizontal="center"/>
    </xf>
    <xf numFmtId="167" fontId="3" fillId="0" borderId="14" xfId="2" applyNumberFormat="1" applyFont="1" applyBorder="1"/>
    <xf numFmtId="167" fontId="3" fillId="0" borderId="0" xfId="2" applyNumberFormat="1" applyFont="1" applyBorder="1"/>
    <xf numFmtId="0" fontId="3" fillId="0" borderId="29" xfId="0" applyFont="1" applyBorder="1" applyAlignment="1">
      <alignment vertical="center" wrapText="1"/>
    </xf>
    <xf numFmtId="0" fontId="3" fillId="0" borderId="22" xfId="0" applyFont="1" applyBorder="1" applyAlignment="1">
      <alignment vertical="center" wrapText="1"/>
    </xf>
    <xf numFmtId="0" fontId="3" fillId="0" borderId="24" xfId="0" applyFont="1" applyBorder="1" applyAlignment="1">
      <alignment vertical="center" wrapText="1"/>
    </xf>
    <xf numFmtId="0" fontId="3" fillId="0" borderId="0" xfId="0" applyFont="1" applyBorder="1" applyAlignment="1">
      <alignment vertical="center" wrapText="1"/>
    </xf>
    <xf numFmtId="167" fontId="3" fillId="0" borderId="6" xfId="2" applyNumberFormat="1" applyFont="1" applyBorder="1"/>
    <xf numFmtId="167" fontId="3" fillId="0" borderId="18" xfId="0" applyNumberFormat="1" applyFont="1" applyFill="1" applyBorder="1" applyAlignment="1">
      <alignment horizontal="center"/>
    </xf>
    <xf numFmtId="167" fontId="3" fillId="0" borderId="14" xfId="0" applyNumberFormat="1" applyFont="1" applyFill="1" applyBorder="1" applyAlignment="1">
      <alignment horizontal="center"/>
    </xf>
    <xf numFmtId="167" fontId="3" fillId="0" borderId="19" xfId="0" applyNumberFormat="1" applyFont="1" applyFill="1" applyBorder="1" applyAlignment="1">
      <alignment horizontal="center"/>
    </xf>
    <xf numFmtId="167" fontId="3" fillId="0" borderId="23" xfId="0" applyNumberFormat="1" applyFont="1" applyFill="1" applyBorder="1" applyAlignment="1">
      <alignment horizontal="center"/>
    </xf>
    <xf numFmtId="167" fontId="3" fillId="0" borderId="6" xfId="0" applyNumberFormat="1" applyFont="1" applyFill="1" applyBorder="1" applyAlignment="1">
      <alignment horizontal="center"/>
    </xf>
    <xf numFmtId="167" fontId="3" fillId="0" borderId="14" xfId="2" applyNumberFormat="1" applyFont="1" applyFill="1" applyBorder="1" applyAlignment="1">
      <alignment horizontal="center"/>
    </xf>
    <xf numFmtId="167" fontId="3" fillId="0" borderId="3" xfId="0" applyNumberFormat="1" applyFont="1" applyFill="1" applyBorder="1" applyAlignment="1">
      <alignment horizontal="center"/>
    </xf>
    <xf numFmtId="167" fontId="3" fillId="0" borderId="4" xfId="0" applyNumberFormat="1" applyFont="1" applyFill="1" applyBorder="1" applyAlignment="1">
      <alignment horizontal="center"/>
    </xf>
    <xf numFmtId="167" fontId="3" fillId="0" borderId="6" xfId="2" applyNumberFormat="1" applyFont="1" applyFill="1" applyBorder="1" applyAlignment="1">
      <alignment horizontal="center"/>
    </xf>
    <xf numFmtId="167" fontId="3" fillId="0" borderId="7" xfId="0" applyNumberFormat="1" applyFont="1" applyFill="1" applyBorder="1" applyAlignment="1">
      <alignment horizontal="center"/>
    </xf>
    <xf numFmtId="167" fontId="5" fillId="0" borderId="21" xfId="0" applyNumberFormat="1" applyFont="1" applyFill="1" applyBorder="1" applyAlignment="1">
      <alignment horizontal="center"/>
    </xf>
    <xf numFmtId="167" fontId="5" fillId="0" borderId="14" xfId="0" applyNumberFormat="1" applyFont="1" applyFill="1" applyBorder="1" applyAlignment="1">
      <alignment horizontal="center"/>
    </xf>
    <xf numFmtId="167" fontId="5" fillId="0" borderId="2" xfId="0" applyNumberFormat="1" applyFont="1" applyFill="1" applyBorder="1" applyAlignment="1">
      <alignment horizontal="center"/>
    </xf>
    <xf numFmtId="167" fontId="5" fillId="0" borderId="0" xfId="0" applyNumberFormat="1" applyFont="1" applyFill="1" applyBorder="1" applyAlignment="1">
      <alignment horizontal="center"/>
    </xf>
    <xf numFmtId="167" fontId="5" fillId="0" borderId="5" xfId="0" applyNumberFormat="1" applyFont="1" applyFill="1" applyBorder="1" applyAlignment="1">
      <alignment horizontal="center"/>
    </xf>
    <xf numFmtId="167" fontId="5" fillId="0" borderId="6" xfId="0" applyNumberFormat="1" applyFont="1" applyFill="1" applyBorder="1" applyAlignment="1">
      <alignment horizontal="center"/>
    </xf>
    <xf numFmtId="0" fontId="19" fillId="5" borderId="34" xfId="0" applyFont="1" applyFill="1" applyBorder="1" applyAlignment="1">
      <alignment wrapText="1"/>
    </xf>
    <xf numFmtId="0" fontId="19" fillId="5" borderId="16" xfId="0" applyFont="1" applyFill="1" applyBorder="1" applyAlignment="1">
      <alignment wrapText="1"/>
    </xf>
    <xf numFmtId="0" fontId="15" fillId="5" borderId="15" xfId="0" applyFont="1" applyFill="1" applyBorder="1" applyAlignment="1">
      <alignment wrapText="1"/>
    </xf>
    <xf numFmtId="0" fontId="15" fillId="5" borderId="20" xfId="0" applyFont="1" applyFill="1" applyBorder="1" applyAlignment="1">
      <alignment wrapText="1"/>
    </xf>
    <xf numFmtId="0" fontId="15" fillId="5" borderId="16" xfId="0" applyFont="1" applyFill="1" applyBorder="1" applyAlignment="1">
      <alignment wrapText="1"/>
    </xf>
    <xf numFmtId="167" fontId="3" fillId="0" borderId="31" xfId="0" applyNumberFormat="1" applyFont="1" applyBorder="1" applyAlignment="1">
      <alignment horizontal="center"/>
    </xf>
    <xf numFmtId="167" fontId="36" fillId="0" borderId="2" xfId="0" applyNumberFormat="1" applyFont="1" applyBorder="1" applyAlignment="1"/>
    <xf numFmtId="167" fontId="36" fillId="0" borderId="0" xfId="0" applyNumberFormat="1" applyFont="1" applyBorder="1" applyAlignment="1"/>
    <xf numFmtId="167" fontId="36" fillId="0" borderId="4" xfId="0" applyNumberFormat="1" applyFont="1" applyBorder="1" applyAlignment="1"/>
    <xf numFmtId="167" fontId="3" fillId="0" borderId="32" xfId="0" applyNumberFormat="1" applyFont="1" applyBorder="1" applyAlignment="1">
      <alignment horizontal="center"/>
    </xf>
    <xf numFmtId="167" fontId="3" fillId="0" borderId="7" xfId="0" applyNumberFormat="1" applyFont="1" applyBorder="1" applyAlignment="1"/>
    <xf numFmtId="2" fontId="33" fillId="0" borderId="0" xfId="0" applyNumberFormat="1" applyFont="1"/>
    <xf numFmtId="0" fontId="14" fillId="0" borderId="0" xfId="0" applyFont="1"/>
    <xf numFmtId="0" fontId="15" fillId="5" borderId="15" xfId="0" applyFont="1" applyFill="1" applyBorder="1" applyAlignment="1">
      <alignment horizontal="center" vertical="center" wrapText="1"/>
    </xf>
    <xf numFmtId="0" fontId="15" fillId="5" borderId="20" xfId="0" applyFont="1" applyFill="1" applyBorder="1" applyAlignment="1">
      <alignment horizontal="center" vertical="center" wrapText="1"/>
    </xf>
    <xf numFmtId="0" fontId="15" fillId="5" borderId="1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applyAlignment="1">
      <alignment horizontal="center" vertical="center"/>
    </xf>
    <xf numFmtId="0" fontId="0" fillId="4" borderId="14" xfId="0" applyFill="1" applyBorder="1" applyAlignment="1">
      <alignment horizontal="center" vertical="center"/>
    </xf>
    <xf numFmtId="0" fontId="0" fillId="4" borderId="0" xfId="0" applyFill="1" applyBorder="1" applyAlignment="1">
      <alignment horizontal="center" vertical="center"/>
    </xf>
    <xf numFmtId="11" fontId="0" fillId="0" borderId="0" xfId="0" applyNumberFormat="1" applyAlignment="1">
      <alignment horizontal="center" vertical="center"/>
    </xf>
    <xf numFmtId="168" fontId="3" fillId="0" borderId="21" xfId="0" applyNumberFormat="1" applyFont="1" applyBorder="1" applyAlignment="1">
      <alignment horizontal="right" vertical="center"/>
    </xf>
    <xf numFmtId="168" fontId="3" fillId="0" borderId="14" xfId="0" applyNumberFormat="1" applyFont="1" applyBorder="1" applyAlignment="1">
      <alignment horizontal="right" vertical="center"/>
    </xf>
    <xf numFmtId="167" fontId="3" fillId="0" borderId="14" xfId="0" applyNumberFormat="1" applyFont="1" applyBorder="1" applyAlignment="1">
      <alignment horizontal="right" vertical="center"/>
    </xf>
    <xf numFmtId="167" fontId="3" fillId="0" borderId="3" xfId="0" applyNumberFormat="1" applyFont="1" applyBorder="1" applyAlignment="1">
      <alignment horizontal="right" vertical="center"/>
    </xf>
    <xf numFmtId="168" fontId="3" fillId="0" borderId="2" xfId="0" applyNumberFormat="1" applyFont="1" applyBorder="1" applyAlignment="1">
      <alignment horizontal="right" vertical="center"/>
    </xf>
    <xf numFmtId="168" fontId="3" fillId="0" borderId="0" xfId="0" applyNumberFormat="1" applyFont="1" applyBorder="1" applyAlignment="1">
      <alignment horizontal="right" vertical="center"/>
    </xf>
    <xf numFmtId="167" fontId="3" fillId="0" borderId="0" xfId="0" applyNumberFormat="1" applyFont="1" applyBorder="1" applyAlignment="1">
      <alignment horizontal="right" vertical="center"/>
    </xf>
    <xf numFmtId="167" fontId="3" fillId="0" borderId="4" xfId="0" applyNumberFormat="1" applyFont="1" applyBorder="1" applyAlignment="1">
      <alignment horizontal="right" vertical="center"/>
    </xf>
    <xf numFmtId="168" fontId="3" fillId="0" borderId="5" xfId="0" applyNumberFormat="1" applyFont="1" applyBorder="1" applyAlignment="1">
      <alignment horizontal="right" vertical="center"/>
    </xf>
    <xf numFmtId="168" fontId="3" fillId="0" borderId="6" xfId="0" applyNumberFormat="1" applyFont="1" applyBorder="1" applyAlignment="1">
      <alignment horizontal="right" vertical="center"/>
    </xf>
    <xf numFmtId="167" fontId="3" fillId="0" borderId="6" xfId="0" applyNumberFormat="1" applyFont="1" applyBorder="1" applyAlignment="1">
      <alignment horizontal="right" vertical="center"/>
    </xf>
    <xf numFmtId="167" fontId="3" fillId="0" borderId="7" xfId="0" applyNumberFormat="1" applyFont="1" applyBorder="1" applyAlignment="1">
      <alignment horizontal="right" vertical="center"/>
    </xf>
    <xf numFmtId="0" fontId="3" fillId="0" borderId="0" xfId="0" applyFont="1" applyAlignment="1">
      <alignment horizontal="right" vertical="center"/>
    </xf>
    <xf numFmtId="0" fontId="3" fillId="0" borderId="0" xfId="0" applyFont="1" applyFill="1" applyAlignment="1">
      <alignment horizontal="right" vertical="center"/>
    </xf>
    <xf numFmtId="2" fontId="3" fillId="0" borderId="14" xfId="0" applyNumberFormat="1" applyFont="1" applyFill="1" applyBorder="1" applyAlignment="1">
      <alignment horizontal="center"/>
    </xf>
    <xf numFmtId="2" fontId="3" fillId="0" borderId="3" xfId="0" applyNumberFormat="1" applyFont="1" applyFill="1" applyBorder="1" applyAlignment="1">
      <alignment horizontal="center"/>
    </xf>
    <xf numFmtId="0" fontId="3" fillId="0" borderId="14" xfId="0" applyFont="1" applyFill="1" applyBorder="1" applyAlignment="1">
      <alignment horizontal="center"/>
    </xf>
    <xf numFmtId="167" fontId="3" fillId="0" borderId="4" xfId="0" applyNumberFormat="1" applyFont="1" applyFill="1" applyBorder="1" applyAlignment="1"/>
    <xf numFmtId="2" fontId="3" fillId="0" borderId="31" xfId="0" applyNumberFormat="1" applyFont="1" applyBorder="1" applyAlignment="1">
      <alignment horizontal="center"/>
    </xf>
    <xf numFmtId="167" fontId="3" fillId="0" borderId="35" xfId="0" applyNumberFormat="1" applyFont="1" applyBorder="1" applyAlignment="1">
      <alignment horizontal="center"/>
    </xf>
    <xf numFmtId="167" fontId="3" fillId="0" borderId="36" xfId="0" applyNumberFormat="1" applyFont="1" applyBorder="1" applyAlignment="1">
      <alignment horizontal="center"/>
    </xf>
    <xf numFmtId="0" fontId="18" fillId="5" borderId="37" xfId="0" applyFont="1" applyFill="1" applyBorder="1" applyAlignment="1">
      <alignment wrapText="1"/>
    </xf>
    <xf numFmtId="0" fontId="18" fillId="0" borderId="14" xfId="0" applyFont="1" applyFill="1" applyBorder="1" applyAlignment="1">
      <alignment wrapText="1"/>
    </xf>
    <xf numFmtId="0" fontId="19" fillId="0" borderId="14" xfId="0" applyFont="1" applyFill="1" applyBorder="1" applyAlignment="1">
      <alignment horizontal="center" wrapText="1"/>
    </xf>
    <xf numFmtId="0" fontId="15" fillId="0" borderId="14" xfId="0" applyFont="1" applyFill="1" applyBorder="1" applyAlignment="1">
      <alignment horizontal="center" wrapText="1"/>
    </xf>
    <xf numFmtId="0" fontId="4" fillId="0" borderId="0" xfId="0" applyFont="1" applyFill="1" applyBorder="1" applyAlignment="1"/>
    <xf numFmtId="0" fontId="4" fillId="0" borderId="0" xfId="0" applyFont="1" applyFill="1" applyBorder="1" applyAlignment="1">
      <alignment wrapText="1"/>
    </xf>
    <xf numFmtId="0" fontId="5" fillId="0" borderId="14" xfId="0" applyFont="1" applyFill="1" applyBorder="1" applyAlignment="1">
      <alignment horizontal="center" wrapText="1"/>
    </xf>
    <xf numFmtId="0" fontId="15" fillId="0" borderId="0" xfId="0" applyFont="1" applyFill="1" applyBorder="1" applyAlignment="1">
      <alignment horizontal="center" wrapText="1"/>
    </xf>
    <xf numFmtId="0" fontId="16" fillId="0" borderId="0" xfId="0" applyFont="1" applyFill="1"/>
    <xf numFmtId="0" fontId="19" fillId="0" borderId="0" xfId="0" applyFont="1" applyFill="1" applyBorder="1" applyAlignment="1">
      <alignment horizontal="center" wrapText="1"/>
    </xf>
    <xf numFmtId="0" fontId="18" fillId="0" borderId="14" xfId="0" applyFont="1" applyFill="1" applyBorder="1"/>
    <xf numFmtId="0" fontId="16" fillId="0" borderId="0" xfId="0" applyFont="1" applyFill="1" applyBorder="1"/>
    <xf numFmtId="167" fontId="3" fillId="0" borderId="21" xfId="0" applyNumberFormat="1" applyFont="1" applyBorder="1" applyAlignment="1">
      <alignment horizontal="center" vertical="center"/>
    </xf>
    <xf numFmtId="167" fontId="3" fillId="0" borderId="3" xfId="0" applyNumberFormat="1" applyFont="1" applyBorder="1" applyAlignment="1">
      <alignment horizontal="center" vertical="center"/>
    </xf>
    <xf numFmtId="167" fontId="15" fillId="0" borderId="21" xfId="0" applyNumberFormat="1" applyFont="1" applyBorder="1" applyAlignment="1">
      <alignment horizontal="center" vertical="center"/>
    </xf>
    <xf numFmtId="167" fontId="15" fillId="0" borderId="14" xfId="0" applyNumberFormat="1" applyFont="1" applyBorder="1" applyAlignment="1">
      <alignment horizontal="center" vertical="center"/>
    </xf>
    <xf numFmtId="167" fontId="15" fillId="0" borderId="3" xfId="0" applyNumberFormat="1" applyFont="1" applyBorder="1" applyAlignment="1">
      <alignment horizontal="center" vertical="center"/>
    </xf>
    <xf numFmtId="0" fontId="3" fillId="0" borderId="3" xfId="0" applyFont="1" applyBorder="1" applyAlignment="1">
      <alignment vertical="center"/>
    </xf>
    <xf numFmtId="0" fontId="20" fillId="0" borderId="0" xfId="0" applyFont="1" applyFill="1" applyBorder="1" applyAlignment="1">
      <alignment wrapText="1"/>
    </xf>
    <xf numFmtId="0" fontId="17" fillId="0" borderId="0" xfId="0" applyFont="1"/>
    <xf numFmtId="0" fontId="14" fillId="0" borderId="0" xfId="0" applyFont="1" applyAlignment="1">
      <alignment horizontal="right"/>
    </xf>
    <xf numFmtId="0" fontId="14" fillId="0" borderId="0" xfId="0" applyFont="1" applyAlignment="1">
      <alignment horizontal="left"/>
    </xf>
    <xf numFmtId="167" fontId="3" fillId="0" borderId="35" xfId="0" applyNumberFormat="1" applyFont="1" applyBorder="1" applyAlignment="1">
      <alignment horizontal="right"/>
    </xf>
    <xf numFmtId="167" fontId="3" fillId="0" borderId="36" xfId="0" applyNumberFormat="1" applyFont="1" applyBorder="1" applyAlignment="1">
      <alignment horizontal="right"/>
    </xf>
    <xf numFmtId="167" fontId="3" fillId="0" borderId="33" xfId="0" applyNumberFormat="1" applyFont="1" applyBorder="1" applyAlignment="1">
      <alignment horizontal="right"/>
    </xf>
    <xf numFmtId="168" fontId="3" fillId="0" borderId="3" xfId="0" applyNumberFormat="1" applyFont="1" applyBorder="1" applyAlignment="1">
      <alignment horizontal="right" vertical="center"/>
    </xf>
    <xf numFmtId="168" fontId="3" fillId="0" borderId="4" xfId="0" applyNumberFormat="1" applyFont="1" applyBorder="1" applyAlignment="1">
      <alignment horizontal="right" vertical="center"/>
    </xf>
    <xf numFmtId="167" fontId="5" fillId="0" borderId="0" xfId="0" applyNumberFormat="1" applyFont="1" applyBorder="1" applyAlignment="1">
      <alignment horizontal="right" vertical="center" wrapText="1"/>
    </xf>
    <xf numFmtId="167" fontId="3" fillId="0" borderId="19" xfId="0" applyNumberFormat="1" applyFont="1" applyBorder="1" applyAlignment="1">
      <alignment horizontal="right"/>
    </xf>
    <xf numFmtId="0" fontId="4" fillId="0" borderId="38" xfId="12" applyFont="1" applyFill="1" applyBorder="1" applyAlignment="1">
      <alignment vertical="top" wrapText="1"/>
    </xf>
    <xf numFmtId="0" fontId="4" fillId="0" borderId="39" xfId="12" applyFont="1" applyFill="1" applyBorder="1" applyAlignment="1">
      <alignment vertical="top" wrapText="1"/>
    </xf>
    <xf numFmtId="2" fontId="3" fillId="0" borderId="7" xfId="0" applyNumberFormat="1" applyFont="1" applyFill="1" applyBorder="1" applyAlignment="1">
      <alignment horizontal="center"/>
    </xf>
    <xf numFmtId="2" fontId="3" fillId="0" borderId="5" xfId="0" applyNumberFormat="1" applyFont="1" applyFill="1" applyBorder="1" applyAlignment="1">
      <alignment horizontal="center"/>
    </xf>
    <xf numFmtId="2" fontId="3" fillId="0" borderId="6" xfId="0" applyNumberFormat="1" applyFont="1" applyFill="1" applyBorder="1" applyAlignment="1">
      <alignment horizontal="center"/>
    </xf>
    <xf numFmtId="0" fontId="3" fillId="0" borderId="22" xfId="0" applyFont="1" applyFill="1" applyBorder="1"/>
    <xf numFmtId="0" fontId="3" fillId="0" borderId="22" xfId="0" applyFont="1" applyFill="1" applyBorder="1" applyAlignment="1">
      <alignment vertical="center" wrapText="1"/>
    </xf>
    <xf numFmtId="0" fontId="3" fillId="0" borderId="29" xfId="0" applyFont="1" applyFill="1" applyBorder="1" applyAlignment="1">
      <alignment vertical="top"/>
    </xf>
    <xf numFmtId="0" fontId="3" fillId="0" borderId="22" xfId="0" applyFont="1" applyBorder="1" applyAlignment="1">
      <alignment vertical="center"/>
    </xf>
    <xf numFmtId="0" fontId="3" fillId="0" borderId="24" xfId="0" applyFont="1" applyFill="1" applyBorder="1"/>
    <xf numFmtId="0" fontId="37" fillId="0" borderId="0" xfId="0" applyFont="1"/>
    <xf numFmtId="0" fontId="14" fillId="0" borderId="0" xfId="0" quotePrefix="1" applyFont="1"/>
    <xf numFmtId="0" fontId="3" fillId="0" borderId="2" xfId="0" applyFont="1" applyFill="1" applyBorder="1"/>
    <xf numFmtId="0" fontId="3" fillId="0" borderId="40" xfId="0" applyFont="1" applyFill="1" applyBorder="1" applyAlignment="1"/>
    <xf numFmtId="0" fontId="3" fillId="0" borderId="41" xfId="0" applyFont="1" applyFill="1" applyBorder="1"/>
    <xf numFmtId="0" fontId="38" fillId="0" borderId="2" xfId="0" applyFont="1" applyFill="1" applyBorder="1" applyAlignment="1">
      <alignment vertical="center" wrapText="1"/>
    </xf>
    <xf numFmtId="0" fontId="38" fillId="0" borderId="5" xfId="0" applyFont="1" applyFill="1" applyBorder="1" applyAlignment="1">
      <alignment vertical="center" wrapText="1"/>
    </xf>
    <xf numFmtId="0" fontId="22" fillId="6" borderId="0" xfId="0" applyFont="1" applyFill="1" applyAlignment="1">
      <alignment vertical="center"/>
    </xf>
    <xf numFmtId="0" fontId="38" fillId="0" borderId="36" xfId="0" applyFont="1" applyFill="1" applyBorder="1" applyAlignment="1">
      <alignment vertical="center" wrapText="1"/>
    </xf>
    <xf numFmtId="0" fontId="4" fillId="0" borderId="2" xfId="0" applyFont="1" applyFill="1" applyBorder="1" applyAlignment="1"/>
    <xf numFmtId="0" fontId="3" fillId="0" borderId="2" xfId="0" applyFont="1" applyFill="1" applyBorder="1" applyAlignment="1"/>
    <xf numFmtId="49" fontId="4" fillId="0" borderId="23" xfId="11" applyNumberFormat="1" applyFont="1" applyFill="1" applyBorder="1" applyAlignment="1">
      <alignment vertical="top"/>
    </xf>
    <xf numFmtId="49" fontId="4" fillId="0" borderId="18" xfId="11" applyNumberFormat="1" applyFont="1" applyFill="1" applyBorder="1" applyAlignment="1"/>
    <xf numFmtId="49" fontId="4" fillId="0" borderId="19" xfId="11" applyNumberFormat="1" applyFont="1" applyFill="1" applyBorder="1" applyAlignment="1"/>
    <xf numFmtId="0" fontId="3" fillId="0" borderId="42" xfId="11" applyNumberFormat="1" applyFont="1" applyFill="1" applyBorder="1" applyAlignment="1">
      <alignment horizontal="left"/>
    </xf>
    <xf numFmtId="49" fontId="4" fillId="0" borderId="23" xfId="11" applyNumberFormat="1" applyFont="1" applyFill="1" applyBorder="1" applyAlignment="1"/>
    <xf numFmtId="0" fontId="8" fillId="4" borderId="15" xfId="0" applyFont="1" applyFill="1" applyBorder="1" applyAlignment="1"/>
    <xf numFmtId="0" fontId="8" fillId="4" borderId="20" xfId="0" applyFont="1" applyFill="1" applyBorder="1" applyAlignment="1"/>
    <xf numFmtId="168" fontId="7" fillId="4" borderId="20" xfId="2" applyNumberFormat="1" applyFont="1" applyFill="1" applyBorder="1" applyAlignment="1">
      <alignment horizontal="center"/>
    </xf>
    <xf numFmtId="0" fontId="0" fillId="4" borderId="20" xfId="0" applyFill="1" applyBorder="1"/>
    <xf numFmtId="0" fontId="0" fillId="4" borderId="16" xfId="0" applyFill="1" applyBorder="1"/>
    <xf numFmtId="0" fontId="8" fillId="0" borderId="0" xfId="0" applyFont="1" applyFill="1" applyBorder="1" applyAlignment="1"/>
    <xf numFmtId="168" fontId="7" fillId="0" borderId="0" xfId="2" applyNumberFormat="1" applyFont="1" applyFill="1" applyBorder="1" applyAlignment="1">
      <alignment horizontal="center"/>
    </xf>
    <xf numFmtId="0" fontId="34" fillId="0" borderId="0" xfId="0" applyFont="1" applyBorder="1"/>
    <xf numFmtId="0" fontId="0" fillId="0" borderId="4" xfId="0" applyBorder="1"/>
    <xf numFmtId="0" fontId="34" fillId="0" borderId="2" xfId="0" quotePrefix="1" applyFont="1" applyBorder="1"/>
    <xf numFmtId="0" fontId="37" fillId="0" borderId="2" xfId="0" quotePrefix="1" applyFont="1" applyBorder="1"/>
    <xf numFmtId="0" fontId="37" fillId="0" borderId="0" xfId="0" applyFont="1" applyBorder="1"/>
    <xf numFmtId="0" fontId="34" fillId="0" borderId="6" xfId="0" applyFont="1" applyBorder="1"/>
    <xf numFmtId="0" fontId="37" fillId="0" borderId="6" xfId="0" applyFont="1" applyBorder="1"/>
    <xf numFmtId="0" fontId="0" fillId="0" borderId="6" xfId="0" applyBorder="1"/>
    <xf numFmtId="0" fontId="0" fillId="0" borderId="7" xfId="0" applyBorder="1"/>
    <xf numFmtId="0" fontId="14" fillId="0" borderId="2" xfId="0" applyFont="1" applyBorder="1"/>
    <xf numFmtId="0" fontId="14" fillId="0" borderId="2" xfId="0" applyFont="1" applyBorder="1" applyAlignment="1">
      <alignment horizontal="left"/>
    </xf>
    <xf numFmtId="0" fontId="14" fillId="0" borderId="5" xfId="0" applyFont="1" applyBorder="1"/>
    <xf numFmtId="0" fontId="14" fillId="0" borderId="0" xfId="0" applyFont="1" applyBorder="1"/>
    <xf numFmtId="0" fontId="11" fillId="5" borderId="43" xfId="0" applyFont="1" applyFill="1" applyBorder="1"/>
    <xf numFmtId="0" fontId="11" fillId="5" borderId="44" xfId="0" applyFont="1" applyFill="1" applyBorder="1"/>
    <xf numFmtId="0" fontId="11" fillId="5" borderId="45" xfId="0" applyFont="1" applyFill="1" applyBorder="1"/>
    <xf numFmtId="0" fontId="11" fillId="5" borderId="46" xfId="0" applyFont="1" applyFill="1" applyBorder="1"/>
    <xf numFmtId="0" fontId="11" fillId="5" borderId="47" xfId="0" applyFont="1" applyFill="1" applyBorder="1"/>
    <xf numFmtId="0" fontId="11" fillId="5" borderId="48" xfId="0" applyFont="1" applyFill="1" applyBorder="1"/>
    <xf numFmtId="0" fontId="0" fillId="0" borderId="2" xfId="0" applyBorder="1"/>
    <xf numFmtId="0" fontId="11" fillId="5" borderId="49" xfId="0" applyFont="1" applyFill="1" applyBorder="1"/>
    <xf numFmtId="0" fontId="11" fillId="5" borderId="50" xfId="0" applyFont="1" applyFill="1" applyBorder="1"/>
    <xf numFmtId="0" fontId="11" fillId="5" borderId="51" xfId="0" applyFont="1" applyFill="1" applyBorder="1"/>
    <xf numFmtId="0" fontId="0" fillId="0" borderId="52" xfId="0" applyBorder="1"/>
    <xf numFmtId="0" fontId="14" fillId="0" borderId="6" xfId="0" applyFont="1" applyBorder="1"/>
    <xf numFmtId="0" fontId="14" fillId="0" borderId="53" xfId="0" applyFont="1" applyBorder="1"/>
    <xf numFmtId="0" fontId="14" fillId="0" borderId="52" xfId="0" applyFont="1" applyBorder="1"/>
    <xf numFmtId="0" fontId="0" fillId="0" borderId="54" xfId="0" applyBorder="1"/>
    <xf numFmtId="0" fontId="39" fillId="0" borderId="0" xfId="0" applyFont="1" applyBorder="1"/>
    <xf numFmtId="0" fontId="14" fillId="0" borderId="2" xfId="0" applyFont="1" applyBorder="1" applyAlignment="1">
      <alignment horizontal="right"/>
    </xf>
    <xf numFmtId="0" fontId="37" fillId="0" borderId="0" xfId="0" quotePrefix="1" applyFont="1" applyBorder="1"/>
    <xf numFmtId="0" fontId="14" fillId="0" borderId="5" xfId="0" applyFont="1" applyBorder="1" applyAlignment="1">
      <alignment horizontal="right"/>
    </xf>
    <xf numFmtId="0" fontId="39" fillId="0" borderId="6" xfId="0" applyFont="1" applyBorder="1"/>
    <xf numFmtId="0" fontId="14" fillId="0" borderId="0" xfId="0" applyFont="1" applyBorder="1" applyAlignment="1">
      <alignment horizontal="right"/>
    </xf>
    <xf numFmtId="0" fontId="11" fillId="5" borderId="55" xfId="0" applyFont="1" applyFill="1" applyBorder="1"/>
    <xf numFmtId="0" fontId="0" fillId="0" borderId="5" xfId="0" applyBorder="1"/>
    <xf numFmtId="0" fontId="0" fillId="0" borderId="0" xfId="0" applyFill="1"/>
    <xf numFmtId="0" fontId="34" fillId="0" borderId="52" xfId="0" applyFont="1" applyBorder="1"/>
    <xf numFmtId="0" fontId="3" fillId="0" borderId="14" xfId="0" applyFont="1" applyFill="1" applyBorder="1" applyAlignment="1"/>
    <xf numFmtId="0" fontId="36" fillId="0" borderId="36" xfId="0" applyFont="1" applyFill="1" applyBorder="1" applyAlignment="1"/>
    <xf numFmtId="0" fontId="34" fillId="0" borderId="21" xfId="0" quotePrefix="1" applyFont="1" applyBorder="1" applyAlignment="1">
      <alignment vertical="top"/>
    </xf>
    <xf numFmtId="0" fontId="34" fillId="0" borderId="14" xfId="0" applyFont="1" applyBorder="1"/>
    <xf numFmtId="0" fontId="0" fillId="0" borderId="14" xfId="0" applyBorder="1"/>
    <xf numFmtId="0" fontId="0" fillId="0" borderId="3" xfId="0" applyBorder="1"/>
    <xf numFmtId="0" fontId="34" fillId="0" borderId="0" xfId="0" quotePrefix="1" applyFont="1" applyBorder="1"/>
    <xf numFmtId="0" fontId="34" fillId="0" borderId="6" xfId="0" quotePrefix="1" applyFont="1" applyBorder="1"/>
    <xf numFmtId="0" fontId="3" fillId="0" borderId="21" xfId="0" applyFont="1" applyFill="1" applyBorder="1" applyAlignment="1"/>
    <xf numFmtId="0" fontId="3" fillId="0" borderId="35" xfId="0" applyFont="1" applyFill="1" applyBorder="1" applyAlignment="1"/>
    <xf numFmtId="0" fontId="3" fillId="0" borderId="36" xfId="0" applyFont="1" applyFill="1" applyBorder="1" applyAlignment="1"/>
    <xf numFmtId="0" fontId="36" fillId="0" borderId="2" xfId="0" applyFont="1" applyFill="1" applyBorder="1" applyAlignment="1"/>
    <xf numFmtId="0" fontId="36" fillId="0" borderId="2" xfId="0" applyFont="1" applyFill="1" applyBorder="1" applyAlignment="1">
      <alignment wrapText="1"/>
    </xf>
    <xf numFmtId="0" fontId="3" fillId="0" borderId="5" xfId="0" applyFont="1" applyFill="1" applyBorder="1" applyAlignment="1"/>
    <xf numFmtId="0" fontId="3" fillId="0" borderId="33" xfId="0" applyFont="1" applyFill="1" applyBorder="1" applyAlignment="1"/>
    <xf numFmtId="0" fontId="3" fillId="0" borderId="40" xfId="11" applyNumberFormat="1" applyFont="1" applyFill="1" applyBorder="1" applyAlignment="1"/>
    <xf numFmtId="0" fontId="3" fillId="0" borderId="41" xfId="11" applyNumberFormat="1" applyFont="1" applyFill="1" applyBorder="1" applyAlignment="1"/>
    <xf numFmtId="0" fontId="3" fillId="0" borderId="41" xfId="2" applyNumberFormat="1" applyFont="1" applyFill="1" applyBorder="1" applyAlignment="1"/>
    <xf numFmtId="0" fontId="3" fillId="0" borderId="42" xfId="11" applyNumberFormat="1" applyFont="1" applyFill="1" applyBorder="1" applyAlignment="1"/>
    <xf numFmtId="0" fontId="3" fillId="0" borderId="41" xfId="11" applyNumberFormat="1" applyFont="1" applyFill="1" applyBorder="1" applyAlignment="1">
      <alignment horizontal="left"/>
    </xf>
    <xf numFmtId="0" fontId="3" fillId="0" borderId="41" xfId="11" applyNumberFormat="1" applyFont="1" applyFill="1" applyBorder="1" applyAlignment="1">
      <alignment horizontal="left" wrapText="1"/>
    </xf>
    <xf numFmtId="0" fontId="3" fillId="0" borderId="41" xfId="2" applyNumberFormat="1" applyFont="1" applyFill="1" applyBorder="1" applyAlignment="1">
      <alignment horizontal="left"/>
    </xf>
    <xf numFmtId="0" fontId="3" fillId="0" borderId="19" xfId="0" applyFont="1" applyFill="1" applyBorder="1" applyAlignment="1"/>
    <xf numFmtId="0" fontId="3" fillId="0" borderId="42" xfId="2" applyNumberFormat="1" applyFont="1" applyFill="1" applyBorder="1" applyAlignment="1">
      <alignment horizontal="left"/>
    </xf>
    <xf numFmtId="0" fontId="3" fillId="0" borderId="26" xfId="2" applyNumberFormat="1" applyFont="1" applyFill="1" applyBorder="1" applyAlignment="1">
      <alignment horizontal="left"/>
    </xf>
    <xf numFmtId="0" fontId="3" fillId="0" borderId="21" xfId="0" applyFont="1" applyFill="1" applyBorder="1"/>
    <xf numFmtId="0" fontId="3" fillId="0" borderId="41" xfId="0" applyFont="1" applyFill="1" applyBorder="1" applyAlignment="1"/>
    <xf numFmtId="0" fontId="3" fillId="0" borderId="5" xfId="0" applyFont="1" applyFill="1" applyBorder="1"/>
    <xf numFmtId="0" fontId="3" fillId="0" borderId="25" xfId="0" applyFont="1" applyFill="1" applyBorder="1" applyAlignment="1"/>
    <xf numFmtId="0" fontId="3" fillId="0" borderId="40" xfId="0" applyFont="1" applyFill="1" applyBorder="1"/>
    <xf numFmtId="0" fontId="3" fillId="0" borderId="25" xfId="0" applyFont="1" applyFill="1" applyBorder="1"/>
    <xf numFmtId="0" fontId="3" fillId="0" borderId="6" xfId="0" applyFont="1" applyFill="1" applyBorder="1" applyAlignment="1"/>
    <xf numFmtId="0" fontId="3" fillId="0" borderId="18" xfId="0" applyFont="1" applyFill="1" applyBorder="1"/>
    <xf numFmtId="0" fontId="3" fillId="0" borderId="56" xfId="0" applyFont="1" applyFill="1" applyBorder="1" applyAlignment="1"/>
    <xf numFmtId="0" fontId="3" fillId="0" borderId="19" xfId="0" applyFont="1" applyFill="1" applyBorder="1"/>
    <xf numFmtId="0" fontId="3" fillId="0" borderId="42" xfId="0" applyFont="1" applyFill="1" applyBorder="1" applyAlignment="1"/>
    <xf numFmtId="0" fontId="3" fillId="0" borderId="42" xfId="0" applyFont="1" applyFill="1" applyBorder="1" applyAlignment="1">
      <alignment wrapText="1"/>
    </xf>
    <xf numFmtId="0" fontId="3" fillId="0" borderId="23" xfId="0" applyFont="1" applyFill="1" applyBorder="1"/>
    <xf numFmtId="0" fontId="3" fillId="0" borderId="26" xfId="0" applyFont="1" applyFill="1" applyBorder="1" applyAlignment="1"/>
    <xf numFmtId="0" fontId="3" fillId="0" borderId="18" xfId="0" applyFont="1" applyFill="1" applyBorder="1" applyAlignment="1"/>
    <xf numFmtId="168" fontId="0" fillId="0" borderId="0" xfId="2" applyNumberFormat="1" applyFont="1" applyFill="1"/>
    <xf numFmtId="0" fontId="3" fillId="0" borderId="28" xfId="0" applyFont="1" applyFill="1" applyBorder="1"/>
    <xf numFmtId="0" fontId="36" fillId="0" borderId="34" xfId="0" applyFont="1" applyFill="1" applyBorder="1"/>
    <xf numFmtId="0" fontId="5" fillId="0" borderId="36" xfId="0" applyFont="1" applyFill="1" applyBorder="1" applyAlignment="1">
      <alignment vertical="center" wrapText="1"/>
    </xf>
    <xf numFmtId="2" fontId="3" fillId="0" borderId="4" xfId="0" applyNumberFormat="1" applyFont="1" applyFill="1" applyBorder="1" applyAlignment="1">
      <alignment horizontal="center" vertical="center"/>
    </xf>
    <xf numFmtId="0" fontId="38" fillId="0" borderId="21" xfId="0" applyFont="1" applyFill="1" applyBorder="1" applyAlignment="1">
      <alignment vertical="center" wrapText="1"/>
    </xf>
    <xf numFmtId="0" fontId="38" fillId="0" borderId="33" xfId="0" applyFont="1" applyFill="1" applyBorder="1" applyAlignment="1">
      <alignment vertical="center"/>
    </xf>
    <xf numFmtId="0" fontId="34" fillId="0" borderId="2" xfId="0" quotePrefix="1" applyFont="1" applyBorder="1" applyAlignment="1">
      <alignment vertical="top"/>
    </xf>
    <xf numFmtId="0" fontId="3" fillId="0" borderId="4" xfId="0" applyFont="1" applyFill="1" applyBorder="1"/>
    <xf numFmtId="167" fontId="5" fillId="0" borderId="31" xfId="0" applyNumberFormat="1" applyFont="1" applyBorder="1" applyAlignment="1">
      <alignment horizontal="center" vertical="center"/>
    </xf>
    <xf numFmtId="167" fontId="5" fillId="0" borderId="19" xfId="0" applyNumberFormat="1" applyFont="1" applyBorder="1" applyAlignment="1">
      <alignment horizontal="center" vertical="center"/>
    </xf>
    <xf numFmtId="167" fontId="5" fillId="0" borderId="0" xfId="0" applyNumberFormat="1" applyFont="1" applyBorder="1" applyAlignment="1">
      <alignment horizontal="center" vertical="center"/>
    </xf>
    <xf numFmtId="167" fontId="5" fillId="0" borderId="4" xfId="0" applyNumberFormat="1" applyFont="1" applyBorder="1" applyAlignment="1">
      <alignment horizontal="center" vertical="center"/>
    </xf>
    <xf numFmtId="167" fontId="5" fillId="0" borderId="2" xfId="0" applyNumberFormat="1" applyFont="1" applyBorder="1" applyAlignment="1">
      <alignment horizontal="center" vertical="center"/>
    </xf>
    <xf numFmtId="0" fontId="5" fillId="0" borderId="19" xfId="0" applyFont="1" applyFill="1" applyBorder="1" applyAlignment="1">
      <alignment horizontal="left" vertical="center" wrapText="1"/>
    </xf>
    <xf numFmtId="0" fontId="36" fillId="0" borderId="22" xfId="0" applyFont="1" applyFill="1" applyBorder="1" applyAlignment="1"/>
    <xf numFmtId="167" fontId="3" fillId="0" borderId="22" xfId="0" applyNumberFormat="1" applyFont="1" applyFill="1" applyBorder="1" applyAlignment="1"/>
    <xf numFmtId="0" fontId="14" fillId="0" borderId="0" xfId="0" applyFont="1" applyFill="1" applyBorder="1"/>
    <xf numFmtId="0" fontId="35" fillId="0" borderId="2" xfId="0" quotePrefix="1" applyFont="1" applyBorder="1" applyAlignment="1">
      <alignment vertical="top"/>
    </xf>
    <xf numFmtId="3" fontId="3" fillId="0" borderId="19" xfId="0" applyNumberFormat="1" applyFont="1" applyBorder="1" applyAlignment="1">
      <alignment horizontal="center"/>
    </xf>
    <xf numFmtId="3" fontId="3" fillId="0" borderId="4" xfId="0" applyNumberFormat="1" applyFont="1" applyBorder="1" applyAlignment="1">
      <alignment horizontal="center"/>
    </xf>
    <xf numFmtId="3" fontId="3" fillId="0" borderId="0" xfId="0" applyNumberFormat="1" applyFont="1" applyBorder="1"/>
    <xf numFmtId="3" fontId="3" fillId="0" borderId="4" xfId="0" applyNumberFormat="1" applyFont="1" applyBorder="1"/>
    <xf numFmtId="3" fontId="3" fillId="0" borderId="23" xfId="0" applyNumberFormat="1" applyFont="1" applyBorder="1" applyAlignment="1">
      <alignment horizontal="center"/>
    </xf>
    <xf numFmtId="3" fontId="3" fillId="0" borderId="7" xfId="0" applyNumberFormat="1" applyFont="1" applyBorder="1" applyAlignment="1">
      <alignment horizontal="center"/>
    </xf>
    <xf numFmtId="3" fontId="3" fillId="0" borderId="6" xfId="0" applyNumberFormat="1" applyFont="1" applyBorder="1"/>
    <xf numFmtId="3" fontId="3" fillId="0" borderId="7" xfId="0" applyNumberFormat="1" applyFont="1" applyBorder="1"/>
    <xf numFmtId="0" fontId="40" fillId="0" borderId="0" xfId="0" applyFont="1" applyAlignment="1">
      <alignment vertical="center"/>
    </xf>
    <xf numFmtId="3" fontId="3" fillId="0" borderId="21" xfId="0" applyNumberFormat="1" applyFont="1" applyBorder="1"/>
    <xf numFmtId="3" fontId="3" fillId="0" borderId="14" xfId="0" applyNumberFormat="1" applyFont="1" applyBorder="1"/>
    <xf numFmtId="3" fontId="3" fillId="0" borderId="3" xfId="0" applyNumberFormat="1" applyFont="1" applyBorder="1"/>
    <xf numFmtId="3" fontId="3" fillId="0" borderId="0" xfId="0" applyNumberFormat="1" applyFont="1" applyBorder="1" applyAlignment="1">
      <alignment horizontal="center"/>
    </xf>
    <xf numFmtId="3" fontId="3" fillId="0" borderId="2" xfId="0" applyNumberFormat="1" applyFont="1" applyBorder="1" applyAlignment="1"/>
    <xf numFmtId="3" fontId="3" fillId="0" borderId="0" xfId="0" applyNumberFormat="1" applyFont="1" applyBorder="1" applyAlignment="1"/>
    <xf numFmtId="3" fontId="3" fillId="0" borderId="4" xfId="0" applyNumberFormat="1" applyFont="1" applyBorder="1" applyAlignment="1"/>
    <xf numFmtId="3" fontId="3" fillId="0" borderId="2" xfId="0" applyNumberFormat="1" applyFont="1" applyBorder="1"/>
    <xf numFmtId="3" fontId="3" fillId="0" borderId="6" xfId="0" applyNumberFormat="1" applyFont="1" applyBorder="1" applyAlignment="1">
      <alignment horizontal="center"/>
    </xf>
    <xf numFmtId="3" fontId="3" fillId="0" borderId="5" xfId="0" applyNumberFormat="1" applyFont="1" applyBorder="1" applyAlignment="1"/>
    <xf numFmtId="3" fontId="3" fillId="0" borderId="6" xfId="0" applyNumberFormat="1" applyFont="1" applyBorder="1" applyAlignment="1"/>
    <xf numFmtId="3" fontId="3" fillId="0" borderId="7" xfId="0" applyNumberFormat="1" applyFont="1" applyBorder="1" applyAlignment="1"/>
    <xf numFmtId="0" fontId="5" fillId="0" borderId="35" xfId="0" applyFont="1" applyFill="1" applyBorder="1" applyAlignment="1">
      <alignment vertical="center" wrapText="1"/>
    </xf>
    <xf numFmtId="0" fontId="5" fillId="0" borderId="36" xfId="0" applyFont="1" applyFill="1" applyBorder="1" applyAlignment="1">
      <alignment vertical="center"/>
    </xf>
    <xf numFmtId="0" fontId="3" fillId="0" borderId="29" xfId="0" applyFont="1" applyFill="1" applyBorder="1"/>
    <xf numFmtId="0" fontId="14" fillId="6" borderId="0" xfId="0" applyFont="1" applyFill="1" applyBorder="1"/>
    <xf numFmtId="0" fontId="0" fillId="6" borderId="0" xfId="0" applyFill="1" applyBorder="1"/>
    <xf numFmtId="0" fontId="21" fillId="6" borderId="0" xfId="0" applyFont="1" applyFill="1" applyBorder="1" applyAlignment="1">
      <alignment vertical="center" textRotation="90"/>
    </xf>
    <xf numFmtId="0" fontId="11" fillId="5" borderId="37" xfId="0" applyFont="1" applyFill="1" applyBorder="1" applyAlignment="1">
      <alignment horizontal="center"/>
    </xf>
    <xf numFmtId="0" fontId="3" fillId="0" borderId="35" xfId="0" applyFont="1" applyFill="1" applyBorder="1" applyAlignment="1">
      <alignment horizontal="center"/>
    </xf>
    <xf numFmtId="0" fontId="3" fillId="0" borderId="36" xfId="0" applyFont="1" applyFill="1" applyBorder="1" applyAlignment="1">
      <alignment horizontal="center"/>
    </xf>
    <xf numFmtId="0" fontId="36" fillId="0" borderId="36" xfId="0" applyFont="1" applyFill="1" applyBorder="1" applyAlignment="1">
      <alignment horizontal="center"/>
    </xf>
    <xf numFmtId="0" fontId="3" fillId="0" borderId="33" xfId="0" applyFont="1" applyFill="1" applyBorder="1" applyAlignment="1">
      <alignment horizontal="center"/>
    </xf>
    <xf numFmtId="167" fontId="3" fillId="0" borderId="56" xfId="0" applyNumberFormat="1" applyFont="1" applyBorder="1" applyAlignment="1">
      <alignment horizontal="center"/>
    </xf>
    <xf numFmtId="0" fontId="3" fillId="0" borderId="35"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33" xfId="0" applyFont="1" applyFill="1" applyBorder="1" applyAlignment="1">
      <alignment vertical="center"/>
    </xf>
    <xf numFmtId="0" fontId="3" fillId="0" borderId="35" xfId="0" applyFont="1" applyBorder="1" applyAlignment="1">
      <alignment horizontal="center"/>
    </xf>
    <xf numFmtId="0" fontId="3" fillId="0" borderId="36" xfId="0" applyFont="1" applyBorder="1" applyAlignment="1">
      <alignment horizontal="center"/>
    </xf>
    <xf numFmtId="168" fontId="3" fillId="0" borderId="14" xfId="0" applyNumberFormat="1" applyFont="1" applyBorder="1" applyAlignment="1">
      <alignment horizontal="center"/>
    </xf>
    <xf numFmtId="168" fontId="3" fillId="0" borderId="36" xfId="0" applyNumberFormat="1" applyFont="1" applyBorder="1" applyAlignment="1">
      <alignment horizontal="center"/>
    </xf>
    <xf numFmtId="168" fontId="3" fillId="0" borderId="6" xfId="0" applyNumberFormat="1" applyFont="1" applyBorder="1" applyAlignment="1">
      <alignment horizontal="center"/>
    </xf>
    <xf numFmtId="167" fontId="3" fillId="0" borderId="42" xfId="0" applyNumberFormat="1" applyFont="1" applyBorder="1" applyAlignment="1">
      <alignment horizontal="center"/>
    </xf>
    <xf numFmtId="1" fontId="3" fillId="0" borderId="42" xfId="0" applyNumberFormat="1" applyFont="1" applyBorder="1" applyAlignment="1">
      <alignment horizontal="center"/>
    </xf>
    <xf numFmtId="1" fontId="3" fillId="0" borderId="26" xfId="0" applyNumberFormat="1" applyFont="1" applyBorder="1" applyAlignment="1">
      <alignment horizontal="center"/>
    </xf>
    <xf numFmtId="0" fontId="14" fillId="6" borderId="0" xfId="0" applyFont="1" applyFill="1"/>
    <xf numFmtId="0" fontId="3" fillId="0" borderId="0" xfId="0" applyFont="1" applyAlignment="1">
      <alignment horizontal="left"/>
    </xf>
    <xf numFmtId="0" fontId="12" fillId="5" borderId="27" xfId="0" applyFont="1" applyFill="1" applyBorder="1" applyAlignment="1">
      <alignment horizontal="center" wrapText="1"/>
    </xf>
    <xf numFmtId="2" fontId="3" fillId="0" borderId="29" xfId="0" applyNumberFormat="1" applyFont="1" applyFill="1" applyBorder="1" applyAlignment="1">
      <alignment horizontal="center"/>
    </xf>
    <xf numFmtId="2" fontId="3" fillId="0" borderId="22" xfId="0" applyNumberFormat="1" applyFont="1" applyFill="1" applyBorder="1" applyAlignment="1">
      <alignment horizontal="center"/>
    </xf>
    <xf numFmtId="170" fontId="3" fillId="0" borderId="22" xfId="0" applyNumberFormat="1" applyFont="1" applyFill="1" applyBorder="1" applyAlignment="1">
      <alignment horizontal="center"/>
    </xf>
    <xf numFmtId="2" fontId="3" fillId="0" borderId="24" xfId="0" applyNumberFormat="1" applyFont="1" applyFill="1" applyBorder="1" applyAlignment="1">
      <alignment horizontal="center"/>
    </xf>
    <xf numFmtId="2" fontId="3" fillId="0" borderId="22" xfId="0" applyNumberFormat="1" applyFont="1" applyFill="1" applyBorder="1" applyAlignment="1">
      <alignment horizontal="center" wrapText="1"/>
    </xf>
    <xf numFmtId="167" fontId="3" fillId="0" borderId="21" xfId="0" applyNumberFormat="1" applyFont="1" applyFill="1" applyBorder="1" applyAlignment="1">
      <alignment horizontal="center"/>
    </xf>
    <xf numFmtId="165" fontId="3" fillId="0" borderId="2" xfId="0" applyNumberFormat="1" applyFont="1" applyFill="1" applyBorder="1" applyAlignment="1">
      <alignment horizontal="center"/>
    </xf>
    <xf numFmtId="0" fontId="0" fillId="0" borderId="0" xfId="0" applyAlignment="1">
      <alignment horizontal="left"/>
    </xf>
    <xf numFmtId="0" fontId="3" fillId="0" borderId="0" xfId="0" applyFont="1" applyAlignment="1">
      <alignment wrapText="1"/>
    </xf>
    <xf numFmtId="167" fontId="3" fillId="0" borderId="2" xfId="0" applyNumberFormat="1" applyFont="1" applyFill="1" applyBorder="1" applyAlignment="1">
      <alignment horizontal="center"/>
    </xf>
    <xf numFmtId="167" fontId="36" fillId="0" borderId="2" xfId="0" applyNumberFormat="1" applyFont="1" applyFill="1" applyBorder="1" applyAlignment="1">
      <alignment horizontal="center"/>
    </xf>
    <xf numFmtId="2" fontId="36" fillId="0" borderId="2" xfId="0" applyNumberFormat="1" applyFont="1" applyFill="1" applyBorder="1" applyAlignment="1">
      <alignment horizontal="center"/>
    </xf>
    <xf numFmtId="2" fontId="3" fillId="0" borderId="2" xfId="0" applyNumberFormat="1" applyFont="1" applyFill="1" applyBorder="1" applyAlignment="1">
      <alignment horizontal="center"/>
    </xf>
    <xf numFmtId="165" fontId="36" fillId="0" borderId="2" xfId="0" applyNumberFormat="1" applyFont="1" applyFill="1" applyBorder="1" applyAlignment="1">
      <alignment horizontal="center"/>
    </xf>
    <xf numFmtId="167" fontId="3" fillId="0" borderId="21" xfId="5" applyNumberFormat="1" applyFont="1" applyFill="1" applyBorder="1" applyAlignment="1">
      <alignment horizontal="center" wrapText="1"/>
    </xf>
    <xf numFmtId="167" fontId="3" fillId="0" borderId="2" xfId="5" applyNumberFormat="1" applyFont="1" applyFill="1" applyBorder="1" applyAlignment="1">
      <alignment horizontal="center"/>
    </xf>
    <xf numFmtId="167" fontId="3" fillId="0" borderId="5" xfId="0" applyNumberFormat="1" applyFont="1" applyFill="1" applyBorder="1" applyAlignment="1">
      <alignment horizontal="center"/>
    </xf>
    <xf numFmtId="167" fontId="3" fillId="0" borderId="29" xfId="0" applyNumberFormat="1" applyFont="1" applyFill="1" applyBorder="1" applyAlignment="1">
      <alignment horizontal="center"/>
    </xf>
    <xf numFmtId="167" fontId="3" fillId="0" borderId="22" xfId="0" applyNumberFormat="1" applyFont="1" applyFill="1" applyBorder="1" applyAlignment="1">
      <alignment horizontal="center"/>
    </xf>
    <xf numFmtId="167" fontId="5" fillId="0" borderId="22" xfId="0" applyNumberFormat="1" applyFont="1" applyFill="1" applyBorder="1" applyAlignment="1">
      <alignment horizontal="center" wrapText="1"/>
    </xf>
    <xf numFmtId="167" fontId="3" fillId="0" borderId="22" xfId="0" applyNumberFormat="1" applyFont="1" applyBorder="1" applyAlignment="1">
      <alignment horizontal="center"/>
    </xf>
    <xf numFmtId="167" fontId="3" fillId="0" borderId="24" xfId="0" applyNumberFormat="1" applyFont="1" applyFill="1" applyBorder="1" applyAlignment="1">
      <alignment horizontal="center"/>
    </xf>
    <xf numFmtId="1" fontId="3" fillId="0" borderId="22" xfId="0" applyNumberFormat="1" applyFont="1" applyFill="1" applyBorder="1" applyAlignment="1">
      <alignment horizontal="center"/>
    </xf>
    <xf numFmtId="1" fontId="3" fillId="0" borderId="24" xfId="0" applyNumberFormat="1" applyFont="1" applyFill="1" applyBorder="1" applyAlignment="1">
      <alignment horizontal="center"/>
    </xf>
    <xf numFmtId="0" fontId="12" fillId="5" borderId="27" xfId="0" applyFont="1" applyFill="1" applyBorder="1" applyAlignment="1">
      <alignment horizontal="center" vertical="center" wrapText="1"/>
    </xf>
    <xf numFmtId="167" fontId="3" fillId="0" borderId="0" xfId="5" applyNumberFormat="1" applyFont="1" applyFill="1" applyBorder="1" applyAlignment="1">
      <alignment horizontal="center"/>
    </xf>
    <xf numFmtId="166" fontId="5" fillId="0" borderId="21" xfId="0" applyNumberFormat="1" applyFont="1" applyFill="1" applyBorder="1" applyAlignment="1">
      <alignment horizontal="center"/>
    </xf>
    <xf numFmtId="165" fontId="5" fillId="0" borderId="2" xfId="0" applyNumberFormat="1" applyFont="1" applyFill="1" applyBorder="1" applyAlignment="1">
      <alignment horizontal="center"/>
    </xf>
    <xf numFmtId="165" fontId="5" fillId="0" borderId="5" xfId="0" applyNumberFormat="1" applyFont="1" applyFill="1" applyBorder="1" applyAlignment="1">
      <alignment horizontal="center"/>
    </xf>
    <xf numFmtId="168" fontId="0" fillId="0" borderId="0" xfId="5" applyNumberFormat="1" applyFont="1"/>
    <xf numFmtId="11" fontId="0" fillId="0" borderId="0" xfId="0" applyNumberFormat="1" applyAlignment="1">
      <alignment horizontal="left"/>
    </xf>
    <xf numFmtId="0" fontId="26" fillId="0" borderId="0" xfId="1" applyFont="1" applyBorder="1" applyAlignment="1" applyProtection="1">
      <alignment vertical="center"/>
    </xf>
    <xf numFmtId="0" fontId="0" fillId="0" borderId="0" xfId="0" applyBorder="1" applyAlignment="1">
      <alignment horizontal="left"/>
    </xf>
    <xf numFmtId="0" fontId="6" fillId="0" borderId="0" xfId="1" applyBorder="1" applyAlignment="1" applyProtection="1">
      <alignment vertical="center"/>
    </xf>
    <xf numFmtId="168" fontId="0" fillId="0" borderId="0" xfId="5" applyNumberFormat="1" applyFont="1" applyBorder="1"/>
    <xf numFmtId="165" fontId="0" fillId="0" borderId="0" xfId="0" applyNumberFormat="1" applyBorder="1"/>
    <xf numFmtId="0" fontId="3" fillId="0" borderId="0" xfId="0" applyFont="1" applyFill="1" applyAlignment="1">
      <alignment horizontal="center"/>
    </xf>
    <xf numFmtId="168" fontId="0" fillId="0" borderId="0" xfId="5" applyNumberFormat="1" applyFont="1" applyAlignment="1">
      <alignment horizontal="left"/>
    </xf>
    <xf numFmtId="169" fontId="3" fillId="0" borderId="22" xfId="5" applyNumberFormat="1" applyFont="1" applyFill="1" applyBorder="1" applyAlignment="1">
      <alignment horizontal="center"/>
    </xf>
    <xf numFmtId="2" fontId="3" fillId="0" borderId="27" xfId="0" applyNumberFormat="1" applyFont="1" applyFill="1" applyBorder="1" applyAlignment="1">
      <alignment horizontal="center"/>
    </xf>
    <xf numFmtId="0" fontId="3" fillId="0" borderId="14" xfId="0" applyFont="1" applyFill="1" applyBorder="1" applyAlignment="1">
      <alignment wrapText="1"/>
    </xf>
    <xf numFmtId="3" fontId="3" fillId="0" borderId="18" xfId="0" applyNumberFormat="1" applyFont="1" applyBorder="1" applyAlignment="1">
      <alignment horizontal="center" vertical="center"/>
    </xf>
    <xf numFmtId="3" fontId="3" fillId="0" borderId="14" xfId="0" applyNumberFormat="1" applyFont="1" applyBorder="1" applyAlignment="1">
      <alignment horizontal="center" vertical="center"/>
    </xf>
    <xf numFmtId="0" fontId="26" fillId="0" borderId="22" xfId="1" applyFont="1" applyFill="1" applyBorder="1" applyAlignment="1" applyProtection="1">
      <alignment vertical="center"/>
    </xf>
    <xf numFmtId="0" fontId="26" fillId="0" borderId="22" xfId="1" applyFont="1" applyFill="1" applyBorder="1" applyAlignment="1" applyProtection="1"/>
    <xf numFmtId="0" fontId="3" fillId="0" borderId="58" xfId="0" applyFont="1" applyFill="1" applyBorder="1"/>
    <xf numFmtId="167" fontId="3" fillId="0" borderId="48" xfId="0" applyNumberFormat="1" applyFont="1" applyBorder="1" applyAlignment="1">
      <alignment horizontal="center"/>
    </xf>
    <xf numFmtId="167" fontId="3" fillId="0" borderId="58" xfId="0" applyNumberFormat="1" applyFont="1" applyBorder="1" applyAlignment="1">
      <alignment horizontal="center"/>
    </xf>
    <xf numFmtId="0" fontId="5" fillId="0" borderId="0" xfId="0" applyFont="1" applyFill="1" applyBorder="1" applyAlignment="1">
      <alignment horizontal="center" wrapText="1"/>
    </xf>
    <xf numFmtId="2" fontId="38" fillId="0" borderId="29" xfId="0" applyNumberFormat="1" applyFont="1" applyFill="1" applyBorder="1" applyAlignment="1">
      <alignment horizontal="center" vertical="center"/>
    </xf>
    <xf numFmtId="166" fontId="38" fillId="0" borderId="22" xfId="0" applyNumberFormat="1" applyFont="1" applyFill="1" applyBorder="1" applyAlignment="1">
      <alignment horizontal="center" vertical="center"/>
    </xf>
    <xf numFmtId="2" fontId="38" fillId="0" borderId="22" xfId="0" applyNumberFormat="1" applyFont="1" applyFill="1" applyBorder="1" applyAlignment="1">
      <alignment horizontal="center" vertical="center"/>
    </xf>
    <xf numFmtId="2" fontId="5" fillId="0" borderId="22" xfId="8" applyNumberFormat="1" applyFont="1" applyFill="1" applyBorder="1" applyAlignment="1">
      <alignment horizontal="center" vertical="center"/>
    </xf>
    <xf numFmtId="9" fontId="5" fillId="0" borderId="24" xfId="0" quotePrefix="1" applyNumberFormat="1" applyFont="1" applyFill="1" applyBorder="1" applyAlignment="1">
      <alignment horizontal="center" vertical="center"/>
    </xf>
    <xf numFmtId="0" fontId="14" fillId="4" borderId="14" xfId="0" applyFont="1" applyFill="1" applyBorder="1" applyAlignment="1"/>
    <xf numFmtId="0" fontId="14" fillId="4" borderId="6" xfId="0" applyFont="1" applyFill="1" applyBorder="1" applyAlignment="1"/>
    <xf numFmtId="167" fontId="36" fillId="0" borderId="22" xfId="0" applyNumberFormat="1" applyFont="1" applyFill="1" applyBorder="1" applyAlignment="1">
      <alignment horizontal="center"/>
    </xf>
    <xf numFmtId="2" fontId="36" fillId="0" borderId="22" xfId="0" applyNumberFormat="1" applyFont="1" applyFill="1" applyBorder="1" applyAlignment="1">
      <alignment horizontal="center"/>
    </xf>
    <xf numFmtId="2" fontId="3" fillId="0" borderId="22" xfId="5" applyNumberFormat="1" applyFont="1" applyFill="1" applyBorder="1" applyAlignment="1">
      <alignment horizontal="center"/>
    </xf>
    <xf numFmtId="167" fontId="3" fillId="0" borderId="29" xfId="2" applyNumberFormat="1" applyFont="1" applyFill="1" applyBorder="1" applyAlignment="1">
      <alignment horizontal="center" wrapText="1"/>
    </xf>
    <xf numFmtId="167" fontId="3" fillId="0" borderId="22" xfId="2" applyNumberFormat="1" applyFont="1" applyFill="1" applyBorder="1" applyAlignment="1">
      <alignment horizontal="center" wrapText="1"/>
    </xf>
    <xf numFmtId="167" fontId="3" fillId="0" borderId="24" xfId="2" applyNumberFormat="1" applyFont="1" applyFill="1" applyBorder="1" applyAlignment="1">
      <alignment horizontal="center" wrapText="1"/>
    </xf>
    <xf numFmtId="167" fontId="3" fillId="0" borderId="27" xfId="0" applyNumberFormat="1" applyFont="1" applyBorder="1" applyAlignment="1">
      <alignment horizontal="center"/>
    </xf>
    <xf numFmtId="167" fontId="3" fillId="0" borderId="29" xfId="0" applyNumberFormat="1" applyFont="1" applyBorder="1" applyAlignment="1">
      <alignment horizontal="center"/>
    </xf>
    <xf numFmtId="167" fontId="3" fillId="0" borderId="24" xfId="0" applyNumberFormat="1" applyFont="1" applyBorder="1" applyAlignment="1">
      <alignment horizontal="center"/>
    </xf>
    <xf numFmtId="167" fontId="3" fillId="0" borderId="22" xfId="2" applyNumberFormat="1" applyFont="1" applyFill="1" applyBorder="1" applyAlignment="1">
      <alignment horizontal="center"/>
    </xf>
    <xf numFmtId="167" fontId="15" fillId="0" borderId="29" xfId="0" applyNumberFormat="1" applyFont="1" applyFill="1" applyBorder="1" applyAlignment="1">
      <alignment horizontal="center" vertical="center"/>
    </xf>
    <xf numFmtId="2" fontId="15" fillId="0" borderId="22" xfId="0" applyNumberFormat="1" applyFont="1" applyFill="1" applyBorder="1" applyAlignment="1">
      <alignment horizontal="center" vertical="center"/>
    </xf>
    <xf numFmtId="167" fontId="15" fillId="0" borderId="22" xfId="0" applyNumberFormat="1" applyFont="1" applyFill="1" applyBorder="1" applyAlignment="1">
      <alignment horizontal="center" vertical="center"/>
    </xf>
    <xf numFmtId="1" fontId="3" fillId="0" borderId="29" xfId="0" applyNumberFormat="1" applyFont="1" applyFill="1" applyBorder="1" applyAlignment="1">
      <alignment horizontal="center" vertical="center"/>
    </xf>
    <xf numFmtId="0" fontId="3" fillId="0" borderId="47" xfId="0" applyFont="1" applyFill="1" applyBorder="1"/>
    <xf numFmtId="0" fontId="3" fillId="0" borderId="59" xfId="0" applyFont="1" applyFill="1" applyBorder="1"/>
    <xf numFmtId="2" fontId="3" fillId="0" borderId="58" xfId="0" applyNumberFormat="1" applyFont="1" applyFill="1" applyBorder="1" applyAlignment="1">
      <alignment horizontal="center"/>
    </xf>
    <xf numFmtId="2" fontId="3" fillId="0" borderId="48" xfId="0" applyNumberFormat="1" applyFont="1" applyFill="1" applyBorder="1" applyAlignment="1">
      <alignment horizontal="center"/>
    </xf>
    <xf numFmtId="2" fontId="3" fillId="0" borderId="47" xfId="0" applyNumberFormat="1" applyFont="1" applyFill="1" applyBorder="1" applyAlignment="1">
      <alignment horizontal="center"/>
    </xf>
    <xf numFmtId="2" fontId="3" fillId="0" borderId="61" xfId="0" applyNumberFormat="1" applyFont="1" applyFill="1" applyBorder="1" applyAlignment="1">
      <alignment horizontal="center"/>
    </xf>
    <xf numFmtId="2" fontId="3" fillId="0" borderId="60" xfId="0" applyNumberFormat="1" applyFont="1" applyFill="1" applyBorder="1" applyAlignment="1">
      <alignment horizontal="center"/>
    </xf>
    <xf numFmtId="2" fontId="3" fillId="0" borderId="23" xfId="0" applyNumberFormat="1" applyFont="1" applyBorder="1" applyAlignment="1">
      <alignment horizontal="center"/>
    </xf>
    <xf numFmtId="2" fontId="3" fillId="0" borderId="24" xfId="0" applyNumberFormat="1" applyFont="1" applyFill="1" applyBorder="1" applyAlignment="1">
      <alignment horizontal="center" wrapText="1"/>
    </xf>
    <xf numFmtId="0" fontId="3" fillId="0" borderId="60" xfId="0" quotePrefix="1" applyFont="1" applyFill="1" applyBorder="1"/>
    <xf numFmtId="167" fontId="3" fillId="0" borderId="14" xfId="0" applyNumberFormat="1" applyFont="1" applyFill="1" applyBorder="1" applyAlignment="1"/>
    <xf numFmtId="0" fontId="3" fillId="0" borderId="44" xfId="0" applyFont="1" applyFill="1" applyBorder="1" applyAlignment="1">
      <alignment horizontal="center"/>
    </xf>
    <xf numFmtId="2" fontId="3" fillId="0" borderId="22" xfId="0" applyNumberFormat="1" applyFont="1" applyBorder="1" applyAlignment="1">
      <alignment horizontal="center"/>
    </xf>
    <xf numFmtId="2" fontId="3" fillId="0" borderId="29" xfId="0" applyNumberFormat="1" applyFont="1" applyBorder="1" applyAlignment="1">
      <alignment horizontal="center"/>
    </xf>
    <xf numFmtId="2" fontId="36" fillId="0" borderId="24" xfId="0" applyNumberFormat="1" applyFont="1" applyFill="1" applyBorder="1" applyAlignment="1">
      <alignment horizontal="center"/>
    </xf>
    <xf numFmtId="0" fontId="14" fillId="0" borderId="0" xfId="0" applyFont="1" applyBorder="1" applyAlignment="1">
      <alignment vertical="top" wrapText="1"/>
    </xf>
    <xf numFmtId="0" fontId="14" fillId="0" borderId="29" xfId="0" applyFont="1" applyBorder="1" applyAlignment="1">
      <alignment vertical="top" wrapText="1"/>
    </xf>
    <xf numFmtId="0" fontId="14" fillId="0" borderId="52" xfId="0" applyFont="1" applyBorder="1" applyAlignment="1">
      <alignment vertical="top" wrapText="1"/>
    </xf>
    <xf numFmtId="0" fontId="14" fillId="6" borderId="0" xfId="0" quotePrefix="1" applyFont="1" applyFill="1" applyAlignment="1">
      <alignment horizontal="right"/>
    </xf>
    <xf numFmtId="0" fontId="6" fillId="0" borderId="0" xfId="1" applyBorder="1" applyAlignment="1" applyProtection="1">
      <alignment vertical="top" wrapText="1"/>
    </xf>
    <xf numFmtId="0" fontId="6" fillId="0" borderId="0" xfId="1" applyAlignment="1" applyProtection="1"/>
    <xf numFmtId="167" fontId="3" fillId="0" borderId="32" xfId="0" applyNumberFormat="1" applyFont="1" applyFill="1" applyBorder="1" applyAlignment="1">
      <alignment horizontal="center"/>
    </xf>
    <xf numFmtId="2" fontId="5" fillId="0" borderId="6" xfId="0" applyNumberFormat="1" applyFont="1" applyFill="1" applyBorder="1" applyAlignment="1">
      <alignment horizontal="center"/>
    </xf>
    <xf numFmtId="2" fontId="5" fillId="0" borderId="24" xfId="0" applyNumberFormat="1" applyFont="1" applyFill="1" applyBorder="1" applyAlignment="1">
      <alignment horizontal="center"/>
    </xf>
    <xf numFmtId="2" fontId="5" fillId="0" borderId="5" xfId="0" applyNumberFormat="1" applyFont="1" applyFill="1" applyBorder="1" applyAlignment="1">
      <alignment horizontal="center"/>
    </xf>
    <xf numFmtId="0" fontId="3" fillId="0" borderId="17" xfId="0" applyFont="1" applyFill="1" applyBorder="1" applyAlignment="1"/>
    <xf numFmtId="0" fontId="3" fillId="0" borderId="62" xfId="0" applyFont="1" applyBorder="1" applyAlignment="1">
      <alignment horizontal="center"/>
    </xf>
    <xf numFmtId="167" fontId="3" fillId="0" borderId="28" xfId="0" applyNumberFormat="1" applyFont="1" applyFill="1" applyBorder="1" applyAlignment="1">
      <alignment horizontal="center"/>
    </xf>
    <xf numFmtId="167" fontId="3" fillId="0" borderId="20" xfId="0" applyNumberFormat="1" applyFont="1" applyFill="1" applyBorder="1" applyAlignment="1">
      <alignment horizontal="center"/>
    </xf>
    <xf numFmtId="2" fontId="5" fillId="0" borderId="15" xfId="0" applyNumberFormat="1" applyFont="1" applyFill="1" applyBorder="1" applyAlignment="1">
      <alignment horizontal="center"/>
    </xf>
    <xf numFmtId="167" fontId="3" fillId="0" borderId="20" xfId="2" applyNumberFormat="1" applyFont="1" applyFill="1" applyBorder="1" applyAlignment="1">
      <alignment horizontal="center"/>
    </xf>
    <xf numFmtId="2" fontId="5" fillId="0" borderId="20" xfId="0" applyNumberFormat="1" applyFont="1" applyFill="1" applyBorder="1" applyAlignment="1">
      <alignment horizontal="center"/>
    </xf>
    <xf numFmtId="167" fontId="3" fillId="0" borderId="16" xfId="0" applyNumberFormat="1" applyFont="1" applyFill="1" applyBorder="1" applyAlignment="1">
      <alignment horizontal="center"/>
    </xf>
    <xf numFmtId="2" fontId="5" fillId="0" borderId="27" xfId="0" applyNumberFormat="1" applyFont="1" applyFill="1" applyBorder="1" applyAlignment="1">
      <alignment horizontal="center"/>
    </xf>
    <xf numFmtId="0" fontId="3" fillId="0" borderId="27" xfId="0" applyFont="1" applyBorder="1" applyAlignment="1">
      <alignment vertical="center" wrapText="1"/>
    </xf>
    <xf numFmtId="2" fontId="5" fillId="0" borderId="0" xfId="0" applyNumberFormat="1" applyFont="1" applyFill="1" applyBorder="1" applyAlignment="1">
      <alignment horizontal="center"/>
    </xf>
    <xf numFmtId="0" fontId="12" fillId="0" borderId="6" xfId="0" applyFont="1" applyFill="1" applyBorder="1"/>
    <xf numFmtId="1" fontId="3" fillId="0" borderId="6" xfId="0" applyNumberFormat="1" applyFont="1" applyBorder="1" applyAlignment="1">
      <alignment horizontal="center"/>
    </xf>
    <xf numFmtId="1" fontId="3" fillId="0" borderId="14" xfId="0" applyNumberFormat="1" applyFont="1" applyBorder="1" applyAlignment="1">
      <alignment horizontal="center"/>
    </xf>
    <xf numFmtId="0" fontId="3" fillId="0" borderId="6" xfId="0" applyFont="1" applyFill="1" applyBorder="1"/>
    <xf numFmtId="0" fontId="3" fillId="0" borderId="14" xfId="0" applyFont="1" applyBorder="1" applyAlignment="1">
      <alignment horizontal="center"/>
    </xf>
    <xf numFmtId="167" fontId="5" fillId="0" borderId="29" xfId="0" applyNumberFormat="1" applyFont="1" applyFill="1" applyBorder="1" applyAlignment="1">
      <alignment horizontal="center"/>
    </xf>
    <xf numFmtId="167" fontId="5" fillId="0" borderId="22" xfId="0" applyNumberFormat="1" applyFont="1" applyFill="1" applyBorder="1" applyAlignment="1">
      <alignment horizontal="center"/>
    </xf>
    <xf numFmtId="167" fontId="3" fillId="0" borderId="31" xfId="0" applyNumberFormat="1" applyFont="1" applyFill="1" applyBorder="1" applyAlignment="1">
      <alignment horizontal="center"/>
    </xf>
    <xf numFmtId="2" fontId="5" fillId="0" borderId="21" xfId="0" applyNumberFormat="1" applyFont="1" applyFill="1" applyBorder="1" applyAlignment="1">
      <alignment horizontal="center"/>
    </xf>
    <xf numFmtId="2" fontId="5" fillId="0" borderId="2" xfId="0" applyNumberFormat="1" applyFont="1" applyFill="1" applyBorder="1" applyAlignment="1">
      <alignment horizontal="center"/>
    </xf>
    <xf numFmtId="2" fontId="5" fillId="0" borderId="14" xfId="0" applyNumberFormat="1" applyFont="1" applyFill="1" applyBorder="1" applyAlignment="1">
      <alignment horizontal="center"/>
    </xf>
    <xf numFmtId="2" fontId="5" fillId="0" borderId="22" xfId="0" applyNumberFormat="1" applyFont="1" applyFill="1" applyBorder="1" applyAlignment="1">
      <alignment horizontal="center"/>
    </xf>
    <xf numFmtId="0" fontId="36" fillId="0" borderId="0" xfId="0" applyFont="1" applyAlignment="1">
      <alignment vertical="center"/>
    </xf>
    <xf numFmtId="3" fontId="3" fillId="0" borderId="24" xfId="0" applyNumberFormat="1" applyFont="1" applyFill="1" applyBorder="1" applyAlignment="1">
      <alignment horizontal="center"/>
    </xf>
    <xf numFmtId="11" fontId="16" fillId="0" borderId="0" xfId="0" applyNumberFormat="1" applyFont="1"/>
    <xf numFmtId="2" fontId="3" fillId="0" borderId="2" xfId="0" applyNumberFormat="1" applyFont="1" applyBorder="1" applyAlignment="1">
      <alignment horizontal="right"/>
    </xf>
    <xf numFmtId="164" fontId="5" fillId="0" borderId="0" xfId="6" applyFont="1" applyFill="1" applyBorder="1" applyAlignment="1">
      <alignment vertical="top"/>
    </xf>
    <xf numFmtId="2" fontId="3" fillId="0" borderId="36" xfId="0" applyNumberFormat="1" applyFont="1" applyFill="1" applyBorder="1" applyAlignment="1">
      <alignment horizontal="right"/>
    </xf>
    <xf numFmtId="2" fontId="36" fillId="0" borderId="2" xfId="2" applyNumberFormat="1" applyFont="1" applyBorder="1" applyAlignment="1">
      <alignment horizontal="right"/>
    </xf>
    <xf numFmtId="166" fontId="36" fillId="0" borderId="2" xfId="0" applyNumberFormat="1" applyFont="1" applyFill="1" applyBorder="1" applyAlignment="1">
      <alignment horizontal="center"/>
    </xf>
    <xf numFmtId="2" fontId="36" fillId="0" borderId="0" xfId="0" applyNumberFormat="1" applyFont="1" applyBorder="1" applyAlignment="1">
      <alignment horizontal="right"/>
    </xf>
    <xf numFmtId="2" fontId="3" fillId="0" borderId="31" xfId="0" applyNumberFormat="1" applyFont="1" applyBorder="1" applyAlignment="1">
      <alignment horizontal="right"/>
    </xf>
    <xf numFmtId="2" fontId="36" fillId="0" borderId="4" xfId="0" applyNumberFormat="1" applyFont="1" applyBorder="1" applyAlignment="1">
      <alignment horizontal="right"/>
    </xf>
    <xf numFmtId="167" fontId="36" fillId="0" borderId="36" xfId="0" applyNumberFormat="1" applyFont="1" applyFill="1" applyBorder="1" applyAlignment="1">
      <alignment horizontal="right"/>
    </xf>
    <xf numFmtId="167" fontId="36" fillId="0" borderId="31" xfId="0" applyNumberFormat="1" applyFont="1" applyBorder="1" applyAlignment="1">
      <alignment horizontal="right"/>
    </xf>
    <xf numFmtId="0" fontId="3" fillId="0" borderId="2" xfId="0" applyFont="1" applyFill="1" applyBorder="1" applyAlignment="1">
      <alignment wrapText="1"/>
    </xf>
    <xf numFmtId="49" fontId="5" fillId="0" borderId="0" xfId="11" applyNumberFormat="1" applyFont="1" applyFill="1" applyBorder="1" applyAlignment="1">
      <alignment vertical="top"/>
    </xf>
    <xf numFmtId="2" fontId="3" fillId="0" borderId="0" xfId="0" applyNumberFormat="1" applyFont="1" applyBorder="1" applyAlignment="1">
      <alignment horizontal="right"/>
    </xf>
    <xf numFmtId="2" fontId="3" fillId="0" borderId="4" xfId="0" applyNumberFormat="1" applyFont="1" applyBorder="1" applyAlignment="1">
      <alignment horizontal="right"/>
    </xf>
    <xf numFmtId="2" fontId="3" fillId="0" borderId="36" xfId="0" applyNumberFormat="1" applyFont="1" applyBorder="1" applyAlignment="1">
      <alignment horizontal="right"/>
    </xf>
    <xf numFmtId="167" fontId="3" fillId="0" borderId="36" xfId="0" applyNumberFormat="1" applyFont="1" applyFill="1" applyBorder="1" applyAlignment="1">
      <alignment horizontal="right"/>
    </xf>
    <xf numFmtId="0" fontId="3" fillId="8" borderId="0" xfId="0" applyFont="1" applyFill="1" applyBorder="1" applyAlignment="1"/>
    <xf numFmtId="0" fontId="3" fillId="8" borderId="0" xfId="0" applyFont="1" applyFill="1"/>
    <xf numFmtId="0" fontId="0" fillId="8" borderId="0" xfId="0" applyFill="1"/>
    <xf numFmtId="0" fontId="3" fillId="8" borderId="19" xfId="0" applyFont="1" applyFill="1" applyBorder="1"/>
    <xf numFmtId="0" fontId="3" fillId="7" borderId="0" xfId="0" applyFont="1" applyFill="1"/>
    <xf numFmtId="0" fontId="3" fillId="8" borderId="0" xfId="0" applyFont="1" applyFill="1" applyAlignment="1">
      <alignment vertical="center"/>
    </xf>
    <xf numFmtId="9" fontId="15" fillId="0" borderId="24" xfId="0" quotePrefix="1" applyNumberFormat="1" applyFont="1" applyFill="1" applyBorder="1" applyAlignment="1">
      <alignment horizontal="center" vertical="center"/>
    </xf>
    <xf numFmtId="167" fontId="5" fillId="0" borderId="24" xfId="0" applyNumberFormat="1" applyFont="1" applyFill="1" applyBorder="1" applyAlignment="1">
      <alignment horizontal="center"/>
    </xf>
    <xf numFmtId="167" fontId="5" fillId="0" borderId="27" xfId="0" applyNumberFormat="1" applyFont="1" applyFill="1" applyBorder="1" applyAlignment="1">
      <alignment horizontal="center"/>
    </xf>
    <xf numFmtId="169" fontId="3" fillId="0" borderId="29" xfId="2" applyNumberFormat="1" applyFont="1" applyFill="1" applyBorder="1" applyAlignment="1">
      <alignment vertical="center"/>
    </xf>
    <xf numFmtId="3" fontId="3" fillId="0" borderId="22" xfId="2" applyNumberFormat="1" applyFont="1" applyFill="1" applyBorder="1" applyAlignment="1">
      <alignment horizontal="center"/>
    </xf>
    <xf numFmtId="171" fontId="3" fillId="0" borderId="22" xfId="0" applyNumberFormat="1" applyFont="1" applyFill="1" applyBorder="1" applyAlignment="1">
      <alignment horizontal="center"/>
    </xf>
    <xf numFmtId="171" fontId="3" fillId="0" borderId="24" xfId="0" applyNumberFormat="1" applyFont="1" applyFill="1" applyBorder="1" applyAlignment="1">
      <alignment horizontal="center"/>
    </xf>
    <xf numFmtId="3" fontId="3" fillId="0" borderId="22" xfId="0" applyNumberFormat="1" applyFont="1" applyFill="1" applyBorder="1" applyAlignment="1">
      <alignment horizontal="center"/>
    </xf>
    <xf numFmtId="0" fontId="34" fillId="7" borderId="57" xfId="0" applyFont="1" applyFill="1" applyBorder="1"/>
    <xf numFmtId="0" fontId="34" fillId="8" borderId="57" xfId="0" applyFont="1" applyFill="1" applyBorder="1"/>
    <xf numFmtId="0" fontId="36" fillId="0" borderId="0" xfId="0" applyFont="1" applyFill="1" applyAlignment="1"/>
    <xf numFmtId="169" fontId="3" fillId="0" borderId="22" xfId="2" applyNumberFormat="1" applyFont="1" applyFill="1" applyBorder="1" applyAlignment="1">
      <alignment horizontal="center"/>
    </xf>
    <xf numFmtId="0" fontId="0" fillId="0" borderId="0" xfId="0" applyFill="1" applyAlignment="1">
      <alignment horizontal="center"/>
    </xf>
    <xf numFmtId="166" fontId="3" fillId="0" borderId="2" xfId="0" applyNumberFormat="1" applyFont="1" applyFill="1" applyBorder="1" applyAlignment="1">
      <alignment horizontal="center"/>
    </xf>
    <xf numFmtId="11" fontId="0" fillId="0" borderId="0" xfId="0" applyNumberFormat="1" applyAlignment="1">
      <alignment horizontal="center"/>
    </xf>
    <xf numFmtId="2" fontId="3" fillId="0" borderId="2" xfId="0" applyNumberFormat="1" applyFont="1" applyBorder="1" applyAlignment="1"/>
    <xf numFmtId="169" fontId="3" fillId="0" borderId="60" xfId="2" applyNumberFormat="1" applyFont="1" applyFill="1" applyBorder="1" applyAlignment="1">
      <alignment horizontal="center"/>
    </xf>
    <xf numFmtId="2" fontId="3" fillId="0" borderId="47" xfId="0" applyNumberFormat="1" applyFont="1" applyBorder="1" applyAlignment="1">
      <alignment horizontal="center"/>
    </xf>
    <xf numFmtId="2" fontId="3" fillId="0" borderId="61" xfId="0" applyNumberFormat="1" applyFont="1" applyBorder="1" applyAlignment="1">
      <alignment horizontal="center"/>
    </xf>
    <xf numFmtId="2" fontId="3" fillId="0" borderId="48" xfId="0" applyNumberFormat="1" applyFont="1" applyBorder="1" applyAlignment="1">
      <alignment horizontal="center"/>
    </xf>
    <xf numFmtId="169" fontId="3" fillId="0" borderId="60" xfId="5" applyNumberFormat="1" applyFont="1" applyFill="1" applyBorder="1" applyAlignment="1">
      <alignment horizontal="center"/>
    </xf>
    <xf numFmtId="0" fontId="3" fillId="0" borderId="60" xfId="0" applyFont="1" applyFill="1" applyBorder="1" applyAlignment="1"/>
    <xf numFmtId="0" fontId="3" fillId="0" borderId="66" xfId="0" applyFont="1" applyFill="1" applyBorder="1"/>
    <xf numFmtId="0" fontId="3" fillId="0" borderId="67" xfId="0" applyFont="1" applyFill="1" applyBorder="1" applyAlignment="1"/>
    <xf numFmtId="0" fontId="3" fillId="0" borderId="68" xfId="0" applyFont="1" applyBorder="1" applyAlignment="1">
      <alignment horizontal="center"/>
    </xf>
    <xf numFmtId="167" fontId="3" fillId="0" borderId="65" xfId="0" applyNumberFormat="1" applyFont="1" applyFill="1" applyBorder="1" applyAlignment="1">
      <alignment horizontal="center"/>
    </xf>
    <xf numFmtId="167" fontId="3" fillId="0" borderId="66" xfId="0" applyNumberFormat="1" applyFont="1" applyBorder="1" applyAlignment="1">
      <alignment horizontal="center"/>
    </xf>
    <xf numFmtId="167" fontId="3" fillId="0" borderId="69" xfId="0" applyNumberFormat="1" applyFont="1" applyBorder="1" applyAlignment="1">
      <alignment horizontal="center"/>
    </xf>
    <xf numFmtId="2" fontId="3" fillId="0" borderId="70" xfId="0" applyNumberFormat="1" applyFont="1" applyBorder="1" applyAlignment="1">
      <alignment horizontal="center"/>
    </xf>
    <xf numFmtId="2" fontId="3" fillId="0" borderId="71" xfId="0" applyNumberFormat="1" applyFont="1" applyBorder="1" applyAlignment="1">
      <alignment horizontal="center"/>
    </xf>
    <xf numFmtId="2" fontId="3" fillId="0" borderId="69" xfId="0" applyNumberFormat="1" applyFont="1" applyBorder="1" applyAlignment="1">
      <alignment horizontal="center"/>
    </xf>
    <xf numFmtId="0" fontId="3" fillId="0" borderId="65" xfId="0" applyFont="1" applyFill="1" applyBorder="1" applyAlignment="1">
      <alignment vertical="center" wrapText="1"/>
    </xf>
    <xf numFmtId="0" fontId="0" fillId="7" borderId="0" xfId="0" applyFill="1"/>
    <xf numFmtId="0" fontId="3" fillId="11" borderId="72" xfId="0" applyFont="1" applyFill="1" applyBorder="1" applyAlignment="1">
      <alignment vertical="center" wrapText="1"/>
    </xf>
    <xf numFmtId="0" fontId="3" fillId="10" borderId="72" xfId="0" applyFont="1" applyFill="1" applyBorder="1" applyAlignment="1">
      <alignment vertical="center" wrapText="1"/>
    </xf>
    <xf numFmtId="0" fontId="3" fillId="11" borderId="73" xfId="0" applyFont="1" applyFill="1" applyBorder="1" applyAlignment="1">
      <alignment vertical="center" wrapText="1"/>
    </xf>
    <xf numFmtId="0" fontId="42" fillId="10" borderId="74" xfId="0" applyFont="1" applyFill="1" applyBorder="1" applyAlignment="1">
      <alignment horizontal="center" vertical="center"/>
    </xf>
    <xf numFmtId="0" fontId="42" fillId="11" borderId="74" xfId="0" applyFont="1" applyFill="1" applyBorder="1" applyAlignment="1">
      <alignment horizontal="center" vertical="center"/>
    </xf>
    <xf numFmtId="0" fontId="42" fillId="11" borderId="76" xfId="0" applyFont="1" applyFill="1" applyBorder="1" applyAlignment="1">
      <alignment horizontal="center" vertical="center"/>
    </xf>
    <xf numFmtId="0" fontId="12" fillId="9" borderId="15" xfId="0" applyFont="1" applyFill="1" applyBorder="1" applyAlignment="1">
      <alignment vertical="center" wrapText="1"/>
    </xf>
    <xf numFmtId="0" fontId="12" fillId="9" borderId="27" xfId="0" applyFont="1" applyFill="1" applyBorder="1" applyAlignment="1">
      <alignment vertical="center" wrapText="1"/>
    </xf>
    <xf numFmtId="0" fontId="3" fillId="11" borderId="77" xfId="0" applyFont="1" applyFill="1" applyBorder="1" applyAlignment="1">
      <alignment vertical="center" wrapText="1"/>
    </xf>
    <xf numFmtId="0" fontId="42" fillId="11" borderId="75" xfId="0" applyFont="1" applyFill="1" applyBorder="1" applyAlignment="1">
      <alignment horizontal="center" vertical="center"/>
    </xf>
    <xf numFmtId="0" fontId="3" fillId="10" borderId="15" xfId="0" applyFont="1" applyFill="1" applyBorder="1" applyAlignment="1">
      <alignment vertical="center" wrapText="1"/>
    </xf>
    <xf numFmtId="0" fontId="42" fillId="10" borderId="27" xfId="0" applyFont="1" applyFill="1" applyBorder="1" applyAlignment="1">
      <alignment horizontal="center" vertical="center"/>
    </xf>
    <xf numFmtId="0" fontId="42" fillId="10" borderId="27" xfId="0" applyFont="1" applyFill="1" applyBorder="1" applyAlignment="1">
      <alignment horizontal="center" vertical="center" wrapText="1"/>
    </xf>
    <xf numFmtId="0" fontId="36" fillId="0" borderId="36" xfId="0" applyFont="1" applyFill="1" applyBorder="1" applyAlignment="1">
      <alignment wrapText="1"/>
    </xf>
    <xf numFmtId="0" fontId="3" fillId="0" borderId="31" xfId="0" applyFont="1" applyFill="1" applyBorder="1" applyAlignment="1">
      <alignment horizontal="center"/>
    </xf>
    <xf numFmtId="167" fontId="3" fillId="0" borderId="2" xfId="0" applyNumberFormat="1" applyFont="1" applyFill="1" applyBorder="1" applyAlignment="1">
      <alignment horizontal="right"/>
    </xf>
    <xf numFmtId="167" fontId="3" fillId="0" borderId="31" xfId="0" applyNumberFormat="1" applyFont="1" applyFill="1" applyBorder="1" applyAlignment="1">
      <alignment horizontal="right"/>
    </xf>
    <xf numFmtId="167" fontId="36" fillId="0" borderId="2" xfId="0" applyNumberFormat="1" applyFont="1" applyFill="1" applyBorder="1" applyAlignment="1">
      <alignment horizontal="right"/>
    </xf>
    <xf numFmtId="167" fontId="36" fillId="0" borderId="0" xfId="0" applyNumberFormat="1" applyFont="1" applyFill="1" applyBorder="1" applyAlignment="1">
      <alignment horizontal="right"/>
    </xf>
    <xf numFmtId="167" fontId="36" fillId="0" borderId="4" xfId="0" applyNumberFormat="1" applyFont="1" applyFill="1" applyBorder="1" applyAlignment="1">
      <alignment horizontal="right"/>
    </xf>
    <xf numFmtId="2" fontId="3" fillId="0" borderId="65" xfId="0" applyNumberFormat="1" applyFont="1" applyFill="1" applyBorder="1" applyAlignment="1">
      <alignment horizontal="center" wrapText="1"/>
    </xf>
    <xf numFmtId="167" fontId="3" fillId="0" borderId="22" xfId="0" applyNumberFormat="1" applyFont="1" applyFill="1" applyBorder="1" applyAlignment="1">
      <alignment horizontal="center" wrapText="1"/>
    </xf>
    <xf numFmtId="167" fontId="3" fillId="0" borderId="0" xfId="0" applyNumberFormat="1" applyFont="1" applyFill="1" applyBorder="1" applyAlignment="1">
      <alignment horizontal="right"/>
    </xf>
    <xf numFmtId="167" fontId="3" fillId="0" borderId="4" xfId="0" applyNumberFormat="1" applyFont="1" applyFill="1" applyBorder="1" applyAlignment="1">
      <alignment horizontal="right"/>
    </xf>
    <xf numFmtId="0" fontId="3" fillId="0" borderId="22" xfId="0" applyFont="1" applyFill="1" applyBorder="1" applyAlignment="1">
      <alignment wrapText="1"/>
    </xf>
    <xf numFmtId="0" fontId="36" fillId="7" borderId="0" xfId="0" applyFont="1" applyFill="1" applyBorder="1" applyAlignment="1"/>
    <xf numFmtId="0" fontId="36" fillId="8" borderId="0" xfId="0" applyFont="1" applyFill="1" applyAlignment="1"/>
    <xf numFmtId="0" fontId="36" fillId="7" borderId="0" xfId="0" applyFont="1" applyFill="1" applyAlignment="1"/>
    <xf numFmtId="0" fontId="3" fillId="8" borderId="0" xfId="0" applyFont="1" applyFill="1" applyAlignment="1"/>
    <xf numFmtId="0" fontId="3" fillId="7" borderId="0" xfId="0" applyFont="1" applyFill="1" applyAlignment="1"/>
    <xf numFmtId="0" fontId="3" fillId="0" borderId="0" xfId="0" applyFont="1" applyAlignment="1">
      <alignment horizontal="left"/>
    </xf>
    <xf numFmtId="0" fontId="3" fillId="0" borderId="0" xfId="0" applyFont="1" applyAlignment="1">
      <alignment horizontal="left" vertical="top" wrapText="1"/>
    </xf>
    <xf numFmtId="2" fontId="3" fillId="0" borderId="29" xfId="0" applyNumberFormat="1" applyFont="1" applyFill="1" applyBorder="1" applyAlignment="1">
      <alignment horizontal="center" vertical="center"/>
    </xf>
    <xf numFmtId="2" fontId="3" fillId="0" borderId="22" xfId="0" applyNumberFormat="1" applyFont="1" applyFill="1" applyBorder="1" applyAlignment="1">
      <alignment horizontal="center" vertical="center"/>
    </xf>
    <xf numFmtId="2" fontId="3" fillId="0" borderId="60" xfId="0" applyNumberFormat="1" applyFont="1" applyFill="1" applyBorder="1" applyAlignment="1">
      <alignment horizontal="center" vertical="center"/>
    </xf>
    <xf numFmtId="0" fontId="5" fillId="0" borderId="63" xfId="0" applyFont="1" applyBorder="1" applyAlignment="1">
      <alignment horizontal="left" vertical="center" wrapText="1"/>
    </xf>
    <xf numFmtId="0" fontId="5" fillId="0" borderId="22" xfId="0" applyFont="1" applyBorder="1" applyAlignment="1">
      <alignment horizontal="left" vertical="center" wrapText="1"/>
    </xf>
    <xf numFmtId="0" fontId="28" fillId="0" borderId="22" xfId="1" applyFont="1" applyBorder="1" applyAlignment="1" applyProtection="1">
      <alignment horizontal="left" vertical="center"/>
    </xf>
    <xf numFmtId="0" fontId="3" fillId="0" borderId="24" xfId="0" applyFont="1" applyBorder="1" applyAlignment="1">
      <alignment horizontal="left" vertical="center"/>
    </xf>
    <xf numFmtId="0" fontId="3" fillId="0" borderId="64" xfId="0" applyFont="1" applyFill="1" applyBorder="1" applyAlignment="1">
      <alignment vertical="center" wrapText="1"/>
    </xf>
    <xf numFmtId="0" fontId="3" fillId="0" borderId="41" xfId="0" applyFont="1" applyFill="1" applyBorder="1" applyAlignment="1">
      <alignment vertical="center"/>
    </xf>
    <xf numFmtId="0" fontId="3" fillId="0" borderId="59" xfId="0" applyFont="1" applyFill="1" applyBorder="1" applyAlignment="1">
      <alignment vertical="center"/>
    </xf>
    <xf numFmtId="0" fontId="36" fillId="0" borderId="22" xfId="0" applyFont="1" applyFill="1" applyBorder="1" applyAlignment="1">
      <alignment horizontal="left" vertical="center" wrapText="1"/>
    </xf>
    <xf numFmtId="0" fontId="3" fillId="0" borderId="22" xfId="0" applyFont="1" applyBorder="1" applyAlignment="1">
      <alignment horizontal="left" vertical="center" wrapText="1"/>
    </xf>
    <xf numFmtId="0" fontId="3" fillId="0" borderId="0" xfId="0" applyFont="1" applyFill="1" applyBorder="1" applyAlignment="1">
      <alignment horizontal="left" wrapText="1"/>
    </xf>
    <xf numFmtId="0" fontId="3" fillId="0" borderId="0" xfId="0" applyFont="1" applyFill="1" applyBorder="1" applyAlignment="1">
      <alignment horizontal="left" vertical="top" wrapText="1"/>
    </xf>
    <xf numFmtId="0" fontId="3" fillId="0" borderId="0" xfId="0" applyFont="1" applyFill="1" applyBorder="1" applyAlignment="1">
      <alignment horizontal="left" vertical="center" wrapText="1"/>
    </xf>
    <xf numFmtId="0" fontId="3" fillId="0" borderId="0" xfId="0" applyFont="1" applyBorder="1" applyAlignment="1">
      <alignment horizontal="left" vertical="top" wrapText="1"/>
    </xf>
    <xf numFmtId="0" fontId="3" fillId="0" borderId="36"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14" fillId="0" borderId="0" xfId="0" applyFont="1" applyAlignment="1">
      <alignment horizontal="left" vertical="center" wrapText="1"/>
    </xf>
    <xf numFmtId="0" fontId="19" fillId="0" borderId="15" xfId="0" applyFont="1" applyBorder="1" applyAlignment="1">
      <alignment horizontal="center" wrapText="1"/>
    </xf>
    <xf numFmtId="0" fontId="19" fillId="0" borderId="20" xfId="0" applyFont="1" applyBorder="1" applyAlignment="1">
      <alignment horizontal="center" wrapText="1"/>
    </xf>
    <xf numFmtId="0" fontId="19" fillId="0" borderId="16" xfId="0" applyFont="1" applyBorder="1" applyAlignment="1">
      <alignment horizontal="center" wrapText="1"/>
    </xf>
    <xf numFmtId="0" fontId="3" fillId="0" borderId="15" xfId="0" applyFont="1" applyBorder="1" applyAlignment="1">
      <alignment horizontal="center" wrapText="1"/>
    </xf>
    <xf numFmtId="0" fontId="5" fillId="0" borderId="20" xfId="0" applyFont="1" applyBorder="1" applyAlignment="1">
      <alignment horizontal="center" wrapText="1"/>
    </xf>
    <xf numFmtId="0" fontId="5" fillId="0" borderId="16" xfId="0" applyFont="1" applyBorder="1" applyAlignment="1">
      <alignment horizontal="center" wrapText="1"/>
    </xf>
  </cellXfs>
  <cellStyles count="13">
    <cellStyle name="Hyperlink" xfId="1" builtinId="8"/>
    <cellStyle name="Komma" xfId="2" builtinId="3"/>
    <cellStyle name="Komma 2" xfId="3" xr:uid="{00000000-0005-0000-0000-000002000000}"/>
    <cellStyle name="Komma 2 2" xfId="4" xr:uid="{00000000-0005-0000-0000-000003000000}"/>
    <cellStyle name="Komma 3" xfId="5" xr:uid="{00000000-0005-0000-0000-000004000000}"/>
    <cellStyle name="Komma 4" xfId="6" xr:uid="{00000000-0005-0000-0000-000005000000}"/>
    <cellStyle name="Standaard" xfId="0" builtinId="0"/>
    <cellStyle name="Standaard 2" xfId="7" xr:uid="{00000000-0005-0000-0000-000007000000}"/>
    <cellStyle name="Standaard 3" xfId="8" xr:uid="{00000000-0005-0000-0000-000008000000}"/>
    <cellStyle name="Standaard 4" xfId="9" xr:uid="{00000000-0005-0000-0000-000009000000}"/>
    <cellStyle name="Standaard 5" xfId="10" xr:uid="{00000000-0005-0000-0000-00000A000000}"/>
    <cellStyle name="Standaard_Blad1" xfId="11" xr:uid="{00000000-0005-0000-0000-00000B000000}"/>
    <cellStyle name="Standaard_Blad11" xfId="12" xr:uid="{00000000-0005-0000-0000-00000C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customXml" Target="../customXml/item6.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20"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customXml" Target="../customXml/item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5</xdr:row>
      <xdr:rowOff>114300</xdr:rowOff>
    </xdr:from>
    <xdr:to>
      <xdr:col>1</xdr:col>
      <xdr:colOff>5153025</xdr:colOff>
      <xdr:row>5</xdr:row>
      <xdr:rowOff>1152525</xdr:rowOff>
    </xdr:to>
    <xdr:pic>
      <xdr:nvPicPr>
        <xdr:cNvPr id="8990" name="Afbeelding 2">
          <a:extLst>
            <a:ext uri="{FF2B5EF4-FFF2-40B4-BE49-F238E27FC236}">
              <a16:creationId xmlns:a16="http://schemas.microsoft.com/office/drawing/2014/main" id="{00000000-0008-0000-0000-00001E23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1950" y="2257425"/>
          <a:ext cx="5038725" cy="1038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11</xdr:row>
      <xdr:rowOff>104775</xdr:rowOff>
    </xdr:from>
    <xdr:to>
      <xdr:col>1</xdr:col>
      <xdr:colOff>5314950</xdr:colOff>
      <xdr:row>11</xdr:row>
      <xdr:rowOff>2038350</xdr:rowOff>
    </xdr:to>
    <xdr:pic>
      <xdr:nvPicPr>
        <xdr:cNvPr id="8991" name="Afbeelding 3">
          <a:extLst>
            <a:ext uri="{FF2B5EF4-FFF2-40B4-BE49-F238E27FC236}">
              <a16:creationId xmlns:a16="http://schemas.microsoft.com/office/drawing/2014/main" id="{00000000-0008-0000-0000-00001F23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00050" y="8048625"/>
          <a:ext cx="5162550" cy="1933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4791075</xdr:colOff>
      <xdr:row>0</xdr:row>
      <xdr:rowOff>85725</xdr:rowOff>
    </xdr:from>
    <xdr:to>
      <xdr:col>1</xdr:col>
      <xdr:colOff>6867525</xdr:colOff>
      <xdr:row>2</xdr:row>
      <xdr:rowOff>95250</xdr:rowOff>
    </xdr:to>
    <xdr:pic>
      <xdr:nvPicPr>
        <xdr:cNvPr id="8992" name="Afbeelding 1">
          <a:extLst>
            <a:ext uri="{FF2B5EF4-FFF2-40B4-BE49-F238E27FC236}">
              <a16:creationId xmlns:a16="http://schemas.microsoft.com/office/drawing/2014/main" id="{00000000-0008-0000-0000-00002023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b="18520"/>
        <a:stretch>
          <a:fillRect/>
        </a:stretch>
      </xdr:blipFill>
      <xdr:spPr bwMode="auto">
        <a:xfrm>
          <a:off x="5038725" y="85725"/>
          <a:ext cx="2076450"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6981825</xdr:colOff>
      <xdr:row>1</xdr:row>
      <xdr:rowOff>180975</xdr:rowOff>
    </xdr:from>
    <xdr:to>
      <xdr:col>1</xdr:col>
      <xdr:colOff>8086725</xdr:colOff>
      <xdr:row>2</xdr:row>
      <xdr:rowOff>19050</xdr:rowOff>
    </xdr:to>
    <xdr:pic>
      <xdr:nvPicPr>
        <xdr:cNvPr id="8993" name="Afbeelding 2">
          <a:extLst>
            <a:ext uri="{FF2B5EF4-FFF2-40B4-BE49-F238E27FC236}">
              <a16:creationId xmlns:a16="http://schemas.microsoft.com/office/drawing/2014/main" id="{00000000-0008-0000-0000-00002123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229475" y="352425"/>
          <a:ext cx="1104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23</xdr:col>
      <xdr:colOff>200025</xdr:colOff>
      <xdr:row>0</xdr:row>
      <xdr:rowOff>66675</xdr:rowOff>
    </xdr:from>
    <xdr:to>
      <xdr:col>26</xdr:col>
      <xdr:colOff>438150</xdr:colOff>
      <xdr:row>3</xdr:row>
      <xdr:rowOff>161925</xdr:rowOff>
    </xdr:to>
    <xdr:pic>
      <xdr:nvPicPr>
        <xdr:cNvPr id="12484" name="Afbeelding 1">
          <a:extLst>
            <a:ext uri="{FF2B5EF4-FFF2-40B4-BE49-F238E27FC236}">
              <a16:creationId xmlns:a16="http://schemas.microsoft.com/office/drawing/2014/main" id="{00000000-0008-0000-0100-0000C43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b="18520"/>
        <a:stretch>
          <a:fillRect/>
        </a:stretch>
      </xdr:blipFill>
      <xdr:spPr bwMode="auto">
        <a:xfrm>
          <a:off x="13677900" y="66675"/>
          <a:ext cx="2066925" cy="695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26</xdr:col>
      <xdr:colOff>552450</xdr:colOff>
      <xdr:row>1</xdr:row>
      <xdr:rowOff>133350</xdr:rowOff>
    </xdr:from>
    <xdr:to>
      <xdr:col>26</xdr:col>
      <xdr:colOff>1657350</xdr:colOff>
      <xdr:row>3</xdr:row>
      <xdr:rowOff>85725</xdr:rowOff>
    </xdr:to>
    <xdr:pic>
      <xdr:nvPicPr>
        <xdr:cNvPr id="12485" name="Afbeelding 2">
          <a:extLst>
            <a:ext uri="{FF2B5EF4-FFF2-40B4-BE49-F238E27FC236}">
              <a16:creationId xmlns:a16="http://schemas.microsoft.com/office/drawing/2014/main" id="{00000000-0008-0000-0100-0000C53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859125" y="333375"/>
          <a:ext cx="110490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409572</xdr:colOff>
      <xdr:row>1</xdr:row>
      <xdr:rowOff>123826</xdr:rowOff>
    </xdr:from>
    <xdr:to>
      <xdr:col>11</xdr:col>
      <xdr:colOff>381000</xdr:colOff>
      <xdr:row>24</xdr:row>
      <xdr:rowOff>28575</xdr:rowOff>
    </xdr:to>
    <xdr:sp macro="" textlink="">
      <xdr:nvSpPr>
        <xdr:cNvPr id="2" name="Tekstvak 1">
          <a:extLst>
            <a:ext uri="{FF2B5EF4-FFF2-40B4-BE49-F238E27FC236}">
              <a16:creationId xmlns:a16="http://schemas.microsoft.com/office/drawing/2014/main" id="{00000000-0008-0000-0A00-000002000000}"/>
            </a:ext>
          </a:extLst>
        </xdr:cNvPr>
        <xdr:cNvSpPr txBox="1"/>
      </xdr:nvSpPr>
      <xdr:spPr>
        <a:xfrm>
          <a:off x="409572" y="285751"/>
          <a:ext cx="6677028" cy="6781799"/>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endParaRPr lang="nl-NL" sz="1100" b="1">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900" b="1" u="sng">
              <a:solidFill>
                <a:schemeClr val="dk1"/>
              </a:solidFill>
              <a:effectLst/>
              <a:latin typeface="Trebuchet MS" panose="020B0603020202020204" pitchFamily="34" charset="0"/>
              <a:ea typeface="+mn-ea"/>
              <a:cs typeface="+mn-cs"/>
            </a:rPr>
            <a:t>Notitie</a:t>
          </a:r>
          <a:r>
            <a:rPr lang="nl-NL" sz="900" b="1" u="sng" baseline="0">
              <a:solidFill>
                <a:schemeClr val="dk1"/>
              </a:solidFill>
              <a:effectLst/>
              <a:latin typeface="Trebuchet MS" panose="020B0603020202020204" pitchFamily="34" charset="0"/>
              <a:ea typeface="+mn-ea"/>
              <a:cs typeface="+mn-cs"/>
            </a:rPr>
            <a:t> fosfaatwinning</a:t>
          </a:r>
          <a:endParaRPr lang="nl-NL" sz="900" b="1" u="sng">
            <a:solidFill>
              <a:schemeClr val="dk1"/>
            </a:solidFill>
            <a:effectLst/>
            <a:latin typeface="Trebuchet MS" panose="020B0603020202020204"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nl-NL" sz="900" b="1">
            <a:solidFill>
              <a:schemeClr val="dk1"/>
            </a:solidFill>
            <a:effectLst/>
            <a:latin typeface="Trebuchet MS" panose="020B0603020202020204" pitchFamily="34" charset="0"/>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nl-NL" sz="900" b="1">
              <a:solidFill>
                <a:schemeClr val="dk1"/>
              </a:solidFill>
              <a:effectLst/>
              <a:latin typeface="Trebuchet MS" panose="020B0603020202020204" pitchFamily="34" charset="0"/>
              <a:ea typeface="+mn-ea"/>
              <a:cs typeface="+mn-cs"/>
            </a:rPr>
            <a:t>Energiebesparing in de keten: Winning van fosfaathoudende stoffen uit rioolwater		</a:t>
          </a:r>
          <a:r>
            <a:rPr lang="nl-NL" sz="900">
              <a:solidFill>
                <a:schemeClr val="dk1"/>
              </a:solidFill>
              <a:effectLst/>
              <a:latin typeface="Trebuchet MS" panose="020B0603020202020204" pitchFamily="34" charset="0"/>
              <a:ea typeface="+mn-ea"/>
              <a:cs typeface="+mn-cs"/>
            </a:rPr>
            <a:t>Delft, 3 juni 2016 </a:t>
          </a:r>
          <a:endParaRPr lang="nl-NL" sz="900" b="1">
            <a:solidFill>
              <a:schemeClr val="dk1"/>
            </a:solidFill>
            <a:effectLst/>
            <a:latin typeface="Trebuchet MS" panose="020B0603020202020204" pitchFamily="34" charset="0"/>
            <a:ea typeface="+mn-ea"/>
            <a:cs typeface="+mn-cs"/>
          </a:endParaRPr>
        </a:p>
        <a:p>
          <a:endParaRPr lang="nl-NL" sz="900">
            <a:latin typeface="Trebuchet MS" panose="020B0603020202020204" pitchFamily="34" charset="0"/>
          </a:endParaRPr>
        </a:p>
        <a:p>
          <a:r>
            <a:rPr lang="nl-NL" sz="900">
              <a:solidFill>
                <a:schemeClr val="dk1"/>
              </a:solidFill>
              <a:effectLst/>
              <a:latin typeface="Trebuchet MS" panose="020B0603020202020204" pitchFamily="34" charset="0"/>
              <a:ea typeface="+mn-ea"/>
              <a:cs typeface="+mn-cs"/>
            </a:rPr>
            <a:t>Aan:	RVO.nl</a:t>
          </a:r>
        </a:p>
        <a:p>
          <a:r>
            <a:rPr lang="nl-NL" sz="900">
              <a:solidFill>
                <a:schemeClr val="dk1"/>
              </a:solidFill>
              <a:effectLst/>
              <a:latin typeface="Trebuchet MS" panose="020B0603020202020204" pitchFamily="34" charset="0"/>
              <a:ea typeface="+mn-ea"/>
              <a:cs typeface="+mn-cs"/>
            </a:rPr>
            <a:t>Betreft:	Winning van fosfaathoudende stoffen uit rioolwater als besparende maatregel</a:t>
          </a:r>
        </a:p>
        <a:p>
          <a:r>
            <a:rPr lang="nl-NL" sz="900">
              <a:solidFill>
                <a:schemeClr val="dk1"/>
              </a:solidFill>
              <a:effectLst/>
              <a:latin typeface="Trebuchet MS" panose="020B0603020202020204" pitchFamily="34" charset="0"/>
              <a:ea typeface="+mn-ea"/>
              <a:cs typeface="+mn-cs"/>
            </a:rPr>
            <a:t>Van:	Ingrid Odegard, CE Delft</a:t>
          </a:r>
        </a:p>
        <a:p>
          <a:endParaRPr lang="nl-NL" sz="900">
            <a:latin typeface="Trebuchet MS" panose="020B0603020202020204" pitchFamily="34" charset="0"/>
          </a:endParaRPr>
        </a:p>
        <a:p>
          <a:r>
            <a:rPr lang="nl-NL" sz="900" b="1" u="sng">
              <a:solidFill>
                <a:schemeClr val="dk1"/>
              </a:solidFill>
              <a:effectLst/>
              <a:latin typeface="Trebuchet MS" panose="020B0603020202020204" pitchFamily="34" charset="0"/>
              <a:ea typeface="+mn-ea"/>
              <a:cs typeface="+mn-cs"/>
            </a:rPr>
            <a:t>Terugwinning van fosfaat uit rioolwater</a:t>
          </a:r>
          <a:endParaRPr lang="nl-NL" sz="900">
            <a:solidFill>
              <a:schemeClr val="dk1"/>
            </a:solidFill>
            <a:effectLst/>
            <a:latin typeface="Trebuchet MS" panose="020B0603020202020204" pitchFamily="34" charset="0"/>
            <a:ea typeface="+mn-ea"/>
            <a:cs typeface="+mn-cs"/>
          </a:endParaRPr>
        </a:p>
        <a:p>
          <a:r>
            <a:rPr lang="nl-NL" sz="900">
              <a:solidFill>
                <a:schemeClr val="dk1"/>
              </a:solidFill>
              <a:effectLst/>
              <a:latin typeface="Trebuchet MS" panose="020B0603020202020204" pitchFamily="34" charset="0"/>
              <a:ea typeface="+mn-ea"/>
              <a:cs typeface="+mn-cs"/>
            </a:rPr>
            <a:t>	</a:t>
          </a:r>
        </a:p>
        <a:p>
          <a:r>
            <a:rPr lang="nl-NL" sz="900">
              <a:solidFill>
                <a:schemeClr val="dk1"/>
              </a:solidFill>
              <a:effectLst/>
              <a:latin typeface="Trebuchet MS" panose="020B0603020202020204" pitchFamily="34" charset="0"/>
              <a:ea typeface="+mn-ea"/>
              <a:cs typeface="+mn-cs"/>
            </a:rPr>
            <a:t>Terugwinning van fosfaathoudendende stoffen uit rioolwater is onderzocht in de studie “Levenscyclusanalyse van grondstoffen uit rioolwater, producten uit de RWZI” (Witteveen + Bos, CE Delft en KNN Advies, 2016 – nog niet gepubliceerd). GER-waarden voor verschillende terugwinningsopties kunnen gebruikt worden om inzicht te krijgen in energiebesparing in de keten. In de waarden in Tabel 1 is het energiegebruik, de energiebesparing op de RWZI en de energie-inhoud van het vermeden product opgenomen. Omdat het vermeden product (conventionele winning uit erts) in deze waarden is opgenomen, zijn de waarden negatief. Deze waarden kunnen alleen gebruikt worden in berekeningen waarbij winning opgenomen wordt als ketenmaatregel (en de besparing over verschillende partijen verdeeld wordt).  </a:t>
          </a:r>
        </a:p>
        <a:p>
          <a:endParaRPr lang="nl-NL" sz="900">
            <a:latin typeface="Trebuchet MS" panose="020B0603020202020204" pitchFamily="34" charset="0"/>
          </a:endParaRPr>
        </a:p>
        <a:p>
          <a:r>
            <a:rPr lang="nl-NL" sz="900">
              <a:solidFill>
                <a:schemeClr val="dk1"/>
              </a:solidFill>
              <a:effectLst/>
              <a:latin typeface="Trebuchet MS" panose="020B0603020202020204" pitchFamily="34" charset="0"/>
              <a:ea typeface="+mn-ea"/>
              <a:cs typeface="+mn-cs"/>
            </a:rPr>
            <a:t>In de studie zijn de volgende producten bekeken:</a:t>
          </a:r>
        </a:p>
        <a:p>
          <a:endParaRPr lang="nl-NL" sz="900">
            <a:solidFill>
              <a:schemeClr val="dk1"/>
            </a:solidFill>
            <a:effectLst/>
            <a:latin typeface="Trebuchet MS" panose="020B0603020202020204" pitchFamily="34" charset="0"/>
            <a:ea typeface="+mn-ea"/>
            <a:cs typeface="+mn-cs"/>
          </a:endParaRPr>
        </a:p>
        <a:p>
          <a:pPr lvl="0"/>
          <a:r>
            <a:rPr lang="nl-NL" sz="900">
              <a:solidFill>
                <a:schemeClr val="dk1"/>
              </a:solidFill>
              <a:effectLst/>
              <a:latin typeface="Trebuchet MS" panose="020B0603020202020204" pitchFamily="34" charset="0"/>
              <a:ea typeface="+mn-ea"/>
              <a:cs typeface="+mn-cs"/>
            </a:rPr>
            <a:t>	-</a:t>
          </a:r>
          <a:r>
            <a:rPr lang="nl-NL" sz="900" baseline="0">
              <a:solidFill>
                <a:schemeClr val="dk1"/>
              </a:solidFill>
              <a:effectLst/>
              <a:latin typeface="Trebuchet MS" panose="020B0603020202020204" pitchFamily="34" charset="0"/>
              <a:ea typeface="+mn-ea"/>
              <a:cs typeface="+mn-cs"/>
            </a:rPr>
            <a:t> </a:t>
          </a:r>
          <a:r>
            <a:rPr lang="nl-NL" sz="900">
              <a:solidFill>
                <a:schemeClr val="dk1"/>
              </a:solidFill>
              <a:effectLst/>
              <a:latin typeface="Trebuchet MS" panose="020B0603020202020204" pitchFamily="34" charset="0"/>
              <a:ea typeface="+mn-ea"/>
              <a:cs typeface="+mn-cs"/>
            </a:rPr>
            <a:t>Struviet (zuiver, EG-meststof kwaliteit), productie op RWZI bij gebruik van een struvietreactor op het 	rejectiewater;</a:t>
          </a:r>
        </a:p>
        <a:p>
          <a:pPr lvl="0"/>
          <a:r>
            <a:rPr lang="nl-NL" sz="900">
              <a:solidFill>
                <a:schemeClr val="dk1"/>
              </a:solidFill>
              <a:effectLst/>
              <a:latin typeface="Trebuchet MS" panose="020B0603020202020204" pitchFamily="34" charset="0"/>
              <a:ea typeface="+mn-ea"/>
              <a:cs typeface="+mn-cs"/>
            </a:rPr>
            <a:t>	- Struviet (zuiver, EG-meststof kwaliteit), productie op RWZI bij gebruik van een struvietreactor op het 	rejectiewater en een WASSTRIP vóór de gisting;</a:t>
          </a:r>
        </a:p>
        <a:p>
          <a:pPr lvl="0"/>
          <a:r>
            <a:rPr lang="nl-NL" sz="900">
              <a:solidFill>
                <a:schemeClr val="dk1"/>
              </a:solidFill>
              <a:effectLst/>
              <a:latin typeface="Trebuchet MS" panose="020B0603020202020204" pitchFamily="34" charset="0"/>
              <a:ea typeface="+mn-ea"/>
              <a:cs typeface="+mn-cs"/>
            </a:rPr>
            <a:t>	- Fosfaathoudend vliegas, reststof van (slib)monoverbranders wat gebruikt kan worden voor de productie 	van kunstmest, toekomstbeeld. Voor terugwinning is het belangrijk dat de concentratie P in het slib boven 	1,6% P</a:t>
          </a:r>
          <a:r>
            <a:rPr lang="nl-NL" sz="900" baseline="-25000">
              <a:solidFill>
                <a:schemeClr val="dk1"/>
              </a:solidFill>
              <a:effectLst/>
              <a:latin typeface="Trebuchet MS" panose="020B0603020202020204" pitchFamily="34" charset="0"/>
              <a:ea typeface="+mn-ea"/>
              <a:cs typeface="+mn-cs"/>
            </a:rPr>
            <a:t>2</a:t>
          </a:r>
          <a:r>
            <a:rPr lang="nl-NL" sz="900">
              <a:solidFill>
                <a:schemeClr val="dk1"/>
              </a:solidFill>
              <a:effectLst/>
              <a:latin typeface="Trebuchet MS" panose="020B0603020202020204" pitchFamily="34" charset="0"/>
              <a:ea typeface="+mn-ea"/>
              <a:cs typeface="+mn-cs"/>
            </a:rPr>
            <a:t>O</a:t>
          </a:r>
          <a:r>
            <a:rPr lang="nl-NL" sz="900" baseline="-25000">
              <a:solidFill>
                <a:schemeClr val="dk1"/>
              </a:solidFill>
              <a:effectLst/>
              <a:latin typeface="Trebuchet MS" panose="020B0603020202020204" pitchFamily="34" charset="0"/>
              <a:ea typeface="+mn-ea"/>
              <a:cs typeface="+mn-cs"/>
            </a:rPr>
            <a:t>5</a:t>
          </a:r>
          <a:r>
            <a:rPr lang="nl-NL" sz="900">
              <a:solidFill>
                <a:schemeClr val="dk1"/>
              </a:solidFill>
              <a:effectLst/>
              <a:latin typeface="Trebuchet MS" panose="020B0603020202020204" pitchFamily="34" charset="0"/>
              <a:ea typeface="+mn-ea"/>
              <a:cs typeface="+mn-cs"/>
            </a:rPr>
            <a:t> uitkomt, of boven 20% in de vliegas. Daarom zijn twee concentraties gegeven (20% en 25% P</a:t>
          </a:r>
          <a:r>
            <a:rPr lang="nl-NL" sz="900" baseline="-25000">
              <a:solidFill>
                <a:schemeClr val="dk1"/>
              </a:solidFill>
              <a:effectLst/>
              <a:latin typeface="Trebuchet MS" panose="020B0603020202020204" pitchFamily="34" charset="0"/>
              <a:ea typeface="+mn-ea"/>
              <a:cs typeface="+mn-cs"/>
            </a:rPr>
            <a:t>2</a:t>
          </a:r>
          <a:r>
            <a:rPr lang="nl-NL" sz="900">
              <a:solidFill>
                <a:schemeClr val="dk1"/>
              </a:solidFill>
              <a:effectLst/>
              <a:latin typeface="Trebuchet MS" panose="020B0603020202020204" pitchFamily="34" charset="0"/>
              <a:ea typeface="+mn-ea"/>
              <a:cs typeface="+mn-cs"/>
            </a:rPr>
            <a:t>O</a:t>
          </a:r>
          <a:r>
            <a:rPr lang="nl-NL" sz="900" baseline="-25000">
              <a:solidFill>
                <a:schemeClr val="dk1"/>
              </a:solidFill>
              <a:effectLst/>
              <a:latin typeface="Trebuchet MS" panose="020B0603020202020204" pitchFamily="34" charset="0"/>
              <a:ea typeface="+mn-ea"/>
              <a:cs typeface="+mn-cs"/>
            </a:rPr>
            <a:t>5</a:t>
          </a:r>
          <a:r>
            <a:rPr lang="nl-NL" sz="900">
              <a:solidFill>
                <a:schemeClr val="dk1"/>
              </a:solidFill>
              <a:effectLst/>
              <a:latin typeface="Trebuchet MS" panose="020B0603020202020204" pitchFamily="34" charset="0"/>
              <a:ea typeface="+mn-ea"/>
              <a:cs typeface="+mn-cs"/>
            </a:rPr>
            <a:t> 	in vliegas).  </a:t>
          </a:r>
        </a:p>
        <a:p>
          <a:endParaRPr lang="nl-NL" sz="900">
            <a:latin typeface="Trebuchet MS" panose="020B0603020202020204" pitchFamily="34" charset="0"/>
          </a:endParaRPr>
        </a:p>
        <a:p>
          <a:r>
            <a:rPr lang="nl-NL" sz="900" b="1" u="sng">
              <a:solidFill>
                <a:schemeClr val="dk1"/>
              </a:solidFill>
              <a:effectLst/>
              <a:latin typeface="Trebuchet MS" panose="020B0603020202020204" pitchFamily="34" charset="0"/>
              <a:ea typeface="+mn-ea"/>
              <a:cs typeface="+mn-cs"/>
            </a:rPr>
            <a:t>Struviet</a:t>
          </a:r>
        </a:p>
        <a:p>
          <a:endParaRPr lang="nl-NL" sz="900">
            <a:solidFill>
              <a:schemeClr val="dk1"/>
            </a:solidFill>
            <a:effectLst/>
            <a:latin typeface="Trebuchet MS" panose="020B0603020202020204" pitchFamily="34" charset="0"/>
            <a:ea typeface="+mn-ea"/>
            <a:cs typeface="+mn-cs"/>
          </a:endParaRPr>
        </a:p>
        <a:p>
          <a:r>
            <a:rPr lang="nl-NL" sz="900">
              <a:solidFill>
                <a:schemeClr val="dk1"/>
              </a:solidFill>
              <a:effectLst/>
              <a:latin typeface="Trebuchet MS" panose="020B0603020202020204" pitchFamily="34" charset="0"/>
              <a:ea typeface="+mn-ea"/>
              <a:cs typeface="+mn-cs"/>
            </a:rPr>
            <a:t>Struvietproductie heeft invloed op de bedrijfsvoering van de RWZI, voornamelijk doordat het rejectiewater zuiverder is. Dit heeft invloed op de zuivering en vervolgens ook op de slibvorming. Naast energiegebruik, hulpstoffengebruik, materiaalgebruik en het uitsparen van kunstmest, zijn een viertal besparende effecten op de RWZI opgenomen in de analyse:</a:t>
          </a:r>
        </a:p>
        <a:p>
          <a:endParaRPr lang="nl-NL" sz="900">
            <a:solidFill>
              <a:schemeClr val="dk1"/>
            </a:solidFill>
            <a:effectLst/>
            <a:latin typeface="Trebuchet MS" panose="020B0603020202020204" pitchFamily="34" charset="0"/>
            <a:ea typeface="+mn-ea"/>
            <a:cs typeface="+mn-cs"/>
          </a:endParaRPr>
        </a:p>
        <a:p>
          <a:pPr lvl="0"/>
          <a:r>
            <a:rPr lang="nl-NL" sz="900">
              <a:solidFill>
                <a:schemeClr val="dk1"/>
              </a:solidFill>
              <a:effectLst/>
              <a:latin typeface="Trebuchet MS" panose="020B0603020202020204" pitchFamily="34" charset="0"/>
              <a:ea typeface="+mn-ea"/>
              <a:cs typeface="+mn-cs"/>
            </a:rPr>
            <a:t>	- Reductie in energiegebruik voor beluchting en ontwatering;</a:t>
          </a:r>
        </a:p>
        <a:p>
          <a:pPr lvl="0"/>
          <a:r>
            <a:rPr lang="nl-NL" sz="900">
              <a:solidFill>
                <a:schemeClr val="dk1"/>
              </a:solidFill>
              <a:effectLst/>
              <a:latin typeface="Trebuchet MS" panose="020B0603020202020204" pitchFamily="34" charset="0"/>
              <a:ea typeface="+mn-ea"/>
              <a:cs typeface="+mn-cs"/>
            </a:rPr>
            <a:t>	- Reductie in gebruik polyelektroliet voor ontwatering;</a:t>
          </a:r>
        </a:p>
        <a:p>
          <a:pPr lvl="0"/>
          <a:r>
            <a:rPr lang="nl-NL" sz="900">
              <a:solidFill>
                <a:schemeClr val="dk1"/>
              </a:solidFill>
              <a:effectLst/>
              <a:latin typeface="Trebuchet MS" panose="020B0603020202020204" pitchFamily="34" charset="0"/>
              <a:ea typeface="+mn-ea"/>
              <a:cs typeface="+mn-cs"/>
            </a:rPr>
            <a:t>	- Reductie in gebruik ijzersulfaat voor neerslaan fosfaat in chemisch slib; </a:t>
          </a:r>
        </a:p>
        <a:p>
          <a:pPr lvl="0"/>
          <a:r>
            <a:rPr lang="nl-NL" sz="900">
              <a:solidFill>
                <a:schemeClr val="dk1"/>
              </a:solidFill>
              <a:effectLst/>
              <a:latin typeface="Trebuchet MS" panose="020B0603020202020204" pitchFamily="34" charset="0"/>
              <a:ea typeface="+mn-ea"/>
              <a:cs typeface="+mn-cs"/>
            </a:rPr>
            <a:t>	- Reductie in afvoer naar en verwerking van slib door sibeindverwerker.</a:t>
          </a:r>
        </a:p>
        <a:p>
          <a:r>
            <a:rPr lang="nl-NL" sz="900">
              <a:solidFill>
                <a:schemeClr val="dk1"/>
              </a:solidFill>
              <a:effectLst/>
              <a:latin typeface="Trebuchet MS" panose="020B0603020202020204" pitchFamily="34" charset="0"/>
              <a:ea typeface="+mn-ea"/>
              <a:cs typeface="+mn-cs"/>
            </a:rPr>
            <a:t> </a:t>
          </a:r>
        </a:p>
        <a:p>
          <a:r>
            <a:rPr lang="nl-NL" sz="900">
              <a:solidFill>
                <a:schemeClr val="dk1"/>
              </a:solidFill>
              <a:effectLst/>
              <a:latin typeface="Trebuchet MS" panose="020B0603020202020204" pitchFamily="34" charset="0"/>
              <a:ea typeface="+mn-ea"/>
              <a:cs typeface="+mn-cs"/>
            </a:rPr>
            <a:t>Waarden in Tabel 1 zijn alleen geldig voor struvietwinning op een RWZI en alleen voor struviet van EG-meststofkwaliteit. </a:t>
          </a:r>
        </a:p>
        <a:p>
          <a:endParaRPr lang="nl-NL" sz="900">
            <a:solidFill>
              <a:schemeClr val="dk1"/>
            </a:solidFill>
            <a:effectLst/>
            <a:latin typeface="Trebuchet MS" panose="020B0603020202020204" pitchFamily="34" charset="0"/>
            <a:ea typeface="+mn-ea"/>
            <a:cs typeface="+mn-cs"/>
          </a:endParaRPr>
        </a:p>
        <a:p>
          <a:r>
            <a:rPr lang="nl-NL" sz="900" b="1" u="sng">
              <a:solidFill>
                <a:schemeClr val="dk1"/>
              </a:solidFill>
              <a:effectLst/>
              <a:latin typeface="Trebuchet MS" panose="020B0603020202020204" pitchFamily="34" charset="0"/>
              <a:ea typeface="+mn-ea"/>
              <a:cs typeface="+mn-cs"/>
            </a:rPr>
            <a:t>Fosfaathoudend vliegas</a:t>
          </a:r>
          <a:endParaRPr lang="nl-NL" sz="900">
            <a:solidFill>
              <a:schemeClr val="dk1"/>
            </a:solidFill>
            <a:effectLst/>
            <a:latin typeface="Trebuchet MS" panose="020B0603020202020204" pitchFamily="34" charset="0"/>
            <a:ea typeface="+mn-ea"/>
            <a:cs typeface="+mn-cs"/>
          </a:endParaRPr>
        </a:p>
        <a:p>
          <a:r>
            <a:rPr lang="nl-NL" sz="900">
              <a:solidFill>
                <a:schemeClr val="dk1"/>
              </a:solidFill>
              <a:effectLst/>
              <a:latin typeface="Trebuchet MS" panose="020B0603020202020204" pitchFamily="34" charset="0"/>
              <a:ea typeface="+mn-ea"/>
              <a:cs typeface="+mn-cs"/>
            </a:rPr>
            <a:t>Plan is dat monoverbranders in de toekomst hun fosfaathoudend vliegas leveren aan partijen (Ecophos in Frankrijk) die het kunnen gebruiken voor productie van fosfaatkunstmest. De vliegas vermijdt daarbij gebruik van opgewerkt fosfaaterts. De GER-waarden in Tabel 1 heeft dan ook betrekking op de levering van de vliegas door de monoverbrander aan de verwerker. Waarden zijn gegeven per ton slib en per kg vliegas. De uiteindelijke concentratie van fosfaat (als P</a:t>
          </a:r>
          <a:r>
            <a:rPr lang="nl-NL" sz="900" baseline="-25000">
              <a:solidFill>
                <a:schemeClr val="dk1"/>
              </a:solidFill>
              <a:effectLst/>
              <a:latin typeface="Trebuchet MS" panose="020B0603020202020204" pitchFamily="34" charset="0"/>
              <a:ea typeface="+mn-ea"/>
              <a:cs typeface="+mn-cs"/>
            </a:rPr>
            <a:t>2</a:t>
          </a:r>
          <a:r>
            <a:rPr lang="nl-NL" sz="900">
              <a:solidFill>
                <a:schemeClr val="dk1"/>
              </a:solidFill>
              <a:effectLst/>
              <a:latin typeface="Trebuchet MS" panose="020B0603020202020204" pitchFamily="34" charset="0"/>
              <a:ea typeface="+mn-ea"/>
              <a:cs typeface="+mn-cs"/>
            </a:rPr>
            <a:t>O</a:t>
          </a:r>
          <a:r>
            <a:rPr lang="nl-NL" sz="900" baseline="-25000">
              <a:solidFill>
                <a:schemeClr val="dk1"/>
              </a:solidFill>
              <a:effectLst/>
              <a:latin typeface="Trebuchet MS" panose="020B0603020202020204" pitchFamily="34" charset="0"/>
              <a:ea typeface="+mn-ea"/>
              <a:cs typeface="+mn-cs"/>
            </a:rPr>
            <a:t>5</a:t>
          </a:r>
          <a:r>
            <a:rPr lang="nl-NL" sz="900">
              <a:solidFill>
                <a:schemeClr val="dk1"/>
              </a:solidFill>
              <a:effectLst/>
              <a:latin typeface="Trebuchet MS" panose="020B0603020202020204" pitchFamily="34" charset="0"/>
              <a:ea typeface="+mn-ea"/>
              <a:cs typeface="+mn-cs"/>
            </a:rPr>
            <a:t>) in de vliegas kan verschillen, en hangt af van de concentratie in het slib, daarom zijn twee waarden gegeven. </a:t>
          </a:r>
        </a:p>
        <a:p>
          <a:endParaRPr lang="nl-NL" sz="1100">
            <a:solidFill>
              <a:schemeClr val="dk1"/>
            </a:solidFill>
            <a:effectLst/>
            <a:latin typeface="+mn-lt"/>
            <a:ea typeface="+mn-ea"/>
            <a:cs typeface="+mn-cs"/>
          </a:endParaRPr>
        </a:p>
        <a:p>
          <a:r>
            <a:rPr lang="nl-NL" sz="1100">
              <a:solidFill>
                <a:schemeClr val="dk1"/>
              </a:solidFill>
              <a:effectLst/>
              <a:latin typeface="+mn-lt"/>
              <a:ea typeface="+mn-ea"/>
              <a:cs typeface="+mn-cs"/>
            </a:rPr>
            <a:t> </a:t>
          </a:r>
        </a:p>
        <a:p>
          <a:endParaRPr lang="nl-NL" sz="1100"/>
        </a:p>
      </xdr:txBody>
    </xdr:sp>
    <xdr:clientData/>
  </xdr:twoCellAnchor>
</xdr:wsDr>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rvo.nl/sites/default/files/2015/12/CE_Delft_3H16_Handleiding_CO2_waarden_voor_biobased_grondstoffen_DEF.PDF" TargetMode="External"/><Relationship Id="rId2" Type="http://schemas.openxmlformats.org/officeDocument/2006/relationships/hyperlink" Target="http://www.rvo.nl/subsidies-regelingen/monitoring-mja3/mee" TargetMode="External"/><Relationship Id="rId1" Type="http://schemas.openxmlformats.org/officeDocument/2006/relationships/hyperlink" Target="http://www.rvo.nl/subsidies-regelingen/meerjarenafspraken-energie-efficiency/tools/rekentools-keteneffecten"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http://co2emissiefactoren.nl/lijst-emissiefactoren/"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6.bin"/><Relationship Id="rId1" Type="http://schemas.openxmlformats.org/officeDocument/2006/relationships/hyperlink" Target="http://www.vobn.nl/bouwen-met-beton/kennis-delen/dossiers/mrpi-certificaat-voor-betonmortel" TargetMode="External"/><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F42"/>
  <sheetViews>
    <sheetView tabSelected="1" zoomScaleNormal="100" workbookViewId="0"/>
  </sheetViews>
  <sheetFormatPr defaultRowHeight="12.75" x14ac:dyDescent="0.2"/>
  <cols>
    <col min="1" max="1" width="3.7109375" customWidth="1"/>
    <col min="2" max="2" width="128" customWidth="1"/>
    <col min="3" max="3" width="44.85546875" style="166" customWidth="1"/>
    <col min="4" max="4" width="9.140625" style="166" customWidth="1"/>
  </cols>
  <sheetData>
    <row r="1" spans="1:32" ht="13.5" customHeight="1" x14ac:dyDescent="0.2">
      <c r="A1" s="166"/>
      <c r="B1" s="166"/>
      <c r="E1" s="166"/>
      <c r="F1" s="166"/>
      <c r="G1" s="166"/>
      <c r="H1" s="166"/>
      <c r="I1" s="166"/>
      <c r="J1" s="166"/>
      <c r="K1" s="166"/>
      <c r="L1" s="166"/>
      <c r="M1" s="166"/>
      <c r="N1" s="166"/>
      <c r="O1" s="166"/>
      <c r="P1" s="166"/>
      <c r="Q1" s="166"/>
      <c r="R1" s="166"/>
      <c r="S1" s="166"/>
      <c r="T1" s="166"/>
      <c r="U1" s="166"/>
      <c r="V1" s="166"/>
      <c r="W1" s="166"/>
      <c r="X1" s="166"/>
      <c r="Y1" s="166"/>
      <c r="Z1" s="166"/>
      <c r="AA1" s="166"/>
      <c r="AB1" s="166"/>
      <c r="AC1" s="166"/>
      <c r="AD1" s="166"/>
      <c r="AE1" s="166"/>
      <c r="AF1" s="166"/>
    </row>
    <row r="2" spans="1:32" ht="40.5" customHeight="1" x14ac:dyDescent="0.2">
      <c r="A2" s="166"/>
      <c r="B2" s="169" t="s">
        <v>653</v>
      </c>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row>
    <row r="3" spans="1:32" ht="13.5" customHeight="1" thickBot="1" x14ac:dyDescent="0.25">
      <c r="A3" s="166"/>
      <c r="B3" s="166"/>
      <c r="E3" s="166"/>
      <c r="F3" s="166"/>
      <c r="G3" s="166"/>
      <c r="H3" s="166"/>
      <c r="I3" s="166"/>
      <c r="J3" s="166"/>
      <c r="K3" s="166"/>
      <c r="L3" s="166"/>
      <c r="M3" s="166"/>
      <c r="N3" s="166"/>
      <c r="O3" s="166"/>
      <c r="P3" s="166"/>
      <c r="Q3" s="166"/>
      <c r="R3" s="166"/>
      <c r="S3" s="166"/>
      <c r="T3" s="166"/>
      <c r="U3" s="166"/>
      <c r="V3" s="166"/>
      <c r="W3" s="166"/>
      <c r="X3" s="166"/>
      <c r="Y3" s="166"/>
      <c r="Z3" s="166"/>
      <c r="AA3" s="166"/>
      <c r="AB3" s="166"/>
      <c r="AC3" s="166"/>
      <c r="AD3" s="166"/>
      <c r="AE3" s="166"/>
      <c r="AF3" s="166"/>
    </row>
    <row r="4" spans="1:32" ht="13.5" thickBot="1" x14ac:dyDescent="0.25">
      <c r="A4" s="166"/>
      <c r="B4" s="163" t="s">
        <v>125</v>
      </c>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row>
    <row r="5" spans="1:32" ht="87.75" customHeight="1" x14ac:dyDescent="0.2">
      <c r="A5" s="166"/>
      <c r="B5" s="161" t="s">
        <v>127</v>
      </c>
      <c r="E5" s="545"/>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row>
    <row r="6" spans="1:32" ht="96" customHeight="1" x14ac:dyDescent="0.2">
      <c r="A6" s="166"/>
      <c r="B6" s="162"/>
      <c r="E6" s="166"/>
      <c r="F6" s="166"/>
      <c r="G6" s="166"/>
      <c r="H6" s="166"/>
      <c r="I6" s="166"/>
      <c r="J6" s="166"/>
      <c r="K6" s="166"/>
      <c r="L6" s="166"/>
      <c r="M6" s="166"/>
      <c r="N6" s="166"/>
      <c r="O6" s="166"/>
      <c r="P6" s="166"/>
      <c r="Q6" s="166"/>
      <c r="R6" s="166"/>
      <c r="S6" s="166"/>
      <c r="T6" s="166"/>
      <c r="U6" s="166"/>
      <c r="V6" s="166"/>
      <c r="W6" s="166"/>
      <c r="X6" s="166"/>
      <c r="Y6" s="166"/>
      <c r="Z6" s="166"/>
      <c r="AA6" s="166"/>
      <c r="AB6" s="166"/>
      <c r="AC6" s="166"/>
      <c r="AD6" s="166"/>
      <c r="AE6" s="166"/>
      <c r="AF6" s="166"/>
    </row>
    <row r="7" spans="1:32" ht="39.75" customHeight="1" x14ac:dyDescent="0.2">
      <c r="A7" s="166"/>
      <c r="B7" s="170" t="s">
        <v>130</v>
      </c>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row>
    <row r="8" spans="1:32" ht="139.5" customHeight="1" thickBot="1" x14ac:dyDescent="0.25">
      <c r="A8" s="166"/>
      <c r="B8" s="171" t="s">
        <v>131</v>
      </c>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row>
    <row r="9" spans="1:32" ht="24.95" customHeight="1" thickBot="1" x14ac:dyDescent="0.25">
      <c r="A9" s="166"/>
      <c r="B9" s="168"/>
      <c r="E9" s="166"/>
      <c r="F9" s="166"/>
      <c r="G9" s="166"/>
      <c r="H9" s="166"/>
      <c r="I9" s="166"/>
      <c r="J9" s="166"/>
      <c r="K9" s="166"/>
      <c r="L9" s="166"/>
      <c r="M9" s="166"/>
      <c r="N9" s="166"/>
      <c r="O9" s="166"/>
      <c r="P9" s="166"/>
      <c r="Q9" s="166"/>
      <c r="R9" s="166"/>
      <c r="S9" s="166"/>
      <c r="T9" s="166"/>
      <c r="U9" s="166"/>
      <c r="V9" s="166"/>
      <c r="W9" s="166"/>
      <c r="X9" s="166"/>
      <c r="Y9" s="166"/>
      <c r="Z9" s="166"/>
      <c r="AA9" s="166"/>
      <c r="AB9" s="166"/>
      <c r="AC9" s="166"/>
      <c r="AD9" s="166"/>
      <c r="AE9" s="166"/>
      <c r="AF9" s="166"/>
    </row>
    <row r="10" spans="1:32" ht="13.5" customHeight="1" thickBot="1" x14ac:dyDescent="0.25">
      <c r="A10" s="166"/>
      <c r="B10" s="164" t="s">
        <v>129</v>
      </c>
      <c r="E10" s="166"/>
      <c r="F10" s="166"/>
      <c r="G10" s="166"/>
      <c r="H10" s="166"/>
      <c r="I10" s="166"/>
      <c r="J10" s="166"/>
      <c r="K10" s="166"/>
      <c r="L10" s="166"/>
      <c r="M10" s="166"/>
      <c r="N10" s="166"/>
      <c r="O10" s="166"/>
      <c r="P10" s="166"/>
      <c r="Q10" s="166"/>
      <c r="R10" s="166"/>
      <c r="S10" s="166"/>
      <c r="T10" s="166"/>
      <c r="U10" s="166"/>
      <c r="V10" s="166"/>
      <c r="W10" s="166"/>
      <c r="X10" s="166"/>
      <c r="Y10" s="166"/>
      <c r="Z10" s="166"/>
      <c r="AA10" s="166"/>
      <c r="AB10" s="166"/>
      <c r="AC10" s="166"/>
      <c r="AD10" s="166"/>
      <c r="AE10" s="166"/>
      <c r="AF10" s="166"/>
    </row>
    <row r="11" spans="1:32" ht="143.25" customHeight="1" x14ac:dyDescent="0.2">
      <c r="A11" s="166"/>
      <c r="B11" s="170" t="s">
        <v>654</v>
      </c>
      <c r="E11" s="166"/>
      <c r="F11" s="166"/>
      <c r="G11" s="166"/>
      <c r="H11" s="166"/>
      <c r="I11" s="166"/>
      <c r="J11" s="166"/>
      <c r="K11" s="166"/>
      <c r="L11" s="166"/>
      <c r="M11" s="166"/>
      <c r="N11" s="166"/>
      <c r="O11" s="166"/>
      <c r="P11" s="166"/>
      <c r="Q11" s="166"/>
      <c r="R11" s="166"/>
      <c r="S11" s="166"/>
      <c r="T11" s="166"/>
      <c r="U11" s="166"/>
      <c r="V11" s="166"/>
      <c r="W11" s="166"/>
      <c r="X11" s="166"/>
      <c r="Y11" s="166"/>
      <c r="Z11" s="166"/>
      <c r="AA11" s="166"/>
      <c r="AB11" s="166"/>
      <c r="AC11" s="166"/>
      <c r="AD11" s="166"/>
      <c r="AE11" s="166"/>
      <c r="AF11" s="166"/>
    </row>
    <row r="12" spans="1:32" ht="170.25" customHeight="1" thickBot="1" x14ac:dyDescent="0.25">
      <c r="A12" s="166"/>
      <c r="B12" s="91"/>
      <c r="E12" s="166"/>
      <c r="F12" s="166"/>
      <c r="G12" s="166"/>
      <c r="H12" s="166"/>
      <c r="I12" s="166"/>
      <c r="J12" s="166"/>
      <c r="K12" s="166"/>
      <c r="L12" s="166"/>
      <c r="M12" s="166"/>
      <c r="N12" s="166"/>
      <c r="O12" s="166"/>
      <c r="P12" s="166"/>
      <c r="Q12" s="166"/>
      <c r="R12" s="166"/>
      <c r="S12" s="166"/>
      <c r="T12" s="166"/>
      <c r="U12" s="166"/>
      <c r="V12" s="166"/>
      <c r="W12" s="166"/>
      <c r="X12" s="166"/>
      <c r="Y12" s="166"/>
      <c r="Z12" s="166"/>
      <c r="AA12" s="166"/>
      <c r="AB12" s="166"/>
      <c r="AC12" s="166"/>
      <c r="AD12" s="166"/>
      <c r="AE12" s="166"/>
      <c r="AF12" s="166"/>
    </row>
    <row r="13" spans="1:32" ht="24.95" customHeight="1" thickBot="1" x14ac:dyDescent="0.25">
      <c r="A13" s="166"/>
      <c r="B13" s="167"/>
      <c r="E13" s="166"/>
      <c r="F13" s="166"/>
      <c r="G13" s="166"/>
      <c r="H13" s="166"/>
      <c r="I13" s="166"/>
      <c r="J13" s="166"/>
      <c r="K13" s="166"/>
      <c r="L13" s="166"/>
      <c r="M13" s="166"/>
      <c r="N13" s="166"/>
      <c r="O13" s="166"/>
      <c r="P13" s="166"/>
      <c r="Q13" s="166"/>
      <c r="R13" s="166"/>
      <c r="S13" s="166"/>
      <c r="T13" s="166"/>
      <c r="U13" s="166"/>
      <c r="V13" s="166"/>
      <c r="W13" s="166"/>
      <c r="X13" s="166"/>
      <c r="Y13" s="166"/>
      <c r="Z13" s="166"/>
      <c r="AA13" s="166"/>
      <c r="AB13" s="166"/>
      <c r="AC13" s="166"/>
      <c r="AD13" s="166"/>
      <c r="AE13" s="166"/>
      <c r="AF13" s="166"/>
    </row>
    <row r="14" spans="1:32" ht="15" thickBot="1" x14ac:dyDescent="0.3">
      <c r="A14" s="166"/>
      <c r="B14" s="164" t="s">
        <v>667</v>
      </c>
      <c r="E14" s="166"/>
      <c r="F14" s="166"/>
      <c r="G14" s="166"/>
      <c r="H14" s="166"/>
      <c r="I14" s="166"/>
      <c r="J14" s="166"/>
      <c r="K14" s="166"/>
      <c r="L14" s="166"/>
      <c r="M14" s="166"/>
      <c r="N14" s="166"/>
      <c r="O14" s="166"/>
      <c r="P14" s="166"/>
      <c r="Q14" s="166"/>
      <c r="R14" s="166"/>
      <c r="S14" s="166"/>
      <c r="T14" s="166"/>
      <c r="U14" s="166"/>
      <c r="V14" s="166"/>
      <c r="W14" s="166"/>
      <c r="X14" s="166"/>
      <c r="Y14" s="166"/>
      <c r="Z14" s="166"/>
      <c r="AA14" s="166"/>
      <c r="AB14" s="166"/>
      <c r="AC14" s="166"/>
      <c r="AD14" s="166"/>
      <c r="AE14" s="166"/>
      <c r="AF14" s="166"/>
    </row>
    <row r="15" spans="1:32" ht="258" customHeight="1" x14ac:dyDescent="0.2">
      <c r="A15" s="166"/>
      <c r="B15" s="634" t="s">
        <v>672</v>
      </c>
      <c r="E15" s="166"/>
      <c r="F15" s="166"/>
      <c r="G15" s="166"/>
      <c r="H15" s="166"/>
      <c r="I15" s="166"/>
      <c r="J15" s="166"/>
      <c r="K15" s="166"/>
      <c r="L15" s="166"/>
      <c r="M15" s="166"/>
      <c r="N15" s="166"/>
      <c r="O15" s="166"/>
      <c r="P15" s="166"/>
      <c r="Q15" s="166"/>
      <c r="R15" s="166"/>
      <c r="S15" s="166"/>
      <c r="T15" s="166"/>
      <c r="U15" s="166"/>
      <c r="V15" s="166"/>
      <c r="W15" s="166"/>
      <c r="X15" s="166"/>
      <c r="Y15" s="166"/>
      <c r="Z15" s="166"/>
      <c r="AA15" s="166"/>
      <c r="AB15" s="166"/>
      <c r="AC15" s="166"/>
      <c r="AD15" s="166"/>
      <c r="AE15" s="166"/>
      <c r="AF15" s="166"/>
    </row>
    <row r="16" spans="1:32" x14ac:dyDescent="0.2">
      <c r="A16" s="166"/>
      <c r="B16" s="635" t="s">
        <v>668</v>
      </c>
      <c r="E16" s="166"/>
      <c r="F16" s="166"/>
      <c r="G16" s="166"/>
      <c r="H16" s="166"/>
      <c r="I16" s="166"/>
      <c r="J16" s="166"/>
      <c r="K16" s="166"/>
      <c r="L16" s="166"/>
      <c r="M16" s="166"/>
      <c r="N16" s="166"/>
      <c r="O16" s="166"/>
      <c r="P16" s="166"/>
      <c r="Q16" s="166"/>
      <c r="R16" s="166"/>
      <c r="S16" s="166"/>
      <c r="T16" s="166"/>
      <c r="U16" s="166"/>
      <c r="V16" s="166"/>
      <c r="W16" s="166"/>
      <c r="X16" s="166"/>
      <c r="Y16" s="166"/>
      <c r="Z16" s="166"/>
      <c r="AA16" s="166"/>
      <c r="AB16" s="166"/>
      <c r="AC16" s="166"/>
      <c r="AD16" s="166"/>
      <c r="AE16" s="166"/>
      <c r="AF16" s="166"/>
    </row>
    <row r="17" spans="1:32" x14ac:dyDescent="0.2">
      <c r="A17" s="636"/>
      <c r="B17" s="638" t="s">
        <v>671</v>
      </c>
      <c r="E17" s="166"/>
      <c r="F17" s="166"/>
      <c r="G17" s="166"/>
      <c r="H17" s="166"/>
      <c r="I17" s="166"/>
      <c r="J17" s="166"/>
      <c r="K17" s="166"/>
      <c r="L17" s="166"/>
      <c r="M17" s="166"/>
      <c r="N17" s="166"/>
      <c r="O17" s="166"/>
      <c r="P17" s="166"/>
      <c r="Q17" s="166"/>
      <c r="R17" s="166"/>
      <c r="S17" s="166"/>
      <c r="T17" s="166"/>
      <c r="U17" s="166"/>
      <c r="V17" s="166"/>
      <c r="W17" s="166"/>
      <c r="X17" s="166"/>
      <c r="Y17" s="166"/>
      <c r="Z17" s="166"/>
      <c r="AA17" s="166"/>
      <c r="AB17" s="166"/>
      <c r="AC17" s="166"/>
      <c r="AD17" s="166"/>
      <c r="AE17" s="166"/>
      <c r="AF17" s="166"/>
    </row>
    <row r="18" spans="1:32" x14ac:dyDescent="0.2">
      <c r="A18" s="636"/>
      <c r="B18" s="637" t="s">
        <v>669</v>
      </c>
      <c r="E18" s="166"/>
      <c r="F18" s="166"/>
      <c r="G18" s="166"/>
      <c r="H18" s="166"/>
      <c r="I18" s="166"/>
      <c r="J18" s="166"/>
      <c r="K18" s="166"/>
      <c r="L18" s="166"/>
      <c r="M18" s="166"/>
      <c r="N18" s="166"/>
      <c r="O18" s="166"/>
      <c r="P18" s="166"/>
      <c r="Q18" s="166"/>
      <c r="R18" s="166"/>
      <c r="S18" s="166"/>
      <c r="T18" s="166"/>
      <c r="U18" s="166"/>
      <c r="V18" s="166"/>
      <c r="W18" s="166"/>
      <c r="X18" s="166"/>
      <c r="Y18" s="166"/>
      <c r="Z18" s="166"/>
      <c r="AA18" s="166"/>
      <c r="AB18" s="166"/>
      <c r="AC18" s="166"/>
      <c r="AD18" s="166"/>
      <c r="AE18" s="166"/>
      <c r="AF18" s="166"/>
    </row>
    <row r="19" spans="1:32" x14ac:dyDescent="0.2">
      <c r="A19" s="636"/>
      <c r="B19" s="637" t="s">
        <v>670</v>
      </c>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row>
    <row r="20" spans="1:32" x14ac:dyDescent="0.2">
      <c r="A20" s="166"/>
      <c r="B20" s="633"/>
      <c r="E20" s="166"/>
      <c r="F20" s="166"/>
      <c r="G20" s="166"/>
      <c r="H20" s="166"/>
      <c r="I20" s="166"/>
      <c r="J20" s="166"/>
      <c r="K20" s="166"/>
      <c r="L20" s="166"/>
      <c r="M20" s="166"/>
      <c r="N20" s="166"/>
      <c r="O20" s="166"/>
      <c r="P20" s="166"/>
      <c r="Q20" s="166"/>
      <c r="R20" s="166"/>
      <c r="S20" s="166"/>
      <c r="T20" s="166"/>
      <c r="U20" s="166"/>
      <c r="V20" s="166"/>
      <c r="W20" s="166"/>
      <c r="X20" s="166"/>
      <c r="Y20" s="166"/>
      <c r="Z20" s="166"/>
      <c r="AA20" s="166"/>
      <c r="AB20" s="166"/>
      <c r="AC20" s="166"/>
      <c r="AD20" s="166"/>
      <c r="AE20" s="166"/>
      <c r="AF20" s="166"/>
    </row>
    <row r="21" spans="1:32" s="166" customFormat="1" ht="24.95" customHeight="1" thickBot="1" x14ac:dyDescent="0.25"/>
    <row r="22" spans="1:32" ht="13.5" thickBot="1" x14ac:dyDescent="0.25">
      <c r="A22" s="166"/>
      <c r="B22" s="165" t="s">
        <v>128</v>
      </c>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row>
    <row r="23" spans="1:32" ht="143.25" customHeight="1" thickBot="1" x14ac:dyDescent="0.25">
      <c r="A23" s="166"/>
      <c r="B23" s="171" t="s">
        <v>650</v>
      </c>
      <c r="E23" s="166"/>
      <c r="F23" s="166"/>
      <c r="G23" s="166"/>
      <c r="H23" s="166"/>
      <c r="I23" s="166"/>
      <c r="J23" s="166"/>
      <c r="K23" s="166"/>
      <c r="L23" s="166"/>
      <c r="M23" s="166"/>
      <c r="N23" s="166"/>
      <c r="O23" s="166"/>
      <c r="P23" s="166"/>
      <c r="Q23" s="166"/>
      <c r="R23" s="166"/>
      <c r="S23" s="166"/>
      <c r="T23" s="166"/>
      <c r="U23" s="166"/>
      <c r="V23" s="166"/>
      <c r="W23" s="166"/>
      <c r="X23" s="166"/>
      <c r="Y23" s="166"/>
      <c r="Z23" s="166"/>
      <c r="AA23" s="166"/>
      <c r="AB23" s="166"/>
      <c r="AC23" s="166"/>
      <c r="AD23" s="166"/>
      <c r="AE23" s="166"/>
      <c r="AF23" s="166"/>
    </row>
    <row r="24" spans="1:32" ht="24.95" customHeight="1" x14ac:dyDescent="0.2">
      <c r="A24" s="166"/>
      <c r="B24" s="166"/>
      <c r="E24" s="166"/>
      <c r="F24" s="166"/>
      <c r="G24" s="166"/>
      <c r="H24" s="166"/>
      <c r="I24" s="166"/>
      <c r="J24" s="166"/>
      <c r="K24" s="166"/>
      <c r="L24" s="166"/>
      <c r="M24" s="166"/>
      <c r="N24" s="166"/>
      <c r="O24" s="166"/>
      <c r="P24" s="166"/>
      <c r="Q24" s="166"/>
      <c r="R24" s="166"/>
      <c r="S24" s="166"/>
      <c r="T24" s="166"/>
      <c r="U24" s="166"/>
      <c r="V24" s="166"/>
      <c r="W24" s="166"/>
      <c r="X24" s="166"/>
      <c r="Y24" s="166"/>
      <c r="Z24" s="166"/>
      <c r="AA24" s="166"/>
      <c r="AB24" s="166"/>
      <c r="AC24" s="166"/>
      <c r="AD24" s="166"/>
      <c r="AE24" s="166"/>
      <c r="AF24" s="166"/>
    </row>
    <row r="25" spans="1:32" x14ac:dyDescent="0.2">
      <c r="A25" s="166"/>
      <c r="B25" s="525"/>
      <c r="E25" s="166"/>
      <c r="F25" s="166"/>
      <c r="G25" s="166"/>
      <c r="H25" s="166"/>
      <c r="I25" s="166"/>
      <c r="J25" s="166"/>
      <c r="K25" s="166"/>
      <c r="L25" s="166"/>
      <c r="M25" s="166"/>
      <c r="N25" s="166"/>
      <c r="O25" s="166"/>
      <c r="P25" s="166"/>
      <c r="Q25" s="166"/>
      <c r="R25" s="166"/>
      <c r="S25" s="166"/>
      <c r="T25" s="166"/>
      <c r="U25" s="166"/>
      <c r="V25" s="166"/>
      <c r="W25" s="166"/>
      <c r="X25" s="166"/>
      <c r="Y25" s="166"/>
      <c r="Z25" s="166"/>
      <c r="AA25" s="166"/>
      <c r="AB25" s="166"/>
      <c r="AC25" s="166"/>
      <c r="AD25" s="166"/>
      <c r="AE25" s="166"/>
      <c r="AF25" s="166"/>
    </row>
    <row r="26" spans="1:32" x14ac:dyDescent="0.2">
      <c r="A26" s="166"/>
      <c r="B26" s="525"/>
      <c r="E26" s="166"/>
      <c r="F26" s="166"/>
      <c r="G26" s="166"/>
      <c r="H26" s="166"/>
      <c r="I26" s="166"/>
      <c r="J26" s="166"/>
      <c r="K26" s="166"/>
      <c r="L26" s="166"/>
      <c r="M26" s="166"/>
      <c r="N26" s="166"/>
      <c r="O26" s="166"/>
      <c r="P26" s="166"/>
      <c r="Q26" s="166"/>
      <c r="R26" s="166"/>
      <c r="S26" s="166"/>
      <c r="T26" s="166"/>
      <c r="U26" s="166"/>
      <c r="V26" s="166"/>
      <c r="W26" s="166"/>
      <c r="X26" s="166"/>
      <c r="Y26" s="166"/>
      <c r="Z26" s="166"/>
      <c r="AA26" s="166"/>
      <c r="AB26" s="166"/>
      <c r="AC26" s="166"/>
      <c r="AD26" s="166"/>
      <c r="AE26" s="166"/>
      <c r="AF26" s="166"/>
    </row>
    <row r="27" spans="1:32" x14ac:dyDescent="0.2">
      <c r="A27" s="166"/>
      <c r="B27" s="166"/>
      <c r="E27" s="166"/>
      <c r="F27" s="166"/>
      <c r="G27" s="166"/>
      <c r="H27" s="166"/>
      <c r="I27" s="166"/>
      <c r="J27" s="166"/>
      <c r="K27" s="166"/>
      <c r="L27" s="166"/>
      <c r="M27" s="166"/>
      <c r="N27" s="166"/>
      <c r="O27" s="166"/>
      <c r="P27" s="166"/>
      <c r="Q27" s="166"/>
      <c r="R27" s="166"/>
      <c r="S27" s="166"/>
      <c r="T27" s="166"/>
      <c r="U27" s="166"/>
      <c r="V27" s="166"/>
      <c r="W27" s="166"/>
      <c r="X27" s="166"/>
      <c r="Y27" s="166"/>
      <c r="Z27" s="166"/>
      <c r="AA27" s="166"/>
      <c r="AB27" s="166"/>
      <c r="AC27" s="166"/>
      <c r="AD27" s="166"/>
      <c r="AE27" s="166"/>
      <c r="AF27" s="166"/>
    </row>
    <row r="28" spans="1:32" ht="74.25" customHeight="1" x14ac:dyDescent="0.2">
      <c r="A28" s="166"/>
      <c r="B28" s="166"/>
      <c r="E28" s="166"/>
      <c r="F28" s="526"/>
      <c r="G28" s="526"/>
      <c r="H28" s="526"/>
      <c r="I28" s="526"/>
      <c r="J28" s="166"/>
      <c r="K28" s="166"/>
      <c r="L28" s="166"/>
      <c r="M28" s="166"/>
      <c r="N28" s="166"/>
      <c r="O28" s="166"/>
      <c r="P28" s="166"/>
      <c r="Q28" s="166"/>
      <c r="R28" s="166"/>
      <c r="S28" s="166"/>
      <c r="T28" s="166"/>
      <c r="U28" s="166"/>
      <c r="V28" s="166"/>
      <c r="W28" s="166"/>
      <c r="X28" s="166"/>
      <c r="Y28" s="166"/>
      <c r="Z28" s="166"/>
      <c r="AA28" s="166"/>
      <c r="AB28" s="166"/>
      <c r="AC28" s="166"/>
      <c r="AD28" s="166"/>
      <c r="AE28" s="166"/>
      <c r="AF28" s="166"/>
    </row>
    <row r="29" spans="1:32" ht="14.1" customHeight="1" x14ac:dyDescent="0.2">
      <c r="A29" s="166"/>
      <c r="B29" s="166"/>
      <c r="E29" s="166"/>
      <c r="F29" s="526"/>
      <c r="G29" s="526"/>
      <c r="H29" s="527"/>
      <c r="I29" s="526"/>
      <c r="J29" s="166"/>
      <c r="K29" s="166"/>
      <c r="L29" s="166"/>
      <c r="M29" s="166"/>
      <c r="N29" s="166"/>
      <c r="O29" s="166"/>
      <c r="P29" s="166"/>
      <c r="Q29" s="166"/>
      <c r="R29" s="166"/>
      <c r="S29" s="166"/>
      <c r="T29" s="166"/>
      <c r="U29" s="166"/>
      <c r="V29" s="166"/>
      <c r="W29" s="166"/>
      <c r="X29" s="166"/>
      <c r="Y29" s="166"/>
      <c r="Z29" s="166"/>
      <c r="AA29" s="166"/>
      <c r="AB29" s="166"/>
      <c r="AC29" s="166"/>
      <c r="AD29" s="166"/>
      <c r="AE29" s="166"/>
      <c r="AF29" s="166"/>
    </row>
    <row r="30" spans="1:32" ht="14.1" customHeight="1" x14ac:dyDescent="0.2">
      <c r="A30" s="166"/>
      <c r="B30" s="166"/>
      <c r="E30" s="166"/>
      <c r="F30" s="526"/>
      <c r="G30" s="526"/>
      <c r="H30" s="527"/>
      <c r="I30" s="526"/>
      <c r="J30" s="166"/>
      <c r="K30" s="166"/>
      <c r="L30" s="166"/>
      <c r="M30" s="166"/>
      <c r="N30" s="166"/>
      <c r="O30" s="166"/>
      <c r="P30" s="166"/>
      <c r="Q30" s="166"/>
      <c r="R30" s="166"/>
      <c r="S30" s="166"/>
      <c r="T30" s="166"/>
      <c r="U30" s="166"/>
      <c r="V30" s="166"/>
      <c r="W30" s="166"/>
      <c r="X30" s="166"/>
      <c r="Y30" s="166"/>
      <c r="Z30" s="166"/>
      <c r="AA30" s="166"/>
      <c r="AB30" s="166"/>
      <c r="AC30" s="166"/>
      <c r="AD30" s="166"/>
      <c r="AE30" s="166"/>
      <c r="AF30" s="166"/>
    </row>
    <row r="31" spans="1:32" ht="14.1" customHeight="1" x14ac:dyDescent="0.2">
      <c r="A31" s="166"/>
      <c r="B31" s="166"/>
      <c r="E31" s="166"/>
      <c r="F31" s="526"/>
      <c r="G31" s="526"/>
      <c r="H31" s="527"/>
      <c r="I31" s="526"/>
      <c r="J31" s="166"/>
      <c r="K31" s="166"/>
      <c r="L31" s="166"/>
      <c r="M31" s="166"/>
      <c r="N31" s="166"/>
      <c r="O31" s="166"/>
      <c r="P31" s="166"/>
      <c r="Q31" s="166"/>
      <c r="R31" s="166"/>
      <c r="S31" s="166"/>
      <c r="T31" s="166"/>
      <c r="U31" s="166"/>
      <c r="V31" s="166"/>
      <c r="W31" s="166"/>
      <c r="X31" s="166"/>
      <c r="Y31" s="166"/>
      <c r="Z31" s="166"/>
      <c r="AA31" s="166"/>
      <c r="AB31" s="166"/>
      <c r="AC31" s="166"/>
      <c r="AD31" s="166"/>
      <c r="AE31" s="166"/>
      <c r="AF31" s="166"/>
    </row>
    <row r="32" spans="1:32" ht="14.1" customHeight="1" x14ac:dyDescent="0.2">
      <c r="A32" s="166"/>
      <c r="B32" s="166"/>
      <c r="E32" s="166"/>
      <c r="F32" s="526"/>
      <c r="G32" s="526"/>
      <c r="H32" s="527"/>
      <c r="I32" s="526"/>
      <c r="J32" s="166"/>
      <c r="K32" s="166"/>
      <c r="L32" s="166"/>
      <c r="M32" s="166"/>
      <c r="N32" s="166"/>
      <c r="O32" s="166"/>
      <c r="P32" s="166"/>
      <c r="Q32" s="166"/>
      <c r="R32" s="166"/>
      <c r="S32" s="166"/>
      <c r="T32" s="166"/>
      <c r="U32" s="166"/>
      <c r="V32" s="166"/>
      <c r="W32" s="166"/>
      <c r="X32" s="166"/>
      <c r="Y32" s="166"/>
      <c r="Z32" s="166"/>
      <c r="AA32" s="166"/>
      <c r="AB32" s="166"/>
      <c r="AC32" s="166"/>
      <c r="AD32" s="166"/>
      <c r="AE32" s="166"/>
      <c r="AF32" s="166"/>
    </row>
    <row r="33" spans="1:32" ht="14.1" customHeight="1" x14ac:dyDescent="0.2">
      <c r="A33" s="166"/>
      <c r="B33" s="166"/>
      <c r="E33" s="166"/>
      <c r="F33" s="526"/>
      <c r="G33" s="526"/>
      <c r="H33" s="527"/>
      <c r="I33" s="526"/>
      <c r="J33" s="166"/>
      <c r="K33" s="166"/>
      <c r="L33" s="166"/>
      <c r="M33" s="166"/>
      <c r="N33" s="166"/>
      <c r="O33" s="166"/>
      <c r="P33" s="166"/>
      <c r="Q33" s="166"/>
      <c r="R33" s="166"/>
      <c r="S33" s="166"/>
      <c r="T33" s="166"/>
      <c r="U33" s="166"/>
      <c r="V33" s="166"/>
      <c r="W33" s="166"/>
      <c r="X33" s="166"/>
      <c r="Y33" s="166"/>
      <c r="Z33" s="166"/>
      <c r="AA33" s="166"/>
      <c r="AB33" s="166"/>
      <c r="AC33" s="166"/>
      <c r="AD33" s="166"/>
      <c r="AE33" s="166"/>
      <c r="AF33" s="166"/>
    </row>
    <row r="34" spans="1:32" ht="14.1" customHeight="1" x14ac:dyDescent="0.2">
      <c r="A34" s="166"/>
      <c r="B34" s="166"/>
      <c r="E34" s="166"/>
      <c r="F34" s="526"/>
      <c r="G34" s="526"/>
      <c r="H34" s="527"/>
      <c r="I34" s="526"/>
      <c r="J34" s="166"/>
      <c r="K34" s="166"/>
      <c r="L34" s="166"/>
      <c r="M34" s="166"/>
      <c r="N34" s="166"/>
      <c r="O34" s="166"/>
      <c r="P34" s="166"/>
      <c r="Q34" s="166"/>
      <c r="R34" s="166"/>
      <c r="S34" s="166"/>
      <c r="T34" s="166"/>
      <c r="U34" s="166"/>
      <c r="V34" s="166"/>
      <c r="W34" s="166"/>
      <c r="X34" s="166"/>
      <c r="Y34" s="166"/>
      <c r="Z34" s="166"/>
      <c r="AA34" s="166"/>
      <c r="AB34" s="166"/>
      <c r="AC34" s="166"/>
      <c r="AD34" s="166"/>
      <c r="AE34" s="166"/>
      <c r="AF34" s="166"/>
    </row>
    <row r="35" spans="1:32" x14ac:dyDescent="0.2">
      <c r="A35" s="166"/>
      <c r="B35" s="166"/>
      <c r="E35" s="166"/>
      <c r="F35" s="526"/>
      <c r="G35" s="526"/>
      <c r="H35" s="526"/>
      <c r="I35" s="526"/>
      <c r="J35" s="166"/>
      <c r="K35" s="166"/>
      <c r="L35" s="166"/>
      <c r="M35" s="166"/>
      <c r="N35" s="166"/>
      <c r="O35" s="166"/>
      <c r="P35" s="166"/>
      <c r="Q35" s="166"/>
      <c r="R35" s="166"/>
      <c r="S35" s="166"/>
      <c r="T35" s="166"/>
      <c r="U35" s="166"/>
      <c r="V35" s="166"/>
      <c r="W35" s="166"/>
      <c r="X35" s="166"/>
      <c r="Y35" s="166"/>
      <c r="Z35" s="166"/>
      <c r="AA35" s="166"/>
      <c r="AB35" s="166"/>
      <c r="AC35" s="166"/>
      <c r="AD35" s="166"/>
      <c r="AE35" s="166"/>
      <c r="AF35" s="166"/>
    </row>
    <row r="36" spans="1:32" x14ac:dyDescent="0.2">
      <c r="A36" s="166"/>
      <c r="B36" s="166"/>
      <c r="E36" s="166"/>
      <c r="F36" s="526"/>
      <c r="G36" s="526"/>
      <c r="H36" s="526"/>
      <c r="I36" s="526"/>
      <c r="J36" s="166"/>
      <c r="K36" s="166"/>
      <c r="L36" s="166"/>
      <c r="M36" s="166"/>
      <c r="N36" s="166"/>
      <c r="O36" s="166"/>
      <c r="P36" s="166"/>
      <c r="Q36" s="166"/>
      <c r="R36" s="166"/>
      <c r="S36" s="166"/>
      <c r="T36" s="166"/>
      <c r="U36" s="166"/>
      <c r="V36" s="166"/>
      <c r="W36" s="166"/>
      <c r="X36" s="166"/>
      <c r="Y36" s="166"/>
      <c r="Z36" s="166"/>
      <c r="AA36" s="166"/>
      <c r="AB36" s="166"/>
      <c r="AC36" s="166"/>
      <c r="AD36" s="166"/>
      <c r="AE36" s="166"/>
      <c r="AF36" s="166"/>
    </row>
    <row r="37" spans="1:32" x14ac:dyDescent="0.2">
      <c r="A37" s="166"/>
      <c r="B37" s="166"/>
      <c r="E37" s="166"/>
      <c r="F37" s="526"/>
      <c r="G37" s="526"/>
      <c r="H37" s="526"/>
      <c r="I37" s="526"/>
      <c r="J37" s="166"/>
      <c r="K37" s="166"/>
      <c r="L37" s="166"/>
      <c r="M37" s="166"/>
      <c r="N37" s="166"/>
      <c r="O37" s="166"/>
      <c r="P37" s="166"/>
      <c r="Q37" s="166"/>
      <c r="R37" s="166"/>
      <c r="S37" s="166"/>
      <c r="T37" s="166"/>
      <c r="U37" s="166"/>
      <c r="V37" s="166"/>
      <c r="W37" s="166"/>
      <c r="X37" s="166"/>
      <c r="Y37" s="166"/>
      <c r="Z37" s="166"/>
      <c r="AA37" s="166"/>
      <c r="AB37" s="166"/>
      <c r="AC37" s="166"/>
      <c r="AD37" s="166"/>
      <c r="AE37" s="166"/>
      <c r="AF37" s="166"/>
    </row>
    <row r="38" spans="1:32" x14ac:dyDescent="0.2">
      <c r="A38" s="166"/>
      <c r="B38" s="166"/>
      <c r="E38" s="166"/>
      <c r="F38" s="526"/>
      <c r="G38" s="526"/>
      <c r="H38" s="526"/>
      <c r="I38" s="526"/>
      <c r="J38" s="166"/>
      <c r="K38" s="166"/>
      <c r="L38" s="166"/>
      <c r="M38" s="166"/>
      <c r="N38" s="166"/>
      <c r="O38" s="166"/>
      <c r="P38" s="166"/>
      <c r="Q38" s="166"/>
      <c r="R38" s="166"/>
      <c r="S38" s="166"/>
      <c r="T38" s="166"/>
      <c r="U38" s="166"/>
      <c r="V38" s="166"/>
      <c r="W38" s="166"/>
      <c r="X38" s="166"/>
      <c r="Y38" s="166"/>
      <c r="Z38" s="166"/>
      <c r="AA38" s="166"/>
      <c r="AB38" s="166"/>
      <c r="AC38" s="166"/>
      <c r="AD38" s="166"/>
      <c r="AE38" s="166"/>
      <c r="AF38" s="166"/>
    </row>
    <row r="39" spans="1:32" x14ac:dyDescent="0.2">
      <c r="A39" s="166"/>
      <c r="B39" s="166"/>
      <c r="E39" s="166"/>
      <c r="F39" s="526"/>
      <c r="G39" s="526"/>
      <c r="H39" s="526"/>
      <c r="I39" s="526"/>
      <c r="J39" s="166"/>
      <c r="K39" s="166"/>
      <c r="L39" s="166"/>
      <c r="M39" s="166"/>
      <c r="N39" s="166"/>
      <c r="O39" s="166"/>
      <c r="P39" s="166"/>
      <c r="Q39" s="166"/>
      <c r="R39" s="166"/>
      <c r="S39" s="166"/>
      <c r="T39" s="166"/>
      <c r="U39" s="166"/>
      <c r="V39" s="166"/>
      <c r="W39" s="166"/>
      <c r="X39" s="166"/>
      <c r="Y39" s="166"/>
      <c r="Z39" s="166"/>
      <c r="AA39" s="166"/>
      <c r="AB39" s="166"/>
      <c r="AC39" s="166"/>
      <c r="AD39" s="166"/>
      <c r="AE39" s="166"/>
      <c r="AF39" s="166"/>
    </row>
    <row r="40" spans="1:32" x14ac:dyDescent="0.2">
      <c r="A40" s="166"/>
      <c r="B40" s="166"/>
      <c r="E40" s="166"/>
      <c r="F40" s="166"/>
      <c r="G40" s="166"/>
      <c r="H40" s="166"/>
      <c r="I40" s="166"/>
      <c r="J40" s="166"/>
      <c r="K40" s="166"/>
      <c r="L40" s="166"/>
      <c r="M40" s="166"/>
      <c r="N40" s="166"/>
      <c r="O40" s="166"/>
      <c r="P40" s="166"/>
      <c r="Q40" s="166"/>
      <c r="R40" s="166"/>
      <c r="S40" s="166"/>
      <c r="T40" s="166"/>
      <c r="U40" s="166"/>
      <c r="V40" s="166"/>
      <c r="W40" s="166"/>
      <c r="X40" s="166"/>
      <c r="Y40" s="166"/>
      <c r="Z40" s="166"/>
      <c r="AA40" s="166"/>
      <c r="AB40" s="166"/>
      <c r="AC40" s="166"/>
      <c r="AD40" s="166"/>
      <c r="AE40" s="166"/>
      <c r="AF40" s="166"/>
    </row>
    <row r="41" spans="1:32" x14ac:dyDescent="0.2">
      <c r="A41" s="166"/>
      <c r="B41" s="166"/>
      <c r="E41" s="166"/>
      <c r="F41" s="166"/>
      <c r="G41" s="166"/>
      <c r="H41" s="166"/>
      <c r="I41" s="166"/>
      <c r="J41" s="166"/>
      <c r="K41" s="166"/>
      <c r="L41" s="166"/>
      <c r="M41" s="166"/>
      <c r="N41" s="166"/>
      <c r="O41" s="166"/>
      <c r="P41" s="166"/>
      <c r="Q41" s="166"/>
      <c r="R41" s="166"/>
      <c r="S41" s="166"/>
      <c r="T41" s="166"/>
      <c r="U41" s="166"/>
      <c r="V41" s="166"/>
      <c r="W41" s="166"/>
      <c r="X41" s="166"/>
      <c r="Y41" s="166"/>
      <c r="Z41" s="166"/>
      <c r="AA41" s="166"/>
      <c r="AB41" s="166"/>
      <c r="AC41" s="166"/>
      <c r="AD41" s="166"/>
      <c r="AE41" s="166"/>
      <c r="AF41" s="166"/>
    </row>
    <row r="42" spans="1:32" x14ac:dyDescent="0.2">
      <c r="E42" s="166"/>
      <c r="F42" s="166"/>
      <c r="G42" s="166"/>
      <c r="H42" s="166"/>
      <c r="I42" s="166"/>
      <c r="J42" s="166"/>
      <c r="K42" s="166"/>
      <c r="L42" s="166"/>
      <c r="M42" s="166"/>
      <c r="N42" s="166"/>
      <c r="O42" s="166"/>
      <c r="P42" s="166"/>
      <c r="Q42" s="166"/>
      <c r="R42" s="166"/>
      <c r="S42" s="166"/>
      <c r="T42" s="166"/>
      <c r="U42" s="166"/>
      <c r="V42" s="166"/>
      <c r="W42" s="166"/>
      <c r="X42" s="166"/>
      <c r="Y42" s="166"/>
      <c r="Z42" s="166"/>
      <c r="AA42" s="166"/>
      <c r="AB42" s="166"/>
      <c r="AC42" s="166"/>
      <c r="AD42" s="166"/>
      <c r="AE42" s="166"/>
      <c r="AF42" s="166"/>
    </row>
  </sheetData>
  <sheetProtection sheet="1" objects="1" scenarios="1"/>
  <phoneticPr fontId="5" type="noConversion"/>
  <hyperlinks>
    <hyperlink ref="B18" r:id="rId1" xr:uid="{00000000-0004-0000-0000-000000000000}"/>
    <hyperlink ref="B19" r:id="rId2" xr:uid="{00000000-0004-0000-0000-000001000000}"/>
    <hyperlink ref="B17" r:id="rId3" xr:uid="{00000000-0004-0000-0000-000002000000}"/>
  </hyperlinks>
  <pageMargins left="0.75" right="0.75" top="1" bottom="1" header="0.5" footer="0.5"/>
  <pageSetup paperSize="9" orientation="portrait" r:id="rId4"/>
  <headerFooter alignWithMargins="0"/>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10">
    <pageSetUpPr fitToPage="1"/>
  </sheetPr>
  <dimension ref="B3:E6"/>
  <sheetViews>
    <sheetView workbookViewId="0"/>
  </sheetViews>
  <sheetFormatPr defaultRowHeight="12.75" x14ac:dyDescent="0.2"/>
  <cols>
    <col min="1" max="1" width="2.7109375" customWidth="1"/>
    <col min="2" max="2" width="22" customWidth="1"/>
    <col min="3" max="3" width="31" customWidth="1"/>
    <col min="4" max="4" width="6.7109375" customWidth="1"/>
    <col min="5" max="5" width="8.7109375" customWidth="1"/>
  </cols>
  <sheetData>
    <row r="3" spans="2:5" ht="13.5" x14ac:dyDescent="0.2">
      <c r="B3" s="21" t="s">
        <v>25</v>
      </c>
      <c r="C3" s="22" t="s">
        <v>26</v>
      </c>
      <c r="D3" s="22" t="s">
        <v>27</v>
      </c>
      <c r="E3" s="23" t="s">
        <v>36</v>
      </c>
    </row>
    <row r="4" spans="2:5" ht="28.5" customHeight="1" x14ac:dyDescent="0.2">
      <c r="B4" s="371" t="s">
        <v>419</v>
      </c>
      <c r="C4" s="24" t="s">
        <v>31</v>
      </c>
      <c r="D4" s="24" t="s">
        <v>32</v>
      </c>
      <c r="E4" s="25">
        <v>-2.4</v>
      </c>
    </row>
    <row r="5" spans="2:5" ht="31.5" customHeight="1" x14ac:dyDescent="0.2">
      <c r="B5" s="371" t="s">
        <v>420</v>
      </c>
      <c r="C5" s="24" t="s">
        <v>33</v>
      </c>
      <c r="D5" s="24" t="s">
        <v>34</v>
      </c>
      <c r="E5" s="25">
        <v>-0.31</v>
      </c>
    </row>
    <row r="6" spans="2:5" ht="29.25" customHeight="1" x14ac:dyDescent="0.2">
      <c r="B6" s="372" t="s">
        <v>421</v>
      </c>
      <c r="C6" s="26" t="s">
        <v>35</v>
      </c>
      <c r="D6" s="26" t="s">
        <v>30</v>
      </c>
      <c r="E6" s="27">
        <v>-1000</v>
      </c>
    </row>
  </sheetData>
  <sheetProtection sheet="1" objects="1" scenarios="1"/>
  <phoneticPr fontId="5" type="noConversion"/>
  <pageMargins left="0.75" right="0.75" top="1" bottom="1" header="0.5" footer="0.5"/>
  <pageSetup paperSize="9" orientation="portrait"/>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N4:W17"/>
  <sheetViews>
    <sheetView showGridLines="0" topLeftCell="A4" workbookViewId="0"/>
  </sheetViews>
  <sheetFormatPr defaultRowHeight="12.75" x14ac:dyDescent="0.2"/>
  <cols>
    <col min="14" max="14" width="14.140625" style="181" customWidth="1"/>
    <col min="15" max="20" width="14.85546875" customWidth="1"/>
  </cols>
  <sheetData>
    <row r="4" spans="14:23" ht="13.5" thickBot="1" x14ac:dyDescent="0.25"/>
    <row r="5" spans="14:23" ht="31.5" customHeight="1" thickBot="1" x14ac:dyDescent="0.35">
      <c r="N5" s="775" t="s">
        <v>779</v>
      </c>
      <c r="O5" s="776"/>
      <c r="P5" s="776"/>
      <c r="Q5" s="776"/>
      <c r="R5" s="776"/>
      <c r="S5" s="776"/>
      <c r="T5" s="777"/>
    </row>
    <row r="6" spans="14:23" ht="13.5" thickBot="1" x14ac:dyDescent="0.25"/>
    <row r="7" spans="14:23" ht="81.75" thickBot="1" x14ac:dyDescent="0.25">
      <c r="N7" s="730"/>
      <c r="O7" s="731" t="s">
        <v>773</v>
      </c>
      <c r="P7" s="731" t="s">
        <v>774</v>
      </c>
      <c r="Q7" s="731" t="s">
        <v>775</v>
      </c>
      <c r="R7" s="731" t="s">
        <v>776</v>
      </c>
      <c r="S7" s="731" t="s">
        <v>775</v>
      </c>
      <c r="T7" s="731" t="s">
        <v>776</v>
      </c>
    </row>
    <row r="8" spans="14:23" ht="27.75" thickBot="1" x14ac:dyDescent="0.25">
      <c r="N8" s="734"/>
      <c r="O8" s="735" t="s">
        <v>764</v>
      </c>
      <c r="P8" s="735" t="s">
        <v>764</v>
      </c>
      <c r="Q8" s="736" t="s">
        <v>777</v>
      </c>
      <c r="R8" s="736" t="s">
        <v>777</v>
      </c>
      <c r="S8" s="736" t="s">
        <v>765</v>
      </c>
      <c r="T8" s="736" t="s">
        <v>765</v>
      </c>
    </row>
    <row r="9" spans="14:23" ht="40.5" x14ac:dyDescent="0.2">
      <c r="N9" s="732" t="s">
        <v>766</v>
      </c>
      <c r="O9" s="733">
        <v>-15.47</v>
      </c>
      <c r="P9" s="733">
        <v>-12.88</v>
      </c>
      <c r="Q9" s="733">
        <v>-74.56</v>
      </c>
      <c r="R9" s="733">
        <v>-99.46</v>
      </c>
      <c r="S9" s="733">
        <v>-0.93</v>
      </c>
      <c r="T9" s="733">
        <v>-1.24</v>
      </c>
    </row>
    <row r="10" spans="14:23" ht="40.5" x14ac:dyDescent="0.2">
      <c r="N10" s="725" t="s">
        <v>767</v>
      </c>
      <c r="O10" s="727">
        <v>-2.52</v>
      </c>
      <c r="P10" s="727">
        <v>-1.9</v>
      </c>
      <c r="Q10" s="727">
        <v>1.19</v>
      </c>
      <c r="R10" s="727">
        <v>0.08</v>
      </c>
      <c r="S10" s="727">
        <v>0.01</v>
      </c>
      <c r="T10" s="727">
        <v>0</v>
      </c>
    </row>
    <row r="11" spans="14:23" ht="40.5" x14ac:dyDescent="0.2">
      <c r="N11" s="724" t="s">
        <v>768</v>
      </c>
      <c r="O11" s="728">
        <v>-0.02</v>
      </c>
      <c r="P11" s="728">
        <v>-0.02</v>
      </c>
      <c r="Q11" s="728">
        <v>-0.62</v>
      </c>
      <c r="R11" s="728">
        <v>-0.78</v>
      </c>
      <c r="S11" s="728">
        <v>-0.01</v>
      </c>
      <c r="T11" s="728">
        <v>-0.01</v>
      </c>
    </row>
    <row r="12" spans="14:23" ht="27" x14ac:dyDescent="0.2">
      <c r="N12" s="725" t="s">
        <v>769</v>
      </c>
      <c r="O12" s="727">
        <v>-0.46</v>
      </c>
      <c r="P12" s="727">
        <v>-0.33</v>
      </c>
      <c r="Q12" s="727">
        <v>-0.37</v>
      </c>
      <c r="R12" s="727">
        <v>-0.91</v>
      </c>
      <c r="S12" s="727">
        <v>0</v>
      </c>
      <c r="T12" s="727">
        <v>-0.01</v>
      </c>
    </row>
    <row r="13" spans="14:23" ht="40.5" x14ac:dyDescent="0.2">
      <c r="N13" s="724" t="s">
        <v>770</v>
      </c>
      <c r="O13" s="728">
        <v>-0.14000000000000001</v>
      </c>
      <c r="P13" s="728">
        <v>-0.09</v>
      </c>
      <c r="Q13" s="728">
        <v>-0.21</v>
      </c>
      <c r="R13" s="728">
        <v>-0.27</v>
      </c>
      <c r="S13" s="728">
        <v>0</v>
      </c>
      <c r="T13" s="728">
        <v>0</v>
      </c>
      <c r="W13" s="5"/>
    </row>
    <row r="14" spans="14:23" ht="27" x14ac:dyDescent="0.2">
      <c r="N14" s="725" t="s">
        <v>771</v>
      </c>
      <c r="O14" s="727">
        <v>-0.65</v>
      </c>
      <c r="P14" s="727">
        <v>-0.48</v>
      </c>
      <c r="Q14" s="727">
        <v>0.8</v>
      </c>
      <c r="R14" s="727">
        <v>0.14000000000000001</v>
      </c>
      <c r="S14" s="727">
        <v>0.01</v>
      </c>
      <c r="T14" s="727">
        <v>0</v>
      </c>
      <c r="W14" s="5"/>
    </row>
    <row r="15" spans="14:23" ht="14.25" thickBot="1" x14ac:dyDescent="0.25">
      <c r="N15" s="726" t="s">
        <v>772</v>
      </c>
      <c r="O15" s="729">
        <v>-19.28</v>
      </c>
      <c r="P15" s="729">
        <v>-15.7</v>
      </c>
      <c r="Q15" s="729">
        <v>-73.77</v>
      </c>
      <c r="R15" s="729">
        <v>-101.2</v>
      </c>
      <c r="S15" s="729">
        <v>-0.92</v>
      </c>
      <c r="T15" s="729">
        <v>-1.27</v>
      </c>
    </row>
    <row r="16" spans="14:23" ht="13.5" thickBot="1" x14ac:dyDescent="0.25"/>
    <row r="17" spans="14:20" ht="15" thickBot="1" x14ac:dyDescent="0.35">
      <c r="N17" s="778" t="s">
        <v>778</v>
      </c>
      <c r="O17" s="779"/>
      <c r="P17" s="779"/>
      <c r="Q17" s="779"/>
      <c r="R17" s="779"/>
      <c r="S17" s="779"/>
      <c r="T17" s="780"/>
    </row>
  </sheetData>
  <sheetProtection sheet="1" objects="1" scenarios="1"/>
  <mergeCells count="2">
    <mergeCell ref="N5:T5"/>
    <mergeCell ref="N17:T17"/>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3:AA144"/>
  <sheetViews>
    <sheetView showGridLines="0" zoomScale="90" zoomScaleNormal="90" workbookViewId="0"/>
  </sheetViews>
  <sheetFormatPr defaultRowHeight="15.95" customHeight="1" x14ac:dyDescent="0.2"/>
  <cols>
    <col min="1" max="1" width="5" customWidth="1"/>
    <col min="2" max="2" width="3.140625" customWidth="1"/>
    <col min="3" max="3" width="10.42578125" customWidth="1"/>
    <col min="16" max="16" width="9.85546875" customWidth="1"/>
    <col min="27" max="27" width="32.140625" customWidth="1"/>
  </cols>
  <sheetData>
    <row r="3" spans="2:27" s="115" customFormat="1" ht="15.95" customHeight="1" x14ac:dyDescent="0.3">
      <c r="B3" s="388" t="s">
        <v>781</v>
      </c>
      <c r="C3" s="402"/>
      <c r="D3" s="402"/>
      <c r="E3" s="403"/>
      <c r="R3" s="402"/>
      <c r="S3" s="402"/>
      <c r="T3" s="402"/>
      <c r="U3" s="403"/>
    </row>
    <row r="4" spans="2:27" s="115" customFormat="1" ht="15.95" customHeight="1" thickBot="1" x14ac:dyDescent="0.35">
      <c r="B4" s="402"/>
      <c r="C4" s="402"/>
      <c r="D4" s="402"/>
      <c r="E4" s="403"/>
      <c r="R4" s="402"/>
      <c r="S4" s="402"/>
      <c r="T4" s="402"/>
      <c r="U4" s="403"/>
    </row>
    <row r="5" spans="2:27" ht="15.95" customHeight="1" thickBot="1" x14ac:dyDescent="0.35">
      <c r="B5" s="397" t="s">
        <v>464</v>
      </c>
      <c r="C5" s="398"/>
      <c r="D5" s="398"/>
      <c r="E5" s="399"/>
      <c r="F5" s="400"/>
      <c r="G5" s="400"/>
      <c r="H5" s="400"/>
      <c r="I5" s="400"/>
      <c r="J5" s="400"/>
      <c r="K5" s="400"/>
      <c r="L5" s="400"/>
      <c r="M5" s="400"/>
      <c r="N5" s="400"/>
      <c r="O5" s="400"/>
      <c r="P5" s="400"/>
      <c r="Q5" s="400"/>
      <c r="R5" s="398"/>
      <c r="S5" s="398"/>
      <c r="T5" s="398"/>
      <c r="U5" s="399"/>
      <c r="V5" s="400"/>
      <c r="W5" s="400"/>
      <c r="X5" s="400"/>
      <c r="Y5" s="400"/>
      <c r="Z5" s="400"/>
      <c r="AA5" s="401"/>
    </row>
    <row r="6" spans="2:27" ht="15.95" customHeight="1" x14ac:dyDescent="0.2">
      <c r="B6" s="444" t="s">
        <v>524</v>
      </c>
      <c r="C6" s="445"/>
      <c r="D6" s="445"/>
      <c r="E6" s="445"/>
      <c r="F6" s="445"/>
      <c r="G6" s="445"/>
      <c r="H6" s="445"/>
      <c r="I6" s="445"/>
      <c r="J6" s="445"/>
      <c r="K6" s="445"/>
      <c r="L6" s="445"/>
      <c r="M6" s="446"/>
      <c r="N6" s="446"/>
      <c r="O6" s="446"/>
      <c r="P6" s="446"/>
      <c r="Q6" s="446"/>
      <c r="R6" s="446"/>
      <c r="S6" s="446"/>
      <c r="T6" s="446"/>
      <c r="U6" s="446"/>
      <c r="V6" s="446"/>
      <c r="W6" s="446"/>
      <c r="X6" s="446"/>
      <c r="Y6" s="446"/>
      <c r="Z6" s="446"/>
      <c r="AA6" s="447"/>
    </row>
    <row r="7" spans="2:27" ht="15.95" customHeight="1" x14ac:dyDescent="0.2">
      <c r="B7" s="489" t="s">
        <v>518</v>
      </c>
      <c r="C7" s="404"/>
      <c r="D7" s="404"/>
      <c r="E7" s="404"/>
      <c r="F7" s="404"/>
      <c r="G7" s="404"/>
      <c r="H7" s="404"/>
      <c r="I7" s="404"/>
      <c r="J7" s="404"/>
      <c r="K7" s="404"/>
      <c r="L7" s="404"/>
      <c r="M7" s="5"/>
      <c r="N7" s="5"/>
      <c r="O7" s="5"/>
      <c r="P7" s="5"/>
      <c r="Q7" s="5"/>
      <c r="R7" s="5"/>
      <c r="S7" s="5"/>
      <c r="T7" s="5"/>
      <c r="U7" s="5"/>
      <c r="V7" s="5"/>
      <c r="W7" s="5"/>
      <c r="X7" s="5"/>
      <c r="Y7" s="5"/>
      <c r="Z7" s="5"/>
      <c r="AA7" s="405"/>
    </row>
    <row r="8" spans="2:27" ht="15.95" customHeight="1" x14ac:dyDescent="0.2">
      <c r="B8" s="489" t="s">
        <v>517</v>
      </c>
      <c r="C8" s="404"/>
      <c r="D8" s="404"/>
      <c r="E8" s="404"/>
      <c r="F8" s="404"/>
      <c r="G8" s="404"/>
      <c r="H8" s="404"/>
      <c r="I8" s="404"/>
      <c r="J8" s="404"/>
      <c r="K8" s="404"/>
      <c r="L8" s="404"/>
      <c r="M8" s="5"/>
      <c r="N8" s="5"/>
      <c r="O8" s="5"/>
      <c r="P8" s="5"/>
      <c r="Q8" s="5"/>
      <c r="R8" s="5"/>
      <c r="S8" s="5"/>
      <c r="T8" s="5"/>
      <c r="U8" s="5"/>
      <c r="V8" s="5"/>
      <c r="W8" s="5"/>
      <c r="X8" s="5"/>
      <c r="Y8" s="5"/>
      <c r="Z8" s="5"/>
      <c r="AA8" s="405"/>
    </row>
    <row r="9" spans="2:27" ht="15.95" customHeight="1" x14ac:dyDescent="0.2">
      <c r="B9" s="489" t="s">
        <v>549</v>
      </c>
      <c r="C9" s="404"/>
      <c r="D9" s="404"/>
      <c r="E9" s="404"/>
      <c r="F9" s="404"/>
      <c r="G9" s="404"/>
      <c r="H9" s="404"/>
      <c r="I9" s="404"/>
      <c r="J9" s="404"/>
      <c r="K9" s="404"/>
      <c r="L9" s="404"/>
      <c r="M9" s="5"/>
      <c r="N9" s="5"/>
      <c r="O9" s="5"/>
      <c r="P9" s="5"/>
      <c r="Q9" s="5"/>
      <c r="R9" s="5"/>
      <c r="S9" s="5"/>
      <c r="T9" s="5"/>
      <c r="U9" s="5"/>
      <c r="V9" s="5"/>
      <c r="W9" s="5"/>
      <c r="X9" s="5"/>
      <c r="Y9" s="5"/>
      <c r="Z9" s="5"/>
      <c r="AA9" s="405"/>
    </row>
    <row r="10" spans="2:27" ht="15.95" customHeight="1" x14ac:dyDescent="0.2">
      <c r="B10" s="489"/>
      <c r="C10" s="404"/>
      <c r="D10" s="404"/>
      <c r="E10" s="404"/>
      <c r="F10" s="404"/>
      <c r="G10" s="404"/>
      <c r="H10" s="404"/>
      <c r="I10" s="404"/>
      <c r="J10" s="404"/>
      <c r="K10" s="404"/>
      <c r="L10" s="404"/>
      <c r="M10" s="5"/>
      <c r="N10" s="5"/>
      <c r="O10" s="5"/>
      <c r="P10" s="5"/>
      <c r="Q10" s="5"/>
      <c r="R10" s="5"/>
      <c r="S10" s="5"/>
      <c r="T10" s="5"/>
      <c r="U10" s="5"/>
      <c r="V10" s="5"/>
      <c r="W10" s="5"/>
      <c r="X10" s="5"/>
      <c r="Y10" s="5"/>
      <c r="Z10" s="5"/>
      <c r="AA10" s="405"/>
    </row>
    <row r="11" spans="2:27" ht="15.95" customHeight="1" x14ac:dyDescent="0.2">
      <c r="B11" s="500" t="s">
        <v>548</v>
      </c>
      <c r="C11" s="404"/>
      <c r="D11" s="404"/>
      <c r="E11" s="404"/>
      <c r="F11" s="404"/>
      <c r="G11" s="404"/>
      <c r="H11" s="404"/>
      <c r="I11" s="404"/>
      <c r="J11" s="404"/>
      <c r="K11" s="404"/>
      <c r="L11" s="404"/>
      <c r="M11" s="5"/>
      <c r="N11" s="5"/>
      <c r="O11" s="5"/>
      <c r="P11" s="5"/>
      <c r="Q11" s="5"/>
      <c r="R11" s="5"/>
      <c r="S11" s="5"/>
      <c r="T11" s="5"/>
      <c r="U11" s="5"/>
      <c r="V11" s="5"/>
      <c r="W11" s="5"/>
      <c r="X11" s="5"/>
      <c r="Y11" s="5"/>
      <c r="Z11" s="5"/>
      <c r="AA11" s="405"/>
    </row>
    <row r="12" spans="2:27" ht="15.95" customHeight="1" x14ac:dyDescent="0.2">
      <c r="B12" s="500" t="s">
        <v>562</v>
      </c>
      <c r="C12" s="404"/>
      <c r="D12" s="404"/>
      <c r="E12" s="404"/>
      <c r="F12" s="404"/>
      <c r="G12" s="404"/>
      <c r="H12" s="404"/>
      <c r="I12" s="404"/>
      <c r="J12" s="404"/>
      <c r="K12" s="404"/>
      <c r="L12" s="404"/>
      <c r="M12" s="5"/>
      <c r="N12" s="5"/>
      <c r="O12" s="5"/>
      <c r="P12" s="5"/>
      <c r="Q12" s="5"/>
      <c r="R12" s="5"/>
      <c r="S12" s="5"/>
      <c r="T12" s="5"/>
      <c r="U12" s="5"/>
      <c r="V12" s="5"/>
      <c r="W12" s="5"/>
      <c r="X12" s="5"/>
      <c r="Y12" s="5"/>
      <c r="Z12" s="5"/>
      <c r="AA12" s="405"/>
    </row>
    <row r="13" spans="2:27" ht="15.95" customHeight="1" x14ac:dyDescent="0.2">
      <c r="B13" s="489"/>
      <c r="C13" s="404"/>
      <c r="D13" s="404"/>
      <c r="E13" s="404"/>
      <c r="F13" s="404"/>
      <c r="G13" s="404"/>
      <c r="H13" s="404"/>
      <c r="I13" s="404"/>
      <c r="J13" s="404"/>
      <c r="K13" s="404"/>
      <c r="L13" s="404"/>
      <c r="M13" s="5"/>
      <c r="N13" s="5"/>
      <c r="O13" s="5"/>
      <c r="P13" s="5"/>
      <c r="Q13" s="5"/>
      <c r="R13" s="5"/>
      <c r="S13" s="5"/>
      <c r="T13" s="5"/>
      <c r="U13" s="5"/>
      <c r="V13" s="5"/>
      <c r="W13" s="5"/>
      <c r="X13" s="5"/>
      <c r="Y13" s="5"/>
      <c r="Z13" s="5"/>
      <c r="AA13" s="405"/>
    </row>
    <row r="14" spans="2:27" ht="15.95" customHeight="1" x14ac:dyDescent="0.2">
      <c r="B14" s="406" t="s">
        <v>465</v>
      </c>
      <c r="C14" s="404"/>
      <c r="D14" s="404"/>
      <c r="E14" s="404"/>
      <c r="F14" s="404"/>
      <c r="G14" s="404"/>
      <c r="H14" s="404"/>
      <c r="I14" s="404"/>
      <c r="J14" s="404"/>
      <c r="K14" s="404"/>
      <c r="L14" s="404"/>
      <c r="M14" s="5"/>
      <c r="N14" s="5"/>
      <c r="O14" s="5"/>
      <c r="P14" s="5"/>
      <c r="Q14" s="5"/>
      <c r="R14" s="5"/>
      <c r="S14" s="5"/>
      <c r="T14" s="5"/>
      <c r="U14" s="5"/>
      <c r="V14" s="5"/>
      <c r="W14" s="5"/>
      <c r="X14" s="5"/>
      <c r="Y14" s="5"/>
      <c r="Z14" s="5"/>
      <c r="AA14" s="405"/>
    </row>
    <row r="15" spans="2:27" ht="15.95" customHeight="1" x14ac:dyDescent="0.2">
      <c r="B15" s="406" t="s">
        <v>469</v>
      </c>
      <c r="C15" s="404" t="s">
        <v>466</v>
      </c>
      <c r="D15" s="404"/>
      <c r="E15" s="404"/>
      <c r="F15" s="404"/>
      <c r="G15" s="404"/>
      <c r="H15" s="404"/>
      <c r="I15" s="404"/>
      <c r="J15" s="404"/>
      <c r="K15" s="404"/>
      <c r="L15" s="404"/>
      <c r="M15" s="5"/>
      <c r="N15" s="5"/>
      <c r="O15" s="5"/>
      <c r="P15" s="5"/>
      <c r="Q15" s="5"/>
      <c r="R15" s="5"/>
      <c r="S15" s="5"/>
      <c r="T15" s="5"/>
      <c r="U15" s="5"/>
      <c r="V15" s="5"/>
      <c r="W15" s="5"/>
      <c r="X15" s="5"/>
      <c r="Y15" s="5"/>
      <c r="Z15" s="5"/>
      <c r="AA15" s="405"/>
    </row>
    <row r="16" spans="2:27" ht="15.95" customHeight="1" x14ac:dyDescent="0.2">
      <c r="B16" s="406" t="s">
        <v>470</v>
      </c>
      <c r="C16" s="404" t="s">
        <v>467</v>
      </c>
      <c r="D16" s="404"/>
      <c r="E16" s="404"/>
      <c r="F16" s="404"/>
      <c r="G16" s="404"/>
      <c r="H16" s="404"/>
      <c r="I16" s="404"/>
      <c r="J16" s="404"/>
      <c r="K16" s="404"/>
      <c r="L16" s="404"/>
      <c r="M16" s="5"/>
      <c r="N16" s="5"/>
      <c r="O16" s="5"/>
      <c r="P16" s="5"/>
      <c r="Q16" s="5"/>
      <c r="R16" s="5"/>
      <c r="S16" s="5"/>
      <c r="T16" s="5"/>
      <c r="U16" s="5"/>
      <c r="V16" s="5"/>
      <c r="W16" s="5"/>
      <c r="X16" s="5"/>
      <c r="Y16" s="5"/>
      <c r="Z16" s="5"/>
      <c r="AA16" s="405"/>
    </row>
    <row r="17" spans="1:27" ht="15.95" customHeight="1" x14ac:dyDescent="0.2">
      <c r="B17" s="406" t="s">
        <v>471</v>
      </c>
      <c r="C17" s="404" t="s">
        <v>468</v>
      </c>
      <c r="D17" s="404"/>
      <c r="E17" s="404"/>
      <c r="F17" s="404"/>
      <c r="G17" s="404"/>
      <c r="H17" s="404"/>
      <c r="I17" s="404"/>
      <c r="J17" s="404"/>
      <c r="K17" s="404"/>
      <c r="L17" s="404"/>
      <c r="M17" s="5"/>
      <c r="N17" s="5"/>
      <c r="O17" s="5"/>
      <c r="P17" s="5"/>
      <c r="Q17" s="5"/>
      <c r="R17" s="5"/>
      <c r="S17" s="5"/>
      <c r="T17" s="5"/>
      <c r="U17" s="5"/>
      <c r="V17" s="5"/>
      <c r="W17" s="5"/>
      <c r="X17" s="5"/>
      <c r="Y17" s="5"/>
      <c r="Z17" s="5"/>
      <c r="AA17" s="405"/>
    </row>
    <row r="18" spans="1:27" ht="15.95" customHeight="1" x14ac:dyDescent="0.2">
      <c r="B18" s="407"/>
      <c r="C18" s="408"/>
      <c r="D18" s="408"/>
      <c r="E18" s="408"/>
      <c r="F18" s="408"/>
      <c r="G18" s="408"/>
      <c r="H18" s="408"/>
      <c r="I18" s="408"/>
      <c r="J18" s="408"/>
      <c r="K18" s="408"/>
      <c r="L18" s="408"/>
      <c r="M18" s="5"/>
      <c r="N18" s="5"/>
      <c r="O18" s="5"/>
      <c r="P18" s="5"/>
      <c r="Q18" s="5"/>
      <c r="R18" s="5"/>
      <c r="S18" s="5"/>
      <c r="T18" s="5"/>
      <c r="U18" s="5"/>
      <c r="V18" s="5"/>
      <c r="W18" s="5"/>
      <c r="X18" s="5"/>
      <c r="Y18" s="5"/>
      <c r="Z18" s="5"/>
      <c r="AA18" s="405"/>
    </row>
    <row r="19" spans="1:27" ht="15.95" customHeight="1" x14ac:dyDescent="0.2">
      <c r="B19" s="406" t="s">
        <v>520</v>
      </c>
      <c r="C19" s="408"/>
      <c r="D19" s="408"/>
      <c r="E19" s="408"/>
      <c r="F19" s="408"/>
      <c r="G19" s="408"/>
      <c r="H19" s="408"/>
      <c r="I19" s="408"/>
      <c r="J19" s="408"/>
      <c r="K19" s="408"/>
      <c r="L19" s="408"/>
      <c r="M19" s="5"/>
      <c r="N19" s="5"/>
      <c r="O19" s="5"/>
      <c r="P19" s="5"/>
      <c r="Q19" s="5"/>
      <c r="R19" s="5"/>
      <c r="S19" s="5"/>
      <c r="T19" s="5"/>
      <c r="U19" s="5"/>
      <c r="V19" s="5"/>
      <c r="W19" s="5"/>
      <c r="X19" s="5"/>
      <c r="Y19" s="5"/>
      <c r="Z19" s="5"/>
      <c r="AA19" s="405"/>
    </row>
    <row r="20" spans="1:27" ht="15.95" customHeight="1" x14ac:dyDescent="0.2">
      <c r="B20" s="406" t="s">
        <v>299</v>
      </c>
      <c r="C20" s="404" t="s">
        <v>526</v>
      </c>
      <c r="D20" s="408"/>
      <c r="E20" s="408"/>
      <c r="F20" s="408"/>
      <c r="G20" s="408"/>
      <c r="H20" s="408"/>
      <c r="I20" s="408"/>
      <c r="J20" s="408"/>
      <c r="K20" s="408"/>
      <c r="L20" s="408"/>
      <c r="M20" s="5"/>
      <c r="N20" s="5"/>
      <c r="O20" s="5"/>
      <c r="P20" s="5"/>
      <c r="Q20" s="5"/>
      <c r="R20" s="5"/>
      <c r="S20" s="5"/>
      <c r="T20" s="5"/>
      <c r="U20" s="5"/>
      <c r="V20" s="5"/>
      <c r="W20" s="5"/>
      <c r="X20" s="5"/>
      <c r="Y20" s="5"/>
      <c r="Z20" s="5"/>
      <c r="AA20" s="405"/>
    </row>
    <row r="21" spans="1:27" ht="15.95" customHeight="1" x14ac:dyDescent="0.2">
      <c r="B21" s="406" t="s">
        <v>299</v>
      </c>
      <c r="C21" s="404" t="s">
        <v>521</v>
      </c>
      <c r="D21" s="408"/>
      <c r="E21" s="408"/>
      <c r="F21" s="408"/>
      <c r="G21" s="408"/>
      <c r="H21" s="408"/>
      <c r="I21" s="408"/>
      <c r="J21" s="408"/>
      <c r="K21" s="408"/>
      <c r="L21" s="408"/>
      <c r="M21" s="5"/>
      <c r="N21" s="5"/>
      <c r="O21" s="5"/>
      <c r="P21" s="5"/>
      <c r="Q21" s="5"/>
      <c r="R21" s="5"/>
      <c r="S21" s="5"/>
      <c r="T21" s="5"/>
      <c r="U21" s="5"/>
      <c r="V21" s="5"/>
      <c r="W21" s="5"/>
      <c r="X21" s="5"/>
      <c r="Y21" s="5"/>
      <c r="Z21" s="5"/>
      <c r="AA21" s="405"/>
    </row>
    <row r="22" spans="1:27" ht="15.95" customHeight="1" x14ac:dyDescent="0.2">
      <c r="B22" s="406" t="s">
        <v>299</v>
      </c>
      <c r="C22" s="404" t="s">
        <v>472</v>
      </c>
      <c r="D22" s="408"/>
      <c r="E22" s="408"/>
      <c r="F22" s="408"/>
      <c r="G22" s="408"/>
      <c r="H22" s="408"/>
      <c r="I22" s="408"/>
      <c r="J22" s="408"/>
      <c r="K22" s="408"/>
      <c r="L22" s="408"/>
      <c r="M22" s="5"/>
      <c r="N22" s="5"/>
      <c r="O22" s="5"/>
      <c r="P22" s="5"/>
      <c r="Q22" s="5"/>
      <c r="R22" s="5"/>
      <c r="S22" s="5"/>
      <c r="T22" s="5"/>
      <c r="U22" s="5"/>
      <c r="V22" s="5"/>
      <c r="W22" s="5"/>
      <c r="X22" s="5"/>
      <c r="Y22" s="5"/>
      <c r="Z22" s="5"/>
      <c r="AA22" s="405"/>
    </row>
    <row r="23" spans="1:27" ht="15.95" customHeight="1" x14ac:dyDescent="0.2">
      <c r="B23" s="406"/>
      <c r="C23" s="404"/>
      <c r="D23" s="408"/>
      <c r="E23" s="408"/>
      <c r="F23" s="408"/>
      <c r="G23" s="408"/>
      <c r="H23" s="408"/>
      <c r="I23" s="408"/>
      <c r="J23" s="408"/>
      <c r="K23" s="408"/>
      <c r="L23" s="408"/>
      <c r="M23" s="5"/>
      <c r="N23" s="5"/>
      <c r="O23" s="5"/>
      <c r="P23" s="5"/>
      <c r="Q23" s="5"/>
      <c r="R23" s="5"/>
      <c r="S23" s="5"/>
      <c r="T23" s="5"/>
      <c r="U23" s="5"/>
      <c r="V23" s="5"/>
      <c r="W23" s="5"/>
      <c r="X23" s="5"/>
      <c r="Y23" s="5"/>
      <c r="Z23" s="5"/>
      <c r="AA23" s="405"/>
    </row>
    <row r="24" spans="1:27" ht="15.95" customHeight="1" x14ac:dyDescent="0.2">
      <c r="B24" s="406" t="s">
        <v>563</v>
      </c>
      <c r="C24" s="404"/>
      <c r="D24" s="408"/>
      <c r="E24" s="408"/>
      <c r="F24" s="408"/>
      <c r="G24" s="408"/>
      <c r="H24" s="408"/>
      <c r="I24" s="408"/>
      <c r="J24" s="408"/>
      <c r="K24" s="408"/>
      <c r="L24" s="408"/>
      <c r="M24" s="5"/>
      <c r="N24" s="5"/>
      <c r="O24" s="5"/>
      <c r="P24" s="5"/>
      <c r="Q24" s="5"/>
      <c r="R24" s="5"/>
      <c r="S24" s="5"/>
      <c r="T24" s="5"/>
      <c r="U24" s="5"/>
      <c r="V24" s="5"/>
      <c r="W24" s="5"/>
      <c r="X24" s="5"/>
      <c r="Y24" s="5"/>
      <c r="Z24" s="5"/>
      <c r="AA24" s="405"/>
    </row>
    <row r="25" spans="1:27" ht="15.95" customHeight="1" x14ac:dyDescent="0.2">
      <c r="B25" s="406"/>
      <c r="C25" s="700"/>
      <c r="D25" s="416" t="s">
        <v>739</v>
      </c>
      <c r="E25" s="408"/>
      <c r="F25" s="408"/>
      <c r="G25" s="408"/>
      <c r="H25" s="408"/>
      <c r="I25" s="408"/>
      <c r="J25" s="408"/>
      <c r="K25" s="408"/>
      <c r="L25" s="408"/>
      <c r="M25" s="5"/>
      <c r="N25" s="5"/>
      <c r="O25" s="5"/>
      <c r="P25" s="5"/>
      <c r="Q25" s="5"/>
      <c r="R25" s="5"/>
      <c r="S25" s="5"/>
      <c r="T25" s="5"/>
      <c r="U25" s="5"/>
      <c r="V25" s="5"/>
      <c r="W25" s="5"/>
      <c r="X25" s="5"/>
      <c r="Y25" s="5"/>
      <c r="Z25" s="5"/>
      <c r="AA25" s="405"/>
    </row>
    <row r="26" spans="1:27" ht="15.95" customHeight="1" x14ac:dyDescent="0.2">
      <c r="B26" s="406"/>
      <c r="C26" s="699"/>
      <c r="D26" s="416" t="s">
        <v>740</v>
      </c>
      <c r="E26" s="408"/>
      <c r="F26" s="408"/>
      <c r="G26" s="408"/>
      <c r="H26" s="408"/>
      <c r="I26" s="408"/>
      <c r="J26" s="408"/>
      <c r="K26" s="408"/>
      <c r="L26" s="408"/>
      <c r="M26" s="5"/>
      <c r="N26" s="5"/>
      <c r="O26" s="5"/>
      <c r="P26" s="5"/>
      <c r="Q26" s="5"/>
      <c r="R26" s="5"/>
      <c r="S26" s="5"/>
      <c r="T26" s="5"/>
      <c r="U26" s="5"/>
      <c r="V26" s="5"/>
      <c r="W26" s="5"/>
      <c r="X26" s="5"/>
      <c r="Y26" s="5"/>
      <c r="Z26" s="5"/>
      <c r="AA26" s="405"/>
    </row>
    <row r="27" spans="1:27" ht="15.95" customHeight="1" x14ac:dyDescent="0.2">
      <c r="B27" s="423"/>
      <c r="C27" s="448"/>
      <c r="D27" s="408"/>
      <c r="E27" s="408"/>
      <c r="F27" s="408"/>
      <c r="G27" s="408"/>
      <c r="H27" s="408"/>
      <c r="I27" s="408"/>
      <c r="J27" s="408"/>
      <c r="K27" s="408"/>
      <c r="L27" s="408"/>
      <c r="M27" s="408"/>
      <c r="N27" s="5"/>
      <c r="O27" s="5"/>
      <c r="P27" s="5"/>
      <c r="Q27" s="5"/>
      <c r="R27" s="5"/>
      <c r="S27" s="5"/>
      <c r="T27" s="5"/>
      <c r="U27" s="5"/>
      <c r="V27" s="5"/>
      <c r="W27" s="5"/>
      <c r="X27" s="5"/>
      <c r="Y27" s="5"/>
      <c r="Z27" s="5"/>
      <c r="AA27" s="405"/>
    </row>
    <row r="28" spans="1:27" ht="15.95" customHeight="1" thickBot="1" x14ac:dyDescent="0.25">
      <c r="B28" s="415" t="s">
        <v>512</v>
      </c>
      <c r="C28" s="449"/>
      <c r="D28" s="410"/>
      <c r="E28" s="410"/>
      <c r="F28" s="410"/>
      <c r="G28" s="410"/>
      <c r="H28" s="410"/>
      <c r="I28" s="410"/>
      <c r="J28" s="410"/>
      <c r="K28" s="410"/>
      <c r="L28" s="410"/>
      <c r="M28" s="410"/>
      <c r="N28" s="411"/>
      <c r="O28" s="411"/>
      <c r="P28" s="411"/>
      <c r="Q28" s="411"/>
      <c r="R28" s="411"/>
      <c r="S28" s="411"/>
      <c r="T28" s="411"/>
      <c r="U28" s="411"/>
      <c r="V28" s="411"/>
      <c r="W28" s="411"/>
      <c r="X28" s="411"/>
      <c r="Y28" s="411"/>
      <c r="Z28" s="411"/>
      <c r="AA28" s="412"/>
    </row>
    <row r="29" spans="1:27" ht="15.95" customHeight="1" x14ac:dyDescent="0.2">
      <c r="C29" s="382"/>
      <c r="D29" s="381"/>
    </row>
    <row r="30" spans="1:27" ht="15.95" customHeight="1" thickBot="1" x14ac:dyDescent="0.25">
      <c r="I30" s="381"/>
      <c r="J30" s="381"/>
      <c r="K30" s="381"/>
      <c r="L30" s="381"/>
      <c r="M30" s="381"/>
      <c r="N30" s="381"/>
    </row>
    <row r="31" spans="1:27" ht="15.95" customHeight="1" thickBot="1" x14ac:dyDescent="0.35">
      <c r="A31" s="361"/>
      <c r="B31" s="397" t="s">
        <v>473</v>
      </c>
      <c r="C31" s="397"/>
      <c r="D31" s="398"/>
      <c r="E31" s="399"/>
      <c r="F31" s="400"/>
      <c r="G31" s="400"/>
      <c r="H31" s="400"/>
      <c r="I31" s="400"/>
      <c r="J31" s="400"/>
      <c r="K31" s="400"/>
      <c r="L31" s="400"/>
      <c r="M31" s="400"/>
      <c r="N31" s="400"/>
      <c r="O31" s="400"/>
      <c r="P31" s="400"/>
      <c r="Q31" s="400"/>
      <c r="R31" s="398"/>
      <c r="S31" s="398"/>
      <c r="T31" s="398"/>
      <c r="U31" s="399"/>
      <c r="V31" s="400"/>
      <c r="W31" s="400"/>
      <c r="X31" s="400"/>
      <c r="Y31" s="400"/>
      <c r="Z31" s="400"/>
      <c r="AA31" s="401"/>
    </row>
    <row r="32" spans="1:27" ht="15.95" customHeight="1" x14ac:dyDescent="0.3">
      <c r="B32" s="421" t="s">
        <v>159</v>
      </c>
      <c r="C32" s="418"/>
      <c r="D32" s="419"/>
      <c r="E32" s="420"/>
      <c r="F32" s="420"/>
      <c r="G32" s="420"/>
      <c r="H32" s="420"/>
      <c r="I32" s="420"/>
      <c r="J32" s="420"/>
      <c r="K32" s="420"/>
      <c r="L32" s="420"/>
      <c r="M32" s="420"/>
      <c r="N32" s="420"/>
      <c r="O32" s="420"/>
      <c r="P32" s="420"/>
      <c r="Q32" s="420"/>
      <c r="R32" s="420"/>
      <c r="S32" s="420"/>
      <c r="T32" s="420"/>
      <c r="U32" s="420"/>
      <c r="V32" s="420"/>
      <c r="W32" s="420"/>
      <c r="X32" s="420"/>
      <c r="Y32" s="420"/>
      <c r="Z32" s="420"/>
      <c r="AA32" s="422"/>
    </row>
    <row r="33" spans="2:27" ht="15.95" customHeight="1" x14ac:dyDescent="0.2">
      <c r="B33" s="413" t="s">
        <v>299</v>
      </c>
      <c r="C33" s="416" t="s">
        <v>499</v>
      </c>
      <c r="D33" s="5"/>
      <c r="E33" s="5"/>
      <c r="F33" s="5"/>
      <c r="G33" s="5"/>
      <c r="H33" s="5"/>
      <c r="I33" s="5"/>
      <c r="J33" s="5"/>
      <c r="K33" s="5"/>
      <c r="L33" s="5"/>
      <c r="M33" s="5"/>
      <c r="N33" s="5"/>
      <c r="O33" s="5"/>
      <c r="P33" s="5"/>
      <c r="Q33" s="5"/>
      <c r="R33" s="5"/>
      <c r="S33" s="5"/>
      <c r="T33" s="5"/>
      <c r="U33" s="5"/>
      <c r="V33" s="5"/>
      <c r="W33" s="5"/>
      <c r="X33" s="5"/>
      <c r="Y33" s="5"/>
      <c r="Z33" s="5"/>
      <c r="AA33" s="405"/>
    </row>
    <row r="34" spans="2:27" ht="15.95" customHeight="1" x14ac:dyDescent="0.2">
      <c r="B34" s="413" t="s">
        <v>299</v>
      </c>
      <c r="C34" s="416" t="s">
        <v>493</v>
      </c>
      <c r="D34" s="5"/>
      <c r="E34" s="5"/>
      <c r="F34" s="5"/>
      <c r="G34" s="5"/>
      <c r="H34" s="5"/>
      <c r="I34" s="5"/>
      <c r="J34" s="5"/>
      <c r="K34" s="5"/>
      <c r="L34" s="5"/>
      <c r="M34" s="5"/>
      <c r="N34" s="5"/>
      <c r="O34" s="5"/>
      <c r="P34" s="5"/>
      <c r="Q34" s="5"/>
      <c r="R34" s="5"/>
      <c r="S34" s="5"/>
      <c r="T34" s="5"/>
      <c r="U34" s="5"/>
      <c r="V34" s="5"/>
      <c r="W34" s="5"/>
      <c r="X34" s="5"/>
      <c r="Y34" s="5"/>
      <c r="Z34" s="5"/>
      <c r="AA34" s="405"/>
    </row>
    <row r="35" spans="2:27" ht="15.95" customHeight="1" x14ac:dyDescent="0.2">
      <c r="B35" s="413"/>
      <c r="C35" s="416"/>
      <c r="D35" s="5"/>
      <c r="E35" s="5"/>
      <c r="F35" s="5"/>
      <c r="G35" s="5"/>
      <c r="H35" s="5"/>
      <c r="I35" s="5"/>
      <c r="J35" s="5"/>
      <c r="K35" s="5"/>
      <c r="L35" s="5"/>
      <c r="M35" s="5"/>
      <c r="N35" s="5"/>
      <c r="O35" s="5"/>
      <c r="P35" s="5"/>
      <c r="Q35" s="5"/>
      <c r="R35" s="5"/>
      <c r="S35" s="5"/>
      <c r="T35" s="5"/>
      <c r="U35" s="5"/>
      <c r="V35" s="5"/>
      <c r="W35" s="5"/>
      <c r="X35" s="5"/>
      <c r="Y35" s="5"/>
      <c r="Z35" s="5"/>
      <c r="AA35" s="405"/>
    </row>
    <row r="36" spans="2:27" ht="15.95" customHeight="1" x14ac:dyDescent="0.3">
      <c r="B36" s="425" t="s">
        <v>160</v>
      </c>
      <c r="C36" s="417"/>
      <c r="D36" s="417"/>
      <c r="E36" s="424"/>
      <c r="F36" s="424"/>
      <c r="G36" s="424"/>
      <c r="H36" s="424"/>
      <c r="I36" s="424"/>
      <c r="J36" s="424"/>
      <c r="K36" s="424"/>
      <c r="L36" s="424"/>
      <c r="M36" s="424"/>
      <c r="N36" s="424"/>
      <c r="O36" s="424"/>
      <c r="P36" s="424"/>
      <c r="Q36" s="424"/>
      <c r="R36" s="424"/>
      <c r="S36" s="424"/>
      <c r="T36" s="424"/>
      <c r="U36" s="424"/>
      <c r="V36" s="424"/>
      <c r="W36" s="424"/>
      <c r="X36" s="424"/>
      <c r="Y36" s="424"/>
      <c r="Z36" s="424"/>
      <c r="AA36" s="426"/>
    </row>
    <row r="37" spans="2:27" ht="15.95" customHeight="1" x14ac:dyDescent="0.2">
      <c r="B37" s="429" t="s">
        <v>299</v>
      </c>
      <c r="C37" s="416" t="s">
        <v>478</v>
      </c>
      <c r="D37" s="5"/>
      <c r="E37" s="5"/>
      <c r="F37" s="5"/>
      <c r="G37" s="408"/>
      <c r="H37" s="5"/>
      <c r="I37" s="5"/>
      <c r="J37" s="5"/>
      <c r="K37" s="5"/>
      <c r="L37" s="5"/>
      <c r="M37" s="5"/>
      <c r="N37" s="5"/>
      <c r="O37" s="5"/>
      <c r="P37" s="5"/>
      <c r="Q37" s="5"/>
      <c r="R37" s="5"/>
      <c r="S37" s="5"/>
      <c r="T37" s="5"/>
      <c r="U37" s="5"/>
      <c r="V37" s="5"/>
      <c r="W37" s="5"/>
      <c r="X37" s="5"/>
      <c r="Y37" s="5"/>
      <c r="Z37" s="5"/>
      <c r="AA37" s="405"/>
    </row>
    <row r="38" spans="2:27" ht="15.95" customHeight="1" x14ac:dyDescent="0.2">
      <c r="B38" s="413" t="s">
        <v>299</v>
      </c>
      <c r="C38" s="416" t="s">
        <v>477</v>
      </c>
      <c r="D38" s="5"/>
      <c r="E38" s="5"/>
      <c r="F38" s="5"/>
      <c r="G38" s="5"/>
      <c r="H38" s="5"/>
      <c r="I38" s="5"/>
      <c r="J38" s="5"/>
      <c r="K38" s="5"/>
      <c r="L38" s="5"/>
      <c r="M38" s="5"/>
      <c r="N38" s="5"/>
      <c r="O38" s="5"/>
      <c r="P38" s="5"/>
      <c r="Q38" s="5"/>
      <c r="R38" s="5"/>
      <c r="S38" s="5"/>
      <c r="T38" s="5"/>
      <c r="U38" s="5"/>
      <c r="V38" s="5"/>
      <c r="W38" s="5"/>
      <c r="X38" s="5"/>
      <c r="Y38" s="5"/>
      <c r="Z38" s="5"/>
      <c r="AA38" s="405"/>
    </row>
    <row r="39" spans="2:27" ht="15.95" customHeight="1" x14ac:dyDescent="0.2">
      <c r="B39" s="413" t="s">
        <v>299</v>
      </c>
      <c r="C39" s="416" t="s">
        <v>476</v>
      </c>
      <c r="D39" s="5"/>
      <c r="E39" s="5"/>
      <c r="F39" s="5"/>
      <c r="G39" s="5"/>
      <c r="H39" s="5"/>
      <c r="I39" s="5"/>
      <c r="J39" s="408"/>
      <c r="K39" s="5"/>
      <c r="L39" s="5"/>
      <c r="M39" s="5"/>
      <c r="N39" s="5"/>
      <c r="O39" s="5"/>
      <c r="P39" s="5"/>
      <c r="Q39" s="5"/>
      <c r="R39" s="5"/>
      <c r="S39" s="5"/>
      <c r="T39" s="5"/>
      <c r="U39" s="5"/>
      <c r="V39" s="5"/>
      <c r="W39" s="5"/>
      <c r="X39" s="5"/>
      <c r="Y39" s="5"/>
      <c r="Z39" s="5"/>
      <c r="AA39" s="405"/>
    </row>
    <row r="40" spans="2:27" ht="15.95" customHeight="1" x14ac:dyDescent="0.2">
      <c r="B40" s="413" t="s">
        <v>299</v>
      </c>
      <c r="C40" s="416" t="s">
        <v>475</v>
      </c>
      <c r="D40" s="5"/>
      <c r="E40" s="5"/>
      <c r="F40" s="5"/>
      <c r="G40" s="5"/>
      <c r="H40" s="5"/>
      <c r="I40" s="5"/>
      <c r="J40" s="408"/>
      <c r="K40" s="5"/>
      <c r="L40" s="5"/>
      <c r="M40" s="5"/>
      <c r="N40" s="5"/>
      <c r="O40" s="5"/>
      <c r="P40" s="5"/>
      <c r="Q40" s="5"/>
      <c r="R40" s="5"/>
      <c r="S40" s="5"/>
      <c r="T40" s="5"/>
      <c r="U40" s="5"/>
      <c r="V40" s="5"/>
      <c r="W40" s="5"/>
      <c r="X40" s="5"/>
      <c r="Y40" s="5"/>
      <c r="Z40" s="5"/>
      <c r="AA40" s="405"/>
    </row>
    <row r="41" spans="2:27" ht="15.95" customHeight="1" x14ac:dyDescent="0.2">
      <c r="B41" s="413" t="s">
        <v>299</v>
      </c>
      <c r="C41" s="416" t="s">
        <v>525</v>
      </c>
      <c r="D41" s="5"/>
      <c r="E41" s="5"/>
      <c r="F41" s="5"/>
      <c r="G41" s="5"/>
      <c r="H41" s="5"/>
      <c r="I41" s="5"/>
      <c r="J41" s="5"/>
      <c r="K41" s="5"/>
      <c r="L41" s="5"/>
      <c r="M41" s="5"/>
      <c r="N41" s="5"/>
      <c r="O41" s="5"/>
      <c r="P41" s="5"/>
      <c r="Q41" s="5"/>
      <c r="R41" s="5"/>
      <c r="S41" s="5"/>
      <c r="T41" s="5"/>
      <c r="U41" s="5"/>
      <c r="V41" s="5"/>
      <c r="W41" s="5"/>
      <c r="X41" s="5"/>
      <c r="Y41" s="5"/>
      <c r="Z41" s="5"/>
      <c r="AA41" s="405"/>
    </row>
    <row r="42" spans="2:27" ht="15.95" customHeight="1" x14ac:dyDescent="0.2">
      <c r="B42" s="413" t="s">
        <v>299</v>
      </c>
      <c r="C42" s="416" t="s">
        <v>474</v>
      </c>
      <c r="D42" s="5"/>
      <c r="E42" s="5"/>
      <c r="F42" s="5"/>
      <c r="G42" s="5"/>
      <c r="H42" s="5"/>
      <c r="I42" s="5"/>
      <c r="J42" s="5"/>
      <c r="K42" s="5"/>
      <c r="L42" s="5"/>
      <c r="M42" s="5"/>
      <c r="N42" s="5"/>
      <c r="O42" s="5"/>
      <c r="P42" s="5"/>
      <c r="Q42" s="5"/>
      <c r="R42" s="5"/>
      <c r="S42" s="5"/>
      <c r="T42" s="5"/>
      <c r="U42" s="5"/>
      <c r="V42" s="5"/>
      <c r="W42" s="5"/>
      <c r="X42" s="5"/>
      <c r="Y42" s="5"/>
      <c r="Z42" s="5"/>
      <c r="AA42" s="405"/>
    </row>
    <row r="43" spans="2:27" ht="15.95" customHeight="1" x14ac:dyDescent="0.2">
      <c r="B43" s="413"/>
      <c r="C43" s="416"/>
      <c r="D43" s="5"/>
      <c r="E43" s="5"/>
      <c r="F43" s="5"/>
      <c r="G43" s="5"/>
      <c r="H43" s="5"/>
      <c r="I43" s="5"/>
      <c r="J43" s="5"/>
      <c r="K43" s="5"/>
      <c r="L43" s="5"/>
      <c r="M43" s="5"/>
      <c r="N43" s="5"/>
      <c r="O43" s="5"/>
      <c r="P43" s="5"/>
      <c r="Q43" s="5"/>
      <c r="R43" s="5"/>
      <c r="S43" s="5"/>
      <c r="T43" s="5"/>
      <c r="U43" s="5"/>
      <c r="V43" s="5"/>
      <c r="W43" s="5"/>
      <c r="X43" s="5"/>
      <c r="Y43" s="5"/>
      <c r="Z43" s="5"/>
      <c r="AA43" s="405"/>
    </row>
    <row r="44" spans="2:27" ht="15.95" customHeight="1" x14ac:dyDescent="0.3">
      <c r="B44" s="425" t="s">
        <v>23</v>
      </c>
      <c r="C44" s="417"/>
      <c r="D44" s="424"/>
      <c r="E44" s="424"/>
      <c r="F44" s="424"/>
      <c r="G44" s="424"/>
      <c r="H44" s="424"/>
      <c r="I44" s="424"/>
      <c r="J44" s="424"/>
      <c r="K44" s="424"/>
      <c r="L44" s="424"/>
      <c r="M44" s="424"/>
      <c r="N44" s="424"/>
      <c r="O44" s="424"/>
      <c r="P44" s="424"/>
      <c r="Q44" s="424"/>
      <c r="R44" s="424"/>
      <c r="S44" s="424"/>
      <c r="T44" s="424"/>
      <c r="U44" s="424"/>
      <c r="V44" s="424"/>
      <c r="W44" s="424"/>
      <c r="X44" s="424"/>
      <c r="Y44" s="424"/>
      <c r="Z44" s="424"/>
      <c r="AA44" s="426"/>
    </row>
    <row r="45" spans="2:27" ht="15.95" customHeight="1" x14ac:dyDescent="0.2">
      <c r="B45" s="429" t="s">
        <v>299</v>
      </c>
      <c r="C45" s="430" t="s">
        <v>492</v>
      </c>
      <c r="D45" s="427"/>
      <c r="E45" s="427"/>
      <c r="F45" s="427"/>
      <c r="G45" s="427"/>
      <c r="H45" s="427"/>
      <c r="I45" s="427"/>
      <c r="J45" s="427"/>
      <c r="K45" s="427"/>
      <c r="L45" s="427"/>
      <c r="M45" s="427"/>
      <c r="N45" s="427"/>
      <c r="O45" s="427"/>
      <c r="P45" s="427"/>
      <c r="Q45" s="427"/>
      <c r="R45" s="427"/>
      <c r="S45" s="427"/>
      <c r="T45" s="427"/>
      <c r="U45" s="427"/>
      <c r="V45" s="427"/>
      <c r="W45" s="427"/>
      <c r="X45" s="427"/>
      <c r="Y45" s="427"/>
      <c r="Z45" s="427"/>
      <c r="AA45" s="431"/>
    </row>
    <row r="46" spans="2:27" ht="15.95" customHeight="1" thickBot="1" x14ac:dyDescent="0.25">
      <c r="B46" s="415"/>
      <c r="C46" s="428"/>
      <c r="D46" s="411"/>
      <c r="E46" s="411"/>
      <c r="F46" s="411"/>
      <c r="G46" s="411"/>
      <c r="H46" s="411"/>
      <c r="I46" s="411"/>
      <c r="J46" s="411"/>
      <c r="K46" s="411"/>
      <c r="L46" s="411"/>
      <c r="M46" s="411"/>
      <c r="N46" s="411"/>
      <c r="O46" s="411"/>
      <c r="P46" s="411"/>
      <c r="Q46" s="411"/>
      <c r="R46" s="411"/>
      <c r="S46" s="411"/>
      <c r="T46" s="411"/>
      <c r="U46" s="411"/>
      <c r="V46" s="411"/>
      <c r="W46" s="411"/>
      <c r="X46" s="411"/>
      <c r="Y46" s="411"/>
      <c r="Z46" s="411"/>
      <c r="AA46" s="412"/>
    </row>
    <row r="47" spans="2:27" ht="15.95" customHeight="1" x14ac:dyDescent="0.2">
      <c r="B47" s="416"/>
      <c r="C47" s="416"/>
      <c r="D47" s="5"/>
      <c r="E47" s="5"/>
      <c r="F47" s="5"/>
      <c r="G47" s="5"/>
      <c r="H47" s="5"/>
      <c r="I47" s="5"/>
      <c r="J47" s="5"/>
      <c r="K47" s="5"/>
      <c r="L47" s="5"/>
      <c r="M47" s="5"/>
      <c r="N47" s="5"/>
      <c r="O47" s="5"/>
      <c r="P47" s="5"/>
      <c r="Q47" s="5"/>
      <c r="R47" s="5"/>
      <c r="S47" s="5"/>
      <c r="T47" s="5"/>
      <c r="U47" s="5"/>
      <c r="V47" s="5"/>
      <c r="W47" s="5"/>
      <c r="X47" s="5"/>
      <c r="Y47" s="5"/>
      <c r="Z47" s="5"/>
      <c r="AA47" s="5"/>
    </row>
    <row r="48" spans="2:27" ht="15.95" customHeight="1" thickBot="1" x14ac:dyDescent="0.25">
      <c r="B48" s="363"/>
      <c r="C48" s="312"/>
    </row>
    <row r="49" spans="1:27" ht="15.95" customHeight="1" thickBot="1" x14ac:dyDescent="0.35">
      <c r="A49" s="361"/>
      <c r="B49" s="397" t="s">
        <v>480</v>
      </c>
      <c r="C49" s="397"/>
      <c r="D49" s="398"/>
      <c r="E49" s="399"/>
      <c r="F49" s="400"/>
      <c r="G49" s="400"/>
      <c r="H49" s="400"/>
      <c r="I49" s="400"/>
      <c r="J49" s="400"/>
      <c r="K49" s="400"/>
      <c r="L49" s="400"/>
      <c r="M49" s="400"/>
      <c r="N49" s="400"/>
      <c r="O49" s="400"/>
      <c r="P49" s="400"/>
      <c r="Q49" s="400"/>
      <c r="R49" s="398"/>
      <c r="S49" s="398"/>
      <c r="T49" s="398"/>
      <c r="U49" s="399"/>
      <c r="V49" s="400"/>
      <c r="W49" s="400"/>
      <c r="X49" s="400"/>
      <c r="Y49" s="400"/>
      <c r="Z49" s="400"/>
      <c r="AA49" s="401"/>
    </row>
    <row r="50" spans="1:27" ht="15.95" customHeight="1" x14ac:dyDescent="0.3">
      <c r="B50" s="421" t="s">
        <v>76</v>
      </c>
      <c r="C50" s="419"/>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2"/>
    </row>
    <row r="51" spans="1:27" ht="15.95" customHeight="1" x14ac:dyDescent="0.2">
      <c r="B51" s="413" t="s">
        <v>299</v>
      </c>
      <c r="C51" s="416" t="s">
        <v>430</v>
      </c>
      <c r="D51" s="5"/>
      <c r="E51" s="5"/>
      <c r="F51" s="5"/>
      <c r="G51" s="5"/>
      <c r="H51" s="5"/>
      <c r="I51" s="5"/>
      <c r="J51" s="5"/>
      <c r="K51" s="5"/>
      <c r="L51" s="5"/>
      <c r="M51" s="5"/>
      <c r="N51" s="5"/>
      <c r="O51" s="5"/>
      <c r="P51" s="5"/>
      <c r="Q51" s="5"/>
      <c r="R51" s="5"/>
      <c r="S51" s="5"/>
      <c r="T51" s="5"/>
      <c r="U51" s="5"/>
      <c r="V51" s="5"/>
      <c r="W51" s="5"/>
      <c r="X51" s="5"/>
      <c r="Y51" s="5"/>
      <c r="Z51" s="5"/>
      <c r="AA51" s="405"/>
    </row>
    <row r="52" spans="1:27" ht="15.95" customHeight="1" x14ac:dyDescent="0.2">
      <c r="B52" s="413" t="s">
        <v>299</v>
      </c>
      <c r="C52" s="416" t="s">
        <v>432</v>
      </c>
      <c r="D52" s="5"/>
      <c r="E52" s="5"/>
      <c r="F52" s="5"/>
      <c r="G52" s="5"/>
      <c r="H52" s="5"/>
      <c r="I52" s="5"/>
      <c r="J52" s="5"/>
      <c r="K52" s="5"/>
      <c r="L52" s="5"/>
      <c r="M52" s="5"/>
      <c r="N52" s="5"/>
      <c r="O52" s="5"/>
      <c r="P52" s="5"/>
      <c r="Q52" s="5"/>
      <c r="R52" s="5"/>
      <c r="S52" s="5"/>
      <c r="T52" s="5"/>
      <c r="U52" s="5"/>
      <c r="V52" s="5"/>
      <c r="W52" s="5"/>
      <c r="X52" s="5"/>
      <c r="Y52" s="5"/>
      <c r="Z52" s="5"/>
      <c r="AA52" s="405"/>
    </row>
    <row r="53" spans="1:27" ht="15.95" customHeight="1" x14ac:dyDescent="0.2">
      <c r="A53" s="5"/>
      <c r="B53" s="413" t="s">
        <v>299</v>
      </c>
      <c r="C53" s="416" t="s">
        <v>522</v>
      </c>
      <c r="D53" s="5"/>
      <c r="E53" s="5"/>
      <c r="F53" s="5"/>
      <c r="G53" s="5"/>
      <c r="H53" s="5"/>
      <c r="I53" s="5"/>
      <c r="J53" s="5"/>
      <c r="K53" s="5"/>
      <c r="L53" s="5"/>
      <c r="M53" s="5"/>
      <c r="N53" s="5"/>
      <c r="O53" s="5"/>
      <c r="P53" s="5"/>
      <c r="Q53" s="5"/>
      <c r="R53" s="5"/>
      <c r="S53" s="5"/>
      <c r="T53" s="5"/>
      <c r="U53" s="5"/>
      <c r="V53" s="5"/>
      <c r="W53" s="5"/>
      <c r="X53" s="5"/>
      <c r="Y53" s="5"/>
      <c r="Z53" s="5"/>
      <c r="AA53" s="405"/>
    </row>
    <row r="54" spans="1:27" ht="15.95" customHeight="1" x14ac:dyDescent="0.2">
      <c r="B54" s="413" t="s">
        <v>299</v>
      </c>
      <c r="C54" s="416" t="s">
        <v>540</v>
      </c>
      <c r="D54" s="5"/>
      <c r="E54" s="5"/>
      <c r="F54" s="5"/>
      <c r="G54" s="5"/>
      <c r="H54" s="5"/>
      <c r="I54" s="5"/>
      <c r="J54" s="5"/>
      <c r="K54" s="5"/>
      <c r="L54" s="5"/>
      <c r="M54" s="5"/>
      <c r="N54" s="5"/>
      <c r="O54" s="5"/>
      <c r="P54" s="5"/>
      <c r="Q54" s="5"/>
      <c r="R54" s="5"/>
      <c r="S54" s="5"/>
      <c r="T54" s="5"/>
      <c r="U54" s="5"/>
      <c r="V54" s="5"/>
      <c r="W54" s="5"/>
      <c r="X54" s="5"/>
      <c r="Y54" s="5"/>
      <c r="Z54" s="5"/>
      <c r="AA54" s="405"/>
    </row>
    <row r="55" spans="1:27" ht="15.95" customHeight="1" x14ac:dyDescent="0.2">
      <c r="B55" s="413" t="s">
        <v>299</v>
      </c>
      <c r="C55" s="416" t="s">
        <v>523</v>
      </c>
      <c r="D55" s="5"/>
      <c r="E55" s="5"/>
      <c r="F55" s="5"/>
      <c r="G55" s="5"/>
      <c r="H55" s="5"/>
      <c r="I55" s="5"/>
      <c r="J55" s="408"/>
      <c r="K55" s="5"/>
      <c r="L55" s="5"/>
      <c r="M55" s="5"/>
      <c r="N55" s="5"/>
      <c r="O55" s="5"/>
      <c r="P55" s="5"/>
      <c r="Q55" s="5"/>
      <c r="R55" s="5"/>
      <c r="S55" s="5"/>
      <c r="T55" s="5"/>
      <c r="U55" s="5"/>
      <c r="V55" s="5"/>
      <c r="W55" s="5"/>
      <c r="X55" s="5"/>
      <c r="Y55" s="5"/>
      <c r="Z55" s="5"/>
      <c r="AA55" s="405"/>
    </row>
    <row r="56" spans="1:27" ht="15.95" customHeight="1" x14ac:dyDescent="0.2">
      <c r="B56" s="413" t="s">
        <v>299</v>
      </c>
      <c r="C56" s="416" t="s">
        <v>493</v>
      </c>
      <c r="D56" s="5"/>
      <c r="E56" s="5"/>
      <c r="F56" s="5"/>
      <c r="G56" s="5"/>
      <c r="H56" s="5"/>
      <c r="I56" s="5"/>
      <c r="J56" s="408"/>
      <c r="K56" s="5"/>
      <c r="L56" s="5"/>
      <c r="M56" s="5"/>
      <c r="N56" s="5"/>
      <c r="O56" s="5"/>
      <c r="P56" s="5"/>
      <c r="Q56" s="5"/>
      <c r="R56" s="5"/>
      <c r="S56" s="5"/>
      <c r="T56" s="5"/>
      <c r="U56" s="5"/>
      <c r="V56" s="5"/>
      <c r="W56" s="5"/>
      <c r="X56" s="5"/>
      <c r="Y56" s="5"/>
      <c r="Z56" s="5"/>
      <c r="AA56" s="405"/>
    </row>
    <row r="57" spans="1:27" ht="15.95" customHeight="1" x14ac:dyDescent="0.2">
      <c r="B57" s="413" t="s">
        <v>299</v>
      </c>
      <c r="C57" s="416" t="s">
        <v>404</v>
      </c>
      <c r="D57" s="5"/>
      <c r="E57" s="5"/>
      <c r="F57" s="5"/>
      <c r="G57" s="5"/>
      <c r="H57" s="5"/>
      <c r="I57" s="5"/>
      <c r="J57" s="5"/>
      <c r="K57" s="5"/>
      <c r="L57" s="5"/>
      <c r="M57" s="5"/>
      <c r="N57" s="5"/>
      <c r="O57" s="5"/>
      <c r="P57" s="5"/>
      <c r="Q57" s="5"/>
      <c r="R57" s="5"/>
      <c r="S57" s="5"/>
      <c r="T57" s="5"/>
      <c r="U57" s="5"/>
      <c r="V57" s="5"/>
      <c r="W57" s="5"/>
      <c r="X57" s="5"/>
      <c r="Y57" s="5"/>
      <c r="Z57" s="5"/>
      <c r="AA57" s="405"/>
    </row>
    <row r="58" spans="1:27" ht="15.95" customHeight="1" x14ac:dyDescent="0.2">
      <c r="B58" s="413"/>
      <c r="C58" s="416"/>
      <c r="D58" s="5"/>
      <c r="E58" s="5"/>
      <c r="F58" s="5"/>
      <c r="G58" s="5"/>
      <c r="H58" s="5"/>
      <c r="I58" s="5"/>
      <c r="J58" s="5"/>
      <c r="K58" s="5"/>
      <c r="L58" s="5"/>
      <c r="M58" s="5"/>
      <c r="N58" s="5"/>
      <c r="O58" s="5"/>
      <c r="P58" s="5"/>
      <c r="Q58" s="5"/>
      <c r="R58" s="5"/>
      <c r="S58" s="5"/>
      <c r="T58" s="5"/>
      <c r="U58" s="5"/>
      <c r="V58" s="5"/>
      <c r="W58" s="5"/>
      <c r="X58" s="5"/>
      <c r="Y58" s="5"/>
      <c r="Z58" s="5"/>
      <c r="AA58" s="405"/>
    </row>
    <row r="59" spans="1:27" ht="15.95" customHeight="1" x14ac:dyDescent="0.3">
      <c r="B59" s="425" t="s">
        <v>75</v>
      </c>
      <c r="C59" s="417"/>
      <c r="D59" s="424"/>
      <c r="E59" s="424"/>
      <c r="F59" s="424"/>
      <c r="G59" s="424"/>
      <c r="H59" s="424"/>
      <c r="I59" s="424"/>
      <c r="J59" s="424"/>
      <c r="K59" s="424"/>
      <c r="L59" s="424"/>
      <c r="M59" s="424"/>
      <c r="N59" s="424"/>
      <c r="O59" s="424"/>
      <c r="P59" s="424"/>
      <c r="Q59" s="424"/>
      <c r="R59" s="424"/>
      <c r="S59" s="424"/>
      <c r="T59" s="424"/>
      <c r="U59" s="424"/>
      <c r="V59" s="424"/>
      <c r="W59" s="424"/>
      <c r="X59" s="424"/>
      <c r="Y59" s="424"/>
      <c r="Z59" s="424"/>
      <c r="AA59" s="426"/>
    </row>
    <row r="60" spans="1:27" ht="15.95" customHeight="1" x14ac:dyDescent="0.2">
      <c r="B60" s="413" t="s">
        <v>299</v>
      </c>
      <c r="C60" s="416" t="s">
        <v>479</v>
      </c>
      <c r="D60" s="5"/>
      <c r="E60" s="5"/>
      <c r="F60" s="5"/>
      <c r="G60" s="5"/>
      <c r="H60" s="5"/>
      <c r="I60" s="5"/>
      <c r="J60" s="408"/>
      <c r="K60" s="5"/>
      <c r="L60" s="5"/>
      <c r="M60" s="5"/>
      <c r="N60" s="5"/>
      <c r="O60" s="5"/>
      <c r="P60" s="5"/>
      <c r="Q60" s="5"/>
      <c r="R60" s="5"/>
      <c r="S60" s="5"/>
      <c r="T60" s="5"/>
      <c r="U60" s="5"/>
      <c r="V60" s="5"/>
      <c r="W60" s="5"/>
      <c r="X60" s="5"/>
      <c r="Y60" s="5"/>
      <c r="Z60" s="5"/>
      <c r="AA60" s="405"/>
    </row>
    <row r="61" spans="1:27" ht="15.95" customHeight="1" x14ac:dyDescent="0.2">
      <c r="B61" s="413" t="s">
        <v>299</v>
      </c>
      <c r="C61" s="416" t="s">
        <v>492</v>
      </c>
      <c r="D61" s="5"/>
      <c r="E61" s="5"/>
      <c r="F61" s="5"/>
      <c r="G61" s="5"/>
      <c r="H61" s="5"/>
      <c r="I61" s="5"/>
      <c r="J61" s="5"/>
      <c r="K61" s="5"/>
      <c r="L61" s="5"/>
      <c r="M61" s="5"/>
      <c r="N61" s="5"/>
      <c r="O61" s="5"/>
      <c r="P61" s="5"/>
      <c r="Q61" s="5"/>
      <c r="R61" s="5"/>
      <c r="S61" s="5"/>
      <c r="T61" s="5"/>
      <c r="U61" s="5"/>
      <c r="V61" s="5"/>
      <c r="W61" s="5"/>
      <c r="X61" s="5"/>
      <c r="Y61" s="5"/>
      <c r="Z61" s="5"/>
      <c r="AA61" s="405"/>
    </row>
    <row r="62" spans="1:27" ht="15.95" customHeight="1" thickBot="1" x14ac:dyDescent="0.25">
      <c r="B62" s="415"/>
      <c r="C62" s="428"/>
      <c r="D62" s="411"/>
      <c r="E62" s="411"/>
      <c r="F62" s="411"/>
      <c r="G62" s="411"/>
      <c r="H62" s="411"/>
      <c r="I62" s="411"/>
      <c r="J62" s="411"/>
      <c r="K62" s="411"/>
      <c r="L62" s="411"/>
      <c r="M62" s="411"/>
      <c r="N62" s="411"/>
      <c r="O62" s="411"/>
      <c r="P62" s="411"/>
      <c r="Q62" s="411"/>
      <c r="R62" s="411"/>
      <c r="S62" s="411"/>
      <c r="T62" s="411"/>
      <c r="U62" s="411"/>
      <c r="V62" s="411"/>
      <c r="W62" s="411"/>
      <c r="X62" s="411"/>
      <c r="Y62" s="411"/>
      <c r="Z62" s="411"/>
      <c r="AA62" s="412"/>
    </row>
    <row r="63" spans="1:27" ht="15.95" customHeight="1" x14ac:dyDescent="0.2">
      <c r="B63" s="416"/>
      <c r="C63" s="416"/>
      <c r="D63" s="5"/>
      <c r="E63" s="5"/>
      <c r="F63" s="5"/>
      <c r="G63" s="5"/>
      <c r="H63" s="5"/>
      <c r="I63" s="5"/>
      <c r="J63" s="5"/>
      <c r="K63" s="5"/>
      <c r="L63" s="5"/>
      <c r="M63" s="5"/>
      <c r="N63" s="5"/>
      <c r="O63" s="5"/>
      <c r="P63" s="5"/>
      <c r="Q63" s="5"/>
      <c r="R63" s="5"/>
      <c r="S63" s="5"/>
      <c r="T63" s="5"/>
      <c r="U63" s="5"/>
      <c r="V63" s="5"/>
      <c r="W63" s="5"/>
      <c r="X63" s="5"/>
      <c r="Y63" s="5"/>
      <c r="Z63" s="5"/>
      <c r="AA63" s="5"/>
    </row>
    <row r="64" spans="1:27" ht="15.95" customHeight="1" thickBot="1" x14ac:dyDescent="0.25">
      <c r="B64" s="362"/>
      <c r="C64" s="312"/>
    </row>
    <row r="65" spans="1:27" ht="15.95" customHeight="1" thickBot="1" x14ac:dyDescent="0.35">
      <c r="B65" s="397" t="s">
        <v>481</v>
      </c>
      <c r="C65" s="397"/>
      <c r="D65" s="398"/>
      <c r="E65" s="399"/>
      <c r="F65" s="400"/>
      <c r="G65" s="400"/>
      <c r="H65" s="400"/>
      <c r="I65" s="400"/>
      <c r="J65" s="400"/>
      <c r="K65" s="400"/>
      <c r="L65" s="400"/>
      <c r="M65" s="400"/>
      <c r="N65" s="400"/>
      <c r="O65" s="400"/>
      <c r="P65" s="400"/>
      <c r="Q65" s="400"/>
      <c r="R65" s="398"/>
      <c r="S65" s="398"/>
      <c r="T65" s="398"/>
      <c r="U65" s="399"/>
      <c r="V65" s="400"/>
      <c r="W65" s="400"/>
      <c r="X65" s="400"/>
      <c r="Y65" s="400"/>
      <c r="Z65" s="400"/>
      <c r="AA65" s="401"/>
    </row>
    <row r="66" spans="1:27" ht="15.95" customHeight="1" x14ac:dyDescent="0.3">
      <c r="B66" s="421" t="s">
        <v>80</v>
      </c>
      <c r="C66" s="419"/>
      <c r="D66" s="420"/>
      <c r="E66" s="420"/>
      <c r="F66" s="420"/>
      <c r="G66" s="420"/>
      <c r="H66" s="420"/>
      <c r="I66" s="420"/>
      <c r="J66" s="420"/>
      <c r="K66" s="420"/>
      <c r="L66" s="420"/>
      <c r="M66" s="420"/>
      <c r="N66" s="420"/>
      <c r="O66" s="420"/>
      <c r="P66" s="420"/>
      <c r="Q66" s="420"/>
      <c r="R66" s="420"/>
      <c r="S66" s="420"/>
      <c r="T66" s="420"/>
      <c r="U66" s="420"/>
      <c r="V66" s="420"/>
      <c r="W66" s="420"/>
      <c r="X66" s="420"/>
      <c r="Y66" s="420"/>
      <c r="Z66" s="420"/>
      <c r="AA66" s="422"/>
    </row>
    <row r="67" spans="1:27" ht="15.95" customHeight="1" x14ac:dyDescent="0.2">
      <c r="B67" s="413" t="s">
        <v>299</v>
      </c>
      <c r="C67" s="416" t="s">
        <v>527</v>
      </c>
      <c r="D67" s="5"/>
      <c r="E67" s="5"/>
      <c r="F67" s="5"/>
      <c r="G67" s="5"/>
      <c r="H67" s="5"/>
      <c r="I67" s="5"/>
      <c r="J67" s="5"/>
      <c r="K67" s="5"/>
      <c r="L67" s="5"/>
      <c r="M67" s="5"/>
      <c r="N67" s="5"/>
      <c r="O67" s="5"/>
      <c r="P67" s="5"/>
      <c r="Q67" s="5"/>
      <c r="R67" s="5"/>
      <c r="S67" s="5"/>
      <c r="T67" s="5"/>
      <c r="U67" s="5"/>
      <c r="V67" s="5"/>
      <c r="W67" s="5"/>
      <c r="X67" s="5"/>
      <c r="Y67" s="5"/>
      <c r="Z67" s="5"/>
      <c r="AA67" s="405"/>
    </row>
    <row r="68" spans="1:27" ht="15.95" customHeight="1" x14ac:dyDescent="0.2">
      <c r="B68" s="413" t="s">
        <v>299</v>
      </c>
      <c r="C68" s="416" t="s">
        <v>537</v>
      </c>
      <c r="D68" s="5"/>
      <c r="E68" s="5"/>
      <c r="F68" s="5"/>
      <c r="G68" s="5"/>
      <c r="H68" s="5"/>
      <c r="I68" s="5"/>
      <c r="J68" s="5"/>
      <c r="K68" s="5"/>
      <c r="L68" s="5"/>
      <c r="M68" s="5"/>
      <c r="N68" s="5"/>
      <c r="O68" s="5"/>
      <c r="P68" s="5"/>
      <c r="Q68" s="5"/>
      <c r="R68" s="5"/>
      <c r="S68" s="5"/>
      <c r="T68" s="5"/>
      <c r="U68" s="5"/>
      <c r="V68" s="5"/>
      <c r="W68" s="5"/>
      <c r="X68" s="5"/>
      <c r="Y68" s="5"/>
      <c r="Z68" s="5"/>
      <c r="AA68" s="405"/>
    </row>
    <row r="69" spans="1:27" ht="15.95" customHeight="1" x14ac:dyDescent="0.2">
      <c r="B69" s="413" t="s">
        <v>299</v>
      </c>
      <c r="C69" s="416" t="s">
        <v>493</v>
      </c>
      <c r="D69" s="5"/>
      <c r="E69" s="5"/>
      <c r="F69" s="5"/>
      <c r="G69" s="5"/>
      <c r="H69" s="5"/>
      <c r="I69" s="5"/>
      <c r="J69" s="5"/>
      <c r="K69" s="5"/>
      <c r="L69" s="5"/>
      <c r="M69" s="5"/>
      <c r="N69" s="5"/>
      <c r="O69" s="5"/>
      <c r="P69" s="5"/>
      <c r="Q69" s="5"/>
      <c r="R69" s="5"/>
      <c r="S69" s="5"/>
      <c r="T69" s="5"/>
      <c r="U69" s="5"/>
      <c r="V69" s="5"/>
      <c r="W69" s="5"/>
      <c r="X69" s="5"/>
      <c r="Y69" s="5"/>
      <c r="Z69" s="5"/>
      <c r="AA69" s="405"/>
    </row>
    <row r="70" spans="1:27" ht="15.95" customHeight="1" x14ac:dyDescent="0.2">
      <c r="B70" s="413"/>
      <c r="C70" s="416"/>
      <c r="D70" s="5"/>
      <c r="E70" s="5"/>
      <c r="F70" s="5"/>
      <c r="G70" s="5"/>
      <c r="H70" s="5"/>
      <c r="I70" s="5"/>
      <c r="J70" s="5"/>
      <c r="K70" s="5"/>
      <c r="L70" s="5"/>
      <c r="M70" s="5"/>
      <c r="N70" s="5"/>
      <c r="O70" s="5"/>
      <c r="P70" s="5"/>
      <c r="Q70" s="5"/>
      <c r="R70" s="5"/>
      <c r="S70" s="5"/>
      <c r="T70" s="5"/>
      <c r="U70" s="5"/>
      <c r="V70" s="5"/>
      <c r="W70" s="5"/>
      <c r="X70" s="5"/>
      <c r="Y70" s="5"/>
      <c r="Z70" s="5"/>
      <c r="AA70" s="405"/>
    </row>
    <row r="71" spans="1:27" ht="15.95" customHeight="1" x14ac:dyDescent="0.3">
      <c r="B71" s="425" t="s">
        <v>81</v>
      </c>
      <c r="C71" s="417"/>
      <c r="D71" s="424"/>
      <c r="E71" s="424"/>
      <c r="F71" s="424"/>
      <c r="G71" s="424"/>
      <c r="H71" s="424"/>
      <c r="I71" s="424"/>
      <c r="J71" s="424"/>
      <c r="K71" s="424"/>
      <c r="L71" s="424"/>
      <c r="M71" s="424"/>
      <c r="N71" s="424"/>
      <c r="O71" s="424"/>
      <c r="P71" s="424"/>
      <c r="Q71" s="424"/>
      <c r="R71" s="424"/>
      <c r="S71" s="424"/>
      <c r="T71" s="424"/>
      <c r="U71" s="424"/>
      <c r="V71" s="424"/>
      <c r="W71" s="424"/>
      <c r="X71" s="424"/>
      <c r="Y71" s="424"/>
      <c r="Z71" s="424"/>
      <c r="AA71" s="426"/>
    </row>
    <row r="72" spans="1:27" ht="15.95" customHeight="1" x14ac:dyDescent="0.2">
      <c r="B72" s="429" t="s">
        <v>299</v>
      </c>
      <c r="C72" s="416" t="s">
        <v>652</v>
      </c>
      <c r="D72" s="5"/>
      <c r="E72" s="5"/>
      <c r="F72" s="5"/>
      <c r="G72" s="408"/>
      <c r="H72" s="5"/>
      <c r="I72" s="5"/>
      <c r="J72" s="5"/>
      <c r="K72" s="5"/>
      <c r="L72" s="5"/>
      <c r="M72" s="5"/>
      <c r="N72" s="5"/>
      <c r="O72" s="5"/>
      <c r="P72" s="5"/>
      <c r="Q72" s="5"/>
      <c r="R72" s="5"/>
      <c r="S72" s="5"/>
      <c r="T72" s="5"/>
      <c r="U72" s="5"/>
      <c r="V72" s="5"/>
      <c r="W72" s="5"/>
      <c r="X72" s="5"/>
      <c r="Y72" s="5"/>
      <c r="Z72" s="5"/>
      <c r="AA72" s="405"/>
    </row>
    <row r="73" spans="1:27" ht="15.95" customHeight="1" x14ac:dyDescent="0.2">
      <c r="B73" s="413" t="s">
        <v>299</v>
      </c>
      <c r="C73" s="416" t="s">
        <v>482</v>
      </c>
      <c r="D73" s="5"/>
      <c r="E73" s="5"/>
      <c r="F73" s="5"/>
      <c r="G73" s="408"/>
      <c r="H73" s="5"/>
      <c r="I73" s="5"/>
      <c r="J73" s="5"/>
      <c r="K73" s="5"/>
      <c r="L73" s="5"/>
      <c r="M73" s="5"/>
      <c r="N73" s="5"/>
      <c r="O73" s="5"/>
      <c r="P73" s="5"/>
      <c r="Q73" s="5"/>
      <c r="R73" s="5"/>
      <c r="S73" s="5"/>
      <c r="T73" s="5"/>
      <c r="U73" s="5"/>
      <c r="V73" s="5"/>
      <c r="W73" s="5"/>
      <c r="X73" s="5"/>
      <c r="Y73" s="5"/>
      <c r="Z73" s="5"/>
      <c r="AA73" s="405"/>
    </row>
    <row r="74" spans="1:27" ht="15.95" customHeight="1" x14ac:dyDescent="0.2">
      <c r="B74" s="413" t="s">
        <v>299</v>
      </c>
      <c r="C74" s="499" t="s">
        <v>541</v>
      </c>
      <c r="D74" s="5"/>
      <c r="E74" s="5"/>
      <c r="F74" s="5"/>
      <c r="G74" s="408"/>
      <c r="H74" s="5"/>
      <c r="I74" s="5"/>
      <c r="J74" s="5"/>
      <c r="K74" s="5"/>
      <c r="L74" s="5"/>
      <c r="M74" s="5"/>
      <c r="N74" s="5"/>
      <c r="O74" s="5"/>
      <c r="P74" s="5"/>
      <c r="Q74" s="5"/>
      <c r="R74" s="5"/>
      <c r="S74" s="5"/>
      <c r="T74" s="5"/>
      <c r="U74" s="5"/>
      <c r="V74" s="5"/>
      <c r="W74" s="5"/>
      <c r="X74" s="5"/>
      <c r="Y74" s="5"/>
      <c r="Z74" s="5"/>
      <c r="AA74" s="405"/>
    </row>
    <row r="75" spans="1:27" ht="15.95" customHeight="1" x14ac:dyDescent="0.2">
      <c r="B75" s="413" t="s">
        <v>299</v>
      </c>
      <c r="C75" s="499" t="s">
        <v>539</v>
      </c>
      <c r="D75" s="5"/>
      <c r="E75" s="5"/>
      <c r="F75" s="5"/>
      <c r="G75" s="408"/>
      <c r="H75" s="5"/>
      <c r="I75" s="5"/>
      <c r="J75" s="5"/>
      <c r="K75" s="5"/>
      <c r="L75" s="5"/>
      <c r="M75" s="5"/>
      <c r="N75" s="5"/>
      <c r="O75" s="5"/>
      <c r="P75" s="5"/>
      <c r="Q75" s="5"/>
      <c r="R75" s="5"/>
      <c r="S75" s="5"/>
      <c r="T75" s="5"/>
      <c r="U75" s="5"/>
      <c r="V75" s="5"/>
      <c r="W75" s="5"/>
      <c r="X75" s="5"/>
      <c r="Y75" s="5"/>
      <c r="Z75" s="5"/>
      <c r="AA75" s="405"/>
    </row>
    <row r="76" spans="1:27" ht="15.95" customHeight="1" x14ac:dyDescent="0.2">
      <c r="B76" s="413" t="s">
        <v>299</v>
      </c>
      <c r="C76" s="416" t="s">
        <v>538</v>
      </c>
      <c r="D76" s="5"/>
      <c r="E76" s="5"/>
      <c r="F76" s="5"/>
      <c r="G76" s="5"/>
      <c r="H76" s="5"/>
      <c r="I76" s="5"/>
      <c r="J76" s="5"/>
      <c r="K76" s="5"/>
      <c r="L76" s="5"/>
      <c r="M76" s="5"/>
      <c r="N76" s="5"/>
      <c r="O76" s="5"/>
      <c r="P76" s="5"/>
      <c r="Q76" s="5"/>
      <c r="R76" s="5"/>
      <c r="S76" s="5"/>
      <c r="T76" s="5"/>
      <c r="U76" s="5"/>
      <c r="V76" s="5"/>
      <c r="W76" s="5"/>
      <c r="X76" s="5"/>
      <c r="Y76" s="5"/>
      <c r="Z76" s="5"/>
      <c r="AA76" s="405"/>
    </row>
    <row r="77" spans="1:27" ht="15.95" customHeight="1" thickBot="1" x14ac:dyDescent="0.25">
      <c r="B77" s="415"/>
      <c r="C77" s="428"/>
      <c r="D77" s="411"/>
      <c r="E77" s="411"/>
      <c r="F77" s="411"/>
      <c r="G77" s="411"/>
      <c r="H77" s="411"/>
      <c r="I77" s="411"/>
      <c r="J77" s="411"/>
      <c r="K77" s="411"/>
      <c r="L77" s="411"/>
      <c r="M77" s="411"/>
      <c r="N77" s="411"/>
      <c r="O77" s="411"/>
      <c r="P77" s="411"/>
      <c r="Q77" s="411"/>
      <c r="R77" s="411"/>
      <c r="S77" s="411"/>
      <c r="T77" s="411"/>
      <c r="U77" s="411"/>
      <c r="V77" s="411"/>
      <c r="W77" s="411"/>
      <c r="X77" s="411"/>
      <c r="Y77" s="411"/>
      <c r="Z77" s="411"/>
      <c r="AA77" s="412"/>
    </row>
    <row r="78" spans="1:27" ht="15.95" customHeight="1" x14ac:dyDescent="0.2">
      <c r="B78" s="416"/>
      <c r="C78" s="416"/>
      <c r="D78" s="5"/>
      <c r="E78" s="5"/>
      <c r="F78" s="5"/>
      <c r="G78" s="5"/>
      <c r="H78" s="5"/>
      <c r="I78" s="5"/>
      <c r="J78" s="5"/>
      <c r="K78" s="5"/>
      <c r="L78" s="5"/>
      <c r="M78" s="5"/>
      <c r="N78" s="5"/>
      <c r="O78" s="5"/>
      <c r="P78" s="5"/>
      <c r="Q78" s="5"/>
      <c r="R78" s="5"/>
      <c r="S78" s="5"/>
      <c r="T78" s="5"/>
      <c r="U78" s="5"/>
      <c r="V78" s="5"/>
      <c r="W78" s="5"/>
      <c r="X78" s="5"/>
      <c r="Y78" s="5"/>
      <c r="Z78" s="5"/>
      <c r="AA78" s="5"/>
    </row>
    <row r="79" spans="1:27" ht="15.95" customHeight="1" thickBot="1" x14ac:dyDescent="0.25">
      <c r="B79" s="312"/>
      <c r="C79" s="312"/>
    </row>
    <row r="80" spans="1:27" ht="15.95" customHeight="1" thickBot="1" x14ac:dyDescent="0.35">
      <c r="A80" s="361"/>
      <c r="B80" s="397" t="s">
        <v>483</v>
      </c>
      <c r="C80" s="397"/>
      <c r="D80" s="398"/>
      <c r="E80" s="399"/>
      <c r="F80" s="400"/>
      <c r="G80" s="400"/>
      <c r="H80" s="400"/>
      <c r="I80" s="400"/>
      <c r="J80" s="400"/>
      <c r="K80" s="400"/>
      <c r="L80" s="400"/>
      <c r="M80" s="400"/>
      <c r="N80" s="400"/>
      <c r="O80" s="400"/>
      <c r="P80" s="400"/>
      <c r="Q80" s="400"/>
      <c r="R80" s="398"/>
      <c r="S80" s="398"/>
      <c r="T80" s="398"/>
      <c r="U80" s="399"/>
      <c r="V80" s="400"/>
      <c r="W80" s="400"/>
      <c r="X80" s="400"/>
      <c r="Y80" s="400"/>
      <c r="Z80" s="400"/>
      <c r="AA80" s="401"/>
    </row>
    <row r="81" spans="2:27" ht="15.95" customHeight="1" x14ac:dyDescent="0.3">
      <c r="B81" s="421" t="s">
        <v>85</v>
      </c>
      <c r="C81" s="419"/>
      <c r="D81" s="420"/>
      <c r="E81" s="420"/>
      <c r="F81" s="420"/>
      <c r="G81" s="420"/>
      <c r="H81" s="420"/>
      <c r="I81" s="420"/>
      <c r="J81" s="420"/>
      <c r="K81" s="420"/>
      <c r="L81" s="420"/>
      <c r="M81" s="420"/>
      <c r="N81" s="420"/>
      <c r="O81" s="420"/>
      <c r="P81" s="420"/>
      <c r="Q81" s="420"/>
      <c r="R81" s="420"/>
      <c r="S81" s="420"/>
      <c r="T81" s="420"/>
      <c r="U81" s="420"/>
      <c r="V81" s="420"/>
      <c r="W81" s="420"/>
      <c r="X81" s="420"/>
      <c r="Y81" s="420"/>
      <c r="Z81" s="420"/>
      <c r="AA81" s="422"/>
    </row>
    <row r="82" spans="2:27" ht="15.95" customHeight="1" x14ac:dyDescent="0.2">
      <c r="B82" s="413" t="s">
        <v>299</v>
      </c>
      <c r="C82" s="416" t="s">
        <v>494</v>
      </c>
      <c r="D82" s="5"/>
      <c r="E82" s="5"/>
      <c r="F82" s="5"/>
      <c r="G82" s="5"/>
      <c r="H82" s="5"/>
      <c r="I82" s="5"/>
      <c r="J82" s="5"/>
      <c r="K82" s="5"/>
      <c r="L82" s="5"/>
      <c r="M82" s="5"/>
      <c r="N82" s="5"/>
      <c r="O82" s="5"/>
      <c r="P82" s="5"/>
      <c r="Q82" s="5"/>
      <c r="R82" s="5"/>
      <c r="S82" s="5"/>
      <c r="T82" s="5"/>
      <c r="U82" s="5"/>
      <c r="V82" s="5"/>
      <c r="W82" s="5"/>
      <c r="X82" s="5"/>
      <c r="Y82" s="5"/>
      <c r="Z82" s="5"/>
      <c r="AA82" s="405"/>
    </row>
    <row r="83" spans="2:27" ht="15.95" customHeight="1" x14ac:dyDescent="0.2">
      <c r="B83" s="413"/>
      <c r="C83" s="416"/>
      <c r="D83" s="5"/>
      <c r="E83" s="5"/>
      <c r="F83" s="5"/>
      <c r="G83" s="5"/>
      <c r="H83" s="5"/>
      <c r="I83" s="5"/>
      <c r="J83" s="5"/>
      <c r="K83" s="5"/>
      <c r="L83" s="5"/>
      <c r="M83" s="5"/>
      <c r="N83" s="5"/>
      <c r="O83" s="5"/>
      <c r="P83" s="5"/>
      <c r="Q83" s="5"/>
      <c r="R83" s="5"/>
      <c r="S83" s="5"/>
      <c r="T83" s="5"/>
      <c r="U83" s="5"/>
      <c r="V83" s="5"/>
      <c r="W83" s="5"/>
      <c r="X83" s="5"/>
      <c r="Y83" s="5"/>
      <c r="Z83" s="5"/>
      <c r="AA83" s="405"/>
    </row>
    <row r="84" spans="2:27" ht="15.95" customHeight="1" x14ac:dyDescent="0.3">
      <c r="B84" s="425" t="s">
        <v>86</v>
      </c>
      <c r="C84" s="417"/>
      <c r="D84" s="424"/>
      <c r="E84" s="424"/>
      <c r="F84" s="424"/>
      <c r="G84" s="424"/>
      <c r="H84" s="424"/>
      <c r="I84" s="424"/>
      <c r="J84" s="424"/>
      <c r="K84" s="424"/>
      <c r="L84" s="424"/>
      <c r="M84" s="424"/>
      <c r="N84" s="424"/>
      <c r="O84" s="424"/>
      <c r="P84" s="424"/>
      <c r="Q84" s="424"/>
      <c r="R84" s="424"/>
      <c r="S84" s="424"/>
      <c r="T84" s="424"/>
      <c r="U84" s="424"/>
      <c r="V84" s="424"/>
      <c r="W84" s="424"/>
      <c r="X84" s="424"/>
      <c r="Y84" s="424"/>
      <c r="Z84" s="424"/>
      <c r="AA84" s="426"/>
    </row>
    <row r="85" spans="2:27" ht="15.95" customHeight="1" x14ac:dyDescent="0.2">
      <c r="B85" s="413" t="s">
        <v>299</v>
      </c>
      <c r="C85" s="416" t="s">
        <v>542</v>
      </c>
      <c r="D85" s="5"/>
      <c r="E85" s="5"/>
      <c r="F85" s="5"/>
      <c r="G85" s="5"/>
      <c r="H85" s="5"/>
      <c r="I85" s="5"/>
      <c r="J85" s="5"/>
      <c r="K85" s="5"/>
      <c r="L85" s="5"/>
      <c r="M85" s="5"/>
      <c r="N85" s="5"/>
      <c r="O85" s="5"/>
      <c r="P85" s="5"/>
      <c r="Q85" s="5"/>
      <c r="R85" s="5"/>
      <c r="S85" s="5"/>
      <c r="T85" s="5"/>
      <c r="U85" s="5"/>
      <c r="V85" s="5"/>
      <c r="W85" s="5"/>
      <c r="X85" s="5"/>
      <c r="Y85" s="5"/>
      <c r="Z85" s="5"/>
      <c r="AA85" s="405"/>
    </row>
    <row r="86" spans="2:27" ht="15.95" customHeight="1" x14ac:dyDescent="0.2">
      <c r="B86" s="414" t="s">
        <v>299</v>
      </c>
      <c r="C86" s="416" t="s">
        <v>492</v>
      </c>
      <c r="D86" s="5"/>
      <c r="E86" s="5"/>
      <c r="F86" s="5"/>
      <c r="G86" s="5"/>
      <c r="H86" s="5"/>
      <c r="I86" s="5"/>
      <c r="J86" s="5"/>
      <c r="K86" s="5"/>
      <c r="L86" s="5"/>
      <c r="M86" s="5"/>
      <c r="N86" s="5"/>
      <c r="O86" s="5"/>
      <c r="P86" s="5"/>
      <c r="Q86" s="5"/>
      <c r="R86" s="5"/>
      <c r="S86" s="5"/>
      <c r="T86" s="5"/>
      <c r="U86" s="5"/>
      <c r="V86" s="5"/>
      <c r="W86" s="5"/>
      <c r="X86" s="5"/>
      <c r="Y86" s="5"/>
      <c r="Z86" s="5"/>
      <c r="AA86" s="405"/>
    </row>
    <row r="87" spans="2:27" ht="15.95" customHeight="1" x14ac:dyDescent="0.2">
      <c r="B87" s="433"/>
      <c r="C87" s="416"/>
      <c r="D87" s="5"/>
      <c r="E87" s="5"/>
      <c r="F87" s="5"/>
      <c r="G87" s="5"/>
      <c r="H87" s="5"/>
      <c r="I87" s="5"/>
      <c r="J87" s="5"/>
      <c r="K87" s="5"/>
      <c r="L87" s="5"/>
      <c r="M87" s="5"/>
      <c r="N87" s="5"/>
      <c r="O87" s="5"/>
      <c r="P87" s="5"/>
      <c r="Q87" s="5"/>
      <c r="R87" s="5"/>
      <c r="S87" s="5"/>
      <c r="T87" s="5"/>
      <c r="U87" s="5"/>
      <c r="V87" s="5"/>
      <c r="W87" s="5"/>
      <c r="X87" s="5"/>
      <c r="Y87" s="5"/>
      <c r="Z87" s="5"/>
      <c r="AA87" s="405"/>
    </row>
    <row r="88" spans="2:27" ht="15.95" customHeight="1" x14ac:dyDescent="0.3">
      <c r="B88" s="425" t="s">
        <v>87</v>
      </c>
      <c r="C88" s="417"/>
      <c r="D88" s="424"/>
      <c r="E88" s="424"/>
      <c r="F88" s="424"/>
      <c r="G88" s="424"/>
      <c r="H88" s="424"/>
      <c r="I88" s="424"/>
      <c r="J88" s="424"/>
      <c r="K88" s="424"/>
      <c r="L88" s="424"/>
      <c r="M88" s="424"/>
      <c r="N88" s="424"/>
      <c r="O88" s="424"/>
      <c r="P88" s="424"/>
      <c r="Q88" s="424"/>
      <c r="R88" s="424"/>
      <c r="S88" s="424"/>
      <c r="T88" s="424"/>
      <c r="U88" s="424"/>
      <c r="V88" s="424"/>
      <c r="W88" s="424"/>
      <c r="X88" s="424"/>
      <c r="Y88" s="424"/>
      <c r="Z88" s="424"/>
      <c r="AA88" s="426"/>
    </row>
    <row r="89" spans="2:27" ht="15.95" customHeight="1" x14ac:dyDescent="0.2">
      <c r="B89" s="414" t="s">
        <v>299</v>
      </c>
      <c r="C89" s="404" t="s">
        <v>498</v>
      </c>
      <c r="D89" s="5"/>
      <c r="E89" s="5"/>
      <c r="F89" s="5"/>
      <c r="G89" s="5"/>
      <c r="H89" s="5"/>
      <c r="I89" s="5"/>
      <c r="J89" s="5"/>
      <c r="K89" s="5"/>
      <c r="L89" s="5"/>
      <c r="M89" s="5"/>
      <c r="N89" s="5"/>
      <c r="O89" s="5"/>
      <c r="P89" s="5"/>
      <c r="Q89" s="5"/>
      <c r="R89" s="5"/>
      <c r="S89" s="5"/>
      <c r="T89" s="5"/>
      <c r="U89" s="5"/>
      <c r="V89" s="5"/>
      <c r="W89" s="5"/>
      <c r="X89" s="5"/>
      <c r="Y89" s="5"/>
      <c r="Z89" s="5"/>
      <c r="AA89" s="405"/>
    </row>
    <row r="90" spans="2:27" ht="15.95" customHeight="1" x14ac:dyDescent="0.2">
      <c r="B90" s="433"/>
      <c r="C90" s="416"/>
      <c r="D90" s="5"/>
      <c r="E90" s="5"/>
      <c r="F90" s="5"/>
      <c r="G90" s="5"/>
      <c r="H90" s="5"/>
      <c r="I90" s="5"/>
      <c r="J90" s="5"/>
      <c r="K90" s="5"/>
      <c r="L90" s="5"/>
      <c r="M90" s="5"/>
      <c r="N90" s="5"/>
      <c r="O90" s="5"/>
      <c r="P90" s="5"/>
      <c r="Q90" s="5"/>
      <c r="R90" s="5"/>
      <c r="S90" s="5"/>
      <c r="T90" s="5"/>
      <c r="U90" s="5"/>
      <c r="V90" s="5"/>
      <c r="W90" s="5"/>
      <c r="X90" s="5"/>
      <c r="Y90" s="5"/>
      <c r="Z90" s="5"/>
      <c r="AA90" s="405"/>
    </row>
    <row r="91" spans="2:27" ht="15.95" customHeight="1" x14ac:dyDescent="0.3">
      <c r="B91" s="425" t="s">
        <v>199</v>
      </c>
      <c r="C91" s="417"/>
      <c r="D91" s="424"/>
      <c r="E91" s="424"/>
      <c r="F91" s="424"/>
      <c r="G91" s="424"/>
      <c r="H91" s="424"/>
      <c r="I91" s="424"/>
      <c r="J91" s="424"/>
      <c r="K91" s="424"/>
      <c r="L91" s="424"/>
      <c r="M91" s="424"/>
      <c r="N91" s="424"/>
      <c r="O91" s="424"/>
      <c r="P91" s="424"/>
      <c r="Q91" s="424"/>
      <c r="R91" s="424"/>
      <c r="S91" s="424"/>
      <c r="T91" s="424"/>
      <c r="U91" s="424"/>
      <c r="V91" s="424"/>
      <c r="W91" s="424"/>
      <c r="X91" s="424"/>
      <c r="Y91" s="424"/>
      <c r="Z91" s="424"/>
      <c r="AA91" s="426"/>
    </row>
    <row r="92" spans="2:27" ht="15.95" customHeight="1" x14ac:dyDescent="0.2">
      <c r="B92" s="413" t="s">
        <v>299</v>
      </c>
      <c r="C92" s="404" t="s">
        <v>497</v>
      </c>
      <c r="D92" s="5"/>
      <c r="E92" s="5"/>
      <c r="F92" s="5"/>
      <c r="G92" s="5"/>
      <c r="H92" s="5"/>
      <c r="I92" s="5"/>
      <c r="J92" s="5"/>
      <c r="K92" s="5"/>
      <c r="L92" s="5"/>
      <c r="M92" s="5"/>
      <c r="N92" s="5"/>
      <c r="O92" s="5"/>
      <c r="P92" s="5"/>
      <c r="Q92" s="5"/>
      <c r="R92" s="5"/>
      <c r="S92" s="5"/>
      <c r="T92" s="5"/>
      <c r="U92" s="5"/>
      <c r="V92" s="5"/>
      <c r="W92" s="5"/>
      <c r="X92" s="5"/>
      <c r="Y92" s="5"/>
      <c r="Z92" s="5"/>
      <c r="AA92" s="405"/>
    </row>
    <row r="93" spans="2:27" ht="15.95" customHeight="1" x14ac:dyDescent="0.2">
      <c r="B93" s="414" t="s">
        <v>299</v>
      </c>
      <c r="C93" s="404" t="s">
        <v>496</v>
      </c>
      <c r="D93" s="5"/>
      <c r="E93" s="5"/>
      <c r="F93" s="5"/>
      <c r="G93" s="5"/>
      <c r="H93" s="5"/>
      <c r="I93" s="5"/>
      <c r="J93" s="5"/>
      <c r="K93" s="5"/>
      <c r="L93" s="5"/>
      <c r="M93" s="5"/>
      <c r="N93" s="5"/>
      <c r="O93" s="5"/>
      <c r="P93" s="5"/>
      <c r="Q93" s="5"/>
      <c r="R93" s="5"/>
      <c r="S93" s="5"/>
      <c r="T93" s="5"/>
      <c r="U93" s="5"/>
      <c r="V93" s="5"/>
      <c r="W93" s="5"/>
      <c r="X93" s="5"/>
      <c r="Y93" s="5"/>
      <c r="Z93" s="5"/>
      <c r="AA93" s="405"/>
    </row>
    <row r="94" spans="2:27" ht="15.95" customHeight="1" x14ac:dyDescent="0.3">
      <c r="B94" s="414" t="s">
        <v>299</v>
      </c>
      <c r="C94" s="416" t="s">
        <v>495</v>
      </c>
      <c r="D94" s="5"/>
      <c r="E94" s="5"/>
      <c r="F94" s="5"/>
      <c r="G94" s="5"/>
      <c r="H94" s="5"/>
      <c r="I94" s="5"/>
      <c r="J94" s="5"/>
      <c r="K94" s="5"/>
      <c r="L94" s="5"/>
      <c r="M94" s="5"/>
      <c r="N94" s="6"/>
      <c r="O94" s="115"/>
      <c r="P94" s="5"/>
      <c r="Q94" s="5"/>
      <c r="R94" s="5"/>
      <c r="S94" s="5"/>
      <c r="T94" s="5"/>
      <c r="U94" s="5"/>
      <c r="V94" s="5"/>
      <c r="W94" s="5"/>
      <c r="X94" s="5"/>
      <c r="Y94" s="5"/>
      <c r="Z94" s="5"/>
      <c r="AA94" s="405"/>
    </row>
    <row r="95" spans="2:27" ht="15.95" customHeight="1" x14ac:dyDescent="0.3">
      <c r="B95" s="414" t="s">
        <v>299</v>
      </c>
      <c r="C95" s="416" t="s">
        <v>461</v>
      </c>
      <c r="D95" s="5"/>
      <c r="E95" s="5"/>
      <c r="F95" s="5"/>
      <c r="G95" s="5"/>
      <c r="H95" s="5"/>
      <c r="I95" s="5"/>
      <c r="J95" s="5"/>
      <c r="K95" s="5"/>
      <c r="L95" s="5"/>
      <c r="M95" s="5"/>
      <c r="N95" s="6"/>
      <c r="O95" s="115"/>
      <c r="P95" s="5"/>
      <c r="Q95" s="5"/>
      <c r="R95" s="5"/>
      <c r="S95" s="5"/>
      <c r="T95" s="5"/>
      <c r="U95" s="5"/>
      <c r="V95" s="5"/>
      <c r="W95" s="5"/>
      <c r="X95" s="5"/>
      <c r="Y95" s="5"/>
      <c r="Z95" s="5"/>
      <c r="AA95" s="405"/>
    </row>
    <row r="96" spans="2:27" ht="15.95" customHeight="1" x14ac:dyDescent="0.3">
      <c r="B96" s="413"/>
      <c r="C96" s="5"/>
      <c r="D96" s="5"/>
      <c r="E96" s="5"/>
      <c r="F96" s="5"/>
      <c r="G96" s="5"/>
      <c r="H96" s="5"/>
      <c r="I96" s="5"/>
      <c r="J96" s="5"/>
      <c r="K96" s="5"/>
      <c r="L96" s="5"/>
      <c r="M96" s="5"/>
      <c r="N96" s="6"/>
      <c r="O96" s="115"/>
      <c r="P96" s="5"/>
      <c r="Q96" s="5"/>
      <c r="R96" s="5"/>
      <c r="S96" s="5"/>
      <c r="T96" s="5"/>
      <c r="U96" s="5"/>
      <c r="V96" s="5"/>
      <c r="W96" s="5"/>
      <c r="X96" s="5"/>
      <c r="Y96" s="5"/>
      <c r="Z96" s="5"/>
      <c r="AA96" s="405"/>
    </row>
    <row r="97" spans="1:27" ht="15.95" customHeight="1" x14ac:dyDescent="0.3">
      <c r="B97" s="425" t="s">
        <v>412</v>
      </c>
      <c r="C97" s="417"/>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6"/>
    </row>
    <row r="98" spans="1:27" ht="15.95" customHeight="1" x14ac:dyDescent="0.2">
      <c r="B98" s="413" t="s">
        <v>299</v>
      </c>
      <c r="C98" s="404" t="s">
        <v>519</v>
      </c>
      <c r="D98" s="5"/>
      <c r="E98" s="5"/>
      <c r="F98" s="5"/>
      <c r="G98" s="5"/>
      <c r="H98" s="5"/>
      <c r="I98" s="5"/>
      <c r="J98" s="5"/>
      <c r="K98" s="5"/>
      <c r="L98" s="5"/>
      <c r="M98" s="5"/>
      <c r="N98" s="5"/>
      <c r="O98" s="5"/>
      <c r="P98" s="5"/>
      <c r="Q98" s="5"/>
      <c r="R98" s="5"/>
      <c r="S98" s="5"/>
      <c r="T98" s="5"/>
      <c r="U98" s="5"/>
      <c r="V98" s="5"/>
      <c r="W98" s="5"/>
      <c r="X98" s="5"/>
      <c r="Y98" s="5"/>
      <c r="Z98" s="5"/>
      <c r="AA98" s="405"/>
    </row>
    <row r="99" spans="1:27" ht="15.95" customHeight="1" x14ac:dyDescent="0.3">
      <c r="B99" s="423"/>
      <c r="C99" s="5"/>
      <c r="D99" s="5"/>
      <c r="E99" s="5"/>
      <c r="F99" s="5"/>
      <c r="G99" s="5"/>
      <c r="H99" s="5"/>
      <c r="I99" s="5"/>
      <c r="J99" s="5"/>
      <c r="K99" s="5"/>
      <c r="L99" s="5"/>
      <c r="M99" s="5"/>
      <c r="N99" s="6"/>
      <c r="O99" s="115"/>
      <c r="P99" s="5"/>
      <c r="Q99" s="5"/>
      <c r="R99" s="5"/>
      <c r="S99" s="5"/>
      <c r="T99" s="5"/>
      <c r="U99" s="5"/>
      <c r="V99" s="5"/>
      <c r="W99" s="5"/>
      <c r="X99" s="5"/>
      <c r="Y99" s="5"/>
      <c r="Z99" s="5"/>
      <c r="AA99" s="405"/>
    </row>
    <row r="100" spans="1:27" ht="15.95" customHeight="1" x14ac:dyDescent="0.3">
      <c r="B100" s="425" t="s">
        <v>210</v>
      </c>
      <c r="C100" s="417"/>
      <c r="D100" s="424"/>
      <c r="E100" s="424"/>
      <c r="F100" s="424"/>
      <c r="G100" s="424"/>
      <c r="H100" s="424"/>
      <c r="I100" s="424"/>
      <c r="J100" s="424"/>
      <c r="K100" s="424"/>
      <c r="L100" s="424"/>
      <c r="M100" s="424"/>
      <c r="N100" s="424"/>
      <c r="O100" s="424"/>
      <c r="P100" s="424"/>
      <c r="Q100" s="424"/>
      <c r="R100" s="424"/>
      <c r="S100" s="424"/>
      <c r="T100" s="424"/>
      <c r="U100" s="424"/>
      <c r="V100" s="424"/>
      <c r="W100" s="424"/>
      <c r="X100" s="424"/>
      <c r="Y100" s="424"/>
      <c r="Z100" s="424"/>
      <c r="AA100" s="426"/>
    </row>
    <row r="101" spans="1:27" ht="15.95" customHeight="1" x14ac:dyDescent="0.2">
      <c r="B101" s="413" t="s">
        <v>299</v>
      </c>
      <c r="C101" s="404" t="s">
        <v>519</v>
      </c>
      <c r="D101" s="5"/>
      <c r="E101" s="5"/>
      <c r="F101" s="5"/>
      <c r="G101" s="5"/>
      <c r="H101" s="5"/>
      <c r="I101" s="5"/>
      <c r="J101" s="5"/>
      <c r="K101" s="5"/>
      <c r="L101" s="5"/>
      <c r="M101" s="5"/>
      <c r="N101" s="5"/>
      <c r="O101" s="5"/>
      <c r="P101" s="5"/>
      <c r="Q101" s="5"/>
      <c r="R101" s="5"/>
      <c r="S101" s="5"/>
      <c r="T101" s="5"/>
      <c r="U101" s="5"/>
      <c r="V101" s="5"/>
      <c r="W101" s="5"/>
      <c r="X101" s="5"/>
      <c r="Y101" s="5"/>
      <c r="Z101" s="5"/>
      <c r="AA101" s="405"/>
    </row>
    <row r="102" spans="1:27" ht="15.95" customHeight="1" thickBot="1" x14ac:dyDescent="0.25">
      <c r="B102" s="415"/>
      <c r="C102" s="409"/>
      <c r="D102" s="411"/>
      <c r="E102" s="411"/>
      <c r="F102" s="411"/>
      <c r="G102" s="411"/>
      <c r="H102" s="411"/>
      <c r="I102" s="411"/>
      <c r="J102" s="411"/>
      <c r="K102" s="411"/>
      <c r="L102" s="411"/>
      <c r="M102" s="411"/>
      <c r="N102" s="411"/>
      <c r="O102" s="411"/>
      <c r="P102" s="411"/>
      <c r="Q102" s="411"/>
      <c r="R102" s="411"/>
      <c r="S102" s="411"/>
      <c r="T102" s="411"/>
      <c r="U102" s="411"/>
      <c r="V102" s="411"/>
      <c r="W102" s="411"/>
      <c r="X102" s="411"/>
      <c r="Y102" s="411"/>
      <c r="Z102" s="411"/>
      <c r="AA102" s="412"/>
    </row>
    <row r="103" spans="1:27" ht="15.95" customHeight="1" x14ac:dyDescent="0.2">
      <c r="B103" s="416"/>
      <c r="C103" s="404"/>
      <c r="D103" s="5"/>
      <c r="E103" s="5"/>
      <c r="F103" s="5"/>
      <c r="G103" s="5"/>
      <c r="H103" s="5"/>
      <c r="I103" s="5"/>
      <c r="J103" s="5"/>
      <c r="K103" s="5"/>
      <c r="L103" s="5"/>
      <c r="M103" s="5"/>
      <c r="N103" s="5"/>
      <c r="O103" s="5"/>
      <c r="P103" s="5"/>
      <c r="Q103" s="5"/>
      <c r="R103" s="5"/>
      <c r="S103" s="5"/>
      <c r="T103" s="5"/>
      <c r="U103" s="5"/>
      <c r="V103" s="5"/>
      <c r="W103" s="5"/>
      <c r="X103" s="5"/>
      <c r="Y103" s="5"/>
      <c r="Z103" s="5"/>
      <c r="AA103" s="5"/>
    </row>
    <row r="104" spans="1:27" ht="15.95" customHeight="1" thickBot="1" x14ac:dyDescent="0.25">
      <c r="B104" s="312"/>
      <c r="C104" s="312"/>
    </row>
    <row r="105" spans="1:27" ht="15.95" customHeight="1" thickBot="1" x14ac:dyDescent="0.35">
      <c r="A105" s="361"/>
      <c r="B105" s="397" t="s">
        <v>529</v>
      </c>
      <c r="C105" s="397"/>
      <c r="D105" s="398"/>
      <c r="E105" s="399"/>
      <c r="F105" s="400"/>
      <c r="G105" s="400"/>
      <c r="H105" s="400"/>
      <c r="I105" s="400"/>
      <c r="J105" s="400"/>
      <c r="K105" s="400"/>
      <c r="L105" s="400"/>
      <c r="M105" s="400"/>
      <c r="N105" s="400"/>
      <c r="O105" s="400"/>
      <c r="P105" s="400"/>
      <c r="Q105" s="400"/>
      <c r="R105" s="398"/>
      <c r="S105" s="398"/>
      <c r="T105" s="398"/>
      <c r="U105" s="399"/>
      <c r="V105" s="400"/>
      <c r="W105" s="400"/>
      <c r="X105" s="400"/>
      <c r="Y105" s="400"/>
      <c r="Z105" s="400"/>
      <c r="AA105" s="401"/>
    </row>
    <row r="106" spans="1:27" ht="15.95" customHeight="1" x14ac:dyDescent="0.3">
      <c r="B106" s="421" t="s">
        <v>142</v>
      </c>
      <c r="C106" s="419"/>
      <c r="D106" s="420"/>
      <c r="E106" s="420"/>
      <c r="F106" s="420"/>
      <c r="G106" s="420"/>
      <c r="H106" s="420"/>
      <c r="I106" s="420"/>
      <c r="J106" s="420"/>
      <c r="K106" s="420"/>
      <c r="L106" s="420"/>
      <c r="M106" s="420"/>
      <c r="N106" s="420"/>
      <c r="O106" s="420"/>
      <c r="P106" s="420"/>
      <c r="Q106" s="420"/>
      <c r="R106" s="420"/>
      <c r="S106" s="420"/>
      <c r="T106" s="420"/>
      <c r="U106" s="420"/>
      <c r="V106" s="420"/>
      <c r="W106" s="420"/>
      <c r="X106" s="420"/>
      <c r="Y106" s="420"/>
      <c r="Z106" s="420"/>
      <c r="AA106" s="422"/>
    </row>
    <row r="107" spans="1:27" ht="15.95" customHeight="1" x14ac:dyDescent="0.2">
      <c r="B107" s="413" t="s">
        <v>299</v>
      </c>
      <c r="C107" s="416" t="s">
        <v>543</v>
      </c>
      <c r="D107" s="5"/>
      <c r="E107" s="5"/>
      <c r="F107" s="5"/>
      <c r="G107" s="5"/>
      <c r="H107" s="5"/>
      <c r="I107" s="5"/>
      <c r="J107" s="5"/>
      <c r="K107" s="5"/>
      <c r="L107" s="5"/>
      <c r="M107" s="5"/>
      <c r="N107" s="5"/>
      <c r="O107" s="5"/>
      <c r="P107" s="5"/>
      <c r="Q107" s="5"/>
      <c r="R107" s="5"/>
      <c r="S107" s="5"/>
      <c r="T107" s="5"/>
      <c r="U107" s="5"/>
      <c r="V107" s="5"/>
      <c r="W107" s="5"/>
      <c r="X107" s="5"/>
      <c r="Y107" s="5"/>
      <c r="Z107" s="5"/>
      <c r="AA107" s="405"/>
    </row>
    <row r="108" spans="1:27" ht="15.95" customHeight="1" x14ac:dyDescent="0.2">
      <c r="B108" s="433"/>
      <c r="C108" s="416"/>
      <c r="D108" s="5"/>
      <c r="E108" s="5"/>
      <c r="F108" s="5"/>
      <c r="G108" s="5"/>
      <c r="H108" s="5"/>
      <c r="I108" s="5"/>
      <c r="J108" s="5"/>
      <c r="K108" s="5"/>
      <c r="L108" s="5"/>
      <c r="M108" s="5"/>
      <c r="N108" s="5"/>
      <c r="O108" s="5"/>
      <c r="P108" s="5"/>
      <c r="Q108" s="5"/>
      <c r="R108" s="5"/>
      <c r="S108" s="5"/>
      <c r="T108" s="5"/>
      <c r="U108" s="5"/>
      <c r="V108" s="5"/>
      <c r="W108" s="5"/>
      <c r="X108" s="5"/>
      <c r="Y108" s="5"/>
      <c r="Z108" s="5"/>
      <c r="AA108" s="405"/>
    </row>
    <row r="109" spans="1:27" ht="15.95" customHeight="1" x14ac:dyDescent="0.3">
      <c r="B109" s="425" t="s">
        <v>82</v>
      </c>
      <c r="C109" s="417"/>
      <c r="D109" s="424"/>
      <c r="E109" s="424"/>
      <c r="F109" s="424"/>
      <c r="G109" s="424"/>
      <c r="H109" s="424"/>
      <c r="I109" s="424"/>
      <c r="J109" s="424"/>
      <c r="K109" s="424"/>
      <c r="L109" s="424"/>
      <c r="M109" s="424"/>
      <c r="N109" s="424"/>
      <c r="O109" s="424"/>
      <c r="P109" s="424"/>
      <c r="Q109" s="424"/>
      <c r="R109" s="424"/>
      <c r="S109" s="424"/>
      <c r="T109" s="424"/>
      <c r="U109" s="424"/>
      <c r="V109" s="424"/>
      <c r="W109" s="424"/>
      <c r="X109" s="424"/>
      <c r="Y109" s="424"/>
      <c r="Z109" s="424"/>
      <c r="AA109" s="426"/>
    </row>
    <row r="110" spans="1:27" ht="15.95" customHeight="1" x14ac:dyDescent="0.2">
      <c r="B110" s="414" t="s">
        <v>299</v>
      </c>
      <c r="C110" s="416" t="s">
        <v>504</v>
      </c>
      <c r="D110" s="5"/>
      <c r="E110" s="5"/>
      <c r="F110" s="5"/>
      <c r="G110" s="5"/>
      <c r="H110" s="5"/>
      <c r="I110" s="5"/>
      <c r="J110" s="5"/>
      <c r="K110" s="5"/>
      <c r="L110" s="5"/>
      <c r="M110" s="5"/>
      <c r="N110" s="5"/>
      <c r="O110" s="5"/>
      <c r="P110" s="5"/>
      <c r="Q110" s="5"/>
      <c r="R110" s="5"/>
      <c r="S110" s="5"/>
      <c r="T110" s="5"/>
      <c r="U110" s="5"/>
      <c r="V110" s="5"/>
      <c r="W110" s="5"/>
      <c r="X110" s="5"/>
      <c r="Y110" s="5"/>
      <c r="Z110" s="5"/>
      <c r="AA110" s="405"/>
    </row>
    <row r="111" spans="1:27" ht="15.95" customHeight="1" x14ac:dyDescent="0.2">
      <c r="B111" s="414" t="s">
        <v>299</v>
      </c>
      <c r="C111" s="416" t="s">
        <v>511</v>
      </c>
      <c r="D111" s="5"/>
      <c r="E111" s="5"/>
      <c r="F111" s="5"/>
      <c r="G111" s="5"/>
      <c r="H111" s="5"/>
      <c r="I111" s="5"/>
      <c r="J111" s="5"/>
      <c r="K111" s="5"/>
      <c r="L111" s="5"/>
      <c r="M111" s="5"/>
      <c r="N111" s="5"/>
      <c r="O111" s="5"/>
      <c r="P111" s="5"/>
      <c r="Q111" s="5"/>
      <c r="R111" s="5"/>
      <c r="S111" s="5"/>
      <c r="T111" s="5"/>
      <c r="U111" s="5"/>
      <c r="V111" s="5"/>
      <c r="W111" s="5"/>
      <c r="X111" s="5"/>
      <c r="Y111" s="5"/>
      <c r="Z111" s="5"/>
      <c r="AA111" s="405"/>
    </row>
    <row r="112" spans="1:27" ht="15.95" customHeight="1" x14ac:dyDescent="0.2">
      <c r="B112" s="414" t="s">
        <v>299</v>
      </c>
      <c r="C112" s="416" t="s">
        <v>516</v>
      </c>
      <c r="D112" s="5"/>
      <c r="E112" s="5"/>
      <c r="F112" s="5"/>
      <c r="G112" s="5"/>
      <c r="H112" s="5"/>
      <c r="I112" s="5"/>
      <c r="J112" s="5"/>
      <c r="K112" s="5"/>
      <c r="L112" s="5"/>
      <c r="M112" s="5"/>
      <c r="N112" s="5"/>
      <c r="O112" s="5"/>
      <c r="P112" s="5"/>
      <c r="Q112" s="5"/>
      <c r="R112" s="5"/>
      <c r="S112" s="5"/>
      <c r="T112" s="5"/>
      <c r="U112" s="5"/>
      <c r="V112" s="5"/>
      <c r="W112" s="5"/>
      <c r="X112" s="5"/>
      <c r="Y112" s="5"/>
      <c r="Z112" s="5"/>
      <c r="AA112" s="405"/>
    </row>
    <row r="113" spans="2:27" ht="15.95" customHeight="1" x14ac:dyDescent="0.2">
      <c r="B113" s="414" t="s">
        <v>299</v>
      </c>
      <c r="C113" s="416" t="s">
        <v>544</v>
      </c>
      <c r="D113" s="5"/>
      <c r="E113" s="5"/>
      <c r="F113" s="5"/>
      <c r="G113" s="5"/>
      <c r="H113" s="5"/>
      <c r="I113" s="5"/>
      <c r="J113" s="5"/>
      <c r="K113" s="5"/>
      <c r="L113" s="5"/>
      <c r="M113" s="5"/>
      <c r="N113" s="5"/>
      <c r="O113" s="5"/>
      <c r="P113" s="5"/>
      <c r="Q113" s="5"/>
      <c r="R113" s="5"/>
      <c r="S113" s="5"/>
      <c r="T113" s="5"/>
      <c r="U113" s="5"/>
      <c r="V113" s="5"/>
      <c r="W113" s="5"/>
      <c r="X113" s="5"/>
      <c r="Y113" s="5"/>
      <c r="Z113" s="5"/>
      <c r="AA113" s="405"/>
    </row>
    <row r="114" spans="2:27" ht="15.95" customHeight="1" x14ac:dyDescent="0.2">
      <c r="B114" s="433"/>
      <c r="C114" s="5"/>
      <c r="D114" s="5"/>
      <c r="E114" s="5"/>
      <c r="F114" s="5"/>
      <c r="G114" s="5"/>
      <c r="H114" s="5"/>
      <c r="I114" s="5"/>
      <c r="J114" s="5"/>
      <c r="K114" s="5"/>
      <c r="L114" s="5"/>
      <c r="M114" s="5"/>
      <c r="N114" s="5"/>
      <c r="O114" s="5"/>
      <c r="P114" s="5"/>
      <c r="Q114" s="5"/>
      <c r="R114" s="5"/>
      <c r="S114" s="5"/>
      <c r="T114" s="5"/>
      <c r="U114" s="5"/>
      <c r="V114" s="5"/>
      <c r="W114" s="5"/>
      <c r="X114" s="5"/>
      <c r="Y114" s="5"/>
      <c r="Z114" s="5"/>
      <c r="AA114" s="405"/>
    </row>
    <row r="115" spans="2:27" ht="15.95" customHeight="1" x14ac:dyDescent="0.3">
      <c r="B115" s="425" t="s">
        <v>83</v>
      </c>
      <c r="C115" s="417"/>
      <c r="D115" s="424"/>
      <c r="E115" s="424"/>
      <c r="F115" s="424"/>
      <c r="G115" s="424"/>
      <c r="H115" s="424"/>
      <c r="I115" s="424"/>
      <c r="J115" s="424"/>
      <c r="K115" s="424"/>
      <c r="L115" s="424"/>
      <c r="M115" s="424"/>
      <c r="N115" s="424"/>
      <c r="O115" s="424"/>
      <c r="P115" s="424"/>
      <c r="Q115" s="424"/>
      <c r="R115" s="424"/>
      <c r="S115" s="424"/>
      <c r="T115" s="424"/>
      <c r="U115" s="424"/>
      <c r="V115" s="424"/>
      <c r="W115" s="424"/>
      <c r="X115" s="424"/>
      <c r="Y115" s="424"/>
      <c r="Z115" s="424"/>
      <c r="AA115" s="426"/>
    </row>
    <row r="116" spans="2:27" ht="15.95" customHeight="1" x14ac:dyDescent="0.2">
      <c r="B116" s="414" t="s">
        <v>299</v>
      </c>
      <c r="C116" s="416" t="s">
        <v>460</v>
      </c>
      <c r="D116" s="5"/>
      <c r="E116" s="5"/>
      <c r="F116" s="5"/>
      <c r="G116" s="5"/>
      <c r="H116" s="5"/>
      <c r="I116" s="5"/>
      <c r="J116" s="5"/>
      <c r="K116" s="5"/>
      <c r="L116" s="5"/>
      <c r="M116" s="5"/>
      <c r="N116" s="5"/>
      <c r="O116" s="5"/>
      <c r="P116" s="5"/>
      <c r="Q116" s="5"/>
      <c r="R116" s="5"/>
      <c r="S116" s="5"/>
      <c r="T116" s="5"/>
      <c r="U116" s="5"/>
      <c r="V116" s="5"/>
      <c r="W116" s="5"/>
      <c r="X116" s="5"/>
      <c r="Y116" s="5"/>
      <c r="Z116" s="5"/>
      <c r="AA116" s="405"/>
    </row>
    <row r="117" spans="2:27" ht="15.95" customHeight="1" x14ac:dyDescent="0.2">
      <c r="B117" s="414" t="s">
        <v>299</v>
      </c>
      <c r="C117" s="416" t="s">
        <v>500</v>
      </c>
      <c r="D117" s="5"/>
      <c r="E117" s="5"/>
      <c r="F117" s="5"/>
      <c r="G117" s="5"/>
      <c r="H117" s="5"/>
      <c r="I117" s="5"/>
      <c r="J117" s="5"/>
      <c r="K117" s="5"/>
      <c r="L117" s="5"/>
      <c r="M117" s="5"/>
      <c r="N117" s="5"/>
      <c r="O117" s="5"/>
      <c r="P117" s="5"/>
      <c r="Q117" s="5"/>
      <c r="R117" s="5"/>
      <c r="S117" s="5"/>
      <c r="T117" s="5"/>
      <c r="U117" s="5"/>
      <c r="V117" s="5"/>
      <c r="W117" s="5"/>
      <c r="X117" s="5"/>
      <c r="Y117" s="5"/>
      <c r="Z117" s="5"/>
      <c r="AA117" s="405"/>
    </row>
    <row r="118" spans="2:27" ht="15.95" customHeight="1" x14ac:dyDescent="0.2">
      <c r="B118" s="414" t="s">
        <v>299</v>
      </c>
      <c r="C118" s="416" t="s">
        <v>492</v>
      </c>
      <c r="D118" s="5"/>
      <c r="E118" s="5"/>
      <c r="F118" s="5"/>
      <c r="G118" s="5"/>
      <c r="H118" s="5"/>
      <c r="I118" s="5"/>
      <c r="J118" s="5"/>
      <c r="K118" s="5"/>
      <c r="L118" s="5"/>
      <c r="M118" s="5"/>
      <c r="N118" s="5"/>
      <c r="O118" s="5"/>
      <c r="P118" s="5"/>
      <c r="Q118" s="5"/>
      <c r="R118" s="5"/>
      <c r="S118" s="5"/>
      <c r="T118" s="5"/>
      <c r="U118" s="5"/>
      <c r="V118" s="5"/>
      <c r="W118" s="5"/>
      <c r="X118" s="5"/>
      <c r="Y118" s="5"/>
      <c r="Z118" s="5"/>
      <c r="AA118" s="405"/>
    </row>
    <row r="119" spans="2:27" ht="15.95" customHeight="1" x14ac:dyDescent="0.2">
      <c r="B119" s="433"/>
      <c r="C119" s="432"/>
      <c r="D119" s="5"/>
      <c r="E119" s="5"/>
      <c r="F119" s="5"/>
      <c r="G119" s="5"/>
      <c r="H119" s="5"/>
      <c r="I119" s="5"/>
      <c r="J119" s="5"/>
      <c r="K119" s="5"/>
      <c r="L119" s="5"/>
      <c r="M119" s="5"/>
      <c r="N119" s="5"/>
      <c r="O119" s="5"/>
      <c r="P119" s="5"/>
      <c r="Q119" s="5"/>
      <c r="R119" s="5"/>
      <c r="S119" s="5"/>
      <c r="T119" s="5"/>
      <c r="U119" s="5"/>
      <c r="V119" s="5"/>
      <c r="W119" s="5"/>
      <c r="X119" s="5"/>
      <c r="Y119" s="5"/>
      <c r="Z119" s="5"/>
      <c r="AA119" s="405"/>
    </row>
    <row r="120" spans="2:27" ht="15.95" customHeight="1" x14ac:dyDescent="0.3">
      <c r="B120" s="425" t="s">
        <v>84</v>
      </c>
      <c r="C120" s="417"/>
      <c r="D120" s="424"/>
      <c r="E120" s="424"/>
      <c r="F120" s="424"/>
      <c r="G120" s="424"/>
      <c r="H120" s="424"/>
      <c r="I120" s="424"/>
      <c r="J120" s="424"/>
      <c r="K120" s="424"/>
      <c r="L120" s="424"/>
      <c r="M120" s="424"/>
      <c r="N120" s="424"/>
      <c r="O120" s="424"/>
      <c r="P120" s="424"/>
      <c r="Q120" s="424"/>
      <c r="R120" s="424"/>
      <c r="S120" s="424"/>
      <c r="T120" s="424"/>
      <c r="U120" s="424"/>
      <c r="V120" s="424"/>
      <c r="W120" s="424"/>
      <c r="X120" s="424"/>
      <c r="Y120" s="424"/>
      <c r="Z120" s="424"/>
      <c r="AA120" s="426"/>
    </row>
    <row r="121" spans="2:27" ht="15.95" customHeight="1" x14ac:dyDescent="0.2">
      <c r="B121" s="414" t="s">
        <v>299</v>
      </c>
      <c r="C121" s="416" t="s">
        <v>501</v>
      </c>
      <c r="D121" s="5"/>
      <c r="E121" s="5"/>
      <c r="F121" s="5"/>
      <c r="G121" s="5"/>
      <c r="H121" s="5"/>
      <c r="I121" s="5"/>
      <c r="J121" s="5"/>
      <c r="K121" s="5"/>
      <c r="L121" s="5"/>
      <c r="M121" s="5"/>
      <c r="N121" s="5"/>
      <c r="O121" s="5"/>
      <c r="P121" s="5"/>
      <c r="Q121" s="5"/>
      <c r="R121" s="5"/>
      <c r="S121" s="5"/>
      <c r="T121" s="5"/>
      <c r="U121" s="5"/>
      <c r="V121" s="5"/>
      <c r="W121" s="5"/>
      <c r="X121" s="5"/>
      <c r="Y121" s="5"/>
      <c r="Z121" s="5"/>
      <c r="AA121" s="405"/>
    </row>
    <row r="122" spans="2:27" ht="15.95" customHeight="1" x14ac:dyDescent="0.2">
      <c r="B122" s="414" t="s">
        <v>299</v>
      </c>
      <c r="C122" s="416" t="s">
        <v>485</v>
      </c>
      <c r="D122" s="5"/>
      <c r="E122" s="5"/>
      <c r="F122" s="5"/>
      <c r="G122" s="5"/>
      <c r="H122" s="5"/>
      <c r="I122" s="5"/>
      <c r="J122" s="5"/>
      <c r="K122" s="5"/>
      <c r="L122" s="5"/>
      <c r="M122" s="5"/>
      <c r="N122" s="5"/>
      <c r="O122" s="5"/>
      <c r="P122" s="5"/>
      <c r="Q122" s="5"/>
      <c r="R122" s="5"/>
      <c r="S122" s="5"/>
      <c r="T122" s="5"/>
      <c r="U122" s="5"/>
      <c r="V122" s="5"/>
      <c r="W122" s="5"/>
      <c r="X122" s="5"/>
      <c r="Y122" s="5"/>
      <c r="Z122" s="5"/>
      <c r="AA122" s="405"/>
    </row>
    <row r="123" spans="2:27" ht="15.95" customHeight="1" x14ac:dyDescent="0.2">
      <c r="B123" s="414" t="s">
        <v>299</v>
      </c>
      <c r="C123" s="416" t="s">
        <v>502</v>
      </c>
      <c r="D123" s="5"/>
      <c r="E123" s="5"/>
      <c r="F123" s="5"/>
      <c r="G123" s="5"/>
      <c r="H123" s="5"/>
      <c r="I123" s="5"/>
      <c r="J123" s="5"/>
      <c r="K123" s="5"/>
      <c r="L123" s="5"/>
      <c r="M123" s="5"/>
      <c r="N123" s="5"/>
      <c r="O123" s="5"/>
      <c r="P123" s="5"/>
      <c r="Q123" s="5"/>
      <c r="R123" s="5"/>
      <c r="S123" s="5"/>
      <c r="T123" s="5"/>
      <c r="U123" s="5"/>
      <c r="V123" s="5"/>
      <c r="W123" s="5"/>
      <c r="X123" s="434"/>
      <c r="Y123" s="5"/>
      <c r="Z123" s="5"/>
      <c r="AA123" s="405"/>
    </row>
    <row r="124" spans="2:27" ht="15.95" customHeight="1" x14ac:dyDescent="0.2">
      <c r="B124" s="414" t="s">
        <v>299</v>
      </c>
      <c r="C124" s="499" t="s">
        <v>545</v>
      </c>
      <c r="D124" s="5"/>
      <c r="E124" s="5"/>
      <c r="F124" s="5"/>
      <c r="G124" s="5"/>
      <c r="H124" s="5"/>
      <c r="I124" s="5"/>
      <c r="J124" s="5"/>
      <c r="K124" s="5"/>
      <c r="L124" s="5"/>
      <c r="M124" s="5"/>
      <c r="N124" s="5"/>
      <c r="O124" s="5"/>
      <c r="P124" s="5"/>
      <c r="Q124" s="5"/>
      <c r="R124" s="5"/>
      <c r="S124" s="5"/>
      <c r="T124" s="5"/>
      <c r="U124" s="5"/>
      <c r="V124" s="5"/>
      <c r="W124" s="5"/>
      <c r="X124" s="434"/>
      <c r="Y124" s="5"/>
      <c r="Z124" s="5"/>
      <c r="AA124" s="405"/>
    </row>
    <row r="125" spans="2:27" ht="15.95" customHeight="1" x14ac:dyDescent="0.2">
      <c r="B125" s="414" t="s">
        <v>299</v>
      </c>
      <c r="C125" s="416" t="s">
        <v>503</v>
      </c>
      <c r="D125" s="5"/>
      <c r="E125" s="5"/>
      <c r="F125" s="5"/>
      <c r="G125" s="5"/>
      <c r="H125" s="5"/>
      <c r="I125" s="5"/>
      <c r="J125" s="5"/>
      <c r="K125" s="5"/>
      <c r="L125" s="5"/>
      <c r="M125" s="5"/>
      <c r="N125" s="5"/>
      <c r="O125" s="5"/>
      <c r="P125" s="5"/>
      <c r="Q125" s="5"/>
      <c r="R125" s="5"/>
      <c r="S125" s="5"/>
      <c r="T125" s="5"/>
      <c r="U125" s="5"/>
      <c r="V125" s="5"/>
      <c r="W125" s="5"/>
      <c r="X125" s="5"/>
      <c r="Y125" s="5"/>
      <c r="Z125" s="5"/>
      <c r="AA125" s="405"/>
    </row>
    <row r="126" spans="2:27" ht="15.95" customHeight="1" x14ac:dyDescent="0.2">
      <c r="B126" s="414" t="s">
        <v>299</v>
      </c>
      <c r="C126" s="416" t="s">
        <v>492</v>
      </c>
      <c r="D126" s="5"/>
      <c r="E126" s="5"/>
      <c r="F126" s="5"/>
      <c r="G126" s="5"/>
      <c r="H126" s="5"/>
      <c r="I126" s="5"/>
      <c r="J126" s="5"/>
      <c r="K126" s="5"/>
      <c r="L126" s="5"/>
      <c r="M126" s="5"/>
      <c r="N126" s="5"/>
      <c r="O126" s="5"/>
      <c r="P126" s="5"/>
      <c r="Q126" s="5"/>
      <c r="R126" s="5"/>
      <c r="S126" s="5"/>
      <c r="T126" s="5"/>
      <c r="U126" s="5"/>
      <c r="V126" s="5"/>
      <c r="W126" s="5"/>
      <c r="X126" s="5"/>
      <c r="Y126" s="5"/>
      <c r="Z126" s="5"/>
      <c r="AA126" s="405"/>
    </row>
    <row r="127" spans="2:27" ht="15.95" customHeight="1" x14ac:dyDescent="0.2">
      <c r="B127" s="414" t="s">
        <v>299</v>
      </c>
      <c r="C127" s="416" t="s">
        <v>484</v>
      </c>
      <c r="D127" s="5"/>
      <c r="E127" s="5"/>
      <c r="F127" s="5"/>
      <c r="G127" s="5"/>
      <c r="H127" s="5"/>
      <c r="I127" s="5"/>
      <c r="J127" s="5"/>
      <c r="K127" s="5"/>
      <c r="L127" s="5"/>
      <c r="M127" s="5"/>
      <c r="N127" s="5"/>
      <c r="O127" s="5"/>
      <c r="P127" s="5"/>
      <c r="Q127" s="5"/>
      <c r="R127" s="5"/>
      <c r="S127" s="5"/>
      <c r="T127" s="5"/>
      <c r="U127" s="5"/>
      <c r="V127" s="5"/>
      <c r="W127" s="5"/>
      <c r="X127" s="5"/>
      <c r="Y127" s="5"/>
      <c r="Z127" s="5"/>
      <c r="AA127" s="405"/>
    </row>
    <row r="128" spans="2:27" ht="15.95" customHeight="1" thickBot="1" x14ac:dyDescent="0.25">
      <c r="B128" s="435"/>
      <c r="C128" s="436"/>
      <c r="D128" s="411"/>
      <c r="E128" s="411"/>
      <c r="F128" s="411"/>
      <c r="G128" s="411"/>
      <c r="H128" s="411"/>
      <c r="I128" s="411"/>
      <c r="J128" s="411"/>
      <c r="K128" s="411"/>
      <c r="L128" s="411"/>
      <c r="M128" s="411"/>
      <c r="N128" s="411"/>
      <c r="O128" s="411"/>
      <c r="P128" s="411"/>
      <c r="Q128" s="411"/>
      <c r="R128" s="411"/>
      <c r="S128" s="411"/>
      <c r="T128" s="411"/>
      <c r="U128" s="411"/>
      <c r="V128" s="411"/>
      <c r="W128" s="411"/>
      <c r="X128" s="411"/>
      <c r="Y128" s="411"/>
      <c r="Z128" s="411"/>
      <c r="AA128" s="412"/>
    </row>
    <row r="129" spans="1:27" ht="15.95" customHeight="1" x14ac:dyDescent="0.2">
      <c r="B129" s="437"/>
      <c r="C129" s="432"/>
      <c r="D129" s="5"/>
      <c r="E129" s="5"/>
      <c r="F129" s="5"/>
      <c r="G129" s="5"/>
      <c r="H129" s="5"/>
      <c r="I129" s="5"/>
      <c r="J129" s="5"/>
      <c r="K129" s="5"/>
      <c r="L129" s="5"/>
      <c r="M129" s="5"/>
      <c r="N129" s="5"/>
      <c r="O129" s="5"/>
      <c r="P129" s="5"/>
      <c r="Q129" s="5"/>
      <c r="R129" s="5"/>
      <c r="S129" s="5"/>
      <c r="T129" s="5"/>
      <c r="U129" s="5"/>
      <c r="V129" s="5"/>
      <c r="W129" s="5"/>
      <c r="X129" s="5"/>
      <c r="Y129" s="5"/>
      <c r="Z129" s="5"/>
      <c r="AA129" s="5"/>
    </row>
    <row r="130" spans="1:27" ht="15.95" customHeight="1" thickBot="1" x14ac:dyDescent="0.25">
      <c r="B130" s="437"/>
      <c r="C130" s="432"/>
      <c r="D130" s="5"/>
      <c r="E130" s="5"/>
      <c r="F130" s="5"/>
      <c r="G130" s="5"/>
      <c r="H130" s="5"/>
      <c r="I130" s="5"/>
      <c r="J130" s="5"/>
      <c r="K130" s="5"/>
      <c r="L130" s="5"/>
      <c r="M130" s="5"/>
      <c r="N130" s="5"/>
      <c r="O130" s="5"/>
      <c r="P130" s="5"/>
      <c r="Q130" s="5"/>
      <c r="R130" s="5"/>
      <c r="S130" s="5"/>
      <c r="T130" s="5"/>
      <c r="U130" s="5"/>
      <c r="V130" s="5"/>
      <c r="W130" s="5"/>
      <c r="X130" s="5"/>
      <c r="Y130" s="5"/>
      <c r="Z130" s="5"/>
      <c r="AA130" s="5"/>
    </row>
    <row r="131" spans="1:27" ht="15.95" customHeight="1" thickBot="1" x14ac:dyDescent="0.35">
      <c r="B131" s="397" t="s">
        <v>486</v>
      </c>
      <c r="C131" s="397"/>
      <c r="D131" s="398"/>
      <c r="E131" s="399"/>
      <c r="F131" s="400"/>
      <c r="G131" s="400"/>
      <c r="H131" s="400"/>
      <c r="I131" s="400"/>
      <c r="J131" s="400"/>
      <c r="K131" s="400"/>
      <c r="L131" s="400"/>
      <c r="M131" s="400"/>
      <c r="N131" s="400"/>
      <c r="O131" s="400"/>
      <c r="P131" s="400"/>
      <c r="Q131" s="400"/>
      <c r="R131" s="398"/>
      <c r="S131" s="398"/>
      <c r="T131" s="398"/>
      <c r="U131" s="399"/>
      <c r="V131" s="400"/>
      <c r="W131" s="400"/>
      <c r="X131" s="400"/>
      <c r="Y131" s="400"/>
      <c r="Z131" s="400"/>
      <c r="AA131" s="401"/>
    </row>
    <row r="132" spans="1:27" ht="15.95" customHeight="1" x14ac:dyDescent="0.3">
      <c r="B132" s="438" t="s">
        <v>487</v>
      </c>
      <c r="C132" s="424"/>
      <c r="D132" s="424"/>
      <c r="E132" s="424"/>
      <c r="F132" s="424"/>
      <c r="G132" s="424"/>
      <c r="H132" s="424"/>
      <c r="I132" s="424"/>
      <c r="J132" s="424"/>
      <c r="K132" s="424"/>
      <c r="L132" s="424"/>
      <c r="M132" s="424"/>
      <c r="N132" s="424"/>
      <c r="O132" s="424"/>
      <c r="P132" s="424"/>
      <c r="Q132" s="424"/>
      <c r="R132" s="424"/>
      <c r="S132" s="424"/>
      <c r="T132" s="424"/>
      <c r="U132" s="424"/>
      <c r="V132" s="424"/>
      <c r="W132" s="424"/>
      <c r="X132" s="424"/>
      <c r="Y132" s="424"/>
      <c r="Z132" s="424"/>
      <c r="AA132" s="426"/>
    </row>
    <row r="133" spans="1:27" ht="15.95" customHeight="1" x14ac:dyDescent="0.2">
      <c r="B133" s="414" t="s">
        <v>299</v>
      </c>
      <c r="C133" s="416" t="s">
        <v>505</v>
      </c>
      <c r="D133" s="5"/>
      <c r="E133" s="5"/>
      <c r="F133" s="5"/>
      <c r="G133" s="5"/>
      <c r="H133" s="5"/>
      <c r="I133" s="5"/>
      <c r="J133" s="5"/>
      <c r="K133" s="5"/>
      <c r="L133" s="5"/>
      <c r="M133" s="5"/>
      <c r="N133" s="5"/>
      <c r="O133" s="5"/>
      <c r="P133" s="5"/>
      <c r="Q133" s="5"/>
      <c r="R133" s="5"/>
      <c r="S133" s="5"/>
      <c r="T133" s="5"/>
      <c r="U133" s="5"/>
      <c r="V133" s="5"/>
      <c r="W133" s="5"/>
      <c r="X133" s="5"/>
      <c r="Y133" s="5"/>
      <c r="Z133" s="5"/>
      <c r="AA133" s="405"/>
    </row>
    <row r="134" spans="1:27" ht="15.95" customHeight="1" x14ac:dyDescent="0.2">
      <c r="B134" s="414" t="s">
        <v>299</v>
      </c>
      <c r="C134" s="416" t="s">
        <v>547</v>
      </c>
      <c r="D134" s="5"/>
      <c r="E134" s="5"/>
      <c r="F134" s="5"/>
      <c r="G134" s="5"/>
      <c r="H134" s="5"/>
      <c r="I134" s="5"/>
      <c r="J134" s="5"/>
      <c r="K134" s="5"/>
      <c r="L134" s="5"/>
      <c r="M134" s="5"/>
      <c r="N134" s="5"/>
      <c r="O134" s="5"/>
      <c r="P134" s="5"/>
      <c r="Q134" s="5"/>
      <c r="R134" s="5"/>
      <c r="S134" s="5"/>
      <c r="T134" s="5"/>
      <c r="U134" s="5"/>
      <c r="V134" s="5"/>
      <c r="W134" s="5"/>
      <c r="X134" s="5"/>
      <c r="Y134" s="5"/>
      <c r="Z134" s="5"/>
      <c r="AA134" s="405"/>
    </row>
    <row r="135" spans="1:27" ht="15.95" customHeight="1" x14ac:dyDescent="0.2">
      <c r="B135" s="414" t="s">
        <v>299</v>
      </c>
      <c r="C135" s="416" t="s">
        <v>546</v>
      </c>
      <c r="D135" s="5"/>
      <c r="E135" s="5"/>
      <c r="F135" s="5"/>
      <c r="G135" s="5"/>
      <c r="H135" s="5"/>
      <c r="I135" s="5"/>
      <c r="J135" s="5"/>
      <c r="K135" s="5"/>
      <c r="L135" s="5"/>
      <c r="M135" s="5"/>
      <c r="N135" s="5"/>
      <c r="O135" s="5"/>
      <c r="P135" s="5"/>
      <c r="Q135" s="5"/>
      <c r="R135" s="5"/>
      <c r="S135" s="5"/>
      <c r="T135" s="5"/>
      <c r="U135" s="5"/>
      <c r="V135" s="5"/>
      <c r="W135" s="5"/>
      <c r="X135" s="5"/>
      <c r="Y135" s="5"/>
      <c r="Z135" s="5"/>
      <c r="AA135" s="405"/>
    </row>
    <row r="136" spans="1:27" ht="15.95" customHeight="1" thickBot="1" x14ac:dyDescent="0.25">
      <c r="B136" s="435"/>
      <c r="C136" s="428"/>
      <c r="D136" s="411"/>
      <c r="E136" s="411"/>
      <c r="F136" s="411"/>
      <c r="G136" s="411"/>
      <c r="H136" s="411"/>
      <c r="I136" s="411"/>
      <c r="J136" s="411"/>
      <c r="K136" s="411"/>
      <c r="L136" s="411"/>
      <c r="M136" s="411"/>
      <c r="N136" s="411"/>
      <c r="O136" s="411"/>
      <c r="P136" s="411"/>
      <c r="Q136" s="411"/>
      <c r="R136" s="411"/>
      <c r="S136" s="411"/>
      <c r="T136" s="411"/>
      <c r="U136" s="411"/>
      <c r="V136" s="411"/>
      <c r="W136" s="411"/>
      <c r="X136" s="411"/>
      <c r="Y136" s="411"/>
      <c r="Z136" s="411"/>
      <c r="AA136" s="412"/>
    </row>
    <row r="137" spans="1:27" ht="15.95" customHeight="1" x14ac:dyDescent="0.2">
      <c r="B137" s="437"/>
      <c r="C137" s="416"/>
      <c r="D137" s="5"/>
      <c r="E137" s="5"/>
      <c r="F137" s="5"/>
      <c r="G137" s="5"/>
      <c r="H137" s="5"/>
      <c r="I137" s="5"/>
      <c r="J137" s="5"/>
      <c r="K137" s="5"/>
      <c r="L137" s="5"/>
      <c r="M137" s="5"/>
      <c r="N137" s="5"/>
      <c r="O137" s="5"/>
      <c r="P137" s="5"/>
      <c r="Q137" s="5"/>
      <c r="R137" s="5"/>
      <c r="S137" s="5"/>
      <c r="T137" s="5"/>
      <c r="U137" s="5"/>
      <c r="V137" s="5"/>
      <c r="W137" s="5"/>
      <c r="X137" s="5"/>
      <c r="Y137" s="5"/>
      <c r="Z137" s="5"/>
      <c r="AA137" s="5"/>
    </row>
    <row r="138" spans="1:27" ht="15.95" customHeight="1" thickBot="1" x14ac:dyDescent="0.25"/>
    <row r="139" spans="1:27" ht="15.95" customHeight="1" thickBot="1" x14ac:dyDescent="0.35">
      <c r="A139" s="361"/>
      <c r="B139" s="397" t="s">
        <v>240</v>
      </c>
      <c r="C139" s="397"/>
      <c r="D139" s="398"/>
      <c r="E139" s="399"/>
      <c r="F139" s="400"/>
      <c r="G139" s="400"/>
      <c r="H139" s="400"/>
      <c r="I139" s="400"/>
      <c r="J139" s="400"/>
      <c r="K139" s="400"/>
      <c r="L139" s="400"/>
      <c r="M139" s="400"/>
      <c r="N139" s="400"/>
      <c r="O139" s="400"/>
      <c r="P139" s="400"/>
      <c r="Q139" s="400"/>
      <c r="R139" s="398"/>
      <c r="S139" s="398"/>
      <c r="T139" s="398"/>
      <c r="U139" s="399"/>
      <c r="V139" s="400"/>
      <c r="W139" s="400"/>
      <c r="X139" s="400"/>
      <c r="Y139" s="400"/>
      <c r="Z139" s="400"/>
      <c r="AA139" s="401"/>
    </row>
    <row r="140" spans="1:27" ht="15.95" customHeight="1" x14ac:dyDescent="0.3">
      <c r="B140" s="438" t="s">
        <v>488</v>
      </c>
      <c r="C140" s="424"/>
      <c r="D140" s="424"/>
      <c r="E140" s="424"/>
      <c r="F140" s="424"/>
      <c r="G140" s="424"/>
      <c r="H140" s="424"/>
      <c r="I140" s="424"/>
      <c r="J140" s="424"/>
      <c r="K140" s="424"/>
      <c r="L140" s="424"/>
      <c r="M140" s="424"/>
      <c r="N140" s="424"/>
      <c r="O140" s="424"/>
      <c r="P140" s="424"/>
      <c r="Q140" s="424"/>
      <c r="R140" s="424"/>
      <c r="S140" s="424"/>
      <c r="T140" s="424"/>
      <c r="U140" s="424"/>
      <c r="V140" s="424"/>
      <c r="W140" s="424"/>
      <c r="X140" s="424"/>
      <c r="Y140" s="424"/>
      <c r="Z140" s="424"/>
      <c r="AA140" s="426"/>
    </row>
    <row r="141" spans="1:27" ht="15.95" customHeight="1" x14ac:dyDescent="0.2">
      <c r="B141" s="414" t="s">
        <v>299</v>
      </c>
      <c r="C141" s="441" t="s">
        <v>490</v>
      </c>
      <c r="D141" s="5"/>
      <c r="E141" s="5"/>
      <c r="F141" s="5"/>
      <c r="G141" s="5"/>
      <c r="H141" s="5"/>
      <c r="I141" s="5"/>
      <c r="J141" s="5"/>
      <c r="K141" s="5"/>
      <c r="L141" s="5"/>
      <c r="M141" s="5"/>
      <c r="N141" s="5"/>
      <c r="O141" s="5"/>
      <c r="P141" s="5"/>
      <c r="Q141" s="5"/>
      <c r="R141" s="5"/>
      <c r="S141" s="5"/>
      <c r="T141" s="5"/>
      <c r="U141" s="5"/>
      <c r="V141" s="5"/>
      <c r="W141" s="5"/>
      <c r="X141" s="5"/>
      <c r="Y141" s="5"/>
      <c r="Z141" s="5"/>
      <c r="AA141" s="405"/>
    </row>
    <row r="142" spans="1:27" ht="15.95" customHeight="1" x14ac:dyDescent="0.2">
      <c r="B142" s="414" t="s">
        <v>299</v>
      </c>
      <c r="C142" s="416" t="s">
        <v>491</v>
      </c>
      <c r="D142" s="5"/>
      <c r="E142" s="5"/>
      <c r="F142" s="5"/>
      <c r="G142" s="5"/>
      <c r="H142" s="5"/>
      <c r="I142" s="5"/>
      <c r="J142" s="5"/>
      <c r="K142" s="5"/>
      <c r="L142" s="5"/>
      <c r="M142" s="5"/>
      <c r="N142" s="5"/>
      <c r="O142" s="5"/>
      <c r="P142" s="5"/>
      <c r="Q142" s="5"/>
      <c r="R142" s="5"/>
      <c r="S142" s="5"/>
      <c r="T142" s="5"/>
      <c r="U142" s="5"/>
      <c r="V142" s="5"/>
      <c r="W142" s="5"/>
      <c r="X142" s="5"/>
      <c r="Y142" s="5"/>
      <c r="Z142" s="5"/>
      <c r="AA142" s="405"/>
    </row>
    <row r="143" spans="1:27" ht="15.95" customHeight="1" thickBot="1" x14ac:dyDescent="0.25">
      <c r="B143" s="439"/>
      <c r="C143" s="411"/>
      <c r="D143" s="411"/>
      <c r="E143" s="411"/>
      <c r="F143" s="411"/>
      <c r="G143" s="411"/>
      <c r="H143" s="411"/>
      <c r="I143" s="411"/>
      <c r="J143" s="411"/>
      <c r="K143" s="411"/>
      <c r="L143" s="411"/>
      <c r="M143" s="411"/>
      <c r="N143" s="411"/>
      <c r="O143" s="411"/>
      <c r="P143" s="411"/>
      <c r="Q143" s="411"/>
      <c r="R143" s="411"/>
      <c r="S143" s="411"/>
      <c r="T143" s="411"/>
      <c r="U143" s="411"/>
      <c r="V143" s="411"/>
      <c r="W143" s="411"/>
      <c r="X143" s="411"/>
      <c r="Y143" s="411"/>
      <c r="Z143" s="411"/>
      <c r="AA143" s="412"/>
    </row>
    <row r="144" spans="1:27" ht="15.95" customHeight="1" x14ac:dyDescent="0.2">
      <c r="B144" s="5"/>
      <c r="C144" s="5"/>
      <c r="D144" s="5"/>
      <c r="E144" s="5"/>
      <c r="F144" s="5"/>
      <c r="G144" s="5"/>
      <c r="H144" s="5"/>
      <c r="I144" s="5"/>
      <c r="J144" s="5"/>
      <c r="K144" s="5"/>
      <c r="L144" s="5"/>
      <c r="M144" s="5"/>
      <c r="N144" s="5"/>
      <c r="O144" s="5"/>
      <c r="P144" s="5"/>
      <c r="Q144" s="5"/>
      <c r="R144" s="5"/>
      <c r="S144" s="5"/>
      <c r="T144" s="5"/>
      <c r="U144" s="5"/>
      <c r="V144" s="5"/>
      <c r="W144" s="5"/>
      <c r="X144" s="5"/>
      <c r="Y144" s="5"/>
      <c r="Z144" s="5"/>
      <c r="AA144" s="5"/>
    </row>
  </sheetData>
  <sheetProtection sheet="1" objects="1" scenario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3">
    <pageSetUpPr fitToPage="1"/>
  </sheetPr>
  <dimension ref="A1:O70"/>
  <sheetViews>
    <sheetView zoomScaleNormal="100" zoomScaleSheetLayoutView="100" workbookViewId="0"/>
  </sheetViews>
  <sheetFormatPr defaultRowHeight="12.75" outlineLevelCol="1" x14ac:dyDescent="0.2"/>
  <cols>
    <col min="1" max="1" width="2.7109375" customWidth="1"/>
    <col min="2" max="2" width="60.7109375" customWidth="1"/>
    <col min="3" max="3" width="70.7109375" customWidth="1"/>
    <col min="4" max="4" width="8.42578125" style="52" customWidth="1"/>
    <col min="5" max="7" width="12.7109375" style="52" customWidth="1"/>
    <col min="8" max="13" width="12.7109375" customWidth="1" outlineLevel="1"/>
    <col min="14" max="14" width="12.7109375" customWidth="1"/>
    <col min="15" max="15" width="128.140625" customWidth="1"/>
  </cols>
  <sheetData>
    <row r="1" spans="1:15" ht="13.5" thickBot="1" x14ac:dyDescent="0.25">
      <c r="A1" s="5"/>
    </row>
    <row r="2" spans="1:15" s="41" customFormat="1" ht="15" x14ac:dyDescent="0.3">
      <c r="B2" s="59" t="s">
        <v>77</v>
      </c>
      <c r="C2" s="32"/>
      <c r="D2" s="60"/>
      <c r="E2" s="60"/>
      <c r="F2" s="60"/>
      <c r="G2" s="60"/>
      <c r="H2" s="32"/>
      <c r="I2" s="32"/>
      <c r="J2" s="32"/>
      <c r="K2" s="32"/>
      <c r="L2" s="32"/>
      <c r="M2" s="32"/>
      <c r="N2" s="32"/>
      <c r="O2" s="61"/>
    </row>
    <row r="3" spans="1:15" s="41" customFormat="1" ht="15.75" thickBot="1" x14ac:dyDescent="0.35">
      <c r="B3" s="62"/>
      <c r="C3" s="33"/>
      <c r="D3" s="63"/>
      <c r="E3" s="63"/>
      <c r="F3" s="63"/>
      <c r="G3" s="63"/>
      <c r="H3" s="33"/>
      <c r="I3" s="33"/>
      <c r="J3" s="33"/>
      <c r="K3" s="33"/>
      <c r="L3" s="33"/>
      <c r="M3" s="33"/>
      <c r="N3" s="33"/>
      <c r="O3" s="64"/>
    </row>
    <row r="4" spans="1:15" ht="69" customHeight="1" thickBot="1" x14ac:dyDescent="0.35">
      <c r="B4" s="36" t="s">
        <v>37</v>
      </c>
      <c r="C4" s="38" t="s">
        <v>64</v>
      </c>
      <c r="D4" s="528" t="s">
        <v>60</v>
      </c>
      <c r="E4" s="547" t="s">
        <v>61</v>
      </c>
      <c r="F4" s="195" t="s">
        <v>62</v>
      </c>
      <c r="G4" s="196" t="s">
        <v>63</v>
      </c>
      <c r="H4" s="43" t="s">
        <v>68</v>
      </c>
      <c r="I4" s="44" t="s">
        <v>69</v>
      </c>
      <c r="J4" s="44" t="s">
        <v>70</v>
      </c>
      <c r="K4" s="44" t="s">
        <v>71</v>
      </c>
      <c r="L4" s="44" t="s">
        <v>72</v>
      </c>
      <c r="M4" s="45" t="s">
        <v>73</v>
      </c>
      <c r="N4" s="547" t="s">
        <v>655</v>
      </c>
      <c r="O4" s="37" t="s">
        <v>38</v>
      </c>
    </row>
    <row r="5" spans="1:15" s="2" customFormat="1" ht="15.95" customHeight="1" x14ac:dyDescent="0.3">
      <c r="C5" s="4"/>
      <c r="D5" s="194"/>
      <c r="E5" s="34"/>
      <c r="F5" s="48"/>
      <c r="G5" s="48"/>
      <c r="H5" s="7"/>
      <c r="I5" s="7"/>
      <c r="J5" s="178"/>
      <c r="K5" s="7"/>
      <c r="L5" s="7"/>
      <c r="M5" s="7"/>
      <c r="N5" s="34"/>
    </row>
    <row r="6" spans="1:15" s="2" customFormat="1" ht="15.95" customHeight="1" thickBot="1" x14ac:dyDescent="0.35">
      <c r="B6" s="66" t="s">
        <v>159</v>
      </c>
      <c r="C6" s="4"/>
      <c r="D6" s="194"/>
      <c r="E6" s="34"/>
      <c r="F6" s="48"/>
      <c r="G6" s="48"/>
      <c r="H6" s="7"/>
      <c r="I6" s="7"/>
      <c r="J6" s="178"/>
      <c r="K6" s="7"/>
      <c r="L6" s="7"/>
      <c r="M6" s="7"/>
      <c r="N6" s="34"/>
    </row>
    <row r="7" spans="1:15" s="1" customFormat="1" ht="15.95" customHeight="1" x14ac:dyDescent="0.3">
      <c r="B7" s="467" t="s">
        <v>103</v>
      </c>
      <c r="C7" s="384" t="s">
        <v>262</v>
      </c>
      <c r="D7" s="337" t="s">
        <v>65</v>
      </c>
      <c r="E7" s="611">
        <f>F7+G7</f>
        <v>46.184374939999991</v>
      </c>
      <c r="F7" s="267">
        <f t="shared" ref="F7:F19" si="0">SUM(H7:J7)</f>
        <v>45.965924077999993</v>
      </c>
      <c r="G7" s="17">
        <f t="shared" ref="G7:G19" si="1">SUM(K7:M7)</f>
        <v>0.21845086200000002</v>
      </c>
      <c r="H7" s="74">
        <v>45.487261029999999</v>
      </c>
      <c r="I7" s="46">
        <v>0.47843061599999998</v>
      </c>
      <c r="J7" s="46">
        <v>2.32432E-4</v>
      </c>
      <c r="K7" s="46">
        <v>8.8104760000000004E-2</v>
      </c>
      <c r="L7" s="46">
        <v>2.5390995E-2</v>
      </c>
      <c r="M7" s="172">
        <v>0.10495510700000001</v>
      </c>
      <c r="N7" s="548">
        <v>0.64830467999999997</v>
      </c>
      <c r="O7" s="12"/>
    </row>
    <row r="8" spans="1:15" s="1" customFormat="1" ht="15.95" customHeight="1" x14ac:dyDescent="0.3">
      <c r="B8" s="383" t="s">
        <v>102</v>
      </c>
      <c r="C8" s="468" t="s">
        <v>260</v>
      </c>
      <c r="D8" s="54" t="s">
        <v>66</v>
      </c>
      <c r="E8" s="568">
        <f>F8+G8</f>
        <v>32.621623963263993</v>
      </c>
      <c r="F8" s="286">
        <f t="shared" si="0"/>
        <v>32.145943918863992</v>
      </c>
      <c r="G8" s="291">
        <f t="shared" si="1"/>
        <v>0.47568004440000006</v>
      </c>
      <c r="H8" s="175">
        <f t="shared" ref="H8:M8" si="2">H9*31.4</f>
        <v>31.935110416199993</v>
      </c>
      <c r="I8" s="58">
        <f t="shared" si="2"/>
        <v>0.21063000679999999</v>
      </c>
      <c r="J8" s="58">
        <f t="shared" si="2"/>
        <v>2.0349586399999998E-4</v>
      </c>
      <c r="K8" s="58">
        <f t="shared" si="2"/>
        <v>0.42389821020000001</v>
      </c>
      <c r="L8" s="58">
        <f t="shared" si="2"/>
        <v>1.07793688E-2</v>
      </c>
      <c r="M8" s="338">
        <f t="shared" si="2"/>
        <v>4.10024654E-2</v>
      </c>
      <c r="N8" s="549">
        <v>1.2857072000000001E-2</v>
      </c>
      <c r="O8" s="490" t="s">
        <v>426</v>
      </c>
    </row>
    <row r="9" spans="1:15" s="1" customFormat="1" ht="15.95" customHeight="1" x14ac:dyDescent="0.3">
      <c r="B9" s="383"/>
      <c r="C9" s="468" t="s">
        <v>260</v>
      </c>
      <c r="D9" s="54" t="s">
        <v>34</v>
      </c>
      <c r="E9" s="568">
        <f t="shared" ref="E9:E19" si="3">F9+G9</f>
        <v>1.0389052217599999</v>
      </c>
      <c r="F9" s="199">
        <f t="shared" si="0"/>
        <v>1.0237561757599998</v>
      </c>
      <c r="G9" s="18">
        <f t="shared" si="1"/>
        <v>1.5149046000000001E-2</v>
      </c>
      <c r="H9" s="173">
        <v>1.0170417329999999</v>
      </c>
      <c r="I9" s="7">
        <v>6.7079619999999996E-3</v>
      </c>
      <c r="J9" s="7">
        <v>6.4807599999999996E-6</v>
      </c>
      <c r="K9" s="7">
        <v>1.3499943E-2</v>
      </c>
      <c r="L9" s="7">
        <v>3.4329199999999998E-4</v>
      </c>
      <c r="M9" s="174">
        <v>1.305811E-3</v>
      </c>
      <c r="N9" s="550">
        <v>4.0885488000000001E-4</v>
      </c>
      <c r="O9" s="13"/>
    </row>
    <row r="10" spans="1:15" s="1" customFormat="1" ht="15.95" customHeight="1" x14ac:dyDescent="0.3">
      <c r="B10" s="383" t="s">
        <v>101</v>
      </c>
      <c r="C10" s="468" t="s">
        <v>263</v>
      </c>
      <c r="D10" s="54" t="s">
        <v>65</v>
      </c>
      <c r="E10" s="568">
        <f t="shared" si="3"/>
        <v>49.147898231999996</v>
      </c>
      <c r="F10" s="199">
        <f t="shared" si="0"/>
        <v>48.961092083999993</v>
      </c>
      <c r="G10" s="18">
        <f t="shared" si="1"/>
        <v>0.18680614800000001</v>
      </c>
      <c r="H10" s="173">
        <v>48.571662959999998</v>
      </c>
      <c r="I10" s="7">
        <v>0.38918022299999999</v>
      </c>
      <c r="J10" s="7">
        <v>2.4890099999999999E-4</v>
      </c>
      <c r="K10" s="7">
        <v>7.1767787E-2</v>
      </c>
      <c r="L10" s="7">
        <v>2.1368383000000001E-2</v>
      </c>
      <c r="M10" s="174">
        <v>9.3669978000000001E-2</v>
      </c>
      <c r="N10" s="549">
        <v>0.52959891000000003</v>
      </c>
      <c r="O10" s="13"/>
    </row>
    <row r="11" spans="1:15" s="1" customFormat="1" ht="15.95" customHeight="1" x14ac:dyDescent="0.3">
      <c r="B11" s="383" t="s">
        <v>100</v>
      </c>
      <c r="C11" s="468" t="s">
        <v>264</v>
      </c>
      <c r="D11" s="54" t="s">
        <v>32</v>
      </c>
      <c r="E11" s="568">
        <f t="shared" si="3"/>
        <v>11.430713145</v>
      </c>
      <c r="F11" s="199">
        <f>SUM(H11:J11)</f>
        <v>10.715481051000001</v>
      </c>
      <c r="G11" s="18">
        <f>SUM(K11:M11)</f>
        <v>0.71523209399999998</v>
      </c>
      <c r="H11" s="143">
        <v>7.6483944030000002</v>
      </c>
      <c r="I11" s="49">
        <v>3.0668644829999998</v>
      </c>
      <c r="J11" s="49">
        <v>2.22165E-4</v>
      </c>
      <c r="K11" s="49">
        <v>0.18300625700000001</v>
      </c>
      <c r="L11" s="49">
        <v>0.33289917299999999</v>
      </c>
      <c r="M11" s="123">
        <v>0.19932666399999999</v>
      </c>
      <c r="N11" s="549">
        <v>0.67570912000000005</v>
      </c>
      <c r="O11" s="13" t="s">
        <v>57</v>
      </c>
    </row>
    <row r="12" spans="1:15" s="1" customFormat="1" ht="15.95" customHeight="1" x14ac:dyDescent="0.3">
      <c r="B12" s="383" t="s">
        <v>99</v>
      </c>
      <c r="C12" s="385" t="s">
        <v>265</v>
      </c>
      <c r="D12" s="194" t="s">
        <v>32</v>
      </c>
      <c r="E12" s="568">
        <f t="shared" si="3"/>
        <v>11.268611809999999</v>
      </c>
      <c r="F12" s="199">
        <f>SUM(H12:J12)</f>
        <v>10.667187684</v>
      </c>
      <c r="G12" s="18">
        <f>SUM(K12:M12)</f>
        <v>0.60142412600000006</v>
      </c>
      <c r="H12" s="175">
        <v>9.5537178980000004</v>
      </c>
      <c r="I12" s="58">
        <v>1.1132914009999999</v>
      </c>
      <c r="J12" s="58">
        <v>1.7838500000000001E-4</v>
      </c>
      <c r="K12" s="58">
        <v>0.25233504200000001</v>
      </c>
      <c r="L12" s="7">
        <v>0.191731332</v>
      </c>
      <c r="M12" s="174">
        <v>0.15735775199999999</v>
      </c>
      <c r="N12" s="549">
        <v>0.52600000000000002</v>
      </c>
      <c r="O12" s="13" t="s">
        <v>57</v>
      </c>
    </row>
    <row r="13" spans="1:15" s="1" customFormat="1" ht="15.95" customHeight="1" x14ac:dyDescent="0.3">
      <c r="B13" s="383" t="s">
        <v>98</v>
      </c>
      <c r="C13" s="385" t="s">
        <v>266</v>
      </c>
      <c r="D13" s="194" t="s">
        <v>32</v>
      </c>
      <c r="E13" s="568">
        <f t="shared" si="3"/>
        <v>12.666875324200001</v>
      </c>
      <c r="F13" s="199">
        <f t="shared" si="0"/>
        <v>12.1262367302</v>
      </c>
      <c r="G13" s="18">
        <f>SUM(K13:M13)</f>
        <v>0.54063859400000003</v>
      </c>
      <c r="H13" s="175">
        <v>1.3817393339999999</v>
      </c>
      <c r="I13" s="58">
        <v>10.74447166</v>
      </c>
      <c r="J13" s="58">
        <v>2.5736199999999999E-5</v>
      </c>
      <c r="K13" s="58">
        <v>4.2631276000000003E-2</v>
      </c>
      <c r="L13" s="7">
        <v>5.3651382999999997E-2</v>
      </c>
      <c r="M13" s="174">
        <v>0.44435593499999998</v>
      </c>
      <c r="N13" s="549">
        <v>0.11898255000000001</v>
      </c>
      <c r="O13" s="13" t="s">
        <v>57</v>
      </c>
    </row>
    <row r="14" spans="1:15" s="1" customFormat="1" ht="15.95" customHeight="1" x14ac:dyDescent="0.3">
      <c r="B14" s="383" t="s">
        <v>97</v>
      </c>
      <c r="C14" s="468" t="s">
        <v>267</v>
      </c>
      <c r="D14" s="54" t="s">
        <v>65</v>
      </c>
      <c r="E14" s="568">
        <f t="shared" si="3"/>
        <v>27.7209923743</v>
      </c>
      <c r="F14" s="199">
        <f t="shared" si="0"/>
        <v>27.6319182513</v>
      </c>
      <c r="G14" s="18">
        <f t="shared" si="1"/>
        <v>8.9074123000000005E-2</v>
      </c>
      <c r="H14" s="173">
        <v>27.402134220000001</v>
      </c>
      <c r="I14" s="7">
        <v>0.22969199500000001</v>
      </c>
      <c r="J14" s="7">
        <v>9.2036300000000005E-5</v>
      </c>
      <c r="K14" s="7">
        <v>2.4051314000000001E-2</v>
      </c>
      <c r="L14" s="7">
        <v>6.9379740000000004E-3</v>
      </c>
      <c r="M14" s="174">
        <v>5.8084835000000001E-2</v>
      </c>
      <c r="N14" s="549">
        <v>0.26843424999999999</v>
      </c>
      <c r="O14" s="13"/>
    </row>
    <row r="15" spans="1:15" s="1" customFormat="1" ht="15.95" customHeight="1" x14ac:dyDescent="0.3">
      <c r="B15" s="383" t="s">
        <v>93</v>
      </c>
      <c r="C15" s="468" t="s">
        <v>268</v>
      </c>
      <c r="D15" s="54" t="s">
        <v>34</v>
      </c>
      <c r="E15" s="568">
        <f t="shared" si="3"/>
        <v>1.1599226367800002</v>
      </c>
      <c r="F15" s="199">
        <f t="shared" si="0"/>
        <v>1.1564811347800001</v>
      </c>
      <c r="G15" s="18">
        <f t="shared" si="1"/>
        <v>3.4415019999999999E-3</v>
      </c>
      <c r="H15" s="173">
        <v>1.153605443</v>
      </c>
      <c r="I15" s="7">
        <v>2.873324E-3</v>
      </c>
      <c r="J15" s="7">
        <v>2.3677799999999999E-6</v>
      </c>
      <c r="K15" s="7">
        <v>5.5117800000000004E-4</v>
      </c>
      <c r="L15" s="7">
        <v>3.7701899999999998E-4</v>
      </c>
      <c r="M15" s="174">
        <v>2.513305E-3</v>
      </c>
      <c r="N15" s="550">
        <v>3.6255880999999999E-3</v>
      </c>
      <c r="O15" s="13"/>
    </row>
    <row r="16" spans="1:15" s="1" customFormat="1" ht="15.95" customHeight="1" x14ac:dyDescent="0.3">
      <c r="B16" s="383"/>
      <c r="C16" s="468" t="s">
        <v>268</v>
      </c>
      <c r="D16" s="54" t="s">
        <v>67</v>
      </c>
      <c r="E16" s="568">
        <f t="shared" si="3"/>
        <v>45.237028071448073</v>
      </c>
      <c r="F16" s="199">
        <f t="shared" si="0"/>
        <v>45.102809359229362</v>
      </c>
      <c r="G16" s="18">
        <f t="shared" si="1"/>
        <v>0.13421871221871221</v>
      </c>
      <c r="H16" s="173">
        <f t="shared" ref="H16:M16" si="4">H15/0.025641</f>
        <v>44.990657267657269</v>
      </c>
      <c r="I16" s="7">
        <f t="shared" si="4"/>
        <v>0.11205974805974805</v>
      </c>
      <c r="J16" s="7">
        <f t="shared" si="4"/>
        <v>9.2343512343512335E-5</v>
      </c>
      <c r="K16" s="7">
        <f t="shared" si="4"/>
        <v>2.1495963495963496E-2</v>
      </c>
      <c r="L16" s="7">
        <f t="shared" si="4"/>
        <v>1.4703755703755702E-2</v>
      </c>
      <c r="M16" s="174">
        <f t="shared" si="4"/>
        <v>9.8018993018993014E-2</v>
      </c>
      <c r="N16" s="549">
        <v>0.14139794</v>
      </c>
      <c r="O16" s="13"/>
    </row>
    <row r="17" spans="2:15" s="1" customFormat="1" ht="15.95" customHeight="1" x14ac:dyDescent="0.3">
      <c r="B17" s="383" t="s">
        <v>94</v>
      </c>
      <c r="C17" s="468" t="s">
        <v>269</v>
      </c>
      <c r="D17" s="54" t="s">
        <v>65</v>
      </c>
      <c r="E17" s="568">
        <f t="shared" si="3"/>
        <v>48.420107152000007</v>
      </c>
      <c r="F17" s="199">
        <f t="shared" si="0"/>
        <v>48.281836578000004</v>
      </c>
      <c r="G17" s="18">
        <f t="shared" si="1"/>
        <v>0.13827057400000001</v>
      </c>
      <c r="H17" s="173">
        <v>47.953960909999999</v>
      </c>
      <c r="I17" s="7">
        <v>0.32767500300000002</v>
      </c>
      <c r="J17" s="7">
        <v>2.0066499999999999E-4</v>
      </c>
      <c r="K17" s="7">
        <v>4.0744198000000002E-2</v>
      </c>
      <c r="L17" s="7">
        <v>1.7707457999999999E-2</v>
      </c>
      <c r="M17" s="174">
        <v>7.9818918000000003E-2</v>
      </c>
      <c r="N17" s="549">
        <v>0.49029395999999997</v>
      </c>
      <c r="O17" s="13"/>
    </row>
    <row r="18" spans="2:15" s="1" customFormat="1" ht="15.95" customHeight="1" x14ac:dyDescent="0.3">
      <c r="B18" s="383" t="s">
        <v>95</v>
      </c>
      <c r="C18" s="468" t="s">
        <v>270</v>
      </c>
      <c r="D18" s="54" t="s">
        <v>65</v>
      </c>
      <c r="E18" s="568">
        <f t="shared" si="3"/>
        <v>50.742739610000001</v>
      </c>
      <c r="F18" s="199">
        <f t="shared" si="0"/>
        <v>50.600929364000002</v>
      </c>
      <c r="G18" s="18">
        <f t="shared" si="1"/>
        <v>0.141810246</v>
      </c>
      <c r="H18" s="173">
        <v>50.269868600000002</v>
      </c>
      <c r="I18" s="7">
        <v>0.33085066099999999</v>
      </c>
      <c r="J18" s="7">
        <v>2.10103E-4</v>
      </c>
      <c r="K18" s="7">
        <v>4.2183318999999997E-2</v>
      </c>
      <c r="L18" s="7">
        <v>1.7867052000000001E-2</v>
      </c>
      <c r="M18" s="174">
        <v>8.1759874999999996E-2</v>
      </c>
      <c r="N18" s="549">
        <v>0.51243329000000004</v>
      </c>
      <c r="O18" s="13"/>
    </row>
    <row r="19" spans="2:15" s="1" customFormat="1" ht="15.95" customHeight="1" thickBot="1" x14ac:dyDescent="0.35">
      <c r="B19" s="469" t="s">
        <v>96</v>
      </c>
      <c r="C19" s="470" t="s">
        <v>271</v>
      </c>
      <c r="D19" s="56" t="s">
        <v>65</v>
      </c>
      <c r="E19" s="612">
        <f t="shared" si="3"/>
        <v>56.236431301000003</v>
      </c>
      <c r="F19" s="270">
        <f t="shared" si="0"/>
        <v>56.068612772000002</v>
      </c>
      <c r="G19" s="134">
        <f t="shared" si="1"/>
        <v>0.16781852899999999</v>
      </c>
      <c r="H19" s="176">
        <v>55.658953160000003</v>
      </c>
      <c r="I19" s="50">
        <v>0.40942555400000002</v>
      </c>
      <c r="J19" s="50">
        <v>2.3405799999999999E-4</v>
      </c>
      <c r="K19" s="50">
        <v>4.8640765000000002E-2</v>
      </c>
      <c r="L19" s="50">
        <v>2.2148833999999999E-2</v>
      </c>
      <c r="M19" s="310">
        <v>9.7028929999999999E-2</v>
      </c>
      <c r="N19" s="551">
        <v>0.51348671999999995</v>
      </c>
      <c r="O19" s="16"/>
    </row>
    <row r="20" spans="2:15" s="1" customFormat="1" ht="15.95" customHeight="1" x14ac:dyDescent="0.3">
      <c r="B20" s="6"/>
      <c r="C20" s="4"/>
      <c r="D20" s="54"/>
      <c r="E20" s="34"/>
      <c r="F20" s="55"/>
      <c r="G20" s="55"/>
      <c r="H20" s="7"/>
      <c r="I20" s="7"/>
      <c r="J20" s="7"/>
      <c r="K20" s="7"/>
      <c r="L20" s="3"/>
      <c r="M20" s="3"/>
      <c r="N20" s="34"/>
      <c r="O20" s="2"/>
    </row>
    <row r="21" spans="2:15" s="1" customFormat="1" ht="15.95" customHeight="1" thickBot="1" x14ac:dyDescent="0.35">
      <c r="B21" s="31" t="s">
        <v>160</v>
      </c>
      <c r="C21" s="4"/>
      <c r="D21" s="54"/>
      <c r="E21" s="34"/>
      <c r="F21" s="55"/>
      <c r="G21" s="55"/>
      <c r="H21" s="7"/>
      <c r="I21" s="7"/>
      <c r="J21" s="7"/>
      <c r="K21" s="7"/>
      <c r="L21" s="3"/>
      <c r="M21" s="3"/>
      <c r="N21" s="34"/>
      <c r="O21" s="2"/>
    </row>
    <row r="22" spans="2:15" s="1" customFormat="1" ht="15.95" customHeight="1" x14ac:dyDescent="0.3">
      <c r="B22" s="467" t="s">
        <v>272</v>
      </c>
      <c r="C22" s="471" t="s">
        <v>283</v>
      </c>
      <c r="D22" s="537" t="s">
        <v>34</v>
      </c>
      <c r="E22" s="631">
        <f>F22+G22</f>
        <v>1.5026832152999998</v>
      </c>
      <c r="F22" s="39">
        <f t="shared" ref="F22:F33" si="5">SUM(H22:J22)</f>
        <v>0.37169898030000004</v>
      </c>
      <c r="G22" s="35">
        <f t="shared" ref="G22:G33" si="6">SUM(K22:M22)</f>
        <v>1.1309842349999999</v>
      </c>
      <c r="H22" s="261">
        <v>0.32639103000000003</v>
      </c>
      <c r="I22" s="262">
        <v>4.5292078E-2</v>
      </c>
      <c r="J22" s="262">
        <v>1.58723E-5</v>
      </c>
      <c r="K22" s="262">
        <v>1.0896885E-2</v>
      </c>
      <c r="L22" s="335">
        <v>1.072563135</v>
      </c>
      <c r="M22" s="336">
        <v>4.7524215000000002E-2</v>
      </c>
      <c r="N22" s="756" t="s">
        <v>659</v>
      </c>
      <c r="O22" s="250"/>
    </row>
    <row r="23" spans="2:15" s="1" customFormat="1" ht="15.95" customHeight="1" x14ac:dyDescent="0.3">
      <c r="B23" s="383" t="s">
        <v>273</v>
      </c>
      <c r="C23" s="385" t="s">
        <v>284</v>
      </c>
      <c r="D23" s="538" t="s">
        <v>34</v>
      </c>
      <c r="E23" s="630">
        <f t="shared" ref="E23:E33" si="7">F23+G23</f>
        <v>1.5591538300000001</v>
      </c>
      <c r="F23" s="40">
        <f>SUM(H23:J23)</f>
        <v>0.42841341799999999</v>
      </c>
      <c r="G23" s="339">
        <f>SUM(K23:M23)</f>
        <v>1.130740412</v>
      </c>
      <c r="H23" s="11">
        <v>0.37717513699999999</v>
      </c>
      <c r="I23" s="10">
        <v>5.1223012999999998E-2</v>
      </c>
      <c r="J23" s="10">
        <v>1.5268E-5</v>
      </c>
      <c r="K23" s="10">
        <v>1.1183555E-2</v>
      </c>
      <c r="L23" s="29">
        <v>1.0731314860000001</v>
      </c>
      <c r="M23" s="30">
        <v>4.6425371E-2</v>
      </c>
      <c r="N23" s="757"/>
      <c r="O23" s="226"/>
    </row>
    <row r="24" spans="2:15" s="1" customFormat="1" ht="15.95" customHeight="1" x14ac:dyDescent="0.3">
      <c r="B24" s="383" t="s">
        <v>300</v>
      </c>
      <c r="C24" s="385" t="s">
        <v>285</v>
      </c>
      <c r="D24" s="538" t="s">
        <v>34</v>
      </c>
      <c r="E24" s="630">
        <f t="shared" si="7"/>
        <v>1.5133403985</v>
      </c>
      <c r="F24" s="40">
        <f>SUM(H24:J24)</f>
        <v>0.38249202249999997</v>
      </c>
      <c r="G24" s="19">
        <f>SUM(K24:M24)</f>
        <v>1.1308483760000001</v>
      </c>
      <c r="H24" s="11">
        <v>0.33904932799999998</v>
      </c>
      <c r="I24" s="10">
        <v>4.3406146E-2</v>
      </c>
      <c r="J24" s="10">
        <v>3.6548499999999997E-5</v>
      </c>
      <c r="K24" s="10">
        <v>1.0395065E-2</v>
      </c>
      <c r="L24" s="29">
        <v>1.0724292070000001</v>
      </c>
      <c r="M24" s="30">
        <v>4.8024103999999998E-2</v>
      </c>
      <c r="N24" s="757"/>
      <c r="O24" s="226"/>
    </row>
    <row r="25" spans="2:15" s="1" customFormat="1" ht="15.95" customHeight="1" x14ac:dyDescent="0.3">
      <c r="B25" s="383" t="s">
        <v>274</v>
      </c>
      <c r="C25" s="385" t="s">
        <v>286</v>
      </c>
      <c r="D25" s="538" t="s">
        <v>34</v>
      </c>
      <c r="E25" s="630">
        <f t="shared" si="7"/>
        <v>1.1352737585099999</v>
      </c>
      <c r="F25" s="40">
        <f t="shared" si="5"/>
        <v>5.6053076510000001E-2</v>
      </c>
      <c r="G25" s="19">
        <f t="shared" si="6"/>
        <v>1.0792206819999999</v>
      </c>
      <c r="H25" s="11">
        <v>5.1538535000000003E-2</v>
      </c>
      <c r="I25" s="10">
        <v>4.5113310000000004E-3</v>
      </c>
      <c r="J25" s="10">
        <v>3.2105099999999999E-6</v>
      </c>
      <c r="K25" s="10">
        <v>1.1321219999999999E-3</v>
      </c>
      <c r="L25" s="29">
        <v>1.075210928</v>
      </c>
      <c r="M25" s="30">
        <v>2.8776320000000002E-3</v>
      </c>
      <c r="N25" s="757"/>
      <c r="O25" s="226"/>
    </row>
    <row r="26" spans="2:15" s="1" customFormat="1" ht="15.95" customHeight="1" x14ac:dyDescent="0.3">
      <c r="B26" s="383" t="s">
        <v>275</v>
      </c>
      <c r="C26" s="385" t="s">
        <v>287</v>
      </c>
      <c r="D26" s="538" t="s">
        <v>34</v>
      </c>
      <c r="E26" s="630">
        <f t="shared" si="7"/>
        <v>1.1350860757499999</v>
      </c>
      <c r="F26" s="40">
        <f t="shared" si="5"/>
        <v>5.5617153749999995E-2</v>
      </c>
      <c r="G26" s="19">
        <f t="shared" si="6"/>
        <v>1.0794689219999998</v>
      </c>
      <c r="H26" s="11">
        <v>5.1127750999999999E-2</v>
      </c>
      <c r="I26" s="10">
        <v>4.4866410000000004E-3</v>
      </c>
      <c r="J26" s="10">
        <v>2.7617499999999999E-6</v>
      </c>
      <c r="K26" s="10">
        <v>1.1515989999999999E-3</v>
      </c>
      <c r="L26" s="29">
        <v>1.0752251509999999</v>
      </c>
      <c r="M26" s="30">
        <v>3.0921719999999998E-3</v>
      </c>
      <c r="N26" s="757"/>
      <c r="O26" s="226"/>
    </row>
    <row r="27" spans="2:15" s="1" customFormat="1" ht="15.95" customHeight="1" x14ac:dyDescent="0.3">
      <c r="B27" s="383" t="s">
        <v>276</v>
      </c>
      <c r="C27" s="385" t="s">
        <v>288</v>
      </c>
      <c r="D27" s="538" t="s">
        <v>34</v>
      </c>
      <c r="E27" s="630">
        <f t="shared" si="7"/>
        <v>1.1420437344929999</v>
      </c>
      <c r="F27" s="40">
        <f t="shared" si="5"/>
        <v>6.3081640492999996E-2</v>
      </c>
      <c r="G27" s="19">
        <f t="shared" si="6"/>
        <v>1.078962094</v>
      </c>
      <c r="H27" s="11">
        <v>5.8214766000000001E-2</v>
      </c>
      <c r="I27" s="10">
        <v>4.8661989999999999E-3</v>
      </c>
      <c r="J27" s="10">
        <v>6.7549300000000005E-7</v>
      </c>
      <c r="K27" s="10">
        <v>1.1080739999999999E-3</v>
      </c>
      <c r="L27" s="29">
        <v>1.0752556090000001</v>
      </c>
      <c r="M27" s="30">
        <v>2.5984110000000001E-3</v>
      </c>
      <c r="N27" s="757"/>
      <c r="O27" s="226"/>
    </row>
    <row r="28" spans="2:15" s="1" customFormat="1" ht="15.95" customHeight="1" x14ac:dyDescent="0.3">
      <c r="B28" s="383" t="s">
        <v>277</v>
      </c>
      <c r="C28" s="385" t="s">
        <v>289</v>
      </c>
      <c r="D28" s="538" t="s">
        <v>34</v>
      </c>
      <c r="E28" s="630">
        <f t="shared" si="7"/>
        <v>1.1717094208000001</v>
      </c>
      <c r="F28" s="40">
        <f t="shared" si="5"/>
        <v>9.1013340799999995E-2</v>
      </c>
      <c r="G28" s="19">
        <f t="shared" si="6"/>
        <v>1.0806960800000001</v>
      </c>
      <c r="H28" s="11">
        <v>8.3836447999999994E-2</v>
      </c>
      <c r="I28" s="10">
        <v>7.1547420000000004E-3</v>
      </c>
      <c r="J28" s="10">
        <v>2.2150800000000001E-5</v>
      </c>
      <c r="K28" s="10">
        <v>1.9020339999999999E-3</v>
      </c>
      <c r="L28" s="29">
        <v>1.075392484</v>
      </c>
      <c r="M28" s="30">
        <v>3.4015619999999999E-3</v>
      </c>
      <c r="N28" s="757"/>
      <c r="O28" s="226"/>
    </row>
    <row r="29" spans="2:15" s="1" customFormat="1" ht="15.95" customHeight="1" x14ac:dyDescent="0.3">
      <c r="B29" s="383" t="s">
        <v>278</v>
      </c>
      <c r="C29" s="385" t="s">
        <v>290</v>
      </c>
      <c r="D29" s="538" t="s">
        <v>34</v>
      </c>
      <c r="E29" s="630">
        <f t="shared" si="7"/>
        <v>0.78421562499999986</v>
      </c>
      <c r="F29" s="40">
        <f t="shared" si="5"/>
        <v>0.6445511129999999</v>
      </c>
      <c r="G29" s="19">
        <f t="shared" si="6"/>
        <v>0.13966451200000002</v>
      </c>
      <c r="H29" s="11">
        <v>0.55617387299999999</v>
      </c>
      <c r="I29" s="10">
        <v>8.5008345999999999E-2</v>
      </c>
      <c r="J29" s="10">
        <v>3.3688939999999999E-3</v>
      </c>
      <c r="K29" s="10">
        <v>0.10324317500000001</v>
      </c>
      <c r="L29" s="29">
        <v>5.8710200000000002E-3</v>
      </c>
      <c r="M29" s="30">
        <v>3.0550317E-2</v>
      </c>
      <c r="N29" s="757"/>
      <c r="O29" s="376"/>
    </row>
    <row r="30" spans="2:15" s="1" customFormat="1" ht="15.95" customHeight="1" x14ac:dyDescent="0.3">
      <c r="B30" s="383" t="s">
        <v>279</v>
      </c>
      <c r="C30" s="385" t="s">
        <v>291</v>
      </c>
      <c r="D30" s="538" t="s">
        <v>34</v>
      </c>
      <c r="E30" s="630">
        <f t="shared" si="7"/>
        <v>0.82050838399999992</v>
      </c>
      <c r="F30" s="40">
        <f t="shared" si="5"/>
        <v>0.6876384499999999</v>
      </c>
      <c r="G30" s="19">
        <f t="shared" si="6"/>
        <v>0.132869934</v>
      </c>
      <c r="H30" s="11">
        <v>0.600772317</v>
      </c>
      <c r="I30" s="10">
        <v>8.3798956999999993E-2</v>
      </c>
      <c r="J30" s="10">
        <v>3.067176E-3</v>
      </c>
      <c r="K30" s="10">
        <v>9.5931846000000001E-2</v>
      </c>
      <c r="L30" s="29">
        <v>5.7240420000000004E-3</v>
      </c>
      <c r="M30" s="30">
        <v>3.1214045999999999E-2</v>
      </c>
      <c r="N30" s="757"/>
      <c r="O30" s="376"/>
    </row>
    <row r="31" spans="2:15" s="1" customFormat="1" ht="15.95" customHeight="1" x14ac:dyDescent="0.3">
      <c r="B31" s="383" t="s">
        <v>280</v>
      </c>
      <c r="C31" s="385" t="s">
        <v>292</v>
      </c>
      <c r="D31" s="538" t="s">
        <v>34</v>
      </c>
      <c r="E31" s="630">
        <f t="shared" si="7"/>
        <v>0.6638332440000001</v>
      </c>
      <c r="F31" s="40">
        <f t="shared" si="5"/>
        <v>0.55099081000000005</v>
      </c>
      <c r="G31" s="19">
        <f t="shared" si="6"/>
        <v>0.11284243400000001</v>
      </c>
      <c r="H31" s="11">
        <v>0.477722804</v>
      </c>
      <c r="I31" s="10">
        <v>7.0617625000000003E-2</v>
      </c>
      <c r="J31" s="10">
        <v>2.6503809999999998E-3</v>
      </c>
      <c r="K31" s="10">
        <v>8.2060612000000005E-2</v>
      </c>
      <c r="L31" s="29">
        <v>4.8689099999999997E-3</v>
      </c>
      <c r="M31" s="30">
        <v>2.5912912E-2</v>
      </c>
      <c r="N31" s="757"/>
      <c r="O31" s="376"/>
    </row>
    <row r="32" spans="2:15" s="1" customFormat="1" ht="15.95" customHeight="1" x14ac:dyDescent="0.3">
      <c r="B32" s="383" t="s">
        <v>281</v>
      </c>
      <c r="C32" s="385" t="s">
        <v>293</v>
      </c>
      <c r="D32" s="538" t="s">
        <v>34</v>
      </c>
      <c r="E32" s="630">
        <f t="shared" si="7"/>
        <v>0.59066316600000002</v>
      </c>
      <c r="F32" s="40">
        <f t="shared" si="5"/>
        <v>0.49001592199999999</v>
      </c>
      <c r="G32" s="19">
        <f t="shared" si="6"/>
        <v>0.100647244</v>
      </c>
      <c r="H32" s="11">
        <v>0.42480205199999999</v>
      </c>
      <c r="I32" s="10">
        <v>6.2849625000000006E-2</v>
      </c>
      <c r="J32" s="10">
        <v>2.3642450000000001E-3</v>
      </c>
      <c r="K32" s="10">
        <v>7.3190123999999995E-2</v>
      </c>
      <c r="L32" s="29">
        <v>4.3333570000000004E-3</v>
      </c>
      <c r="M32" s="30">
        <v>2.3123762999999999E-2</v>
      </c>
      <c r="N32" s="757"/>
      <c r="O32" s="376"/>
    </row>
    <row r="33" spans="1:15" s="1" customFormat="1" ht="15.95" customHeight="1" x14ac:dyDescent="0.3">
      <c r="A33" s="686"/>
      <c r="B33" s="383" t="s">
        <v>282</v>
      </c>
      <c r="C33" s="385" t="s">
        <v>53</v>
      </c>
      <c r="D33" s="538" t="s">
        <v>34</v>
      </c>
      <c r="E33" s="605">
        <f t="shared" si="7"/>
        <v>0.54228775730599987</v>
      </c>
      <c r="F33" s="40">
        <f t="shared" si="5"/>
        <v>0.53053428830599991</v>
      </c>
      <c r="G33" s="19">
        <f t="shared" si="6"/>
        <v>1.1753468999999999E-2</v>
      </c>
      <c r="H33" s="11">
        <v>0.474238094</v>
      </c>
      <c r="I33" s="10">
        <v>5.6295555999999997E-2</v>
      </c>
      <c r="J33" s="10">
        <v>6.3830600000000005E-7</v>
      </c>
      <c r="K33" s="10">
        <v>2.4054720000000001E-3</v>
      </c>
      <c r="L33" s="29">
        <v>8.6216400000000001E-4</v>
      </c>
      <c r="M33" s="30">
        <v>8.4858329999999999E-3</v>
      </c>
      <c r="N33" s="757"/>
      <c r="O33" s="376" t="s">
        <v>427</v>
      </c>
    </row>
    <row r="34" spans="1:15" s="1" customFormat="1" ht="15.95" customHeight="1" x14ac:dyDescent="0.3">
      <c r="B34" s="618" t="s">
        <v>54</v>
      </c>
      <c r="C34" s="619" t="s">
        <v>428</v>
      </c>
      <c r="D34" s="629" t="s">
        <v>34</v>
      </c>
      <c r="E34" s="624">
        <v>0.95738377627875271</v>
      </c>
      <c r="F34" s="620">
        <f>SUM(H34:J34)</f>
        <v>0.13641266878993932</v>
      </c>
      <c r="G34" s="621">
        <f>SUM(K34:M34)</f>
        <v>0.81985136794918545</v>
      </c>
      <c r="H34" s="622">
        <v>0.11774882345098922</v>
      </c>
      <c r="I34" s="623">
        <v>1.8608505319903011E-2</v>
      </c>
      <c r="J34" s="623">
        <v>5.5340019047098143E-5</v>
      </c>
      <c r="K34" s="623">
        <v>7.0175850694787715E-4</v>
      </c>
      <c r="L34" s="623">
        <v>0.17244940473250936</v>
      </c>
      <c r="M34" s="621">
        <v>0.64670020470972822</v>
      </c>
      <c r="N34" s="758"/>
      <c r="O34" s="627" t="s">
        <v>528</v>
      </c>
    </row>
    <row r="35" spans="1:15" s="1" customFormat="1" ht="15.95" customHeight="1" x14ac:dyDescent="0.3">
      <c r="B35" s="383" t="s">
        <v>661</v>
      </c>
      <c r="C35" s="385" t="s">
        <v>666</v>
      </c>
      <c r="D35" s="538" t="s">
        <v>32</v>
      </c>
      <c r="E35" s="605"/>
      <c r="F35" s="40"/>
      <c r="G35" s="19"/>
      <c r="H35" s="11"/>
      <c r="I35" s="10"/>
      <c r="J35" s="10"/>
      <c r="K35" s="10"/>
      <c r="L35" s="29"/>
      <c r="M35" s="30"/>
      <c r="N35" s="552">
        <v>0.52600000000000002</v>
      </c>
      <c r="O35" s="759" t="s">
        <v>664</v>
      </c>
    </row>
    <row r="36" spans="1:15" s="1" customFormat="1" ht="15.95" customHeight="1" x14ac:dyDescent="0.3">
      <c r="B36" s="383" t="s">
        <v>665</v>
      </c>
      <c r="C36" s="385" t="s">
        <v>666</v>
      </c>
      <c r="D36" s="538" t="s">
        <v>32</v>
      </c>
      <c r="E36" s="605"/>
      <c r="F36" s="40"/>
      <c r="G36" s="19"/>
      <c r="H36" s="11"/>
      <c r="I36" s="10"/>
      <c r="J36" s="10"/>
      <c r="K36" s="10"/>
      <c r="L36" s="29"/>
      <c r="M36" s="30"/>
      <c r="N36" s="552">
        <v>0.35499999999999998</v>
      </c>
      <c r="O36" s="760"/>
    </row>
    <row r="37" spans="1:15" s="1" customFormat="1" ht="15.95" customHeight="1" x14ac:dyDescent="0.3">
      <c r="B37" s="383" t="s">
        <v>662</v>
      </c>
      <c r="C37" s="385" t="s">
        <v>666</v>
      </c>
      <c r="D37" s="538" t="s">
        <v>32</v>
      </c>
      <c r="E37" s="605"/>
      <c r="F37" s="40"/>
      <c r="G37" s="19"/>
      <c r="H37" s="11"/>
      <c r="I37" s="10"/>
      <c r="J37" s="10"/>
      <c r="K37" s="10"/>
      <c r="L37" s="29"/>
      <c r="M37" s="30"/>
      <c r="N37" s="552">
        <v>0</v>
      </c>
      <c r="O37" s="761" t="s">
        <v>660</v>
      </c>
    </row>
    <row r="38" spans="1:15" s="1" customFormat="1" ht="15.95" customHeight="1" thickBot="1" x14ac:dyDescent="0.35">
      <c r="B38" s="469" t="s">
        <v>663</v>
      </c>
      <c r="C38" s="472" t="s">
        <v>666</v>
      </c>
      <c r="D38" s="276" t="s">
        <v>32</v>
      </c>
      <c r="E38" s="632"/>
      <c r="F38" s="625"/>
      <c r="G38" s="20"/>
      <c r="H38" s="14"/>
      <c r="I38" s="15"/>
      <c r="J38" s="15"/>
      <c r="K38" s="15"/>
      <c r="L38" s="375"/>
      <c r="M38" s="373"/>
      <c r="N38" s="626">
        <v>0.189</v>
      </c>
      <c r="O38" s="762"/>
    </row>
    <row r="40" spans="1:15" s="1" customFormat="1" ht="15.95" customHeight="1" x14ac:dyDescent="0.3">
      <c r="B40" s="31" t="s">
        <v>191</v>
      </c>
    </row>
    <row r="41" spans="1:15" s="1" customFormat="1" ht="15.95" customHeight="1" x14ac:dyDescent="0.3">
      <c r="B41" s="754" t="s">
        <v>58</v>
      </c>
      <c r="C41" s="754"/>
      <c r="D41" s="754"/>
      <c r="E41" s="754"/>
      <c r="F41" s="754"/>
      <c r="G41" s="754"/>
      <c r="H41" s="754"/>
      <c r="I41" s="754"/>
      <c r="J41" s="754"/>
      <c r="K41" s="754"/>
      <c r="L41" s="754"/>
      <c r="M41" s="754"/>
      <c r="N41" s="754"/>
      <c r="O41" s="754"/>
    </row>
    <row r="42" spans="1:15" s="1" customFormat="1" ht="47.25" customHeight="1" x14ac:dyDescent="0.3">
      <c r="B42" s="755" t="s">
        <v>59</v>
      </c>
      <c r="C42" s="755"/>
      <c r="D42" s="755"/>
      <c r="E42" s="755"/>
      <c r="F42" s="755"/>
      <c r="G42" s="755"/>
      <c r="H42" s="556"/>
      <c r="I42" s="556"/>
      <c r="J42" s="556"/>
      <c r="K42" s="556"/>
      <c r="L42" s="556"/>
      <c r="M42" s="556"/>
      <c r="N42" s="556"/>
      <c r="O42" s="556"/>
    </row>
    <row r="43" spans="1:15" s="1" customFormat="1" ht="15.95" customHeight="1" x14ac:dyDescent="0.3">
      <c r="D43" s="249"/>
      <c r="E43" s="249"/>
      <c r="F43" s="249"/>
      <c r="G43" s="249"/>
    </row>
    <row r="44" spans="1:15" s="1" customFormat="1" ht="15.95" customHeight="1" thickBot="1" x14ac:dyDescent="0.35">
      <c r="B44" s="66" t="s">
        <v>23</v>
      </c>
      <c r="C44" s="3"/>
      <c r="D44" s="54"/>
      <c r="E44" s="34"/>
      <c r="F44" s="48"/>
      <c r="G44" s="48"/>
      <c r="H44" s="7"/>
      <c r="I44" s="7"/>
      <c r="J44" s="7"/>
      <c r="K44" s="7"/>
      <c r="L44" s="3"/>
      <c r="M44" s="3"/>
      <c r="N44" s="3"/>
      <c r="O44" s="2"/>
    </row>
    <row r="45" spans="1:15" s="1" customFormat="1" ht="15.95" customHeight="1" x14ac:dyDescent="0.3">
      <c r="B45" s="474" t="s">
        <v>178</v>
      </c>
      <c r="C45" s="628" t="s">
        <v>294</v>
      </c>
      <c r="D45" s="340" t="s">
        <v>66</v>
      </c>
      <c r="E45" s="611">
        <f>F45+G45</f>
        <v>78.634209571099987</v>
      </c>
      <c r="F45" s="72">
        <f>SUM(H45:J45)</f>
        <v>77.674990159099991</v>
      </c>
      <c r="G45" s="68">
        <f>SUM(K45:M45)</f>
        <v>0.95921941199999994</v>
      </c>
      <c r="H45" s="74">
        <v>73.672213769999999</v>
      </c>
      <c r="I45" s="46">
        <v>4.0026797800000002</v>
      </c>
      <c r="J45" s="46">
        <v>9.6609100000000003E-5</v>
      </c>
      <c r="K45" s="46">
        <v>0.319863915</v>
      </c>
      <c r="L45" s="46">
        <v>0.14068009100000001</v>
      </c>
      <c r="M45" s="76">
        <v>0.49867540599999999</v>
      </c>
      <c r="N45" s="553">
        <v>2.1333090000000001</v>
      </c>
      <c r="O45" s="250"/>
    </row>
    <row r="46" spans="1:15" s="1" customFormat="1" ht="15.95" customHeight="1" x14ac:dyDescent="0.3">
      <c r="B46" s="476" t="s">
        <v>6</v>
      </c>
      <c r="C46" s="58" t="s">
        <v>295</v>
      </c>
      <c r="D46" s="341" t="s">
        <v>66</v>
      </c>
      <c r="E46" s="630">
        <f>F46+G46</f>
        <v>6.4670745836999995E-3</v>
      </c>
      <c r="F46" s="77">
        <f>SUM(H46:J46)</f>
        <v>5.7579931837E-3</v>
      </c>
      <c r="G46" s="78">
        <f>SUM(K46:M46)</f>
        <v>7.090814E-4</v>
      </c>
      <c r="H46" s="79">
        <v>2.411313E-3</v>
      </c>
      <c r="I46" s="28">
        <v>3.3466160000000002E-3</v>
      </c>
      <c r="J46" s="28">
        <v>6.4183699999999998E-8</v>
      </c>
      <c r="K46" s="28">
        <v>6.1641400000000002E-5</v>
      </c>
      <c r="L46" s="28">
        <v>3.6025999999999997E-5</v>
      </c>
      <c r="M46" s="80">
        <v>6.1141400000000001E-4</v>
      </c>
      <c r="N46" s="554">
        <v>1.9581477000000001E-4</v>
      </c>
      <c r="O46" s="226"/>
    </row>
    <row r="47" spans="1:15" s="1" customFormat="1" ht="15.95" customHeight="1" x14ac:dyDescent="0.3">
      <c r="B47" s="476" t="s">
        <v>742</v>
      </c>
      <c r="C47" s="58" t="s">
        <v>743</v>
      </c>
      <c r="D47" s="341" t="s">
        <v>66</v>
      </c>
      <c r="E47" s="630">
        <f>F47+G47</f>
        <v>0.7370034018110001</v>
      </c>
      <c r="F47" s="77">
        <f>SUM(H47:J47)</f>
        <v>0.71758753681100007</v>
      </c>
      <c r="G47" s="78">
        <f>SUM(K47:M47)</f>
        <v>1.9415865000000001E-2</v>
      </c>
      <c r="H47" s="706">
        <v>0.68735212000000001</v>
      </c>
      <c r="I47" s="28">
        <v>3.0215120000000002E-2</v>
      </c>
      <c r="J47" s="28">
        <v>2.0296810999999999E-5</v>
      </c>
      <c r="K47" s="28">
        <v>6.6782999999999999E-3</v>
      </c>
      <c r="L47" s="28">
        <v>1.9271080000000001E-3</v>
      </c>
      <c r="M47" s="80">
        <v>1.0810457000000001E-2</v>
      </c>
      <c r="N47" s="704">
        <v>4.7E-2</v>
      </c>
      <c r="O47" s="226"/>
    </row>
    <row r="48" spans="1:15" s="1" customFormat="1" ht="15.95" customHeight="1" thickBot="1" x14ac:dyDescent="0.35">
      <c r="B48" s="479" t="s">
        <v>13</v>
      </c>
      <c r="C48" s="473" t="s">
        <v>296</v>
      </c>
      <c r="D48" s="276" t="s">
        <v>66</v>
      </c>
      <c r="E48" s="612">
        <f>F48+G48</f>
        <v>8.7411386666999995</v>
      </c>
      <c r="F48" s="73">
        <f>SUM(H48:J48)</f>
        <v>7.9917287927</v>
      </c>
      <c r="G48" s="71">
        <f>SUM(K48:M48)</f>
        <v>0.74940987399999992</v>
      </c>
      <c r="H48" s="248">
        <v>5.0290144320000003</v>
      </c>
      <c r="I48" s="75">
        <v>2.9626291870000001</v>
      </c>
      <c r="J48" s="75">
        <v>8.5173700000000001E-5</v>
      </c>
      <c r="K48" s="75">
        <v>0.134152353</v>
      </c>
      <c r="L48" s="75">
        <v>0.15833847700000001</v>
      </c>
      <c r="M48" s="177">
        <v>0.456919044</v>
      </c>
      <c r="N48" s="374">
        <v>0.40980826999999997</v>
      </c>
      <c r="O48" s="227"/>
    </row>
    <row r="70" spans="5:6" x14ac:dyDescent="0.2">
      <c r="E70" s="705"/>
      <c r="F70" s="705"/>
    </row>
  </sheetData>
  <sheetProtection sheet="1" objects="1" scenarios="1"/>
  <mergeCells count="5">
    <mergeCell ref="B41:O41"/>
    <mergeCell ref="B42:G42"/>
    <mergeCell ref="N22:N34"/>
    <mergeCell ref="O35:O36"/>
    <mergeCell ref="O37:O38"/>
  </mergeCells>
  <phoneticPr fontId="9" type="noConversion"/>
  <hyperlinks>
    <hyperlink ref="O37" r:id="rId1" location="elektriciteit" xr:uid="{00000000-0004-0000-0200-000000000000}"/>
  </hyperlinks>
  <pageMargins left="0.75" right="0.75" top="1" bottom="1" header="0.5" footer="0.5"/>
  <pageSetup paperSize="9" orientation="portrait" r:id="rId2"/>
  <headerFooter alignWithMargins="0"/>
  <ignoredErrors>
    <ignoredError sqref="F7:G20 F48:G48 F22:G33 F45:G46" formulaRange="1"/>
  </ignoredErrors>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pageSetUpPr fitToPage="1"/>
  </sheetPr>
  <dimension ref="A1:U156"/>
  <sheetViews>
    <sheetView zoomScaleNormal="100" zoomScaleSheetLayoutView="100" workbookViewId="0">
      <pane ySplit="4" topLeftCell="A5" activePane="bottomLeft" state="frozen"/>
      <selection pane="bottomLeft"/>
    </sheetView>
  </sheetViews>
  <sheetFormatPr defaultColWidth="11.42578125" defaultRowHeight="12.75" outlineLevelCol="1" x14ac:dyDescent="0.2"/>
  <cols>
    <col min="1" max="1" width="2.7109375" style="312" customWidth="1"/>
    <col min="2" max="2" width="30.7109375" style="82" customWidth="1"/>
    <col min="3" max="3" width="69.42578125" style="82" customWidth="1"/>
    <col min="4" max="4" width="9.7109375" style="82" customWidth="1"/>
    <col min="5" max="5" width="11.140625" style="82" customWidth="1"/>
    <col min="6" max="7" width="12.7109375" style="82" customWidth="1"/>
    <col min="8" max="13" width="12.7109375" style="82" hidden="1" customWidth="1" outlineLevel="1"/>
    <col min="14" max="14" width="12.7109375" style="82" customWidth="1" collapsed="1"/>
    <col min="15" max="15" width="155" style="82" customWidth="1"/>
    <col min="16" max="16" width="42.140625" style="82" customWidth="1"/>
    <col min="17" max="16384" width="11.42578125" style="82"/>
  </cols>
  <sheetData>
    <row r="1" spans="1:15" ht="13.5" thickBot="1" x14ac:dyDescent="0.25"/>
    <row r="2" spans="1:15" x14ac:dyDescent="0.2">
      <c r="B2" s="100" t="s">
        <v>78</v>
      </c>
      <c r="C2" s="101"/>
      <c r="D2" s="101"/>
      <c r="E2" s="101"/>
      <c r="F2" s="102"/>
      <c r="G2" s="102"/>
      <c r="H2" s="102"/>
      <c r="I2" s="102"/>
      <c r="J2" s="102"/>
      <c r="K2" s="102"/>
      <c r="L2" s="102"/>
      <c r="M2" s="102"/>
      <c r="N2" s="102"/>
      <c r="O2" s="103"/>
    </row>
    <row r="3" spans="1:15" ht="13.5" thickBot="1" x14ac:dyDescent="0.25">
      <c r="B3" s="104"/>
      <c r="C3" s="105"/>
      <c r="D3" s="105"/>
      <c r="E3" s="105"/>
      <c r="F3" s="106"/>
      <c r="G3" s="106"/>
      <c r="H3" s="106"/>
      <c r="I3" s="106"/>
      <c r="J3" s="106"/>
      <c r="K3" s="106"/>
      <c r="L3" s="106"/>
      <c r="M3" s="106"/>
      <c r="N3" s="106"/>
      <c r="O3" s="107"/>
    </row>
    <row r="4" spans="1:15" ht="58.5" thickBot="1" x14ac:dyDescent="0.35">
      <c r="B4" s="92" t="s">
        <v>37</v>
      </c>
      <c r="C4" s="93" t="s">
        <v>64</v>
      </c>
      <c r="D4" s="528" t="s">
        <v>60</v>
      </c>
      <c r="E4" s="547" t="s">
        <v>61</v>
      </c>
      <c r="F4" s="94" t="s">
        <v>62</v>
      </c>
      <c r="G4" s="95" t="s">
        <v>63</v>
      </c>
      <c r="H4" s="96" t="s">
        <v>68</v>
      </c>
      <c r="I4" s="97" t="s">
        <v>69</v>
      </c>
      <c r="J4" s="97" t="s">
        <v>70</v>
      </c>
      <c r="K4" s="97" t="s">
        <v>71</v>
      </c>
      <c r="L4" s="97" t="s">
        <v>72</v>
      </c>
      <c r="M4" s="98" t="s">
        <v>73</v>
      </c>
      <c r="N4" s="547" t="s">
        <v>655</v>
      </c>
      <c r="O4" s="99" t="s">
        <v>38</v>
      </c>
    </row>
    <row r="5" spans="1:15" s="228" customFormat="1" ht="15.95" customHeight="1" thickBot="1" x14ac:dyDescent="0.35">
      <c r="B5" s="229" t="s">
        <v>76</v>
      </c>
      <c r="C5" s="212"/>
      <c r="D5" s="212"/>
      <c r="E5" s="213"/>
      <c r="F5" s="214"/>
      <c r="G5" s="214"/>
      <c r="H5" s="215"/>
      <c r="I5" s="215"/>
      <c r="J5" s="215"/>
      <c r="K5" s="215"/>
      <c r="L5" s="215"/>
      <c r="M5" s="215"/>
      <c r="N5" s="213"/>
      <c r="O5" s="229"/>
    </row>
    <row r="6" spans="1:15" s="221" customFormat="1" ht="15.95" customHeight="1" x14ac:dyDescent="0.3">
      <c r="B6" s="450" t="s">
        <v>172</v>
      </c>
      <c r="C6" s="451" t="s">
        <v>301</v>
      </c>
      <c r="D6" s="201" t="s">
        <v>66</v>
      </c>
      <c r="E6" s="364">
        <f>F6+G6</f>
        <v>67.373543935746</v>
      </c>
      <c r="F6" s="216">
        <f t="shared" ref="F6:F24" si="0">SUM(H6:J6)</f>
        <v>67.118864084745994</v>
      </c>
      <c r="G6" s="245">
        <f t="shared" ref="G6:G24" si="1">SUM(K6:M6)</f>
        <v>0.25467985100000001</v>
      </c>
      <c r="H6" s="216">
        <v>64.860485539999999</v>
      </c>
      <c r="I6" s="217">
        <v>2.2583776809999998</v>
      </c>
      <c r="J6" s="217">
        <v>8.6374599999999998E-7</v>
      </c>
      <c r="K6" s="217">
        <v>0.115247786</v>
      </c>
      <c r="L6" s="217">
        <v>2.7658799999999997E-4</v>
      </c>
      <c r="M6" s="218">
        <v>0.139155477</v>
      </c>
      <c r="N6" s="553">
        <v>2.2810041999999999</v>
      </c>
      <c r="O6" s="230"/>
    </row>
    <row r="7" spans="1:15" s="3" customFormat="1" ht="15.95" customHeight="1" x14ac:dyDescent="0.3">
      <c r="B7" s="391"/>
      <c r="C7" s="452" t="s">
        <v>302</v>
      </c>
      <c r="D7" s="202" t="s">
        <v>66</v>
      </c>
      <c r="E7" s="684">
        <f>F7+G7</f>
        <v>57.430618696000003</v>
      </c>
      <c r="F7" s="206">
        <f t="shared" si="0"/>
        <v>56.108039634000001</v>
      </c>
      <c r="G7" s="246">
        <f t="shared" si="1"/>
        <v>1.322579062</v>
      </c>
      <c r="H7" s="206">
        <v>54.383524489999999</v>
      </c>
      <c r="I7" s="219">
        <v>1.7241918430000001</v>
      </c>
      <c r="J7" s="219">
        <v>3.2330100000000001E-4</v>
      </c>
      <c r="K7" s="219">
        <v>0.86890339900000002</v>
      </c>
      <c r="L7" s="219">
        <v>8.4678268000000001E-2</v>
      </c>
      <c r="M7" s="220">
        <v>0.36899739500000001</v>
      </c>
      <c r="N7" s="557">
        <v>1.310208</v>
      </c>
      <c r="O7" s="144"/>
    </row>
    <row r="8" spans="1:15" s="221" customFormat="1" ht="15.95" customHeight="1" x14ac:dyDescent="0.3">
      <c r="B8" s="391" t="s">
        <v>180</v>
      </c>
      <c r="C8" s="452" t="s">
        <v>303</v>
      </c>
      <c r="D8" s="202" t="s">
        <v>66</v>
      </c>
      <c r="E8" s="684">
        <f t="shared" ref="E8:E70" si="2">F8+G8</f>
        <v>87.480074645190001</v>
      </c>
      <c r="F8" s="206">
        <f t="shared" si="0"/>
        <v>86.994537144190005</v>
      </c>
      <c r="G8" s="246">
        <f t="shared" si="1"/>
        <v>0.48553750100000004</v>
      </c>
      <c r="H8" s="206">
        <v>82.699712950000006</v>
      </c>
      <c r="I8" s="219">
        <v>4.2948225019999997</v>
      </c>
      <c r="J8" s="219">
        <v>1.69219E-6</v>
      </c>
      <c r="K8" s="219">
        <v>0.210886925</v>
      </c>
      <c r="L8" s="219">
        <v>4.9707500000000003E-4</v>
      </c>
      <c r="M8" s="220">
        <v>0.27415350100000002</v>
      </c>
      <c r="N8" s="557">
        <v>3.9760683000000001</v>
      </c>
      <c r="O8" s="127"/>
    </row>
    <row r="9" spans="1:15" s="208" customFormat="1" ht="15.95" customHeight="1" x14ac:dyDescent="0.3">
      <c r="A9" s="749"/>
      <c r="B9" s="453" t="s">
        <v>155</v>
      </c>
      <c r="C9" s="443" t="s">
        <v>304</v>
      </c>
      <c r="D9" s="204" t="s">
        <v>66</v>
      </c>
      <c r="E9" s="684">
        <f t="shared" si="2"/>
        <v>116.64282260499999</v>
      </c>
      <c r="F9" s="206">
        <f t="shared" si="0"/>
        <v>115.376065243</v>
      </c>
      <c r="G9" s="246">
        <f t="shared" si="1"/>
        <v>1.2667573619999999</v>
      </c>
      <c r="H9" s="205">
        <v>111.418296</v>
      </c>
      <c r="I9" s="193">
        <v>3.9575334089999998</v>
      </c>
      <c r="J9" s="193">
        <v>2.3583400000000001E-4</v>
      </c>
      <c r="K9" s="193">
        <v>0.66026049899999995</v>
      </c>
      <c r="L9" s="193">
        <v>0.10586332499999999</v>
      </c>
      <c r="M9" s="203">
        <v>0.50063353799999999</v>
      </c>
      <c r="N9" s="558">
        <v>4.3668866</v>
      </c>
      <c r="O9" s="497" t="s">
        <v>429</v>
      </c>
    </row>
    <row r="10" spans="1:15" s="221" customFormat="1" ht="15.95" customHeight="1" x14ac:dyDescent="0.3">
      <c r="B10" s="391" t="s">
        <v>181</v>
      </c>
      <c r="C10" s="452" t="s">
        <v>305</v>
      </c>
      <c r="D10" s="202" t="s">
        <v>66</v>
      </c>
      <c r="E10" s="684">
        <f t="shared" si="2"/>
        <v>86.036126065999994</v>
      </c>
      <c r="F10" s="206">
        <f t="shared" si="0"/>
        <v>85.101761578999998</v>
      </c>
      <c r="G10" s="246">
        <f t="shared" si="1"/>
        <v>0.93436448700000008</v>
      </c>
      <c r="H10" s="206">
        <v>82.182498170000002</v>
      </c>
      <c r="I10" s="219">
        <v>2.9190894570000001</v>
      </c>
      <c r="J10" s="219">
        <v>1.73952E-4</v>
      </c>
      <c r="K10" s="219">
        <v>0.48701032999999999</v>
      </c>
      <c r="L10" s="219">
        <v>7.8085113999999997E-2</v>
      </c>
      <c r="M10" s="220">
        <v>0.36926904300000002</v>
      </c>
      <c r="N10" s="557">
        <v>3.2210280999999998</v>
      </c>
      <c r="O10" s="127"/>
    </row>
    <row r="11" spans="1:15" s="221" customFormat="1" ht="15.95" customHeight="1" x14ac:dyDescent="0.3">
      <c r="A11" s="750"/>
      <c r="B11" s="453" t="s">
        <v>154</v>
      </c>
      <c r="C11" s="443" t="s">
        <v>156</v>
      </c>
      <c r="D11" s="204" t="s">
        <v>66</v>
      </c>
      <c r="E11" s="684">
        <f t="shared" si="2"/>
        <v>10.502969934000001</v>
      </c>
      <c r="F11" s="206">
        <f t="shared" si="0"/>
        <v>10.283765384000001</v>
      </c>
      <c r="G11" s="246">
        <f t="shared" si="1"/>
        <v>0.21920455</v>
      </c>
      <c r="H11" s="205">
        <v>9.0752188660000002</v>
      </c>
      <c r="I11" s="193">
        <v>1.2085360000000001</v>
      </c>
      <c r="J11" s="193">
        <v>1.0518E-5</v>
      </c>
      <c r="K11" s="193">
        <v>4.4049999999999999E-2</v>
      </c>
      <c r="L11" s="193">
        <v>2.134455E-2</v>
      </c>
      <c r="M11" s="203">
        <v>0.15381</v>
      </c>
      <c r="N11" s="559">
        <v>0.66373762999999997</v>
      </c>
      <c r="O11" s="497" t="s">
        <v>431</v>
      </c>
    </row>
    <row r="12" spans="1:15" s="221" customFormat="1" ht="15.95" customHeight="1" x14ac:dyDescent="0.3">
      <c r="B12" s="391" t="s">
        <v>173</v>
      </c>
      <c r="C12" s="452" t="s">
        <v>647</v>
      </c>
      <c r="D12" s="202" t="s">
        <v>66</v>
      </c>
      <c r="E12" s="684">
        <f t="shared" si="2"/>
        <v>41.437402466000002</v>
      </c>
      <c r="F12" s="206">
        <f t="shared" si="0"/>
        <v>40.997109483999999</v>
      </c>
      <c r="G12" s="246">
        <f t="shared" si="1"/>
        <v>0.440292982</v>
      </c>
      <c r="H12" s="206">
        <v>40.160451459999997</v>
      </c>
      <c r="I12" s="219">
        <v>0.836456329</v>
      </c>
      <c r="J12" s="219">
        <v>2.01695E-4</v>
      </c>
      <c r="K12" s="219">
        <v>0.143109441</v>
      </c>
      <c r="L12" s="219">
        <v>3.6765454000000003E-2</v>
      </c>
      <c r="M12" s="220">
        <v>0.26041808700000002</v>
      </c>
      <c r="N12" s="557">
        <v>1.9825336</v>
      </c>
      <c r="O12" s="144"/>
    </row>
    <row r="13" spans="1:15" s="221" customFormat="1" ht="15.95" customHeight="1" x14ac:dyDescent="0.3">
      <c r="A13" s="751"/>
      <c r="B13" s="453" t="s">
        <v>257</v>
      </c>
      <c r="C13" s="443" t="s">
        <v>333</v>
      </c>
      <c r="D13" s="202" t="s">
        <v>66</v>
      </c>
      <c r="E13" s="684">
        <f>F13+G13</f>
        <v>23.966327036000003</v>
      </c>
      <c r="F13" s="206">
        <f>SUM(H13:J13)</f>
        <v>22.022420796000002</v>
      </c>
      <c r="G13" s="246">
        <f>SUM(K13:M13)</f>
        <v>1.94390624</v>
      </c>
      <c r="H13" s="207">
        <v>17.80204998</v>
      </c>
      <c r="I13" s="193">
        <v>4.2202526310000001</v>
      </c>
      <c r="J13" s="193">
        <v>1.1818499999999999E-4</v>
      </c>
      <c r="K13" s="193">
        <v>0.34419691600000002</v>
      </c>
      <c r="L13" s="193">
        <v>0.288420014</v>
      </c>
      <c r="M13" s="203">
        <v>1.31128931</v>
      </c>
      <c r="N13" s="558">
        <v>1.5279646</v>
      </c>
      <c r="O13" s="144" t="s">
        <v>536</v>
      </c>
    </row>
    <row r="14" spans="1:15" s="221" customFormat="1" ht="15.95" customHeight="1" x14ac:dyDescent="0.3">
      <c r="A14" s="210"/>
      <c r="B14" s="453" t="s">
        <v>696</v>
      </c>
      <c r="C14" s="443" t="s">
        <v>697</v>
      </c>
      <c r="D14" s="202" t="s">
        <v>66</v>
      </c>
      <c r="E14" s="671">
        <v>0.13869400000000001</v>
      </c>
      <c r="F14" s="669">
        <f>SUM(H14:J14)</f>
        <v>0.13187077</v>
      </c>
      <c r="G14" s="675">
        <f>SUM(K14:M14)</f>
        <v>6.8230000000000001E-3</v>
      </c>
      <c r="H14" s="672">
        <v>0.10752</v>
      </c>
      <c r="I14" s="674">
        <v>2.4343E-2</v>
      </c>
      <c r="J14" s="674">
        <v>7.7700000000000001E-6</v>
      </c>
      <c r="K14" s="674">
        <v>1.5120000000000001E-3</v>
      </c>
      <c r="L14" s="674">
        <v>1.3060000000000001E-3</v>
      </c>
      <c r="M14" s="676">
        <v>4.0049999999999999E-3</v>
      </c>
      <c r="N14" s="673">
        <v>7.7590000000000003E-3</v>
      </c>
      <c r="O14" s="144"/>
    </row>
    <row r="15" spans="1:15" s="221" customFormat="1" ht="15.95" customHeight="1" x14ac:dyDescent="0.3">
      <c r="B15" s="391" t="s">
        <v>174</v>
      </c>
      <c r="C15" s="452" t="s">
        <v>306</v>
      </c>
      <c r="D15" s="202" t="s">
        <v>66</v>
      </c>
      <c r="E15" s="684">
        <f t="shared" si="2"/>
        <v>67.654164886559997</v>
      </c>
      <c r="F15" s="206">
        <f t="shared" si="0"/>
        <v>67.462888655559993</v>
      </c>
      <c r="G15" s="246">
        <f t="shared" si="1"/>
        <v>0.19127623100000002</v>
      </c>
      <c r="H15" s="206">
        <v>65.497434999999996</v>
      </c>
      <c r="I15" s="219">
        <v>1.965453157</v>
      </c>
      <c r="J15" s="219">
        <v>4.9856000000000004E-7</v>
      </c>
      <c r="K15" s="219">
        <v>0.10698237300000001</v>
      </c>
      <c r="L15" s="219">
        <v>1.52812E-4</v>
      </c>
      <c r="M15" s="220">
        <v>8.4141045999999997E-2</v>
      </c>
      <c r="N15" s="557">
        <v>1.8253732</v>
      </c>
      <c r="O15" s="127"/>
    </row>
    <row r="16" spans="1:15" s="221" customFormat="1" ht="15.95" customHeight="1" x14ac:dyDescent="0.3">
      <c r="B16" s="391" t="s">
        <v>297</v>
      </c>
      <c r="C16" s="452" t="s">
        <v>307</v>
      </c>
      <c r="D16" s="202" t="s">
        <v>66</v>
      </c>
      <c r="E16" s="684">
        <f t="shared" si="2"/>
        <v>26.906598830000004</v>
      </c>
      <c r="F16" s="206">
        <f t="shared" si="0"/>
        <v>26.183823235000002</v>
      </c>
      <c r="G16" s="246">
        <f t="shared" si="1"/>
        <v>0.7227755950000001</v>
      </c>
      <c r="H16" s="206">
        <v>25.522662820000001</v>
      </c>
      <c r="I16" s="219">
        <v>0.66042891400000003</v>
      </c>
      <c r="J16" s="219">
        <v>7.3150099999999996E-4</v>
      </c>
      <c r="K16" s="219">
        <v>0.56285637600000005</v>
      </c>
      <c r="L16" s="219">
        <v>3.0280949000000001E-2</v>
      </c>
      <c r="M16" s="220">
        <v>0.12963827</v>
      </c>
      <c r="N16" s="560">
        <v>0.43257216999999998</v>
      </c>
      <c r="O16" s="144" t="s">
        <v>433</v>
      </c>
    </row>
    <row r="17" spans="1:15" s="221" customFormat="1" ht="15.95" customHeight="1" x14ac:dyDescent="0.3">
      <c r="B17" s="391" t="s">
        <v>298</v>
      </c>
      <c r="C17" s="452" t="s">
        <v>308</v>
      </c>
      <c r="D17" s="202" t="s">
        <v>66</v>
      </c>
      <c r="E17" s="684">
        <f t="shared" si="2"/>
        <v>53.894480059999992</v>
      </c>
      <c r="F17" s="206">
        <f t="shared" si="0"/>
        <v>52.437000428999994</v>
      </c>
      <c r="G17" s="246">
        <f t="shared" si="1"/>
        <v>1.457479631</v>
      </c>
      <c r="H17" s="206">
        <v>52.083659259999997</v>
      </c>
      <c r="I17" s="219">
        <v>0.35151361800000003</v>
      </c>
      <c r="J17" s="219">
        <v>1.827551E-3</v>
      </c>
      <c r="K17" s="219">
        <v>1.323462605</v>
      </c>
      <c r="L17" s="219">
        <v>2.0516096000000001E-2</v>
      </c>
      <c r="M17" s="220">
        <v>0.11350093</v>
      </c>
      <c r="N17" s="560">
        <v>0.59231434000000005</v>
      </c>
      <c r="O17" s="144"/>
    </row>
    <row r="18" spans="1:15" s="221" customFormat="1" ht="15.95" customHeight="1" x14ac:dyDescent="0.3">
      <c r="B18" s="391" t="s">
        <v>684</v>
      </c>
      <c r="C18" s="452" t="s">
        <v>692</v>
      </c>
      <c r="D18" s="202" t="s">
        <v>66</v>
      </c>
      <c r="E18" s="684">
        <v>19.262839</v>
      </c>
      <c r="F18" s="206">
        <f>SUM(H18:J18)</f>
        <v>18.400904553829999</v>
      </c>
      <c r="G18" s="246">
        <f>SUM(K18:M18)</f>
        <v>0.86193372200000007</v>
      </c>
      <c r="H18" s="206">
        <v>16.698871</v>
      </c>
      <c r="I18" s="219">
        <v>1.7018405000000001</v>
      </c>
      <c r="J18" s="219">
        <v>1.9305382999999999E-4</v>
      </c>
      <c r="K18" s="219">
        <v>0.34086548999999999</v>
      </c>
      <c r="L18" s="219">
        <v>9.7764361999999994E-2</v>
      </c>
      <c r="M18" s="220">
        <v>0.42330387000000003</v>
      </c>
      <c r="N18" s="560">
        <v>0.84120300000000003</v>
      </c>
      <c r="O18" s="144"/>
    </row>
    <row r="19" spans="1:15" s="221" customFormat="1" ht="15.95" customHeight="1" x14ac:dyDescent="0.3">
      <c r="B19" s="391" t="s">
        <v>175</v>
      </c>
      <c r="C19" s="452" t="s">
        <v>309</v>
      </c>
      <c r="D19" s="202" t="s">
        <v>66</v>
      </c>
      <c r="E19" s="365">
        <f t="shared" si="2"/>
        <v>66.440044235426996</v>
      </c>
      <c r="F19" s="206">
        <f t="shared" si="0"/>
        <v>66.280886819426996</v>
      </c>
      <c r="G19" s="246">
        <f t="shared" si="1"/>
        <v>0.159157416</v>
      </c>
      <c r="H19" s="206">
        <v>65.058429059999995</v>
      </c>
      <c r="I19" s="219">
        <v>1.2224573949999999</v>
      </c>
      <c r="J19" s="219">
        <v>3.6442700000000001E-7</v>
      </c>
      <c r="K19" s="219">
        <v>7.9399064000000005E-2</v>
      </c>
      <c r="L19" s="219">
        <v>1.22955E-4</v>
      </c>
      <c r="M19" s="220">
        <v>7.9635396999999997E-2</v>
      </c>
      <c r="N19" s="557">
        <v>1.1852502</v>
      </c>
      <c r="O19" s="144"/>
    </row>
    <row r="20" spans="1:15" s="221" customFormat="1" ht="15.95" customHeight="1" x14ac:dyDescent="0.3">
      <c r="B20" s="391" t="s">
        <v>176</v>
      </c>
      <c r="C20" s="452" t="s">
        <v>310</v>
      </c>
      <c r="D20" s="202" t="s">
        <v>66</v>
      </c>
      <c r="E20" s="365">
        <f t="shared" si="2"/>
        <v>66.190382238718001</v>
      </c>
      <c r="F20" s="206">
        <f t="shared" si="0"/>
        <v>65.998087715718</v>
      </c>
      <c r="G20" s="246">
        <f t="shared" si="1"/>
        <v>0.19229452300000002</v>
      </c>
      <c r="H20" s="206">
        <v>64.350264190000004</v>
      </c>
      <c r="I20" s="219">
        <v>1.6478230650000001</v>
      </c>
      <c r="J20" s="219">
        <v>4.6071800000000001E-7</v>
      </c>
      <c r="K20" s="219">
        <v>0.12795421500000001</v>
      </c>
      <c r="L20" s="219">
        <v>1.4129999999999999E-4</v>
      </c>
      <c r="M20" s="220">
        <v>6.4199008000000002E-2</v>
      </c>
      <c r="N20" s="557">
        <v>1.5755971</v>
      </c>
      <c r="O20" s="144"/>
    </row>
    <row r="21" spans="1:15" s="210" customFormat="1" ht="15.95" customHeight="1" x14ac:dyDescent="0.3">
      <c r="B21" s="454" t="s">
        <v>169</v>
      </c>
      <c r="C21" s="443" t="s">
        <v>311</v>
      </c>
      <c r="D21" s="202" t="s">
        <v>66</v>
      </c>
      <c r="E21" s="365">
        <f t="shared" si="2"/>
        <v>105.08996577799999</v>
      </c>
      <c r="F21" s="206">
        <f t="shared" si="0"/>
        <v>101.570789248</v>
      </c>
      <c r="G21" s="246">
        <f t="shared" si="1"/>
        <v>3.5191765300000002</v>
      </c>
      <c r="H21" s="205">
        <v>97.463368279999997</v>
      </c>
      <c r="I21" s="193">
        <v>4.1069153299999996</v>
      </c>
      <c r="J21" s="193">
        <v>5.0563799999999999E-4</v>
      </c>
      <c r="K21" s="193">
        <v>2.4865384100000001</v>
      </c>
      <c r="L21" s="193">
        <v>0.166872727</v>
      </c>
      <c r="M21" s="203">
        <v>0.86576539299999999</v>
      </c>
      <c r="N21" s="558">
        <v>4.3073294000000004</v>
      </c>
      <c r="O21" s="497"/>
    </row>
    <row r="22" spans="1:15" s="210" customFormat="1" ht="15.95" customHeight="1" x14ac:dyDescent="0.3">
      <c r="A22" s="221"/>
      <c r="B22" s="454" t="s">
        <v>799</v>
      </c>
      <c r="C22" s="443" t="s">
        <v>800</v>
      </c>
      <c r="D22" s="202" t="s">
        <v>66</v>
      </c>
      <c r="E22" s="365">
        <f t="shared" ref="E22" si="3">F22+G22</f>
        <v>8.6189531960100005</v>
      </c>
      <c r="F22" s="206">
        <f t="shared" ref="F22" si="4">SUM(H22:J22)</f>
        <v>6.9619906090099999</v>
      </c>
      <c r="G22" s="246">
        <f t="shared" ref="G22" si="5">SUM(K22:M22)</f>
        <v>1.6569625870000002</v>
      </c>
      <c r="H22" s="206">
        <v>6.2357399999999998</v>
      </c>
      <c r="I22" s="219">
        <v>0.72561869000000001</v>
      </c>
      <c r="J22" s="219">
        <v>6.3191900999999995E-4</v>
      </c>
      <c r="K22" s="219">
        <v>1.3066487</v>
      </c>
      <c r="L22" s="219">
        <v>4.5384867000000002E-2</v>
      </c>
      <c r="M22" s="220">
        <v>0.30492902</v>
      </c>
      <c r="N22" s="558">
        <v>0.58299999999999996</v>
      </c>
      <c r="O22" s="497"/>
    </row>
    <row r="23" spans="1:15" s="221" customFormat="1" ht="15.95" customHeight="1" x14ac:dyDescent="0.3">
      <c r="A23" s="210"/>
      <c r="B23" s="391" t="s">
        <v>171</v>
      </c>
      <c r="C23" s="452" t="s">
        <v>312</v>
      </c>
      <c r="D23" s="202" t="s">
        <v>66</v>
      </c>
      <c r="E23" s="365">
        <f t="shared" si="2"/>
        <v>20.146232663999999</v>
      </c>
      <c r="F23" s="206">
        <f t="shared" si="0"/>
        <v>18.446454474999999</v>
      </c>
      <c r="G23" s="246">
        <f t="shared" si="1"/>
        <v>1.6997781889999999</v>
      </c>
      <c r="H23" s="206">
        <v>15.2670628</v>
      </c>
      <c r="I23" s="219">
        <v>3.1792483420000002</v>
      </c>
      <c r="J23" s="219">
        <v>1.4333299999999999E-4</v>
      </c>
      <c r="K23" s="219">
        <v>0.41319072200000001</v>
      </c>
      <c r="L23" s="219">
        <v>0.220736971</v>
      </c>
      <c r="M23" s="220">
        <v>1.0658504959999999</v>
      </c>
      <c r="N23" s="557">
        <v>1.3231634999999999</v>
      </c>
      <c r="O23" s="144"/>
    </row>
    <row r="24" spans="1:15" s="210" customFormat="1" ht="15.95" customHeight="1" x14ac:dyDescent="0.3">
      <c r="B24" s="454" t="s">
        <v>166</v>
      </c>
      <c r="C24" s="443" t="s">
        <v>648</v>
      </c>
      <c r="D24" s="202" t="s">
        <v>66</v>
      </c>
      <c r="E24" s="365">
        <f t="shared" si="2"/>
        <v>6.4440921323000002E-3</v>
      </c>
      <c r="F24" s="206">
        <f t="shared" si="0"/>
        <v>2.9353211323000002E-3</v>
      </c>
      <c r="G24" s="246">
        <f t="shared" si="1"/>
        <v>3.5087709999999999E-3</v>
      </c>
      <c r="H24" s="205">
        <v>2.260948E-3</v>
      </c>
      <c r="I24" s="193">
        <v>6.7431200000000005E-4</v>
      </c>
      <c r="J24" s="193">
        <v>6.1132299999999997E-8</v>
      </c>
      <c r="K24" s="193">
        <v>7.1515399999999996E-5</v>
      </c>
      <c r="L24" s="193">
        <v>4.3353599999999998E-5</v>
      </c>
      <c r="M24" s="203">
        <v>3.3939019999999999E-3</v>
      </c>
      <c r="N24" s="561">
        <v>2.6745756000000001E-4</v>
      </c>
      <c r="O24" s="497" t="s">
        <v>463</v>
      </c>
    </row>
    <row r="25" spans="1:15" s="210" customFormat="1" ht="15.95" customHeight="1" x14ac:dyDescent="0.3">
      <c r="A25" s="221"/>
      <c r="B25" s="454" t="s">
        <v>685</v>
      </c>
      <c r="C25" s="443" t="s">
        <v>689</v>
      </c>
      <c r="D25" s="202" t="s">
        <v>66</v>
      </c>
      <c r="E25" s="365">
        <v>0.5</v>
      </c>
      <c r="F25" s="206">
        <f>SUM(H25:J25)</f>
        <v>0.45022152897000001</v>
      </c>
      <c r="G25" s="246">
        <f>SUM(K25:M25)</f>
        <v>5.0210798299999998E-2</v>
      </c>
      <c r="H25" s="205">
        <v>0.32452278000000001</v>
      </c>
      <c r="I25" s="193">
        <v>0.12568631999999999</v>
      </c>
      <c r="J25" s="193">
        <v>1.242897E-5</v>
      </c>
      <c r="K25" s="193">
        <v>2.3633009E-2</v>
      </c>
      <c r="L25" s="193">
        <v>6.7318433E-3</v>
      </c>
      <c r="M25" s="203">
        <v>1.9845946E-2</v>
      </c>
      <c r="N25" s="673">
        <v>2.7848000000000001E-2</v>
      </c>
      <c r="O25" s="497"/>
    </row>
    <row r="26" spans="1:15" s="221" customFormat="1" ht="15.95" customHeight="1" x14ac:dyDescent="0.3">
      <c r="B26" s="391" t="s">
        <v>188</v>
      </c>
      <c r="C26" s="452" t="s">
        <v>313</v>
      </c>
      <c r="D26" s="202" t="s">
        <v>66</v>
      </c>
      <c r="E26" s="365">
        <f t="shared" si="2"/>
        <v>74.688290715000008</v>
      </c>
      <c r="F26" s="206">
        <v>71.802673815000006</v>
      </c>
      <c r="G26" s="246">
        <v>2.8856169</v>
      </c>
      <c r="H26" s="206">
        <v>43.863203159999998</v>
      </c>
      <c r="I26" s="219">
        <v>6.9785178490000002</v>
      </c>
      <c r="J26" s="219">
        <v>4.7159200000000001E-4</v>
      </c>
      <c r="K26" s="219">
        <v>1.047101378</v>
      </c>
      <c r="L26" s="219">
        <v>0.376073294</v>
      </c>
      <c r="M26" s="220">
        <v>1.590460539</v>
      </c>
      <c r="N26" s="557">
        <v>2.8634349000000001</v>
      </c>
      <c r="O26" s="498"/>
    </row>
    <row r="27" spans="1:15" s="221" customFormat="1" ht="15.95" customHeight="1" x14ac:dyDescent="0.3">
      <c r="B27" s="391" t="s">
        <v>182</v>
      </c>
      <c r="C27" s="452" t="s">
        <v>314</v>
      </c>
      <c r="D27" s="202" t="s">
        <v>66</v>
      </c>
      <c r="E27" s="365">
        <f t="shared" si="2"/>
        <v>135.04491924519999</v>
      </c>
      <c r="F27" s="206">
        <f>SUM(H27:J27)</f>
        <v>133.5115559162</v>
      </c>
      <c r="G27" s="246">
        <f>SUM(K27:M27)</f>
        <v>1.5333633290000002</v>
      </c>
      <c r="H27" s="206">
        <v>121.07003280000001</v>
      </c>
      <c r="I27" s="219">
        <v>12.441470170000001</v>
      </c>
      <c r="J27" s="219">
        <v>5.2946199999999998E-5</v>
      </c>
      <c r="K27" s="219">
        <v>0.227699608</v>
      </c>
      <c r="L27" s="219">
        <v>5.9689699999999999E-4</v>
      </c>
      <c r="M27" s="220">
        <v>1.3050668240000001</v>
      </c>
      <c r="N27" s="557">
        <v>6.8272475000000004</v>
      </c>
      <c r="O27" s="144"/>
    </row>
    <row r="28" spans="1:15" s="221" customFormat="1" ht="15.95" customHeight="1" x14ac:dyDescent="0.3">
      <c r="B28" s="391" t="s">
        <v>177</v>
      </c>
      <c r="C28" s="452" t="s">
        <v>315</v>
      </c>
      <c r="D28" s="202" t="s">
        <v>66</v>
      </c>
      <c r="E28" s="365">
        <f t="shared" si="2"/>
        <v>66.976905202777004</v>
      </c>
      <c r="F28" s="206">
        <f>SUM(H28:J28)</f>
        <v>66.776308478777011</v>
      </c>
      <c r="G28" s="246">
        <f>SUM(K28:M28)</f>
        <v>0.200596724</v>
      </c>
      <c r="H28" s="206">
        <v>65.22515654</v>
      </c>
      <c r="I28" s="219">
        <v>1.551151508</v>
      </c>
      <c r="J28" s="219">
        <v>4.3077700000000002E-7</v>
      </c>
      <c r="K28" s="219">
        <v>0.117071919</v>
      </c>
      <c r="L28" s="219">
        <v>1.3647600000000001E-4</v>
      </c>
      <c r="M28" s="220">
        <v>8.3388328999999997E-2</v>
      </c>
      <c r="N28" s="557">
        <v>1.4286312000000001</v>
      </c>
      <c r="O28" s="144"/>
    </row>
    <row r="29" spans="1:15" s="228" customFormat="1" ht="27" x14ac:dyDescent="0.3">
      <c r="A29" s="752"/>
      <c r="B29" s="391" t="s">
        <v>736</v>
      </c>
      <c r="C29" s="452" t="s">
        <v>735</v>
      </c>
      <c r="D29" s="738" t="s">
        <v>66</v>
      </c>
      <c r="E29" s="684" t="s">
        <v>741</v>
      </c>
      <c r="F29" s="739"/>
      <c r="G29" s="740"/>
      <c r="H29" s="739"/>
      <c r="I29" s="746"/>
      <c r="J29" s="746"/>
      <c r="K29" s="746"/>
      <c r="L29" s="746"/>
      <c r="M29" s="747"/>
      <c r="N29" s="557"/>
      <c r="O29" s="748" t="s">
        <v>780</v>
      </c>
    </row>
    <row r="30" spans="1:15" s="221" customFormat="1" ht="15.95" customHeight="1" x14ac:dyDescent="0.3">
      <c r="B30" s="391" t="s">
        <v>22</v>
      </c>
      <c r="C30" s="452" t="s">
        <v>316</v>
      </c>
      <c r="D30" s="202" t="s">
        <v>66</v>
      </c>
      <c r="E30" s="684">
        <f t="shared" si="2"/>
        <v>78.578626275000005</v>
      </c>
      <c r="F30" s="206">
        <f>SUM(H30:J30)</f>
        <v>73.710795457000003</v>
      </c>
      <c r="G30" s="246">
        <f>SUM(K30:M30)</f>
        <v>4.8678308179999998</v>
      </c>
      <c r="H30" s="206">
        <v>66.410528310000004</v>
      </c>
      <c r="I30" s="219">
        <v>7.2995806109999997</v>
      </c>
      <c r="J30" s="219">
        <v>6.8653599999999996E-4</v>
      </c>
      <c r="K30" s="219">
        <v>2.1115276810000001</v>
      </c>
      <c r="L30" s="219">
        <v>0.44854623599999999</v>
      </c>
      <c r="M30" s="220">
        <v>2.3077569009999999</v>
      </c>
      <c r="N30" s="557">
        <v>4.6766762000000002</v>
      </c>
      <c r="O30" s="144"/>
    </row>
    <row r="31" spans="1:15" s="221" customFormat="1" ht="15.95" customHeight="1" x14ac:dyDescent="0.3">
      <c r="A31" s="753"/>
      <c r="B31" s="391"/>
      <c r="C31" s="452" t="s">
        <v>317</v>
      </c>
      <c r="D31" s="202" t="s">
        <v>66</v>
      </c>
      <c r="E31" s="684">
        <f t="shared" si="2"/>
        <v>63.859635998999998</v>
      </c>
      <c r="F31" s="206">
        <f>SUM(H31:J31)</f>
        <v>20.617020590999999</v>
      </c>
      <c r="G31" s="246">
        <f>SUM(K31:M31)</f>
        <v>43.242615407999999</v>
      </c>
      <c r="H31" s="206">
        <v>18.910667480000001</v>
      </c>
      <c r="I31" s="219">
        <v>1.7050047239999999</v>
      </c>
      <c r="J31" s="219">
        <v>1.3483869999999999E-3</v>
      </c>
      <c r="K31" s="219">
        <v>42.69649124</v>
      </c>
      <c r="L31" s="219">
        <v>7.2201825999999997E-2</v>
      </c>
      <c r="M31" s="220">
        <v>0.473922342</v>
      </c>
      <c r="N31" s="557">
        <v>2.0081015999999998</v>
      </c>
      <c r="O31" s="144" t="s">
        <v>535</v>
      </c>
    </row>
    <row r="32" spans="1:15" s="221" customFormat="1" ht="15.95" customHeight="1" x14ac:dyDescent="0.3">
      <c r="B32" s="453" t="s">
        <v>150</v>
      </c>
      <c r="C32" s="443" t="s">
        <v>318</v>
      </c>
      <c r="D32" s="202" t="s">
        <v>66</v>
      </c>
      <c r="E32" s="684">
        <f t="shared" si="2"/>
        <v>0.531522567</v>
      </c>
      <c r="F32" s="206">
        <v>0.50756903399999997</v>
      </c>
      <c r="G32" s="246">
        <v>2.3953532999999999E-2</v>
      </c>
      <c r="H32" s="206">
        <v>0.32452278099999998</v>
      </c>
      <c r="I32" s="219">
        <v>0.12568632099999999</v>
      </c>
      <c r="J32" s="219">
        <v>1.2429000000000001E-5</v>
      </c>
      <c r="K32" s="219">
        <v>2.3633009E-2</v>
      </c>
      <c r="L32" s="219">
        <v>6.7318430000000004E-3</v>
      </c>
      <c r="M32" s="220">
        <v>1.9845946E-2</v>
      </c>
      <c r="N32" s="560">
        <v>2.7687665E-2</v>
      </c>
      <c r="O32" s="144"/>
    </row>
    <row r="33" spans="1:15" s="210" customFormat="1" ht="15.95" customHeight="1" x14ac:dyDescent="0.3">
      <c r="B33" s="454" t="s">
        <v>163</v>
      </c>
      <c r="C33" s="443" t="s">
        <v>319</v>
      </c>
      <c r="D33" s="202" t="s">
        <v>66</v>
      </c>
      <c r="E33" s="684">
        <f t="shared" si="2"/>
        <v>34.132706009000003</v>
      </c>
      <c r="F33" s="206">
        <f t="shared" ref="F33:F40" si="6">SUM(H33:J33)</f>
        <v>31.395256183000001</v>
      </c>
      <c r="G33" s="246">
        <f t="shared" ref="G33:G40" si="7">SUM(K33:M33)</f>
        <v>2.7374498259999998</v>
      </c>
      <c r="H33" s="205">
        <v>23.94161107</v>
      </c>
      <c r="I33" s="193">
        <v>7.4532471630000003</v>
      </c>
      <c r="J33" s="193">
        <v>3.9795E-4</v>
      </c>
      <c r="K33" s="193">
        <v>1.0445221659999999</v>
      </c>
      <c r="L33" s="193">
        <v>0.40425008699999998</v>
      </c>
      <c r="M33" s="203">
        <v>1.288677573</v>
      </c>
      <c r="N33" s="558">
        <v>1.8195121000000001</v>
      </c>
      <c r="O33" s="497"/>
    </row>
    <row r="34" spans="1:15" s="221" customFormat="1" ht="15.95" customHeight="1" x14ac:dyDescent="0.3">
      <c r="B34" s="679" t="s">
        <v>705</v>
      </c>
      <c r="C34" s="452" t="s">
        <v>730</v>
      </c>
      <c r="D34" s="202" t="s">
        <v>66</v>
      </c>
      <c r="E34" s="683">
        <f t="shared" si="2"/>
        <v>0.41758716419399999</v>
      </c>
      <c r="F34" s="669">
        <f>SUM(H34:J34)</f>
        <v>0.37293898213400001</v>
      </c>
      <c r="G34" s="246">
        <f>SUM(K34:M34)</f>
        <v>4.464818206E-2</v>
      </c>
      <c r="H34" s="669">
        <v>0.35958259999999997</v>
      </c>
      <c r="I34" s="681">
        <v>1.3344386999999999E-2</v>
      </c>
      <c r="J34" s="681">
        <v>1.1995133999999999E-5</v>
      </c>
      <c r="K34" s="681">
        <v>3.9741207000000001E-2</v>
      </c>
      <c r="L34" s="681">
        <v>8.2557075999999997E-4</v>
      </c>
      <c r="M34" s="682">
        <v>4.0814043E-3</v>
      </c>
      <c r="N34" s="560">
        <v>3.04E-2</v>
      </c>
      <c r="O34" s="144"/>
    </row>
    <row r="35" spans="1:15" s="3" customFormat="1" ht="15.95" customHeight="1" x14ac:dyDescent="0.3">
      <c r="B35" s="391" t="s">
        <v>183</v>
      </c>
      <c r="C35" s="452" t="s">
        <v>320</v>
      </c>
      <c r="D35" s="202" t="s">
        <v>66</v>
      </c>
      <c r="E35" s="365">
        <f t="shared" si="2"/>
        <v>90.602106021800012</v>
      </c>
      <c r="F35" s="206">
        <f t="shared" si="6"/>
        <v>89.798064652800008</v>
      </c>
      <c r="G35" s="246">
        <f t="shared" si="7"/>
        <v>0.80404136900000001</v>
      </c>
      <c r="H35" s="206">
        <v>80.618683140000002</v>
      </c>
      <c r="I35" s="219">
        <v>9.1793791220000003</v>
      </c>
      <c r="J35" s="219">
        <v>2.3908E-6</v>
      </c>
      <c r="K35" s="219">
        <v>0.28725552599999998</v>
      </c>
      <c r="L35" s="219">
        <v>6.8728400000000003E-4</v>
      </c>
      <c r="M35" s="220">
        <v>0.51609855900000001</v>
      </c>
      <c r="N35" s="557">
        <v>4.1327726</v>
      </c>
      <c r="O35" s="144"/>
    </row>
    <row r="36" spans="1:15" s="3" customFormat="1" ht="15.95" customHeight="1" x14ac:dyDescent="0.3">
      <c r="B36" s="391" t="s">
        <v>688</v>
      </c>
      <c r="C36" s="452" t="s">
        <v>690</v>
      </c>
      <c r="D36" s="202" t="s">
        <v>66</v>
      </c>
      <c r="E36" s="684">
        <v>99.451849999999993</v>
      </c>
      <c r="F36" s="206">
        <f>SUM(H36:J36)</f>
        <v>97.351349470999992</v>
      </c>
      <c r="G36" s="246">
        <f>SUM(K36:M36)</f>
        <v>2.100498</v>
      </c>
      <c r="H36" s="206">
        <v>93.84675</v>
      </c>
      <c r="I36" s="219">
        <v>3.5041169999999999</v>
      </c>
      <c r="J36" s="219">
        <v>4.82471E-4</v>
      </c>
      <c r="K36" s="219">
        <v>0.81298400000000004</v>
      </c>
      <c r="L36" s="219">
        <v>0.21556600000000001</v>
      </c>
      <c r="M36" s="220">
        <v>1.0719479999999999</v>
      </c>
      <c r="N36" s="557">
        <v>5.4102360000000003</v>
      </c>
      <c r="O36" s="144"/>
    </row>
    <row r="37" spans="1:15" s="210" customFormat="1" ht="15.95" customHeight="1" x14ac:dyDescent="0.3">
      <c r="B37" s="454" t="s">
        <v>165</v>
      </c>
      <c r="C37" s="443" t="s">
        <v>321</v>
      </c>
      <c r="D37" s="202" t="s">
        <v>66</v>
      </c>
      <c r="E37" s="684">
        <f t="shared" si="2"/>
        <v>35.816053595099994</v>
      </c>
      <c r="F37" s="206">
        <f t="shared" si="6"/>
        <v>35.680931627099994</v>
      </c>
      <c r="G37" s="246">
        <f t="shared" si="7"/>
        <v>0.13512196800000001</v>
      </c>
      <c r="H37" s="205">
        <v>35.418056329999999</v>
      </c>
      <c r="I37" s="193">
        <v>0.262811711</v>
      </c>
      <c r="J37" s="193">
        <v>6.3586100000000004E-5</v>
      </c>
      <c r="K37" s="193">
        <v>2.4298631000000001E-2</v>
      </c>
      <c r="L37" s="193">
        <v>1.6322943999999999E-2</v>
      </c>
      <c r="M37" s="203">
        <v>9.4500393000000002E-2</v>
      </c>
      <c r="N37" s="559">
        <v>0.70648822</v>
      </c>
      <c r="O37" s="497"/>
    </row>
    <row r="38" spans="1:15" s="221" customFormat="1" ht="15.95" customHeight="1" x14ac:dyDescent="0.3">
      <c r="B38" s="391" t="s">
        <v>184</v>
      </c>
      <c r="C38" s="452" t="s">
        <v>322</v>
      </c>
      <c r="D38" s="202" t="s">
        <v>66</v>
      </c>
      <c r="E38" s="684">
        <f t="shared" si="2"/>
        <v>121.67245902574999</v>
      </c>
      <c r="F38" s="206">
        <f t="shared" si="6"/>
        <v>120.89826362074999</v>
      </c>
      <c r="G38" s="246">
        <f t="shared" si="7"/>
        <v>0.77419540499999995</v>
      </c>
      <c r="H38" s="206">
        <v>113.8809424</v>
      </c>
      <c r="I38" s="219">
        <v>7.0173181299999996</v>
      </c>
      <c r="J38" s="219">
        <v>3.09075E-6</v>
      </c>
      <c r="K38" s="219">
        <v>0.41072362699999998</v>
      </c>
      <c r="L38" s="219">
        <v>9.6801099999999996E-4</v>
      </c>
      <c r="M38" s="220">
        <v>0.36250376699999998</v>
      </c>
      <c r="N38" s="557">
        <v>6.8282227999999998</v>
      </c>
      <c r="O38" s="144"/>
    </row>
    <row r="39" spans="1:15" s="210" customFormat="1" ht="15.95" customHeight="1" x14ac:dyDescent="0.3">
      <c r="A39" s="751"/>
      <c r="B39" s="454" t="s">
        <v>164</v>
      </c>
      <c r="C39" s="443" t="s">
        <v>323</v>
      </c>
      <c r="D39" s="202" t="s">
        <v>66</v>
      </c>
      <c r="E39" s="684">
        <f t="shared" si="2"/>
        <v>82.416097936000014</v>
      </c>
      <c r="F39" s="206">
        <f t="shared" si="6"/>
        <v>80.293643393000011</v>
      </c>
      <c r="G39" s="246">
        <f t="shared" si="7"/>
        <v>2.1224545429999999</v>
      </c>
      <c r="H39" s="205">
        <v>74.292832349999998</v>
      </c>
      <c r="I39" s="193">
        <v>6.0005389969999996</v>
      </c>
      <c r="J39" s="193">
        <v>2.7204600000000002E-4</v>
      </c>
      <c r="K39" s="193">
        <v>0.81364822400000003</v>
      </c>
      <c r="L39" s="193">
        <v>0.26805653099999999</v>
      </c>
      <c r="M39" s="203">
        <v>1.0407497880000001</v>
      </c>
      <c r="N39" s="558">
        <v>2.8228534000000001</v>
      </c>
      <c r="O39" s="144" t="s">
        <v>535</v>
      </c>
    </row>
    <row r="40" spans="1:15" s="221" customFormat="1" ht="15.95" customHeight="1" x14ac:dyDescent="0.3">
      <c r="B40" s="391" t="s">
        <v>185</v>
      </c>
      <c r="C40" s="452" t="s">
        <v>324</v>
      </c>
      <c r="D40" s="202" t="s">
        <v>66</v>
      </c>
      <c r="E40" s="684">
        <f t="shared" si="2"/>
        <v>57.510157579000001</v>
      </c>
      <c r="F40" s="206">
        <f t="shared" si="6"/>
        <v>57.314495309000002</v>
      </c>
      <c r="G40" s="246">
        <f t="shared" si="7"/>
        <v>0.19566227</v>
      </c>
      <c r="H40" s="206">
        <v>56.798531029999999</v>
      </c>
      <c r="I40" s="219">
        <v>0.51572411399999996</v>
      </c>
      <c r="J40" s="219">
        <v>2.40165E-4</v>
      </c>
      <c r="K40" s="219">
        <v>5.4003295E-2</v>
      </c>
      <c r="L40" s="219">
        <v>2.7858278E-2</v>
      </c>
      <c r="M40" s="220">
        <v>0.11380069700000001</v>
      </c>
      <c r="N40" s="560">
        <v>0.51311865999999995</v>
      </c>
      <c r="O40" s="144"/>
    </row>
    <row r="41" spans="1:15" s="221" customFormat="1" ht="15.95" customHeight="1" x14ac:dyDescent="0.3">
      <c r="B41" s="391" t="s">
        <v>151</v>
      </c>
      <c r="C41" s="452" t="s">
        <v>327</v>
      </c>
      <c r="D41" s="202" t="s">
        <v>66</v>
      </c>
      <c r="E41" s="684">
        <f>F41+G41</f>
        <v>17.505489888</v>
      </c>
      <c r="F41" s="206">
        <f>SUM(H41:J41)</f>
        <v>15.940780349000001</v>
      </c>
      <c r="G41" s="246">
        <f>SUM(K41:M41)</f>
        <v>1.5647095390000001</v>
      </c>
      <c r="H41" s="206">
        <v>10.829556090000001</v>
      </c>
      <c r="I41" s="219">
        <v>5.1110300410000002</v>
      </c>
      <c r="J41" s="219">
        <v>1.9421799999999999E-4</v>
      </c>
      <c r="K41" s="219">
        <v>0.396906704</v>
      </c>
      <c r="L41" s="219">
        <v>0.27877744500000001</v>
      </c>
      <c r="M41" s="220">
        <v>0.88902539000000003</v>
      </c>
      <c r="N41" s="560">
        <v>0.90211501999999999</v>
      </c>
      <c r="O41" s="144"/>
    </row>
    <row r="42" spans="1:15" s="221" customFormat="1" ht="15.95" customHeight="1" x14ac:dyDescent="0.3">
      <c r="B42" s="391"/>
      <c r="C42" s="452" t="s">
        <v>326</v>
      </c>
      <c r="D42" s="202" t="s">
        <v>66</v>
      </c>
      <c r="E42" s="684">
        <f t="shared" si="2"/>
        <v>19.871422165000002</v>
      </c>
      <c r="F42" s="206">
        <f>SUM(H42:J42)</f>
        <v>18.101779829000002</v>
      </c>
      <c r="G42" s="246">
        <f>SUM(K42:M42)</f>
        <v>1.769642336</v>
      </c>
      <c r="H42" s="206">
        <v>12.12617593</v>
      </c>
      <c r="I42" s="219">
        <v>5.9753863750000002</v>
      </c>
      <c r="J42" s="219">
        <v>2.17524E-4</v>
      </c>
      <c r="K42" s="219">
        <v>0.43182721699999999</v>
      </c>
      <c r="L42" s="219">
        <v>0.32423312799999998</v>
      </c>
      <c r="M42" s="220">
        <v>1.0135819909999999</v>
      </c>
      <c r="N42" s="557">
        <v>1.0069252</v>
      </c>
      <c r="O42" s="144"/>
    </row>
    <row r="43" spans="1:15" s="221" customFormat="1" ht="15.95" customHeight="1" x14ac:dyDescent="0.3">
      <c r="B43" s="391"/>
      <c r="C43" s="452" t="s">
        <v>325</v>
      </c>
      <c r="D43" s="202" t="s">
        <v>66</v>
      </c>
      <c r="E43" s="684">
        <f t="shared" si="2"/>
        <v>19.928370051999998</v>
      </c>
      <c r="F43" s="206">
        <f>SUM(H43:J43)</f>
        <v>18.15373898</v>
      </c>
      <c r="G43" s="246">
        <f>SUM(K43:M43)</f>
        <v>1.7746310719999998</v>
      </c>
      <c r="H43" s="206">
        <v>12.152435759999999</v>
      </c>
      <c r="I43" s="219">
        <v>6.0010849850000003</v>
      </c>
      <c r="J43" s="219">
        <v>2.18235E-4</v>
      </c>
      <c r="K43" s="219">
        <v>0.43251347499999998</v>
      </c>
      <c r="L43" s="219">
        <v>0.32552437899999997</v>
      </c>
      <c r="M43" s="220">
        <v>1.0165932179999999</v>
      </c>
      <c r="N43" s="557">
        <v>1.0089356</v>
      </c>
      <c r="O43" s="127"/>
    </row>
    <row r="44" spans="1:15" s="221" customFormat="1" ht="15.95" customHeight="1" x14ac:dyDescent="0.3">
      <c r="B44" s="391" t="s">
        <v>687</v>
      </c>
      <c r="C44" s="452" t="s">
        <v>695</v>
      </c>
      <c r="D44" s="202" t="s">
        <v>66</v>
      </c>
      <c r="E44" s="684">
        <v>2.5894140000000001</v>
      </c>
      <c r="F44" s="206">
        <f>SUM(H44:J44)</f>
        <v>2.3077366000000001</v>
      </c>
      <c r="G44" s="246">
        <f>SUM(K44:M44)</f>
        <v>0.28167799999999998</v>
      </c>
      <c r="H44" s="206">
        <v>1.6078330000000001</v>
      </c>
      <c r="I44" s="219">
        <v>0.69986800000000005</v>
      </c>
      <c r="J44" s="219">
        <v>3.5599999999999998E-5</v>
      </c>
      <c r="K44" s="219">
        <v>0.115774</v>
      </c>
      <c r="L44" s="219">
        <v>3.7945E-2</v>
      </c>
      <c r="M44" s="220">
        <v>0.12795899999999999</v>
      </c>
      <c r="N44" s="29">
        <v>0.13797400000000001</v>
      </c>
      <c r="O44" s="127"/>
    </row>
    <row r="45" spans="1:15" s="3" customFormat="1" ht="15.95" customHeight="1" x14ac:dyDescent="0.3">
      <c r="A45" s="685"/>
      <c r="B45" s="391" t="s">
        <v>144</v>
      </c>
      <c r="C45" s="763" t="s">
        <v>152</v>
      </c>
      <c r="D45" s="202" t="s">
        <v>66</v>
      </c>
      <c r="E45" s="684">
        <f t="shared" si="2"/>
        <v>79.260286767455</v>
      </c>
      <c r="F45" s="206">
        <v>78.191596368454995</v>
      </c>
      <c r="G45" s="246">
        <v>1.0686903990000001</v>
      </c>
      <c r="H45" s="206">
        <v>73.310563999999999</v>
      </c>
      <c r="I45" s="219">
        <v>4.8810036999999999</v>
      </c>
      <c r="J45" s="219">
        <v>2.8668454999999999E-5</v>
      </c>
      <c r="K45" s="219">
        <v>0.35038585</v>
      </c>
      <c r="L45" s="219">
        <v>6.3902289000000001E-2</v>
      </c>
      <c r="M45" s="220">
        <v>0.65440226000000001</v>
      </c>
      <c r="N45" s="34">
        <v>3.2736771999999998</v>
      </c>
      <c r="O45" s="127" t="s">
        <v>145</v>
      </c>
    </row>
    <row r="46" spans="1:15" s="221" customFormat="1" ht="15.95" customHeight="1" x14ac:dyDescent="0.3">
      <c r="A46" s="752"/>
      <c r="B46" s="391" t="s">
        <v>146</v>
      </c>
      <c r="C46" s="764"/>
      <c r="D46" s="202" t="s">
        <v>66</v>
      </c>
      <c r="E46" s="684">
        <f t="shared" si="2"/>
        <v>76.605238102541009</v>
      </c>
      <c r="F46" s="206">
        <v>75.604771009541011</v>
      </c>
      <c r="G46" s="246">
        <v>1.0004670929999999</v>
      </c>
      <c r="H46" s="206">
        <v>70.637600000000006</v>
      </c>
      <c r="I46" s="219">
        <v>4.9671519999999996</v>
      </c>
      <c r="J46" s="219">
        <v>1.9009541E-5</v>
      </c>
      <c r="K46" s="219">
        <v>0.33499477999999999</v>
      </c>
      <c r="L46" s="219">
        <v>6.4742972999999995E-2</v>
      </c>
      <c r="M46" s="220">
        <v>0.60072934</v>
      </c>
      <c r="N46" s="34">
        <v>2.9999715</v>
      </c>
      <c r="O46" s="127"/>
    </row>
    <row r="47" spans="1:15" s="221" customFormat="1" ht="15.95" customHeight="1" x14ac:dyDescent="0.3">
      <c r="A47" s="752"/>
      <c r="B47" s="391" t="s">
        <v>147</v>
      </c>
      <c r="C47" s="764"/>
      <c r="D47" s="202" t="s">
        <v>66</v>
      </c>
      <c r="E47" s="684">
        <f t="shared" si="2"/>
        <v>62.194628763617999</v>
      </c>
      <c r="F47" s="206">
        <v>61.378702790618</v>
      </c>
      <c r="G47" s="246">
        <v>0.81592597300000003</v>
      </c>
      <c r="H47" s="206">
        <v>57.3658</v>
      </c>
      <c r="I47" s="219">
        <v>4.0128653999999999</v>
      </c>
      <c r="J47" s="219">
        <v>3.7390617999999997E-5</v>
      </c>
      <c r="K47" s="219">
        <v>0.25521386000000001</v>
      </c>
      <c r="L47" s="219">
        <v>6.0567833000000001E-2</v>
      </c>
      <c r="M47" s="220">
        <v>0.50014428</v>
      </c>
      <c r="N47" s="34">
        <v>1.9963096</v>
      </c>
      <c r="O47" s="127"/>
    </row>
    <row r="48" spans="1:15" s="221" customFormat="1" ht="15.95" customHeight="1" x14ac:dyDescent="0.3">
      <c r="A48" s="752"/>
      <c r="B48" s="391" t="s">
        <v>148</v>
      </c>
      <c r="C48" s="764"/>
      <c r="D48" s="202" t="s">
        <v>66</v>
      </c>
      <c r="E48" s="684">
        <f t="shared" si="2"/>
        <v>85.638166791372001</v>
      </c>
      <c r="F48" s="206">
        <v>84.171939191372005</v>
      </c>
      <c r="G48" s="246">
        <v>1.4662276000000001</v>
      </c>
      <c r="H48" s="206">
        <v>77.114694</v>
      </c>
      <c r="I48" s="219">
        <v>7.0572151999999999</v>
      </c>
      <c r="J48" s="219">
        <v>2.9991371999999999E-5</v>
      </c>
      <c r="K48" s="219">
        <v>0.45004875999999999</v>
      </c>
      <c r="L48" s="219">
        <v>0.10946141</v>
      </c>
      <c r="M48" s="220">
        <v>0.90671743000000005</v>
      </c>
      <c r="N48" s="34">
        <v>3.4637788</v>
      </c>
      <c r="O48" s="127"/>
    </row>
    <row r="49" spans="1:15" s="221" customFormat="1" ht="15.95" customHeight="1" x14ac:dyDescent="0.3">
      <c r="A49" s="752"/>
      <c r="B49" s="391" t="s">
        <v>149</v>
      </c>
      <c r="C49" s="765"/>
      <c r="D49" s="202" t="s">
        <v>66</v>
      </c>
      <c r="E49" s="684">
        <f t="shared" si="2"/>
        <v>66.711094113533008</v>
      </c>
      <c r="F49" s="206">
        <v>65.662287881533004</v>
      </c>
      <c r="G49" s="246">
        <v>1.048806232</v>
      </c>
      <c r="H49" s="206">
        <v>60.604348000000002</v>
      </c>
      <c r="I49" s="219">
        <v>5.0578969999999996</v>
      </c>
      <c r="J49" s="219">
        <v>4.2881533000000003E-5</v>
      </c>
      <c r="K49" s="219">
        <v>0.31274085000000001</v>
      </c>
      <c r="L49" s="219">
        <v>8.2927052000000001E-2</v>
      </c>
      <c r="M49" s="220">
        <v>0.65313832999999999</v>
      </c>
      <c r="N49" s="34">
        <v>2.2282133000000002</v>
      </c>
      <c r="O49" s="127"/>
    </row>
    <row r="50" spans="1:15" s="221" customFormat="1" ht="15.95" customHeight="1" x14ac:dyDescent="0.3">
      <c r="A50" s="752"/>
      <c r="B50" s="391" t="s">
        <v>157</v>
      </c>
      <c r="C50" s="443" t="s">
        <v>515</v>
      </c>
      <c r="D50" s="202" t="s">
        <v>66</v>
      </c>
      <c r="E50" s="684">
        <f t="shared" si="2"/>
        <v>100.0630883609323</v>
      </c>
      <c r="F50" s="206">
        <v>97.696121444932302</v>
      </c>
      <c r="G50" s="246">
        <v>2.366966916</v>
      </c>
      <c r="H50" s="206">
        <v>86.374689489999994</v>
      </c>
      <c r="I50" s="219">
        <v>11.41221462</v>
      </c>
      <c r="J50" s="219">
        <v>5.7793900000000002E-5</v>
      </c>
      <c r="K50" s="219">
        <v>1.5239579990000001</v>
      </c>
      <c r="L50" s="219">
        <v>6.5681585000000001E-2</v>
      </c>
      <c r="M50" s="220">
        <v>0.87190445500000002</v>
      </c>
      <c r="N50" s="557">
        <v>4.3179689000000003</v>
      </c>
      <c r="O50" s="127" t="s">
        <v>158</v>
      </c>
    </row>
    <row r="51" spans="1:15" s="221" customFormat="1" ht="15.95" customHeight="1" x14ac:dyDescent="0.3">
      <c r="A51" s="752"/>
      <c r="B51" s="453" t="s">
        <v>136</v>
      </c>
      <c r="C51" s="443" t="s">
        <v>515</v>
      </c>
      <c r="D51" s="202" t="s">
        <v>66</v>
      </c>
      <c r="E51" s="684">
        <f t="shared" si="2"/>
        <v>75.000750608999994</v>
      </c>
      <c r="F51" s="206">
        <f t="shared" ref="F51:F66" si="8">SUM(H51:J51)</f>
        <v>72.798449634999997</v>
      </c>
      <c r="G51" s="246">
        <f t="shared" ref="G51:G66" si="9">SUM(K51:M51)</f>
        <v>2.2023009739999999</v>
      </c>
      <c r="H51" s="205">
        <v>66.922278759999998</v>
      </c>
      <c r="I51" s="193">
        <v>5.8758792929999997</v>
      </c>
      <c r="J51" s="193">
        <v>2.9158199999999997E-4</v>
      </c>
      <c r="K51" s="193">
        <v>0.72388275300000005</v>
      </c>
      <c r="L51" s="193">
        <v>0.26399952199999999</v>
      </c>
      <c r="M51" s="203">
        <v>1.2144186990000001</v>
      </c>
      <c r="N51" s="557">
        <v>2.602284</v>
      </c>
      <c r="O51" s="127" t="s">
        <v>137</v>
      </c>
    </row>
    <row r="52" spans="1:15" s="210" customFormat="1" ht="15.95" customHeight="1" x14ac:dyDescent="0.3">
      <c r="B52" s="453" t="s">
        <v>693</v>
      </c>
      <c r="C52" s="443" t="s">
        <v>694</v>
      </c>
      <c r="D52" s="204" t="s">
        <v>66</v>
      </c>
      <c r="E52" s="677">
        <v>4.8419970000000001</v>
      </c>
      <c r="F52" s="205">
        <f>SUM(H52:J52)</f>
        <v>4.0821480900000005</v>
      </c>
      <c r="G52" s="678">
        <f>SUM(K52:M52)</f>
        <v>0.75984999999999991</v>
      </c>
      <c r="H52" s="205">
        <v>3.7286269999999999</v>
      </c>
      <c r="I52" s="193">
        <v>0.35334500000000002</v>
      </c>
      <c r="J52" s="193">
        <v>1.7609E-4</v>
      </c>
      <c r="K52" s="193">
        <v>0.60143899999999995</v>
      </c>
      <c r="L52" s="193">
        <v>2.1996000000000002E-2</v>
      </c>
      <c r="M52" s="203">
        <v>0.13641500000000001</v>
      </c>
      <c r="N52" s="559">
        <v>0.41899999999999998</v>
      </c>
      <c r="O52" s="209"/>
    </row>
    <row r="53" spans="1:15" s="210" customFormat="1" ht="15.95" customHeight="1" x14ac:dyDescent="0.3">
      <c r="B53" s="453"/>
      <c r="C53" s="443" t="s">
        <v>733</v>
      </c>
      <c r="D53" s="204" t="s">
        <v>66</v>
      </c>
      <c r="E53" s="677">
        <v>18.399999999999999</v>
      </c>
      <c r="F53" s="205"/>
      <c r="G53" s="678"/>
      <c r="H53" s="205"/>
      <c r="I53" s="193"/>
      <c r="J53" s="193"/>
      <c r="K53" s="193"/>
      <c r="L53" s="193"/>
      <c r="M53" s="203"/>
      <c r="N53" s="559" t="s">
        <v>782</v>
      </c>
      <c r="O53" s="209" t="s">
        <v>731</v>
      </c>
    </row>
    <row r="54" spans="1:15" s="210" customFormat="1" ht="15.95" customHeight="1" x14ac:dyDescent="0.3">
      <c r="B54" s="453"/>
      <c r="C54" s="443" t="s">
        <v>732</v>
      </c>
      <c r="D54" s="204" t="s">
        <v>66</v>
      </c>
      <c r="E54" s="677">
        <v>10.7</v>
      </c>
      <c r="F54" s="205"/>
      <c r="G54" s="678"/>
      <c r="H54" s="205"/>
      <c r="I54" s="193"/>
      <c r="J54" s="193"/>
      <c r="K54" s="193"/>
      <c r="L54" s="193"/>
      <c r="M54" s="203"/>
      <c r="N54" s="559" t="s">
        <v>782</v>
      </c>
      <c r="O54" s="209" t="s">
        <v>731</v>
      </c>
    </row>
    <row r="55" spans="1:15" s="210" customFormat="1" ht="15.95" customHeight="1" x14ac:dyDescent="0.3">
      <c r="B55" s="454" t="s">
        <v>167</v>
      </c>
      <c r="C55" s="443" t="s">
        <v>296</v>
      </c>
      <c r="D55" s="202" t="s">
        <v>66</v>
      </c>
      <c r="E55" s="684">
        <f t="shared" si="2"/>
        <v>8.7411386666999995</v>
      </c>
      <c r="F55" s="206">
        <f t="shared" si="8"/>
        <v>7.9917287927</v>
      </c>
      <c r="G55" s="246">
        <f t="shared" si="9"/>
        <v>0.74940987399999992</v>
      </c>
      <c r="H55" s="205">
        <v>5.0290144320000003</v>
      </c>
      <c r="I55" s="193">
        <v>2.9626291870000001</v>
      </c>
      <c r="J55" s="193">
        <v>8.5173700000000001E-5</v>
      </c>
      <c r="K55" s="193">
        <v>0.134152353</v>
      </c>
      <c r="L55" s="193">
        <v>0.15833847700000001</v>
      </c>
      <c r="M55" s="203">
        <v>0.456919044</v>
      </c>
      <c r="N55" s="560">
        <v>0.40980826999999997</v>
      </c>
      <c r="O55" s="209"/>
    </row>
    <row r="56" spans="1:15" s="701" customFormat="1" ht="13.5" x14ac:dyDescent="0.3">
      <c r="A56" s="750"/>
      <c r="B56" s="454" t="s">
        <v>734</v>
      </c>
      <c r="C56" s="737" t="s">
        <v>737</v>
      </c>
      <c r="D56" s="738" t="s">
        <v>66</v>
      </c>
      <c r="E56" s="684" t="s">
        <v>741</v>
      </c>
      <c r="F56" s="739"/>
      <c r="G56" s="740"/>
      <c r="H56" s="741"/>
      <c r="I56" s="742"/>
      <c r="J56" s="742"/>
      <c r="K56" s="742"/>
      <c r="L56" s="742"/>
      <c r="M56" s="743"/>
      <c r="N56" s="560" t="s">
        <v>783</v>
      </c>
      <c r="O56" s="766" t="s">
        <v>780</v>
      </c>
    </row>
    <row r="57" spans="1:15" s="701" customFormat="1" ht="27" x14ac:dyDescent="0.3">
      <c r="A57" s="750"/>
      <c r="B57" s="454"/>
      <c r="C57" s="737" t="s">
        <v>738</v>
      </c>
      <c r="D57" s="738" t="s">
        <v>66</v>
      </c>
      <c r="E57" s="684" t="s">
        <v>741</v>
      </c>
      <c r="F57" s="739"/>
      <c r="G57" s="740"/>
      <c r="H57" s="741"/>
      <c r="I57" s="742"/>
      <c r="J57" s="742"/>
      <c r="K57" s="742"/>
      <c r="L57" s="742"/>
      <c r="M57" s="743"/>
      <c r="N57" s="560" t="s">
        <v>783</v>
      </c>
      <c r="O57" s="766"/>
    </row>
    <row r="58" spans="1:15" s="208" customFormat="1" ht="15.95" customHeight="1" x14ac:dyDescent="0.3">
      <c r="A58" s="221"/>
      <c r="B58" s="454" t="s">
        <v>108</v>
      </c>
      <c r="C58" s="443" t="s">
        <v>328</v>
      </c>
      <c r="D58" s="202" t="s">
        <v>66</v>
      </c>
      <c r="E58" s="365">
        <f t="shared" si="2"/>
        <v>91.202903682999988</v>
      </c>
      <c r="F58" s="206">
        <f t="shared" si="8"/>
        <v>90.519871506999991</v>
      </c>
      <c r="G58" s="246">
        <f t="shared" si="9"/>
        <v>0.68303217599999999</v>
      </c>
      <c r="H58" s="205">
        <v>87.487545760000003</v>
      </c>
      <c r="I58" s="193">
        <v>3.0322482420000001</v>
      </c>
      <c r="J58" s="193">
        <v>7.7504999999999997E-5</v>
      </c>
      <c r="K58" s="193">
        <v>0.35390618400000001</v>
      </c>
      <c r="L58" s="193">
        <v>2.9956957999999999E-2</v>
      </c>
      <c r="M58" s="203">
        <v>0.299169034</v>
      </c>
      <c r="N58" s="557">
        <v>4.7289940000000001</v>
      </c>
      <c r="O58" s="200"/>
    </row>
    <row r="59" spans="1:15" s="221" customFormat="1" ht="15.95" customHeight="1" x14ac:dyDescent="0.3">
      <c r="B59" s="391" t="s">
        <v>186</v>
      </c>
      <c r="C59" s="452" t="s">
        <v>329</v>
      </c>
      <c r="D59" s="202" t="s">
        <v>66</v>
      </c>
      <c r="E59" s="365">
        <f t="shared" si="2"/>
        <v>107.18029962323</v>
      </c>
      <c r="F59" s="206">
        <f t="shared" si="8"/>
        <v>105.98268246523</v>
      </c>
      <c r="G59" s="246">
        <f t="shared" si="9"/>
        <v>1.1976171580000001</v>
      </c>
      <c r="H59" s="206">
        <v>90.719961960000006</v>
      </c>
      <c r="I59" s="219">
        <v>15.26271779</v>
      </c>
      <c r="J59" s="219">
        <v>2.7152299999999998E-6</v>
      </c>
      <c r="K59" s="219">
        <v>0.26013633600000002</v>
      </c>
      <c r="L59" s="219">
        <v>8.0676399999999996E-4</v>
      </c>
      <c r="M59" s="220">
        <v>0.93667405800000003</v>
      </c>
      <c r="N59" s="557">
        <v>6.5156029999999996</v>
      </c>
      <c r="O59" s="127"/>
    </row>
    <row r="60" spans="1:15" s="221" customFormat="1" ht="15.95" customHeight="1" x14ac:dyDescent="0.3">
      <c r="B60" s="391" t="s">
        <v>187</v>
      </c>
      <c r="C60" s="452" t="s">
        <v>330</v>
      </c>
      <c r="D60" s="202" t="s">
        <v>66</v>
      </c>
      <c r="E60" s="365">
        <f t="shared" si="2"/>
        <v>63.394056115943997</v>
      </c>
      <c r="F60" s="206">
        <f t="shared" si="8"/>
        <v>63.248967117943998</v>
      </c>
      <c r="G60" s="246">
        <f t="shared" si="9"/>
        <v>0.145088998</v>
      </c>
      <c r="H60" s="206">
        <v>61.901341760000001</v>
      </c>
      <c r="I60" s="219">
        <v>1.3476249840000001</v>
      </c>
      <c r="J60" s="219">
        <v>3.7394399999999998E-7</v>
      </c>
      <c r="K60" s="219">
        <v>8.8876702000000002E-2</v>
      </c>
      <c r="L60" s="219">
        <v>1.1538499999999999E-4</v>
      </c>
      <c r="M60" s="220">
        <v>5.6096910999999999E-2</v>
      </c>
      <c r="N60" s="557">
        <v>1.5336038000000001</v>
      </c>
      <c r="O60" s="127"/>
    </row>
    <row r="61" spans="1:15" s="221" customFormat="1" ht="15.95" customHeight="1" x14ac:dyDescent="0.3">
      <c r="B61" s="391" t="s">
        <v>686</v>
      </c>
      <c r="C61" s="452" t="s">
        <v>691</v>
      </c>
      <c r="D61" s="202" t="s">
        <v>66</v>
      </c>
      <c r="E61" s="365">
        <v>77.207520000000002</v>
      </c>
      <c r="F61" s="206">
        <f>SUM(H61:J61)</f>
        <v>75.884402581999993</v>
      </c>
      <c r="G61" s="246">
        <f>SUM(K61:M61)</f>
        <v>1.323118</v>
      </c>
      <c r="H61" s="206">
        <v>72.866429999999994</v>
      </c>
      <c r="I61" s="219">
        <v>3.0175580000000002</v>
      </c>
      <c r="J61" s="219">
        <v>4.1458199999999998E-4</v>
      </c>
      <c r="K61" s="219">
        <v>0.50336199999999998</v>
      </c>
      <c r="L61" s="219">
        <v>0.16317799999999999</v>
      </c>
      <c r="M61" s="220">
        <v>0.65657799999999999</v>
      </c>
      <c r="N61" s="557">
        <v>4.4239379999999997</v>
      </c>
      <c r="O61" s="127"/>
    </row>
    <row r="62" spans="1:15" s="221" customFormat="1" ht="15.95" customHeight="1" x14ac:dyDescent="0.3">
      <c r="A62" s="208"/>
      <c r="B62" s="391" t="s">
        <v>422</v>
      </c>
      <c r="C62" s="452" t="s">
        <v>331</v>
      </c>
      <c r="D62" s="202" t="s">
        <v>66</v>
      </c>
      <c r="E62" s="365">
        <f t="shared" si="2"/>
        <v>53.688235269099003</v>
      </c>
      <c r="F62" s="206">
        <f t="shared" si="8"/>
        <v>52.885340942099006</v>
      </c>
      <c r="G62" s="246">
        <f t="shared" si="9"/>
        <v>0.80289432699999996</v>
      </c>
      <c r="H62" s="206">
        <v>42.176415660000004</v>
      </c>
      <c r="I62" s="219">
        <v>10.708924379999999</v>
      </c>
      <c r="J62" s="219">
        <v>9.0209899999999998E-7</v>
      </c>
      <c r="K62" s="219">
        <v>1.630056E-3</v>
      </c>
      <c r="L62" s="219">
        <v>2.34231E-4</v>
      </c>
      <c r="M62" s="220">
        <v>0.80103004</v>
      </c>
      <c r="N62" s="558">
        <v>1.6100728</v>
      </c>
      <c r="O62" s="127"/>
    </row>
    <row r="63" spans="1:15" s="208" customFormat="1" ht="15.95" customHeight="1" x14ac:dyDescent="0.3">
      <c r="A63" s="221"/>
      <c r="B63" s="453" t="s">
        <v>135</v>
      </c>
      <c r="C63" s="443" t="s">
        <v>332</v>
      </c>
      <c r="D63" s="202" t="s">
        <v>66</v>
      </c>
      <c r="E63" s="365">
        <f t="shared" si="2"/>
        <v>66.346340440000006</v>
      </c>
      <c r="F63" s="206">
        <f t="shared" si="8"/>
        <v>64.593134508000006</v>
      </c>
      <c r="G63" s="246">
        <f t="shared" si="9"/>
        <v>1.753205932</v>
      </c>
      <c r="H63" s="205">
        <v>60.351150490000002</v>
      </c>
      <c r="I63" s="193">
        <v>4.2417330770000001</v>
      </c>
      <c r="J63" s="193">
        <v>2.5094100000000002E-4</v>
      </c>
      <c r="K63" s="193">
        <v>0.56106626999999998</v>
      </c>
      <c r="L63" s="193">
        <v>0.22502575</v>
      </c>
      <c r="M63" s="203">
        <v>0.96711391199999996</v>
      </c>
      <c r="N63" s="558">
        <v>2.1707285999999999</v>
      </c>
      <c r="O63" s="200"/>
    </row>
    <row r="64" spans="1:15" s="221" customFormat="1" ht="15.95" customHeight="1" x14ac:dyDescent="0.3">
      <c r="B64" s="391" t="s">
        <v>178</v>
      </c>
      <c r="C64" s="452" t="s">
        <v>335</v>
      </c>
      <c r="D64" s="202" t="s">
        <v>66</v>
      </c>
      <c r="E64" s="365">
        <f t="shared" si="2"/>
        <v>72.529352285886006</v>
      </c>
      <c r="F64" s="206">
        <f t="shared" si="8"/>
        <v>72.338678741886</v>
      </c>
      <c r="G64" s="246">
        <f t="shared" si="9"/>
        <v>0.19067354399999997</v>
      </c>
      <c r="H64" s="206">
        <v>70.868863500000003</v>
      </c>
      <c r="I64" s="219">
        <v>1.4698148520000001</v>
      </c>
      <c r="J64" s="219">
        <v>3.89886E-7</v>
      </c>
      <c r="K64" s="219">
        <v>0.13251690599999999</v>
      </c>
      <c r="L64" s="219">
        <v>1.15077E-4</v>
      </c>
      <c r="M64" s="220">
        <v>5.8041560999999998E-2</v>
      </c>
      <c r="N64" s="558">
        <v>1.7515433</v>
      </c>
      <c r="O64" s="127"/>
    </row>
    <row r="65" spans="1:15" s="221" customFormat="1" ht="15.95" customHeight="1" x14ac:dyDescent="0.3">
      <c r="A65" s="210"/>
      <c r="B65" s="391" t="s">
        <v>179</v>
      </c>
      <c r="C65" s="452" t="s">
        <v>336</v>
      </c>
      <c r="D65" s="202" t="s">
        <v>66</v>
      </c>
      <c r="E65" s="365">
        <f t="shared" si="2"/>
        <v>87.964107580999993</v>
      </c>
      <c r="F65" s="206">
        <f t="shared" si="8"/>
        <v>87.008805014999993</v>
      </c>
      <c r="G65" s="246">
        <f t="shared" si="9"/>
        <v>0.95530256599999996</v>
      </c>
      <c r="H65" s="206">
        <v>84.024123829999994</v>
      </c>
      <c r="I65" s="219">
        <v>2.9845033349999999</v>
      </c>
      <c r="J65" s="219">
        <v>1.7785000000000001E-4</v>
      </c>
      <c r="K65" s="219">
        <v>0.49792367199999998</v>
      </c>
      <c r="L65" s="219">
        <v>7.9834937999999994E-2</v>
      </c>
      <c r="M65" s="220">
        <v>0.37754395600000001</v>
      </c>
      <c r="N65" s="557">
        <v>3.2932087000000001</v>
      </c>
      <c r="O65" s="127"/>
    </row>
    <row r="66" spans="1:15" s="210" customFormat="1" ht="15.95" customHeight="1" x14ac:dyDescent="0.3">
      <c r="A66" s="221"/>
      <c r="B66" s="454" t="s">
        <v>170</v>
      </c>
      <c r="C66" s="443" t="s">
        <v>337</v>
      </c>
      <c r="D66" s="202" t="s">
        <v>66</v>
      </c>
      <c r="E66" s="365">
        <f t="shared" si="2"/>
        <v>23.172905876999998</v>
      </c>
      <c r="F66" s="206">
        <f t="shared" si="8"/>
        <v>22.102540882</v>
      </c>
      <c r="G66" s="246">
        <f t="shared" si="9"/>
        <v>1.070364995</v>
      </c>
      <c r="H66" s="205">
        <v>19.2371865</v>
      </c>
      <c r="I66" s="193">
        <v>2.865202187</v>
      </c>
      <c r="J66" s="193">
        <v>1.5219499999999999E-4</v>
      </c>
      <c r="K66" s="193">
        <v>0.42157983799999998</v>
      </c>
      <c r="L66" s="193">
        <v>0.14922053900000001</v>
      </c>
      <c r="M66" s="203">
        <v>0.49956461800000002</v>
      </c>
      <c r="N66" s="557">
        <v>1.2094725</v>
      </c>
      <c r="O66" s="209" t="s">
        <v>162</v>
      </c>
    </row>
    <row r="67" spans="1:15" s="221" customFormat="1" ht="15.95" customHeight="1" x14ac:dyDescent="0.3">
      <c r="B67" s="391" t="s">
        <v>168</v>
      </c>
      <c r="C67" s="452" t="s">
        <v>340</v>
      </c>
      <c r="D67" s="202" t="s">
        <v>66</v>
      </c>
      <c r="E67" s="365">
        <f t="shared" si="2"/>
        <v>61.596851769800004</v>
      </c>
      <c r="F67" s="206">
        <v>60.339546169800002</v>
      </c>
      <c r="G67" s="246">
        <v>1.2573056</v>
      </c>
      <c r="H67" s="206">
        <v>11.36856478</v>
      </c>
      <c r="I67" s="219">
        <v>1.152968089</v>
      </c>
      <c r="J67" s="219">
        <v>4.9999900000000002E-5</v>
      </c>
      <c r="K67" s="219">
        <v>0.139043689</v>
      </c>
      <c r="L67" s="219">
        <v>5.4235594999999998E-2</v>
      </c>
      <c r="M67" s="220">
        <v>0.199340671</v>
      </c>
      <c r="N67" s="560">
        <v>0.45826639000000002</v>
      </c>
      <c r="O67" s="67" t="s">
        <v>138</v>
      </c>
    </row>
    <row r="68" spans="1:15" s="221" customFormat="1" ht="15.95" customHeight="1" x14ac:dyDescent="0.3">
      <c r="B68" s="391"/>
      <c r="C68" s="452" t="s">
        <v>341</v>
      </c>
      <c r="D68" s="202" t="s">
        <v>66</v>
      </c>
      <c r="E68" s="365">
        <f t="shared" si="2"/>
        <v>2.3783898503800001</v>
      </c>
      <c r="F68" s="206">
        <v>2.31619897138</v>
      </c>
      <c r="G68" s="246">
        <v>6.2190879000000004E-2</v>
      </c>
      <c r="H68" s="206">
        <v>9.9682812330000008</v>
      </c>
      <c r="I68" s="219">
        <v>1.317876158</v>
      </c>
      <c r="J68" s="219">
        <v>4.9837199999999998E-5</v>
      </c>
      <c r="K68" s="219">
        <v>0.13872264300000001</v>
      </c>
      <c r="L68" s="219">
        <v>6.1835645000000002E-2</v>
      </c>
      <c r="M68" s="220">
        <v>0.208796546</v>
      </c>
      <c r="N68" s="559">
        <v>0.39051301999999999</v>
      </c>
      <c r="O68" s="67" t="s">
        <v>139</v>
      </c>
    </row>
    <row r="69" spans="1:15" s="221" customFormat="1" ht="15.95" customHeight="1" x14ac:dyDescent="0.3">
      <c r="B69" s="391"/>
      <c r="C69" s="452" t="s">
        <v>342</v>
      </c>
      <c r="D69" s="202" t="s">
        <v>66</v>
      </c>
      <c r="E69" s="365">
        <f t="shared" si="2"/>
        <v>6.9556991323999995</v>
      </c>
      <c r="F69" s="206">
        <v>6.6075205623999995</v>
      </c>
      <c r="G69" s="246">
        <v>0.34817856999999997</v>
      </c>
      <c r="H69" s="206">
        <v>6.0449928249999996</v>
      </c>
      <c r="I69" s="219">
        <v>0.48280195599999998</v>
      </c>
      <c r="J69" s="219">
        <v>9.3231099999999996E-5</v>
      </c>
      <c r="K69" s="219">
        <v>0.341046721</v>
      </c>
      <c r="L69" s="219">
        <v>2.9378492999999999E-2</v>
      </c>
      <c r="M69" s="220">
        <v>0.159138426</v>
      </c>
      <c r="N69" s="560">
        <v>0.35254296000000002</v>
      </c>
      <c r="O69" s="67" t="s">
        <v>140</v>
      </c>
    </row>
    <row r="70" spans="1:15" s="221" customFormat="1" ht="15.95" customHeight="1" x14ac:dyDescent="0.3">
      <c r="A70" s="210"/>
      <c r="B70" s="391"/>
      <c r="C70" s="452" t="s">
        <v>343</v>
      </c>
      <c r="D70" s="202" t="s">
        <v>66</v>
      </c>
      <c r="E70" s="365">
        <f t="shared" si="2"/>
        <v>28.076085438</v>
      </c>
      <c r="F70" s="370">
        <v>26.370492637999998</v>
      </c>
      <c r="G70" s="246">
        <v>1.7055927999999998</v>
      </c>
      <c r="H70" s="206">
        <v>15.79700579</v>
      </c>
      <c r="I70" s="219">
        <v>6.773029309</v>
      </c>
      <c r="J70" s="219">
        <v>2.5914599999999997E-4</v>
      </c>
      <c r="K70" s="219">
        <v>0.56207460200000003</v>
      </c>
      <c r="L70" s="219">
        <v>0.36591431299999999</v>
      </c>
      <c r="M70" s="220">
        <v>1.171338201</v>
      </c>
      <c r="N70" s="557">
        <v>1.2072556000000001</v>
      </c>
      <c r="O70" s="67" t="s">
        <v>141</v>
      </c>
    </row>
    <row r="71" spans="1:15" s="210" customFormat="1" ht="15.95" customHeight="1" x14ac:dyDescent="0.3">
      <c r="A71" s="208"/>
      <c r="B71" s="454" t="s">
        <v>405</v>
      </c>
      <c r="C71" s="443" t="s">
        <v>338</v>
      </c>
      <c r="D71" s="202" t="s">
        <v>66</v>
      </c>
      <c r="E71" s="365">
        <f>F71+G71</f>
        <v>16.603953943</v>
      </c>
      <c r="F71" s="206">
        <f>SUM(H71:J71)</f>
        <v>15.274144328</v>
      </c>
      <c r="G71" s="246">
        <f>SUM(K71:M71)</f>
        <v>1.3298096149999998</v>
      </c>
      <c r="H71" s="205">
        <v>11.60081581</v>
      </c>
      <c r="I71" s="193">
        <v>3.6731323050000002</v>
      </c>
      <c r="J71" s="193">
        <v>1.9621300000000001E-4</v>
      </c>
      <c r="K71" s="193">
        <v>0.45599293699999999</v>
      </c>
      <c r="L71" s="193">
        <v>0.19971759</v>
      </c>
      <c r="M71" s="203">
        <v>0.67409908799999996</v>
      </c>
      <c r="N71" s="559">
        <v>0.82253134999999999</v>
      </c>
      <c r="O71" s="209"/>
    </row>
    <row r="72" spans="1:15" s="208" customFormat="1" ht="15.95" customHeight="1" x14ac:dyDescent="0.3">
      <c r="A72" s="221"/>
      <c r="B72" s="390" t="s">
        <v>258</v>
      </c>
      <c r="C72" s="443" t="s">
        <v>334</v>
      </c>
      <c r="D72" s="202" t="s">
        <v>66</v>
      </c>
      <c r="E72" s="365">
        <f>F72+G72</f>
        <v>9.0300072960999991</v>
      </c>
      <c r="F72" s="206">
        <f>SUM(H72:J72)</f>
        <v>8.2556961380999994</v>
      </c>
      <c r="G72" s="246">
        <f>SUM(K72:M72)</f>
        <v>0.77431115799999994</v>
      </c>
      <c r="H72" s="207">
        <v>5.1944511110000002</v>
      </c>
      <c r="I72" s="193">
        <v>3.0611570760000002</v>
      </c>
      <c r="J72" s="193">
        <v>8.7951100000000006E-5</v>
      </c>
      <c r="K72" s="193">
        <v>0.138599843</v>
      </c>
      <c r="L72" s="193">
        <v>0.16360512599999999</v>
      </c>
      <c r="M72" s="203">
        <v>0.47210618900000001</v>
      </c>
      <c r="N72" s="560">
        <v>0.42332047</v>
      </c>
      <c r="O72" s="144"/>
    </row>
    <row r="73" spans="1:15" s="221" customFormat="1" ht="15.95" customHeight="1" thickBot="1" x14ac:dyDescent="0.35">
      <c r="A73" s="210"/>
      <c r="B73" s="455" t="s">
        <v>153</v>
      </c>
      <c r="C73" s="456" t="s">
        <v>339</v>
      </c>
      <c r="D73" s="222" t="s">
        <v>66</v>
      </c>
      <c r="E73" s="366">
        <f>F73+G73</f>
        <v>2.1207840628000003</v>
      </c>
      <c r="F73" s="223">
        <v>2.0202497688000003</v>
      </c>
      <c r="G73" s="247">
        <v>0.100534294</v>
      </c>
      <c r="H73" s="223">
        <v>6.8398079970000003</v>
      </c>
      <c r="I73" s="224">
        <v>0.163172922</v>
      </c>
      <c r="J73" s="224">
        <v>3.7058399999999997E-5</v>
      </c>
      <c r="K73" s="224">
        <v>7.4623637000000007E-2</v>
      </c>
      <c r="L73" s="224">
        <v>9.6090759999999994E-3</v>
      </c>
      <c r="M73" s="225">
        <v>5.6368418000000003E-2</v>
      </c>
      <c r="N73" s="374">
        <v>0.11016576</v>
      </c>
      <c r="O73" s="244"/>
    </row>
    <row r="74" spans="1:15" s="210" customFormat="1" ht="15.95" customHeight="1" x14ac:dyDescent="0.3">
      <c r="A74" s="221"/>
      <c r="B74" s="198"/>
      <c r="D74" s="54"/>
      <c r="E74" s="197"/>
      <c r="F74" s="34"/>
      <c r="G74" s="34"/>
      <c r="H74" s="197"/>
      <c r="I74" s="197"/>
      <c r="J74" s="197"/>
      <c r="K74" s="197"/>
      <c r="L74" s="197"/>
      <c r="M74" s="197"/>
      <c r="N74" s="197"/>
    </row>
    <row r="75" spans="1:15" s="221" customFormat="1" ht="15.95" customHeight="1" thickBot="1" x14ac:dyDescent="0.35">
      <c r="B75" s="231" t="s">
        <v>75</v>
      </c>
      <c r="C75" s="3"/>
      <c r="D75" s="3"/>
      <c r="E75" s="232"/>
    </row>
    <row r="76" spans="1:15" s="221" customFormat="1" ht="15.95" customHeight="1" x14ac:dyDescent="0.3">
      <c r="B76" s="393" t="s">
        <v>259</v>
      </c>
      <c r="C76" s="457" t="s">
        <v>348</v>
      </c>
      <c r="D76" s="233" t="s">
        <v>66</v>
      </c>
      <c r="E76" s="607">
        <f t="shared" ref="E76:E83" si="10">F76+G76</f>
        <v>77.302299996350015</v>
      </c>
      <c r="F76" s="267">
        <f t="shared" ref="F76:F119" si="11">SUM(H76:J76)</f>
        <v>76.40143171035001</v>
      </c>
      <c r="G76" s="17">
        <f t="shared" ref="G76:G119" si="12">SUM(K76:M76)</f>
        <v>0.90086828600000013</v>
      </c>
      <c r="H76" s="234">
        <v>71.581448800000004</v>
      </c>
      <c r="I76" s="234">
        <v>4.8199818409999997</v>
      </c>
      <c r="J76" s="234">
        <v>1.06935E-6</v>
      </c>
      <c r="K76" s="234">
        <v>0.31533765800000002</v>
      </c>
      <c r="L76" s="235">
        <v>3.34431E-4</v>
      </c>
      <c r="M76" s="235">
        <v>0.58519619700000003</v>
      </c>
      <c r="N76" s="562">
        <v>1.9727589999999999</v>
      </c>
      <c r="O76" s="230"/>
    </row>
    <row r="77" spans="1:15" s="221" customFormat="1" ht="15.95" customHeight="1" x14ac:dyDescent="0.3">
      <c r="B77" s="394" t="s">
        <v>346</v>
      </c>
      <c r="C77" s="458" t="s">
        <v>349</v>
      </c>
      <c r="D77" s="236" t="s">
        <v>66</v>
      </c>
      <c r="E77" s="608">
        <f t="shared" si="10"/>
        <v>79.537885020339999</v>
      </c>
      <c r="F77" s="199">
        <f>SUM(H77:J77)</f>
        <v>78.222069930339998</v>
      </c>
      <c r="G77" s="18">
        <f>SUM(K77:M77)</f>
        <v>1.3158150900000001</v>
      </c>
      <c r="H77" s="237">
        <v>70.677559680000002</v>
      </c>
      <c r="I77" s="237">
        <v>7.5445091350000002</v>
      </c>
      <c r="J77" s="237">
        <v>1.11534E-6</v>
      </c>
      <c r="K77" s="237">
        <v>0.389941335</v>
      </c>
      <c r="L77" s="238">
        <v>3.2305600000000001E-4</v>
      </c>
      <c r="M77" s="238">
        <v>0.92555069899999998</v>
      </c>
      <c r="N77" s="557">
        <v>2.1490792999999999</v>
      </c>
      <c r="O77" s="127"/>
    </row>
    <row r="78" spans="1:15" s="221" customFormat="1" ht="15.95" customHeight="1" x14ac:dyDescent="0.3">
      <c r="B78" s="394" t="s">
        <v>347</v>
      </c>
      <c r="C78" s="459" t="s">
        <v>350</v>
      </c>
      <c r="D78" s="236" t="s">
        <v>66</v>
      </c>
      <c r="E78" s="608">
        <f t="shared" si="10"/>
        <v>74.524493265703001</v>
      </c>
      <c r="F78" s="199">
        <f>SUM(H78:J78)</f>
        <v>74.091542622703003</v>
      </c>
      <c r="G78" s="18">
        <f>SUM(K78:M78)</f>
        <v>0.43295064299999997</v>
      </c>
      <c r="H78" s="237">
        <v>70.44345156</v>
      </c>
      <c r="I78" s="237">
        <v>3.6480902049999999</v>
      </c>
      <c r="J78" s="237">
        <v>8.5770300000000004E-7</v>
      </c>
      <c r="K78" s="237">
        <v>0.16594071699999999</v>
      </c>
      <c r="L78" s="238">
        <v>2.85906E-4</v>
      </c>
      <c r="M78" s="238">
        <v>0.26672402000000001</v>
      </c>
      <c r="N78" s="557">
        <v>1.8932566</v>
      </c>
      <c r="O78" s="127"/>
    </row>
    <row r="79" spans="1:15" s="221" customFormat="1" ht="15.95" customHeight="1" x14ac:dyDescent="0.3">
      <c r="B79" s="394" t="s">
        <v>345</v>
      </c>
      <c r="C79" s="461" t="s">
        <v>353</v>
      </c>
      <c r="D79" s="236" t="s">
        <v>66</v>
      </c>
      <c r="E79" s="608">
        <f t="shared" si="10"/>
        <v>75.122877176917001</v>
      </c>
      <c r="F79" s="199">
        <f>SUM(H79:J79)</f>
        <v>74.640328316917007</v>
      </c>
      <c r="G79" s="18">
        <f>SUM(K79:M79)</f>
        <v>0.48254885999999997</v>
      </c>
      <c r="H79" s="237">
        <v>70.411940049999998</v>
      </c>
      <c r="I79" s="237">
        <v>4.2283874429999999</v>
      </c>
      <c r="J79" s="237">
        <v>8.2391700000000001E-7</v>
      </c>
      <c r="K79" s="237">
        <v>0.18620993199999999</v>
      </c>
      <c r="L79" s="238">
        <v>2.5181200000000002E-4</v>
      </c>
      <c r="M79" s="238">
        <v>0.29608711599999998</v>
      </c>
      <c r="N79" s="557">
        <v>2.0095974999999999</v>
      </c>
      <c r="O79" s="127"/>
    </row>
    <row r="80" spans="1:15" s="221" customFormat="1" ht="15.95" customHeight="1" x14ac:dyDescent="0.3">
      <c r="B80" s="394" t="s">
        <v>114</v>
      </c>
      <c r="C80" s="461" t="s">
        <v>365</v>
      </c>
      <c r="D80" s="236" t="s">
        <v>66</v>
      </c>
      <c r="E80" s="608">
        <f t="shared" si="10"/>
        <v>77.586312727000006</v>
      </c>
      <c r="F80" s="199">
        <f>SUM(H80:J80)</f>
        <v>75.510304402000003</v>
      </c>
      <c r="G80" s="18">
        <f>SUM(K80:M80)</f>
        <v>2.0760083250000001</v>
      </c>
      <c r="H80" s="237">
        <v>71.236895910000001</v>
      </c>
      <c r="I80" s="237">
        <v>4.2731571739999996</v>
      </c>
      <c r="J80" s="237">
        <v>2.5131799999999999E-4</v>
      </c>
      <c r="K80" s="237">
        <v>1.0091573</v>
      </c>
      <c r="L80" s="238">
        <v>0.184037333</v>
      </c>
      <c r="M80" s="238">
        <v>0.88281369200000004</v>
      </c>
      <c r="N80" s="557">
        <v>2.9244119</v>
      </c>
      <c r="O80" s="127"/>
    </row>
    <row r="81" spans="2:15" s="221" customFormat="1" ht="15.95" customHeight="1" x14ac:dyDescent="0.3">
      <c r="B81" s="394" t="s">
        <v>113</v>
      </c>
      <c r="C81" s="461" t="s">
        <v>366</v>
      </c>
      <c r="D81" s="236" t="s">
        <v>66</v>
      </c>
      <c r="E81" s="608">
        <f t="shared" si="10"/>
        <v>81.770285605999987</v>
      </c>
      <c r="F81" s="542">
        <f>SUM(H81:J81)</f>
        <v>79.348060357999984</v>
      </c>
      <c r="G81" s="18">
        <f>SUM(K81:M81)</f>
        <v>2.4222252480000002</v>
      </c>
      <c r="H81" s="237">
        <v>74.563069889999994</v>
      </c>
      <c r="I81" s="237">
        <v>4.7846815869999997</v>
      </c>
      <c r="J81" s="237">
        <v>3.08881E-4</v>
      </c>
      <c r="K81" s="237">
        <v>1.1557161810000001</v>
      </c>
      <c r="L81" s="238">
        <v>0.21716595799999999</v>
      </c>
      <c r="M81" s="238">
        <v>1.0493431090000001</v>
      </c>
      <c r="N81" s="557">
        <v>3.1981663</v>
      </c>
      <c r="O81" s="127"/>
    </row>
    <row r="82" spans="2:15" s="221" customFormat="1" ht="13.5" x14ac:dyDescent="0.3">
      <c r="B82" s="394" t="s">
        <v>801</v>
      </c>
      <c r="C82" s="458" t="s">
        <v>806</v>
      </c>
      <c r="D82" s="236" t="s">
        <v>66</v>
      </c>
      <c r="E82" s="608">
        <f t="shared" si="10"/>
        <v>10.58634536844</v>
      </c>
      <c r="F82" s="199">
        <f t="shared" ref="F82" si="13">SUM(H82:J82)</f>
        <v>9.5770048684399995</v>
      </c>
      <c r="G82" s="18">
        <f t="shared" ref="G82" si="14">SUM(K82:M82)</f>
        <v>1.0093405</v>
      </c>
      <c r="H82" s="237">
        <v>8.6201664999999998</v>
      </c>
      <c r="I82" s="237">
        <v>0.95613866999999997</v>
      </c>
      <c r="J82" s="237">
        <v>6.9969843999999998E-4</v>
      </c>
      <c r="K82" s="237">
        <v>0.57375757999999999</v>
      </c>
      <c r="L82" s="238">
        <v>0.20880378999999999</v>
      </c>
      <c r="M82" s="238">
        <v>0.22677913</v>
      </c>
      <c r="N82" s="557">
        <v>0.62941610000000003</v>
      </c>
      <c r="O82" s="767" t="s">
        <v>805</v>
      </c>
    </row>
    <row r="83" spans="2:15" s="221" customFormat="1" ht="15.95" customHeight="1" x14ac:dyDescent="0.3">
      <c r="B83" s="394" t="s">
        <v>802</v>
      </c>
      <c r="C83" s="458" t="s">
        <v>807</v>
      </c>
      <c r="D83" s="236" t="s">
        <v>66</v>
      </c>
      <c r="E83" s="608">
        <f t="shared" si="10"/>
        <v>4.3373360718799994</v>
      </c>
      <c r="F83" s="199">
        <f t="shared" ref="F83" si="15">SUM(H83:J83)</f>
        <v>3.1367179918799999</v>
      </c>
      <c r="G83" s="18">
        <f t="shared" ref="G83" si="16">SUM(K83:M83)</f>
        <v>1.2006180799999999</v>
      </c>
      <c r="H83" s="237">
        <v>1.9307844999999999</v>
      </c>
      <c r="I83" s="237">
        <v>1.2050869</v>
      </c>
      <c r="J83" s="237">
        <v>8.4659188000000001E-4</v>
      </c>
      <c r="K83" s="237">
        <v>0.65070079999999997</v>
      </c>
      <c r="L83" s="238">
        <v>0.27159467999999998</v>
      </c>
      <c r="M83" s="238">
        <v>0.27832259999999998</v>
      </c>
      <c r="N83" s="557">
        <v>0.37633759999999999</v>
      </c>
      <c r="O83" s="767"/>
    </row>
    <row r="84" spans="2:15" s="221" customFormat="1" ht="15.95" customHeight="1" x14ac:dyDescent="0.3">
      <c r="B84" s="394" t="s">
        <v>803</v>
      </c>
      <c r="C84" s="458" t="s">
        <v>808</v>
      </c>
      <c r="D84" s="236" t="s">
        <v>66</v>
      </c>
      <c r="E84" s="608">
        <f t="shared" ref="E84" si="17">F84+G84</f>
        <v>5.9260760161800006</v>
      </c>
      <c r="F84" s="199">
        <f t="shared" ref="F84" si="18">SUM(H84:J84)</f>
        <v>5.3211008461800002</v>
      </c>
      <c r="G84" s="18">
        <f t="shared" ref="G84" si="19">SUM(K84:M84)</f>
        <v>0.60497517000000001</v>
      </c>
      <c r="H84" s="237">
        <v>4.7364926000000001</v>
      </c>
      <c r="I84" s="237">
        <v>0.58416712999999998</v>
      </c>
      <c r="J84" s="237">
        <v>4.4111618000000001E-4</v>
      </c>
      <c r="K84" s="237">
        <v>0.34070077999999998</v>
      </c>
      <c r="L84" s="238">
        <v>0.12414719</v>
      </c>
      <c r="M84" s="238">
        <v>0.14012720000000001</v>
      </c>
      <c r="N84" s="557">
        <v>0.49787774000000001</v>
      </c>
      <c r="O84" s="767"/>
    </row>
    <row r="85" spans="2:15" s="221" customFormat="1" ht="15.95" customHeight="1" x14ac:dyDescent="0.3">
      <c r="B85" s="394" t="s">
        <v>804</v>
      </c>
      <c r="C85" s="458" t="s">
        <v>809</v>
      </c>
      <c r="D85" s="236" t="s">
        <v>66</v>
      </c>
      <c r="E85" s="608">
        <f t="shared" ref="E85" si="20">F85+G85</f>
        <v>7.21266100321</v>
      </c>
      <c r="F85" s="542">
        <f t="shared" ref="F85" si="21">SUM(H85:J85)</f>
        <v>6.7142077732100001</v>
      </c>
      <c r="G85" s="18">
        <f t="shared" ref="G85" si="22">SUM(K85:M85)</f>
        <v>0.49845323000000002</v>
      </c>
      <c r="H85" s="237">
        <v>6.241155</v>
      </c>
      <c r="I85" s="237">
        <v>0.47270019000000002</v>
      </c>
      <c r="J85" s="237">
        <v>3.5258320999999998E-4</v>
      </c>
      <c r="K85" s="237">
        <v>0.28155043000000002</v>
      </c>
      <c r="L85" s="238">
        <v>0.1001597</v>
      </c>
      <c r="M85" s="238">
        <v>0.1167431</v>
      </c>
      <c r="N85" s="557">
        <v>0.44942732000000002</v>
      </c>
      <c r="O85" s="767"/>
    </row>
    <row r="86" spans="2:15" s="221" customFormat="1" ht="15.95" customHeight="1" x14ac:dyDescent="0.3">
      <c r="B86" s="394" t="s">
        <v>407</v>
      </c>
      <c r="C86" s="460" t="s">
        <v>10</v>
      </c>
      <c r="D86" s="236" t="s">
        <v>66</v>
      </c>
      <c r="E86" s="608">
        <f t="shared" ref="E86:E119" si="23">F86+G86</f>
        <v>85.179773112000007</v>
      </c>
      <c r="F86" s="199">
        <f t="shared" si="11"/>
        <v>82.836369895000004</v>
      </c>
      <c r="G86" s="18">
        <f t="shared" si="12"/>
        <v>2.3434032169999996</v>
      </c>
      <c r="H86" s="237">
        <v>76.03819575</v>
      </c>
      <c r="I86" s="237">
        <v>6.7979976850000003</v>
      </c>
      <c r="J86" s="237">
        <v>1.7646E-4</v>
      </c>
      <c r="K86" s="237">
        <v>1.336928248</v>
      </c>
      <c r="L86" s="238">
        <v>0.10547324700000001</v>
      </c>
      <c r="M86" s="238">
        <v>0.90100172199999995</v>
      </c>
      <c r="N86" s="557">
        <v>2.3325038999999999</v>
      </c>
      <c r="O86" s="127"/>
    </row>
    <row r="87" spans="2:15" s="221" customFormat="1" ht="15.95" customHeight="1" x14ac:dyDescent="0.3">
      <c r="B87" s="394" t="s">
        <v>408</v>
      </c>
      <c r="C87" s="395" t="s">
        <v>11</v>
      </c>
      <c r="D87" s="236" t="s">
        <v>66</v>
      </c>
      <c r="E87" s="608">
        <f t="shared" si="23"/>
        <v>90.314751280999999</v>
      </c>
      <c r="F87" s="199">
        <f t="shared" si="11"/>
        <v>86.959085131999998</v>
      </c>
      <c r="G87" s="18">
        <f t="shared" si="12"/>
        <v>3.3556661490000002</v>
      </c>
      <c r="H87" s="237">
        <v>76.821658009999993</v>
      </c>
      <c r="I87" s="237">
        <v>10.13634075</v>
      </c>
      <c r="J87" s="237">
        <v>1.0863719999999999E-3</v>
      </c>
      <c r="K87" s="237">
        <v>1.8787556889999999</v>
      </c>
      <c r="L87" s="238">
        <v>0.137915182</v>
      </c>
      <c r="M87" s="238">
        <v>1.3389952780000001</v>
      </c>
      <c r="N87" s="557">
        <v>2.6218153000000002</v>
      </c>
      <c r="O87" s="127"/>
    </row>
    <row r="88" spans="2:15" s="221" customFormat="1" ht="15.95" customHeight="1" x14ac:dyDescent="0.3">
      <c r="B88" s="394" t="s">
        <v>409</v>
      </c>
      <c r="C88" s="395" t="s">
        <v>12</v>
      </c>
      <c r="D88" s="236" t="s">
        <v>66</v>
      </c>
      <c r="E88" s="608">
        <f t="shared" si="23"/>
        <v>85.301359539000003</v>
      </c>
      <c r="F88" s="199">
        <f t="shared" si="11"/>
        <v>82.828557836000002</v>
      </c>
      <c r="G88" s="18">
        <f t="shared" si="12"/>
        <v>2.472801703</v>
      </c>
      <c r="H88" s="237">
        <v>76.587549899999999</v>
      </c>
      <c r="I88" s="237">
        <v>6.2399218220000003</v>
      </c>
      <c r="J88" s="237">
        <v>1.086114E-3</v>
      </c>
      <c r="K88" s="237">
        <v>1.6547550710000001</v>
      </c>
      <c r="L88" s="238">
        <v>0.13787803300000001</v>
      </c>
      <c r="M88" s="238">
        <v>0.68016859900000004</v>
      </c>
      <c r="N88" s="557">
        <v>2.3659925999999998</v>
      </c>
      <c r="O88" s="127"/>
    </row>
    <row r="89" spans="2:15" s="221" customFormat="1" ht="15.95" customHeight="1" x14ac:dyDescent="0.3">
      <c r="B89" s="394" t="s">
        <v>410</v>
      </c>
      <c r="C89" s="395" t="s">
        <v>1</v>
      </c>
      <c r="D89" s="236" t="s">
        <v>66</v>
      </c>
      <c r="E89" s="608">
        <f t="shared" si="23"/>
        <v>86.312914363999994</v>
      </c>
      <c r="F89" s="199">
        <f t="shared" si="11"/>
        <v>84.586963530999995</v>
      </c>
      <c r="G89" s="18">
        <f t="shared" si="12"/>
        <v>1.725950833</v>
      </c>
      <c r="H89" s="237">
        <v>77.903677549999998</v>
      </c>
      <c r="I89" s="237">
        <v>6.6831172810000004</v>
      </c>
      <c r="J89" s="237">
        <v>1.6870000000000001E-4</v>
      </c>
      <c r="K89" s="237">
        <v>0.82818807699999997</v>
      </c>
      <c r="L89" s="238">
        <v>0.16259668299999999</v>
      </c>
      <c r="M89" s="238">
        <v>0.73516607300000003</v>
      </c>
      <c r="N89" s="557">
        <v>2.542154</v>
      </c>
      <c r="O89" s="127"/>
    </row>
    <row r="90" spans="2:15" s="221" customFormat="1" ht="15.95" customHeight="1" x14ac:dyDescent="0.3">
      <c r="B90" s="394" t="s">
        <v>411</v>
      </c>
      <c r="C90" s="395" t="s">
        <v>2</v>
      </c>
      <c r="D90" s="236" t="s">
        <v>66</v>
      </c>
      <c r="E90" s="608">
        <f t="shared" si="23"/>
        <v>89.090721095000021</v>
      </c>
      <c r="F90" s="199">
        <f t="shared" si="11"/>
        <v>86.896852619000015</v>
      </c>
      <c r="G90" s="18">
        <f t="shared" si="12"/>
        <v>2.193868476</v>
      </c>
      <c r="H90" s="237">
        <v>79.041674790000002</v>
      </c>
      <c r="I90" s="237">
        <v>7.8550089170000001</v>
      </c>
      <c r="J90" s="237">
        <v>1.6891200000000001E-4</v>
      </c>
      <c r="K90" s="237">
        <v>0.97758501799999997</v>
      </c>
      <c r="L90" s="238">
        <v>0.16264520800000001</v>
      </c>
      <c r="M90" s="238">
        <v>1.0536382500000001</v>
      </c>
      <c r="N90" s="557">
        <v>2.6216563000000002</v>
      </c>
      <c r="O90" s="127"/>
    </row>
    <row r="91" spans="2:15" s="221" customFormat="1" ht="15.95" customHeight="1" x14ac:dyDescent="0.3">
      <c r="B91" s="394" t="s">
        <v>74</v>
      </c>
      <c r="C91" s="461" t="s">
        <v>351</v>
      </c>
      <c r="D91" s="236" t="s">
        <v>66</v>
      </c>
      <c r="E91" s="608">
        <f t="shared" si="23"/>
        <v>128.63867460487998</v>
      </c>
      <c r="F91" s="272">
        <f t="shared" si="11"/>
        <v>127.87920728387999</v>
      </c>
      <c r="G91" s="18">
        <f t="shared" si="12"/>
        <v>0.75946732100000003</v>
      </c>
      <c r="H91" s="237">
        <v>119.88397449999999</v>
      </c>
      <c r="I91" s="237">
        <v>7.995228225</v>
      </c>
      <c r="J91" s="237">
        <v>4.55888E-6</v>
      </c>
      <c r="K91" s="237">
        <v>0.26965344000000002</v>
      </c>
      <c r="L91" s="238">
        <v>1.5249420000000001E-3</v>
      </c>
      <c r="M91" s="238">
        <v>0.48828893899999998</v>
      </c>
      <c r="N91" s="557">
        <v>7.2744948999999997</v>
      </c>
      <c r="O91" s="127"/>
    </row>
    <row r="92" spans="2:15" s="221" customFormat="1" ht="15.95" customHeight="1" x14ac:dyDescent="0.3">
      <c r="B92" s="394"/>
      <c r="C92" s="461" t="s">
        <v>352</v>
      </c>
      <c r="D92" s="236" t="s">
        <v>66</v>
      </c>
      <c r="E92" s="608">
        <f t="shared" si="23"/>
        <v>145.18113099343998</v>
      </c>
      <c r="F92" s="272">
        <f t="shared" si="11"/>
        <v>143.83957154743999</v>
      </c>
      <c r="G92" s="18">
        <f t="shared" si="12"/>
        <v>1.341559446</v>
      </c>
      <c r="H92" s="237">
        <v>131.4444408</v>
      </c>
      <c r="I92" s="237">
        <v>12.39512538</v>
      </c>
      <c r="J92" s="237">
        <v>5.3674399999999999E-6</v>
      </c>
      <c r="K92" s="237">
        <v>0.502652824</v>
      </c>
      <c r="L92" s="238">
        <v>1.7141459999999999E-3</v>
      </c>
      <c r="M92" s="238">
        <v>0.83719247600000002</v>
      </c>
      <c r="N92" s="557">
        <v>8.5662382000000008</v>
      </c>
      <c r="O92" s="127"/>
    </row>
    <row r="93" spans="2:15" s="221" customFormat="1" ht="15.95" customHeight="1" x14ac:dyDescent="0.3">
      <c r="B93" s="394" t="s">
        <v>425</v>
      </c>
      <c r="C93" s="461" t="s">
        <v>354</v>
      </c>
      <c r="D93" s="236" t="s">
        <v>66</v>
      </c>
      <c r="E93" s="608">
        <f t="shared" si="23"/>
        <v>87.899565573439986</v>
      </c>
      <c r="F93" s="199">
        <f t="shared" si="11"/>
        <v>87.569406714439992</v>
      </c>
      <c r="G93" s="18">
        <f t="shared" si="12"/>
        <v>0.33015885899999997</v>
      </c>
      <c r="H93" s="237">
        <v>84.26694123</v>
      </c>
      <c r="I93" s="237">
        <v>3.3024638469999998</v>
      </c>
      <c r="J93" s="237">
        <v>1.63744E-6</v>
      </c>
      <c r="K93" s="237">
        <v>0.15330603700000001</v>
      </c>
      <c r="L93" s="238">
        <v>5.0178099999999997E-4</v>
      </c>
      <c r="M93" s="238">
        <v>0.17635104099999999</v>
      </c>
      <c r="N93" s="557">
        <v>3.6008695999999998</v>
      </c>
      <c r="O93" s="127"/>
    </row>
    <row r="94" spans="2:15" s="221" customFormat="1" ht="15.95" customHeight="1" x14ac:dyDescent="0.3">
      <c r="B94" s="394" t="s">
        <v>423</v>
      </c>
      <c r="C94" s="461" t="s">
        <v>355</v>
      </c>
      <c r="D94" s="236" t="s">
        <v>66</v>
      </c>
      <c r="E94" s="608">
        <f t="shared" si="23"/>
        <v>88.249417040789993</v>
      </c>
      <c r="F94" s="199">
        <f t="shared" si="11"/>
        <v>87.898028134789996</v>
      </c>
      <c r="G94" s="18">
        <f t="shared" si="12"/>
        <v>0.351388906</v>
      </c>
      <c r="H94" s="237">
        <v>84.481299399999997</v>
      </c>
      <c r="I94" s="237">
        <v>3.4167268310000001</v>
      </c>
      <c r="J94" s="237">
        <v>1.90379E-6</v>
      </c>
      <c r="K94" s="237">
        <v>0.16505925399999999</v>
      </c>
      <c r="L94" s="238">
        <v>6.0102799999999998E-4</v>
      </c>
      <c r="M94" s="238">
        <v>0.18572862400000001</v>
      </c>
      <c r="N94" s="557">
        <v>3.5851738000000002</v>
      </c>
      <c r="O94" s="127"/>
    </row>
    <row r="95" spans="2:15" s="221" customFormat="1" ht="15.95" customHeight="1" x14ac:dyDescent="0.3">
      <c r="B95" s="394" t="s">
        <v>424</v>
      </c>
      <c r="C95" s="461" t="s">
        <v>356</v>
      </c>
      <c r="D95" s="236" t="s">
        <v>66</v>
      </c>
      <c r="E95" s="608">
        <f t="shared" si="23"/>
        <v>89.620340637450013</v>
      </c>
      <c r="F95" s="199">
        <f t="shared" si="11"/>
        <v>89.188912279450008</v>
      </c>
      <c r="G95" s="18">
        <f t="shared" si="12"/>
        <v>0.43142835800000001</v>
      </c>
      <c r="H95" s="237">
        <v>85.515056110000003</v>
      </c>
      <c r="I95" s="237">
        <v>3.6738537529999999</v>
      </c>
      <c r="J95" s="237">
        <v>2.41645E-6</v>
      </c>
      <c r="K95" s="237">
        <v>0.19947452800000001</v>
      </c>
      <c r="L95" s="238">
        <v>7.8202800000000004E-4</v>
      </c>
      <c r="M95" s="238">
        <v>0.23117180200000001</v>
      </c>
      <c r="N95" s="557">
        <v>3.4734275000000001</v>
      </c>
      <c r="O95" s="127"/>
    </row>
    <row r="96" spans="2:15" s="221" customFormat="1" ht="15.95" customHeight="1" x14ac:dyDescent="0.3">
      <c r="B96" s="394" t="s">
        <v>344</v>
      </c>
      <c r="C96" s="461" t="s">
        <v>357</v>
      </c>
      <c r="D96" s="236" t="s">
        <v>66</v>
      </c>
      <c r="E96" s="608">
        <f t="shared" si="23"/>
        <v>107.027796908</v>
      </c>
      <c r="F96" s="272">
        <f t="shared" si="11"/>
        <v>105.35902699099999</v>
      </c>
      <c r="G96" s="18">
        <f t="shared" si="12"/>
        <v>1.6687699170000001</v>
      </c>
      <c r="H96" s="237">
        <v>99.653327160000003</v>
      </c>
      <c r="I96" s="237">
        <v>5.7055527579999996</v>
      </c>
      <c r="J96" s="237">
        <v>1.4707300000000001E-4</v>
      </c>
      <c r="K96" s="237">
        <v>0.77299475699999998</v>
      </c>
      <c r="L96" s="238">
        <v>0.123924753</v>
      </c>
      <c r="M96" s="238">
        <v>0.77185040699999996</v>
      </c>
      <c r="N96" s="557">
        <v>4.5660088999999999</v>
      </c>
      <c r="O96" s="127"/>
    </row>
    <row r="97" spans="2:15" s="221" customFormat="1" ht="15.95" customHeight="1" x14ac:dyDescent="0.3">
      <c r="B97" s="394" t="s">
        <v>406</v>
      </c>
      <c r="C97" s="461" t="s">
        <v>358</v>
      </c>
      <c r="D97" s="236" t="s">
        <v>66</v>
      </c>
      <c r="E97" s="608">
        <f t="shared" si="23"/>
        <v>98.410952454999986</v>
      </c>
      <c r="F97" s="199">
        <f t="shared" si="11"/>
        <v>96.862018351999993</v>
      </c>
      <c r="G97" s="18">
        <f t="shared" si="12"/>
        <v>1.5489341030000001</v>
      </c>
      <c r="H97" s="237">
        <v>89.453760770000002</v>
      </c>
      <c r="I97" s="237">
        <v>7.4078894249999996</v>
      </c>
      <c r="J97" s="237">
        <v>3.6815699999999998E-4</v>
      </c>
      <c r="K97" s="237">
        <v>0.47538107600000001</v>
      </c>
      <c r="L97" s="238">
        <v>0.21273452200000001</v>
      </c>
      <c r="M97" s="238">
        <v>0.86081850500000001</v>
      </c>
      <c r="N97" s="557">
        <v>3.9647396000000001</v>
      </c>
      <c r="O97" s="127"/>
    </row>
    <row r="98" spans="2:15" s="221" customFormat="1" ht="15.95" customHeight="1" x14ac:dyDescent="0.3">
      <c r="B98" s="394"/>
      <c r="C98" s="461" t="s">
        <v>359</v>
      </c>
      <c r="D98" s="236" t="s">
        <v>66</v>
      </c>
      <c r="E98" s="608">
        <f t="shared" si="23"/>
        <v>108.40656933499999</v>
      </c>
      <c r="F98" s="199">
        <f t="shared" si="11"/>
        <v>106.45274982499998</v>
      </c>
      <c r="G98" s="18">
        <f t="shared" si="12"/>
        <v>1.95381951</v>
      </c>
      <c r="H98" s="237">
        <v>97.789159319999996</v>
      </c>
      <c r="I98" s="237">
        <v>8.6631740849999996</v>
      </c>
      <c r="J98" s="237">
        <v>4.1641999999999997E-4</v>
      </c>
      <c r="K98" s="237">
        <v>0.583587945</v>
      </c>
      <c r="L98" s="238">
        <v>0.25362783300000002</v>
      </c>
      <c r="M98" s="238">
        <v>1.116603732</v>
      </c>
      <c r="N98" s="557">
        <v>28.914076000000001</v>
      </c>
      <c r="O98" s="127"/>
    </row>
    <row r="99" spans="2:15" s="221" customFormat="1" ht="15.95" customHeight="1" x14ac:dyDescent="0.3">
      <c r="B99" s="394"/>
      <c r="C99" s="461" t="s">
        <v>360</v>
      </c>
      <c r="D99" s="236" t="s">
        <v>66</v>
      </c>
      <c r="E99" s="608">
        <f t="shared" si="23"/>
        <v>102.30523536200002</v>
      </c>
      <c r="F99" s="199">
        <f t="shared" si="11"/>
        <v>100.37425509600001</v>
      </c>
      <c r="G99" s="18">
        <f t="shared" si="12"/>
        <v>1.9309802659999999</v>
      </c>
      <c r="H99" s="237">
        <v>92.424468160000004</v>
      </c>
      <c r="I99" s="237">
        <v>7.949380015</v>
      </c>
      <c r="J99" s="237">
        <v>4.0692099999999998E-4</v>
      </c>
      <c r="K99" s="237">
        <v>0.580669463</v>
      </c>
      <c r="L99" s="238">
        <v>0.25821602399999999</v>
      </c>
      <c r="M99" s="238">
        <v>1.092094779</v>
      </c>
      <c r="N99" s="557">
        <v>6.2710723000000002</v>
      </c>
      <c r="O99" s="127"/>
    </row>
    <row r="100" spans="2:15" s="221" customFormat="1" ht="15.95" customHeight="1" x14ac:dyDescent="0.3">
      <c r="B100" s="394" t="s">
        <v>506</v>
      </c>
      <c r="C100" s="462" t="s">
        <v>649</v>
      </c>
      <c r="D100" s="236" t="s">
        <v>66</v>
      </c>
      <c r="E100" s="608">
        <f t="shared" si="23"/>
        <v>59.426347809950002</v>
      </c>
      <c r="F100" s="199">
        <f t="shared" si="11"/>
        <v>58.515519492949998</v>
      </c>
      <c r="G100" s="18">
        <f t="shared" si="12"/>
        <v>0.910828317</v>
      </c>
      <c r="H100" s="237">
        <v>46.625366569999997</v>
      </c>
      <c r="I100" s="237">
        <v>11.8901518</v>
      </c>
      <c r="J100" s="237">
        <v>1.12295E-6</v>
      </c>
      <c r="K100" s="237">
        <v>8.7014459999999998E-3</v>
      </c>
      <c r="L100" s="238">
        <v>2.8523099999999999E-4</v>
      </c>
      <c r="M100" s="238">
        <v>0.90184164</v>
      </c>
      <c r="N100" s="557">
        <v>1.9188442000000001</v>
      </c>
      <c r="O100" s="144"/>
    </row>
    <row r="101" spans="2:15" s="221" customFormat="1" ht="15.95" customHeight="1" x14ac:dyDescent="0.3">
      <c r="B101" s="394" t="s">
        <v>16</v>
      </c>
      <c r="C101" s="461" t="s">
        <v>361</v>
      </c>
      <c r="D101" s="236" t="s">
        <v>66</v>
      </c>
      <c r="E101" s="608">
        <f t="shared" si="23"/>
        <v>122.12008963993</v>
      </c>
      <c r="F101" s="272">
        <f t="shared" si="11"/>
        <v>121.54931259993</v>
      </c>
      <c r="G101" s="18">
        <f t="shared" si="12"/>
        <v>0.57077703999999996</v>
      </c>
      <c r="H101" s="237">
        <v>113.51714440000001</v>
      </c>
      <c r="I101" s="237">
        <v>8.0321633870000007</v>
      </c>
      <c r="J101" s="237">
        <v>4.8129299999999997E-6</v>
      </c>
      <c r="K101" s="237">
        <v>0.29255780599999998</v>
      </c>
      <c r="L101" s="238">
        <v>1.600813E-3</v>
      </c>
      <c r="M101" s="238">
        <v>0.276618421</v>
      </c>
      <c r="N101" s="557">
        <v>9.1365423999999997</v>
      </c>
      <c r="O101" s="127"/>
    </row>
    <row r="102" spans="2:15" s="221" customFormat="1" ht="15.95" customHeight="1" x14ac:dyDescent="0.3">
      <c r="B102" s="394" t="s">
        <v>17</v>
      </c>
      <c r="C102" s="461" t="s">
        <v>374</v>
      </c>
      <c r="D102" s="236" t="s">
        <v>66</v>
      </c>
      <c r="E102" s="608">
        <f t="shared" si="23"/>
        <v>137.19601833851999</v>
      </c>
      <c r="F102" s="272">
        <f t="shared" si="11"/>
        <v>135.86577167351999</v>
      </c>
      <c r="G102" s="18">
        <f t="shared" si="12"/>
        <v>1.330246665</v>
      </c>
      <c r="H102" s="237">
        <v>121.6729338</v>
      </c>
      <c r="I102" s="237">
        <v>14.192835219999999</v>
      </c>
      <c r="J102" s="237">
        <v>2.6535199999999998E-6</v>
      </c>
      <c r="K102" s="237">
        <v>0.79320937400000002</v>
      </c>
      <c r="L102" s="238">
        <v>7.4885100000000003E-4</v>
      </c>
      <c r="M102" s="238">
        <v>0.53628843999999998</v>
      </c>
      <c r="N102" s="557">
        <v>8.1365414999999999</v>
      </c>
      <c r="O102" s="127"/>
    </row>
    <row r="103" spans="2:15" s="221" customFormat="1" ht="15.95" customHeight="1" x14ac:dyDescent="0.3">
      <c r="B103" s="394" t="s">
        <v>115</v>
      </c>
      <c r="C103" s="461" t="s">
        <v>375</v>
      </c>
      <c r="D103" s="236" t="s">
        <v>66</v>
      </c>
      <c r="E103" s="608">
        <f t="shared" si="23"/>
        <v>99.31933813693</v>
      </c>
      <c r="F103" s="199">
        <f t="shared" si="11"/>
        <v>98.899797929930003</v>
      </c>
      <c r="G103" s="18">
        <f t="shared" si="12"/>
        <v>0.41954020699999994</v>
      </c>
      <c r="H103" s="237">
        <v>95.082057019999993</v>
      </c>
      <c r="I103" s="237">
        <v>3.8177391250000001</v>
      </c>
      <c r="J103" s="237">
        <v>1.78493E-6</v>
      </c>
      <c r="K103" s="237">
        <v>0.261539996</v>
      </c>
      <c r="L103" s="238">
        <v>5.4653999999999998E-4</v>
      </c>
      <c r="M103" s="238">
        <v>0.15745367099999999</v>
      </c>
      <c r="N103" s="557">
        <v>3.9633253000000002</v>
      </c>
      <c r="O103" s="127"/>
    </row>
    <row r="104" spans="2:15" s="221" customFormat="1" ht="15.95" customHeight="1" x14ac:dyDescent="0.3">
      <c r="B104" s="394" t="s">
        <v>116</v>
      </c>
      <c r="C104" s="461" t="s">
        <v>376</v>
      </c>
      <c r="D104" s="236" t="s">
        <v>66</v>
      </c>
      <c r="E104" s="608">
        <f t="shared" si="23"/>
        <v>107.51310393882</v>
      </c>
      <c r="F104" s="272">
        <f t="shared" si="11"/>
        <v>107.03362946182</v>
      </c>
      <c r="G104" s="18">
        <f t="shared" si="12"/>
        <v>0.47947447700000001</v>
      </c>
      <c r="H104" s="237">
        <v>99.918630780000001</v>
      </c>
      <c r="I104" s="237">
        <v>7.1149954600000003</v>
      </c>
      <c r="J104" s="237">
        <v>3.2218199999999999E-6</v>
      </c>
      <c r="K104" s="237">
        <v>0.14830787500000001</v>
      </c>
      <c r="L104" s="238">
        <v>9.43369E-4</v>
      </c>
      <c r="M104" s="238">
        <v>0.330223233</v>
      </c>
      <c r="N104" s="557">
        <v>7.9887286</v>
      </c>
      <c r="O104" s="127"/>
    </row>
    <row r="105" spans="2:15" s="221" customFormat="1" ht="15.95" customHeight="1" x14ac:dyDescent="0.3">
      <c r="B105" s="394" t="s">
        <v>18</v>
      </c>
      <c r="C105" s="461" t="s">
        <v>367</v>
      </c>
      <c r="D105" s="236" t="s">
        <v>66</v>
      </c>
      <c r="E105" s="608">
        <f t="shared" si="23"/>
        <v>95.261536026199991</v>
      </c>
      <c r="F105" s="542">
        <f t="shared" si="11"/>
        <v>94.834205385199994</v>
      </c>
      <c r="G105" s="18">
        <f t="shared" si="12"/>
        <v>0.42733064100000001</v>
      </c>
      <c r="H105" s="237">
        <v>92.112901840000006</v>
      </c>
      <c r="I105" s="237">
        <v>2.7212702119999999</v>
      </c>
      <c r="J105" s="237">
        <v>3.3333200000000001E-5</v>
      </c>
      <c r="K105" s="237">
        <v>0.214864939</v>
      </c>
      <c r="L105" s="238">
        <v>1.2836604E-2</v>
      </c>
      <c r="M105" s="238">
        <v>0.199629098</v>
      </c>
      <c r="N105" s="557">
        <v>4.2272819999999998</v>
      </c>
      <c r="O105" s="127"/>
    </row>
    <row r="106" spans="2:15" s="221" customFormat="1" ht="15.95" customHeight="1" x14ac:dyDescent="0.3">
      <c r="B106" s="394" t="s">
        <v>112</v>
      </c>
      <c r="C106" s="461" t="s">
        <v>368</v>
      </c>
      <c r="D106" s="236" t="s">
        <v>66</v>
      </c>
      <c r="E106" s="608">
        <f t="shared" si="23"/>
        <v>103.5049275178</v>
      </c>
      <c r="F106" s="543">
        <f t="shared" si="11"/>
        <v>99.502965350799997</v>
      </c>
      <c r="G106" s="18">
        <f t="shared" si="12"/>
        <v>4.0019621670000003</v>
      </c>
      <c r="H106" s="237">
        <v>85.926561939999999</v>
      </c>
      <c r="I106" s="237">
        <v>13.57630492</v>
      </c>
      <c r="J106" s="237">
        <v>9.8490800000000002E-5</v>
      </c>
      <c r="K106" s="237">
        <v>2.917907</v>
      </c>
      <c r="L106" s="238">
        <v>9.5590632999999994E-2</v>
      </c>
      <c r="M106" s="238">
        <v>0.98846453400000001</v>
      </c>
      <c r="N106" s="557">
        <v>4.9637387000000004</v>
      </c>
      <c r="O106" s="127"/>
    </row>
    <row r="107" spans="2:15" s="221" customFormat="1" ht="15.95" customHeight="1" x14ac:dyDescent="0.3">
      <c r="B107" s="394" t="s">
        <v>104</v>
      </c>
      <c r="C107" s="461" t="s">
        <v>369</v>
      </c>
      <c r="D107" s="236" t="s">
        <v>66</v>
      </c>
      <c r="E107" s="608">
        <f t="shared" si="23"/>
        <v>102.28763013400001</v>
      </c>
      <c r="F107" s="543">
        <f t="shared" si="11"/>
        <v>99.518577750000006</v>
      </c>
      <c r="G107" s="18">
        <f t="shared" si="12"/>
        <v>2.7690523840000001</v>
      </c>
      <c r="H107" s="237">
        <v>88.028966609999998</v>
      </c>
      <c r="I107" s="237">
        <v>11.48950265</v>
      </c>
      <c r="J107" s="237">
        <v>1.0849E-4</v>
      </c>
      <c r="K107" s="237">
        <v>1.810650468</v>
      </c>
      <c r="L107" s="238">
        <v>9.6671221000000002E-2</v>
      </c>
      <c r="M107" s="238">
        <v>0.86173069499999999</v>
      </c>
      <c r="N107" s="557">
        <v>4.4418217999999996</v>
      </c>
      <c r="O107" s="127"/>
    </row>
    <row r="108" spans="2:15" s="221" customFormat="1" ht="15.95" customHeight="1" x14ac:dyDescent="0.3">
      <c r="B108" s="394" t="s">
        <v>5</v>
      </c>
      <c r="C108" s="461" t="s">
        <v>314</v>
      </c>
      <c r="D108" s="236" t="s">
        <v>66</v>
      </c>
      <c r="E108" s="608">
        <f t="shared" si="23"/>
        <v>135.04491924519999</v>
      </c>
      <c r="F108" s="543">
        <f t="shared" si="11"/>
        <v>133.5115559162</v>
      </c>
      <c r="G108" s="18">
        <f t="shared" si="12"/>
        <v>1.5333633290000002</v>
      </c>
      <c r="H108" s="237">
        <v>121.07003280000001</v>
      </c>
      <c r="I108" s="237">
        <v>12.441470170000001</v>
      </c>
      <c r="J108" s="237">
        <v>5.2946199999999998E-5</v>
      </c>
      <c r="K108" s="237">
        <v>0.227699608</v>
      </c>
      <c r="L108" s="238">
        <v>5.9689699999999999E-4</v>
      </c>
      <c r="M108" s="238">
        <v>1.3050668240000001</v>
      </c>
      <c r="N108" s="557">
        <v>6.8272475000000004</v>
      </c>
      <c r="O108" s="127"/>
    </row>
    <row r="109" spans="2:15" s="221" customFormat="1" ht="15.95" customHeight="1" x14ac:dyDescent="0.3">
      <c r="B109" s="394" t="s">
        <v>19</v>
      </c>
      <c r="C109" s="463" t="s">
        <v>370</v>
      </c>
      <c r="D109" s="236" t="s">
        <v>66</v>
      </c>
      <c r="E109" s="608">
        <f t="shared" si="23"/>
        <v>94.106442503000011</v>
      </c>
      <c r="F109" s="542">
        <f t="shared" si="11"/>
        <v>91.866181909000005</v>
      </c>
      <c r="G109" s="18">
        <f t="shared" si="12"/>
        <v>2.2402605940000004</v>
      </c>
      <c r="H109" s="237">
        <v>89.134719910000001</v>
      </c>
      <c r="I109" s="237">
        <v>2.7309693909999999</v>
      </c>
      <c r="J109" s="237">
        <v>4.9260799999999996E-4</v>
      </c>
      <c r="K109" s="237">
        <v>1.0633305310000001</v>
      </c>
      <c r="L109" s="238">
        <v>0.17857616400000001</v>
      </c>
      <c r="M109" s="238">
        <v>0.99835389900000004</v>
      </c>
      <c r="N109" s="557">
        <v>4.8428082999999997</v>
      </c>
      <c r="O109" s="127"/>
    </row>
    <row r="110" spans="2:15" s="221" customFormat="1" ht="15.95" customHeight="1" x14ac:dyDescent="0.3">
      <c r="B110" s="394" t="s">
        <v>20</v>
      </c>
      <c r="C110" s="461" t="s">
        <v>371</v>
      </c>
      <c r="D110" s="236" t="s">
        <v>66</v>
      </c>
      <c r="E110" s="608">
        <f t="shared" si="23"/>
        <v>128.85415708400001</v>
      </c>
      <c r="F110" s="543">
        <f t="shared" si="11"/>
        <v>126.440893364</v>
      </c>
      <c r="G110" s="18">
        <f t="shared" si="12"/>
        <v>2.4132637200000002</v>
      </c>
      <c r="H110" s="239">
        <v>120.0294516</v>
      </c>
      <c r="I110" s="239">
        <v>6.4111279789999998</v>
      </c>
      <c r="J110" s="239">
        <v>3.1378500000000002E-4</v>
      </c>
      <c r="K110" s="239">
        <v>0.89972239700000001</v>
      </c>
      <c r="L110" s="240">
        <v>0.26320360300000001</v>
      </c>
      <c r="M110" s="240">
        <v>1.2503377200000001</v>
      </c>
      <c r="N110" s="563">
        <v>4.5629365000000002</v>
      </c>
      <c r="O110" s="127"/>
    </row>
    <row r="111" spans="2:15" s="221" customFormat="1" ht="15.95" customHeight="1" x14ac:dyDescent="0.3">
      <c r="B111" s="394" t="s">
        <v>21</v>
      </c>
      <c r="C111" s="463" t="s">
        <v>372</v>
      </c>
      <c r="D111" s="236" t="s">
        <v>66</v>
      </c>
      <c r="E111" s="608">
        <f t="shared" si="23"/>
        <v>63.671031001999999</v>
      </c>
      <c r="F111" s="542">
        <f t="shared" si="11"/>
        <v>62.298956484000001</v>
      </c>
      <c r="G111" s="18">
        <f t="shared" si="12"/>
        <v>1.372074518</v>
      </c>
      <c r="H111" s="239">
        <v>60.875826740000001</v>
      </c>
      <c r="I111" s="239">
        <v>1.422811383</v>
      </c>
      <c r="J111" s="239">
        <v>3.1836100000000002E-4</v>
      </c>
      <c r="K111" s="239">
        <v>0.73657995499999995</v>
      </c>
      <c r="L111" s="240">
        <v>9.2653784000000003E-2</v>
      </c>
      <c r="M111" s="240">
        <v>0.54284077900000005</v>
      </c>
      <c r="N111" s="563">
        <v>2.9438818000000002</v>
      </c>
      <c r="O111" s="127"/>
    </row>
    <row r="112" spans="2:15" s="221" customFormat="1" ht="15.95" customHeight="1" x14ac:dyDescent="0.3">
      <c r="B112" s="394" t="s">
        <v>8</v>
      </c>
      <c r="C112" s="461" t="s">
        <v>373</v>
      </c>
      <c r="D112" s="236" t="s">
        <v>66</v>
      </c>
      <c r="E112" s="608">
        <f t="shared" si="23"/>
        <v>99.025432700899998</v>
      </c>
      <c r="F112" s="542">
        <f t="shared" si="11"/>
        <v>98.480589368899999</v>
      </c>
      <c r="G112" s="18">
        <f t="shared" si="12"/>
        <v>0.54484333200000001</v>
      </c>
      <c r="H112" s="239">
        <v>94.480704349999996</v>
      </c>
      <c r="I112" s="239">
        <v>3.9998512879999999</v>
      </c>
      <c r="J112" s="239">
        <v>3.3730899999999999E-5</v>
      </c>
      <c r="K112" s="239">
        <v>0.25829142300000002</v>
      </c>
      <c r="L112" s="240">
        <v>1.2895392E-2</v>
      </c>
      <c r="M112" s="240">
        <v>0.27365651699999999</v>
      </c>
      <c r="N112" s="563">
        <v>4.5545154999999999</v>
      </c>
      <c r="O112" s="127"/>
    </row>
    <row r="113" spans="1:15" s="221" customFormat="1" ht="15.95" customHeight="1" x14ac:dyDescent="0.3">
      <c r="B113" s="394" t="s">
        <v>106</v>
      </c>
      <c r="C113" s="461" t="s">
        <v>352</v>
      </c>
      <c r="D113" s="236" t="s">
        <v>66</v>
      </c>
      <c r="E113" s="608">
        <f t="shared" si="23"/>
        <v>145.18113099343998</v>
      </c>
      <c r="F113" s="543">
        <f t="shared" si="11"/>
        <v>143.83957154743999</v>
      </c>
      <c r="G113" s="18">
        <f t="shared" si="12"/>
        <v>1.341559446</v>
      </c>
      <c r="H113" s="239">
        <v>131.4444408</v>
      </c>
      <c r="I113" s="239">
        <v>12.39512538</v>
      </c>
      <c r="J113" s="239">
        <v>5.3674399999999999E-6</v>
      </c>
      <c r="K113" s="239">
        <v>0.502652824</v>
      </c>
      <c r="L113" s="240">
        <v>1.7141459999999999E-3</v>
      </c>
      <c r="M113" s="240">
        <v>0.83719247600000002</v>
      </c>
      <c r="N113" s="563">
        <v>8.5662382000000008</v>
      </c>
      <c r="O113" s="127"/>
    </row>
    <row r="114" spans="1:15" s="221" customFormat="1" ht="15.95" customHeight="1" x14ac:dyDescent="0.3">
      <c r="B114" s="394" t="s">
        <v>105</v>
      </c>
      <c r="C114" s="461" t="s">
        <v>364</v>
      </c>
      <c r="D114" s="236" t="s">
        <v>66</v>
      </c>
      <c r="E114" s="608">
        <f t="shared" si="23"/>
        <v>93.064623944880012</v>
      </c>
      <c r="F114" s="542">
        <f t="shared" si="11"/>
        <v>88.750862209880012</v>
      </c>
      <c r="G114" s="18">
        <f t="shared" si="12"/>
        <v>4.3137617349999999</v>
      </c>
      <c r="H114" s="239">
        <v>78.214892410000004</v>
      </c>
      <c r="I114" s="239">
        <v>10.535960319999999</v>
      </c>
      <c r="J114" s="239">
        <v>9.4798800000000008E-6</v>
      </c>
      <c r="K114" s="239">
        <v>3.7342009539999999</v>
      </c>
      <c r="L114" s="240">
        <v>3.360296E-3</v>
      </c>
      <c r="M114" s="240">
        <v>0.57620048499999998</v>
      </c>
      <c r="N114" s="563">
        <v>3.7782157000000001</v>
      </c>
      <c r="O114" s="127"/>
    </row>
    <row r="115" spans="1:15" s="221" customFormat="1" ht="15.95" customHeight="1" x14ac:dyDescent="0.3">
      <c r="B115" s="394" t="s">
        <v>107</v>
      </c>
      <c r="C115" s="461" t="s">
        <v>363</v>
      </c>
      <c r="D115" s="236" t="s">
        <v>66</v>
      </c>
      <c r="E115" s="608">
        <f t="shared" si="23"/>
        <v>68.499874333445007</v>
      </c>
      <c r="F115" s="542">
        <f t="shared" si="11"/>
        <v>68.293918844445002</v>
      </c>
      <c r="G115" s="18">
        <f t="shared" si="12"/>
        <v>0.20595548899999999</v>
      </c>
      <c r="H115" s="239">
        <v>66.611666009999993</v>
      </c>
      <c r="I115" s="239">
        <v>1.6822523869999999</v>
      </c>
      <c r="J115" s="239">
        <v>4.4744500000000002E-7</v>
      </c>
      <c r="K115" s="239">
        <v>0.121220939</v>
      </c>
      <c r="L115" s="240">
        <v>1.40665E-4</v>
      </c>
      <c r="M115" s="240">
        <v>8.4593884999999994E-2</v>
      </c>
      <c r="N115" s="563">
        <v>1.4698765</v>
      </c>
      <c r="O115" s="127"/>
    </row>
    <row r="116" spans="1:15" s="221" customFormat="1" ht="15.95" customHeight="1" x14ac:dyDescent="0.3">
      <c r="B116" s="394" t="s">
        <v>108</v>
      </c>
      <c r="C116" s="461" t="s">
        <v>328</v>
      </c>
      <c r="D116" s="236" t="s">
        <v>66</v>
      </c>
      <c r="E116" s="608">
        <f t="shared" si="23"/>
        <v>91.202903682999988</v>
      </c>
      <c r="F116" s="542">
        <f t="shared" si="11"/>
        <v>90.519871506999991</v>
      </c>
      <c r="G116" s="18">
        <f t="shared" si="12"/>
        <v>0.68303217599999999</v>
      </c>
      <c r="H116" s="239">
        <v>87.487545760000003</v>
      </c>
      <c r="I116" s="239">
        <v>3.0322482420000001</v>
      </c>
      <c r="J116" s="239">
        <v>7.7504999999999997E-5</v>
      </c>
      <c r="K116" s="239">
        <v>0.35390618400000001</v>
      </c>
      <c r="L116" s="240">
        <v>2.9956957999999999E-2</v>
      </c>
      <c r="M116" s="240">
        <v>0.299169034</v>
      </c>
      <c r="N116" s="563">
        <v>4.7289940000000001</v>
      </c>
      <c r="O116" s="127"/>
    </row>
    <row r="117" spans="1:15" s="221" customFormat="1" ht="15.95" customHeight="1" x14ac:dyDescent="0.3">
      <c r="B117" s="394" t="s">
        <v>109</v>
      </c>
      <c r="C117" s="461" t="s">
        <v>362</v>
      </c>
      <c r="D117" s="236" t="s">
        <v>66</v>
      </c>
      <c r="E117" s="608">
        <f t="shared" si="23"/>
        <v>65.819522008695003</v>
      </c>
      <c r="F117" s="542">
        <f t="shared" si="11"/>
        <v>65.622353975695006</v>
      </c>
      <c r="G117" s="18">
        <f t="shared" si="12"/>
        <v>0.19716803300000002</v>
      </c>
      <c r="H117" s="239">
        <v>63.870338580000002</v>
      </c>
      <c r="I117" s="239">
        <v>1.7520149410000001</v>
      </c>
      <c r="J117" s="239">
        <v>4.5469499999999998E-7</v>
      </c>
      <c r="K117" s="239">
        <v>0.12252754</v>
      </c>
      <c r="L117" s="240">
        <v>1.3558900000000001E-4</v>
      </c>
      <c r="M117" s="240">
        <v>7.4504903999999997E-2</v>
      </c>
      <c r="N117" s="563">
        <v>1.6735485000000001</v>
      </c>
      <c r="O117" s="127"/>
    </row>
    <row r="118" spans="1:15" s="221" customFormat="1" ht="15.95" customHeight="1" x14ac:dyDescent="0.3">
      <c r="B118" s="464" t="s">
        <v>110</v>
      </c>
      <c r="C118" s="465" t="s">
        <v>9</v>
      </c>
      <c r="D118" s="236" t="s">
        <v>66</v>
      </c>
      <c r="E118" s="608">
        <f t="shared" si="23"/>
        <v>88.363178990000009</v>
      </c>
      <c r="F118" s="542">
        <f t="shared" si="11"/>
        <v>84.247319606000005</v>
      </c>
      <c r="G118" s="18">
        <f t="shared" si="12"/>
        <v>4.1158593840000002</v>
      </c>
      <c r="H118" s="241">
        <v>77.380994240000007</v>
      </c>
      <c r="I118" s="241">
        <v>6.864988791</v>
      </c>
      <c r="J118" s="241">
        <v>1.336575E-3</v>
      </c>
      <c r="K118" s="241">
        <v>2.4979716540000001</v>
      </c>
      <c r="L118" s="7">
        <v>0.32162945900000001</v>
      </c>
      <c r="M118" s="7">
        <v>1.2962582709999999</v>
      </c>
      <c r="N118" s="563">
        <v>3.3971479000000002</v>
      </c>
      <c r="O118" s="127" t="s">
        <v>9</v>
      </c>
    </row>
    <row r="119" spans="1:15" s="221" customFormat="1" ht="15.95" customHeight="1" thickBot="1" x14ac:dyDescent="0.35">
      <c r="A119" s="312"/>
      <c r="B119" s="396" t="s">
        <v>111</v>
      </c>
      <c r="C119" s="466" t="s">
        <v>7</v>
      </c>
      <c r="D119" s="242" t="s">
        <v>66</v>
      </c>
      <c r="E119" s="609">
        <f t="shared" si="23"/>
        <v>140.43492032099999</v>
      </c>
      <c r="F119" s="544">
        <f t="shared" si="11"/>
        <v>137.44455740999999</v>
      </c>
      <c r="G119" s="134">
        <f t="shared" si="12"/>
        <v>2.9903629110000001</v>
      </c>
      <c r="H119" s="50">
        <v>123.7391375</v>
      </c>
      <c r="I119" s="50">
        <v>13.70433092</v>
      </c>
      <c r="J119" s="50">
        <v>1.08899E-3</v>
      </c>
      <c r="K119" s="50">
        <v>2.0316979439999998</v>
      </c>
      <c r="L119" s="243">
        <v>0.138766958</v>
      </c>
      <c r="M119" s="243">
        <v>0.81989800899999998</v>
      </c>
      <c r="N119" s="564">
        <v>9.1092779999999998</v>
      </c>
      <c r="O119" s="244" t="s">
        <v>7</v>
      </c>
    </row>
    <row r="131" spans="2:8" x14ac:dyDescent="0.2">
      <c r="B131" s="86"/>
      <c r="C131" s="87"/>
      <c r="D131" s="87"/>
      <c r="E131" s="90"/>
    </row>
    <row r="132" spans="2:8" x14ac:dyDescent="0.2">
      <c r="B132" s="86"/>
      <c r="C132" s="87"/>
      <c r="D132" s="87"/>
      <c r="E132" s="90"/>
    </row>
    <row r="133" spans="2:8" x14ac:dyDescent="0.2">
      <c r="B133" s="86"/>
      <c r="C133" s="87"/>
      <c r="D133" s="87"/>
      <c r="E133" s="90"/>
      <c r="H133" s="670"/>
    </row>
    <row r="134" spans="2:8" x14ac:dyDescent="0.2">
      <c r="B134" s="86"/>
      <c r="C134" s="87"/>
      <c r="D134" s="87"/>
      <c r="E134" s="88"/>
      <c r="H134" s="670"/>
    </row>
    <row r="135" spans="2:8" x14ac:dyDescent="0.2">
      <c r="B135" s="86"/>
      <c r="C135" s="87"/>
      <c r="D135" s="87"/>
      <c r="E135" s="88"/>
      <c r="H135" s="670"/>
    </row>
    <row r="136" spans="2:8" x14ac:dyDescent="0.2">
      <c r="B136" s="86"/>
      <c r="C136" s="87"/>
      <c r="D136" s="87"/>
      <c r="E136" s="88"/>
      <c r="H136" s="670"/>
    </row>
    <row r="137" spans="2:8" x14ac:dyDescent="0.2">
      <c r="B137" s="86"/>
      <c r="C137" s="87"/>
      <c r="D137" s="87"/>
      <c r="E137" s="90"/>
      <c r="H137" s="670"/>
    </row>
    <row r="138" spans="2:8" x14ac:dyDescent="0.2">
      <c r="B138" s="86"/>
      <c r="C138" s="87"/>
      <c r="D138" s="87"/>
      <c r="E138" s="90"/>
      <c r="H138" s="670"/>
    </row>
    <row r="139" spans="2:8" x14ac:dyDescent="0.2">
      <c r="B139" s="86"/>
      <c r="C139" s="87"/>
      <c r="D139" s="680"/>
      <c r="E139" s="90"/>
    </row>
    <row r="140" spans="2:8" x14ac:dyDescent="0.2">
      <c r="B140" s="86"/>
      <c r="C140" s="87"/>
      <c r="D140" s="87"/>
      <c r="E140" s="90"/>
    </row>
    <row r="141" spans="2:8" x14ac:dyDescent="0.2">
      <c r="B141" s="86"/>
      <c r="C141" s="87"/>
      <c r="D141" s="87"/>
      <c r="E141" s="90"/>
    </row>
    <row r="142" spans="2:8" x14ac:dyDescent="0.2">
      <c r="B142" s="86"/>
      <c r="C142" s="87"/>
      <c r="D142" s="87"/>
      <c r="E142" s="90"/>
    </row>
    <row r="143" spans="2:8" x14ac:dyDescent="0.2">
      <c r="B143" s="86"/>
      <c r="C143" s="87"/>
      <c r="D143" s="87"/>
      <c r="E143" s="90"/>
    </row>
    <row r="144" spans="2:8" x14ac:dyDescent="0.2">
      <c r="B144" s="86"/>
      <c r="C144" s="87"/>
      <c r="D144" s="87"/>
      <c r="E144" s="90"/>
    </row>
    <row r="145" spans="2:21" x14ac:dyDescent="0.2">
      <c r="B145" s="86"/>
      <c r="C145" s="87"/>
      <c r="D145" s="87"/>
      <c r="E145" s="88"/>
    </row>
    <row r="146" spans="2:21" x14ac:dyDescent="0.2">
      <c r="B146" s="86"/>
      <c r="C146" s="87"/>
      <c r="D146" s="87"/>
      <c r="E146" s="88"/>
    </row>
    <row r="147" spans="2:21" x14ac:dyDescent="0.2">
      <c r="B147" s="86"/>
      <c r="C147" s="89"/>
      <c r="D147" s="89"/>
      <c r="E147" s="88"/>
    </row>
    <row r="148" spans="2:21" x14ac:dyDescent="0.2">
      <c r="B148" s="86"/>
      <c r="C148" s="88"/>
      <c r="D148" s="88"/>
      <c r="E148" s="88"/>
    </row>
    <row r="149" spans="2:21" x14ac:dyDescent="0.2">
      <c r="B149" s="86"/>
      <c r="C149" s="87"/>
      <c r="D149" s="87"/>
      <c r="E149" s="88"/>
    </row>
    <row r="150" spans="2:21" x14ac:dyDescent="0.2">
      <c r="B150" s="86"/>
      <c r="C150" s="88"/>
      <c r="D150" s="88"/>
      <c r="E150" s="88"/>
    </row>
    <row r="151" spans="2:21" x14ac:dyDescent="0.2">
      <c r="B151" s="86"/>
      <c r="C151" s="87"/>
      <c r="D151" s="87"/>
      <c r="E151" s="88"/>
      <c r="G151" s="668"/>
      <c r="I151" s="668"/>
      <c r="K151" s="668"/>
      <c r="L151" s="668"/>
    </row>
    <row r="152" spans="2:21" x14ac:dyDescent="0.2">
      <c r="B152" s="86"/>
      <c r="C152" s="87"/>
      <c r="D152" s="87"/>
      <c r="E152" s="88"/>
      <c r="P152" s="82">
        <v>0.35958259999999997</v>
      </c>
      <c r="Q152" s="82">
        <v>1.3344386999999999E-2</v>
      </c>
      <c r="R152" s="668">
        <v>1.1995133999999999E-5</v>
      </c>
      <c r="S152" s="82">
        <v>3.9741207000000001E-2</v>
      </c>
      <c r="T152" s="82">
        <v>8.2557075999999997E-4</v>
      </c>
      <c r="U152" s="82">
        <v>4.0814043E-3</v>
      </c>
    </row>
    <row r="153" spans="2:21" x14ac:dyDescent="0.2">
      <c r="B153" s="86"/>
      <c r="C153" s="87"/>
      <c r="D153" s="87"/>
      <c r="E153" s="88"/>
      <c r="F153" s="668"/>
    </row>
    <row r="154" spans="2:21" x14ac:dyDescent="0.2">
      <c r="B154" s="86"/>
      <c r="C154" s="87"/>
      <c r="D154" s="87"/>
      <c r="E154" s="88"/>
    </row>
    <row r="155" spans="2:21" x14ac:dyDescent="0.2">
      <c r="B155" s="86"/>
      <c r="C155" s="87"/>
      <c r="D155" s="87"/>
      <c r="E155" s="88"/>
    </row>
    <row r="156" spans="2:21" x14ac:dyDescent="0.2">
      <c r="B156" s="86"/>
      <c r="C156" s="87"/>
      <c r="D156" s="87"/>
      <c r="E156" s="88"/>
    </row>
  </sheetData>
  <sheetProtection sheet="1" objects="1" scenarios="1"/>
  <mergeCells count="3">
    <mergeCell ref="C45:C49"/>
    <mergeCell ref="O56:O57"/>
    <mergeCell ref="O82:O85"/>
  </mergeCells>
  <phoneticPr fontId="9" type="noConversion"/>
  <pageMargins left="0.75" right="0.75" top="1" bottom="1" header="0.5" footer="0.5"/>
  <pageSetup paperSize="9" scale="99" fitToHeight="2" orientation="portrait" r:id="rId1"/>
  <headerFooter alignWithMargins="0"/>
  <ignoredErrors>
    <ignoredError sqref="F62:G73 F105:G119 F58:G60 F45 G45:G51 F51 F30:G44 F55:G55 F23:G28 F6:G21 F75:G76 F86:G92 F93:G104" formulaRange="1"/>
  </ignoredErrors>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Blad5">
    <pageSetUpPr fitToPage="1"/>
  </sheetPr>
  <dimension ref="A1:O81"/>
  <sheetViews>
    <sheetView workbookViewId="0"/>
  </sheetViews>
  <sheetFormatPr defaultColWidth="11.42578125" defaultRowHeight="12.75" outlineLevelCol="1" x14ac:dyDescent="0.2"/>
  <cols>
    <col min="1" max="1" width="2.5703125" customWidth="1"/>
    <col min="2" max="2" width="57.5703125" customWidth="1"/>
    <col min="3" max="3" width="62.7109375" customWidth="1"/>
    <col min="4" max="4" width="8.7109375" customWidth="1"/>
    <col min="5" max="7" width="12.7109375" customWidth="1"/>
    <col min="8" max="13" width="12.7109375" style="317" hidden="1" customWidth="1" outlineLevel="1"/>
    <col min="14" max="14" width="12.7109375" customWidth="1" collapsed="1"/>
    <col min="15" max="15" width="140.5703125" customWidth="1"/>
  </cols>
  <sheetData>
    <row r="1" spans="1:15" ht="13.5" customHeight="1" thickBot="1" x14ac:dyDescent="0.25"/>
    <row r="2" spans="1:15" ht="15" x14ac:dyDescent="0.3">
      <c r="B2" s="59" t="s">
        <v>79</v>
      </c>
      <c r="C2" s="110"/>
      <c r="D2" s="110"/>
      <c r="E2" s="111"/>
      <c r="F2" s="111"/>
      <c r="G2" s="111"/>
      <c r="H2" s="318"/>
      <c r="I2" s="318"/>
      <c r="J2" s="318"/>
      <c r="K2" s="318"/>
      <c r="L2" s="318"/>
      <c r="M2" s="318"/>
      <c r="N2" s="111"/>
      <c r="O2" s="112"/>
    </row>
    <row r="3" spans="1:15" ht="15.75" thickBot="1" x14ac:dyDescent="0.35">
      <c r="B3" s="116"/>
      <c r="C3" s="108"/>
      <c r="D3" s="108"/>
      <c r="E3" s="109"/>
      <c r="F3" s="109"/>
      <c r="G3" s="109"/>
      <c r="H3" s="319"/>
      <c r="I3" s="319"/>
      <c r="J3" s="319"/>
      <c r="K3" s="319"/>
      <c r="L3" s="319"/>
      <c r="M3" s="319"/>
      <c r="N3" s="109"/>
      <c r="O3" s="117"/>
    </row>
    <row r="4" spans="1:15" s="82" customFormat="1" ht="57" thickBot="1" x14ac:dyDescent="0.35">
      <c r="B4" s="83" t="s">
        <v>37</v>
      </c>
      <c r="C4" s="84" t="s">
        <v>64</v>
      </c>
      <c r="D4" s="528" t="s">
        <v>60</v>
      </c>
      <c r="E4" s="547" t="s">
        <v>61</v>
      </c>
      <c r="F4" s="129" t="s">
        <v>62</v>
      </c>
      <c r="G4" s="130" t="s">
        <v>63</v>
      </c>
      <c r="H4" s="313" t="s">
        <v>68</v>
      </c>
      <c r="I4" s="314" t="s">
        <v>69</v>
      </c>
      <c r="J4" s="314" t="s">
        <v>70</v>
      </c>
      <c r="K4" s="314" t="s">
        <v>71</v>
      </c>
      <c r="L4" s="314" t="s">
        <v>72</v>
      </c>
      <c r="M4" s="315" t="s">
        <v>73</v>
      </c>
      <c r="N4" s="547" t="s">
        <v>655</v>
      </c>
      <c r="O4" s="128" t="s">
        <v>38</v>
      </c>
    </row>
    <row r="5" spans="1:15" s="6" customFormat="1" ht="15.95" customHeight="1" thickBot="1" x14ac:dyDescent="0.35">
      <c r="B5" s="211" t="s">
        <v>80</v>
      </c>
      <c r="C5" s="212"/>
      <c r="D5" s="251"/>
      <c r="E5" s="213"/>
      <c r="F5" s="213"/>
      <c r="G5" s="213"/>
      <c r="H5" s="316"/>
      <c r="I5" s="316"/>
      <c r="J5" s="316"/>
      <c r="K5" s="316"/>
      <c r="L5" s="316"/>
      <c r="M5" s="316"/>
      <c r="N5" s="213"/>
      <c r="O5" s="211"/>
    </row>
    <row r="6" spans="1:15" s="1" customFormat="1" ht="15.95" customHeight="1" x14ac:dyDescent="0.3">
      <c r="B6" s="474" t="s">
        <v>198</v>
      </c>
      <c r="C6" s="384" t="s">
        <v>377</v>
      </c>
      <c r="D6" s="539" t="s">
        <v>66</v>
      </c>
      <c r="E6" s="611">
        <f t="shared" ref="E6:E15" si="0">F6+G6</f>
        <v>23.324303580500004</v>
      </c>
      <c r="F6" s="267">
        <f t="shared" ref="F6:F14" si="1">SUM(H6:J6)</f>
        <v>22.853856350500003</v>
      </c>
      <c r="G6" s="17">
        <f t="shared" ref="G6:G15" si="2">SUM(K6:M6)</f>
        <v>0.47044722999999999</v>
      </c>
      <c r="H6" s="321">
        <v>21.558343000000001</v>
      </c>
      <c r="I6" s="322">
        <v>1.295504</v>
      </c>
      <c r="J6" s="322">
        <v>9.3504999999999997E-6</v>
      </c>
      <c r="K6" s="322">
        <v>0.14257</v>
      </c>
      <c r="L6" s="323">
        <v>2.3137230000000002E-2</v>
      </c>
      <c r="M6" s="324">
        <v>0.30474000000000001</v>
      </c>
      <c r="N6" s="565">
        <v>1.8756188</v>
      </c>
      <c r="O6" s="250"/>
    </row>
    <row r="7" spans="1:15" s="1" customFormat="1" ht="15.95" customHeight="1" x14ac:dyDescent="0.3">
      <c r="B7" s="476" t="s">
        <v>414</v>
      </c>
      <c r="C7" s="468" t="s">
        <v>378</v>
      </c>
      <c r="D7" s="55" t="s">
        <v>66</v>
      </c>
      <c r="E7" s="568">
        <f t="shared" si="0"/>
        <v>30.918527970999996</v>
      </c>
      <c r="F7" s="199">
        <f t="shared" si="1"/>
        <v>29.068563040999997</v>
      </c>
      <c r="G7" s="18">
        <f t="shared" si="2"/>
        <v>1.8499649300000001</v>
      </c>
      <c r="H7" s="325">
        <v>26.801779</v>
      </c>
      <c r="I7" s="326">
        <v>2.2667679999999999</v>
      </c>
      <c r="J7" s="326">
        <v>1.6041000000000001E-5</v>
      </c>
      <c r="K7" s="326">
        <v>0.20863999999999999</v>
      </c>
      <c r="L7" s="327">
        <v>4.1124929999999997E-2</v>
      </c>
      <c r="M7" s="328">
        <v>1.6002000000000001</v>
      </c>
      <c r="N7" s="566">
        <v>2.3484229000000001</v>
      </c>
      <c r="O7" s="226"/>
    </row>
    <row r="8" spans="1:15" s="1" customFormat="1" ht="15.95" customHeight="1" x14ac:dyDescent="0.3">
      <c r="B8" s="476" t="s">
        <v>683</v>
      </c>
      <c r="C8" s="468" t="s">
        <v>633</v>
      </c>
      <c r="D8" s="55" t="s">
        <v>66</v>
      </c>
      <c r="E8" s="568">
        <f t="shared" si="0"/>
        <v>8.6736985540000013</v>
      </c>
      <c r="F8" s="199">
        <f>SUM(H8:J8)</f>
        <v>8.1067375750000004</v>
      </c>
      <c r="G8" s="18">
        <f t="shared" si="2"/>
        <v>0.56696097900000009</v>
      </c>
      <c r="H8" s="325">
        <v>6.2561741509999997</v>
      </c>
      <c r="I8" s="326">
        <v>1.850456374</v>
      </c>
      <c r="J8" s="326">
        <v>1.0705E-4</v>
      </c>
      <c r="K8" s="326">
        <v>0.149156913</v>
      </c>
      <c r="L8" s="327">
        <v>9.9441025000000002E-2</v>
      </c>
      <c r="M8" s="328">
        <v>0.31836304100000001</v>
      </c>
      <c r="N8" s="606">
        <v>0.42430946000000003</v>
      </c>
      <c r="O8" s="226" t="s">
        <v>533</v>
      </c>
    </row>
    <row r="9" spans="1:15" s="1" customFormat="1" ht="15.95" customHeight="1" x14ac:dyDescent="0.3">
      <c r="B9" s="476" t="s">
        <v>224</v>
      </c>
      <c r="C9" s="468" t="s">
        <v>379</v>
      </c>
      <c r="D9" s="55" t="s">
        <v>66</v>
      </c>
      <c r="E9" s="566">
        <f t="shared" si="0"/>
        <v>24.975450881</v>
      </c>
      <c r="F9" s="199">
        <f>SUM(H9:J9)</f>
        <v>24.406887620999999</v>
      </c>
      <c r="G9" s="18">
        <f>SUM(K9:M9)</f>
        <v>0.56856326000000001</v>
      </c>
      <c r="H9" s="325">
        <v>21.674972</v>
      </c>
      <c r="I9" s="326">
        <v>2.7319040000000001</v>
      </c>
      <c r="J9" s="326">
        <v>1.1620999999999999E-5</v>
      </c>
      <c r="K9" s="326">
        <v>0.17748</v>
      </c>
      <c r="L9" s="327">
        <v>5.0323260000000002E-2</v>
      </c>
      <c r="M9" s="328">
        <v>0.34076000000000001</v>
      </c>
      <c r="N9" s="567">
        <v>1.6743094999999999</v>
      </c>
      <c r="O9" s="226"/>
    </row>
    <row r="10" spans="1:15" s="1" customFormat="1" ht="15.95" customHeight="1" x14ac:dyDescent="0.3">
      <c r="B10" s="476" t="s">
        <v>556</v>
      </c>
      <c r="C10" s="477" t="s">
        <v>634</v>
      </c>
      <c r="D10" s="55" t="s">
        <v>66</v>
      </c>
      <c r="E10" s="566">
        <f t="shared" si="0"/>
        <v>19.496465887239999</v>
      </c>
      <c r="F10" s="199">
        <f>SUM(H10:J10)</f>
        <v>19.16251617424</v>
      </c>
      <c r="G10" s="18">
        <f>SUM(K10:M10)</f>
        <v>0.33394971299999998</v>
      </c>
      <c r="H10" s="326">
        <v>18.831721999999999</v>
      </c>
      <c r="I10" s="326">
        <v>0.33066879999999998</v>
      </c>
      <c r="J10" s="326">
        <v>1.2537424E-4</v>
      </c>
      <c r="K10" s="326">
        <v>0.17072082</v>
      </c>
      <c r="L10" s="327">
        <v>2.2968092999999998E-2</v>
      </c>
      <c r="M10" s="328">
        <v>0.14026079999999999</v>
      </c>
      <c r="N10" s="566">
        <v>1.76</v>
      </c>
      <c r="O10" s="226"/>
    </row>
    <row r="11" spans="1:15" s="1" customFormat="1" ht="27" x14ac:dyDescent="0.3">
      <c r="A11" s="686"/>
      <c r="B11" s="476" t="s">
        <v>225</v>
      </c>
      <c r="C11" s="478" t="s">
        <v>413</v>
      </c>
      <c r="D11" s="55" t="s">
        <v>66</v>
      </c>
      <c r="E11" s="566">
        <f t="shared" si="0"/>
        <v>16.028825999999999</v>
      </c>
      <c r="F11" s="199">
        <f>SUM(H11:J11)</f>
        <v>16.028825999999999</v>
      </c>
      <c r="G11" s="18">
        <f>SUM(K11:M11)</f>
        <v>0</v>
      </c>
      <c r="H11" s="369">
        <v>16.028825999999999</v>
      </c>
      <c r="I11" s="326"/>
      <c r="J11" s="326"/>
      <c r="K11" s="326"/>
      <c r="L11" s="327"/>
      <c r="M11" s="328"/>
      <c r="N11" s="568">
        <v>1.2731105</v>
      </c>
      <c r="O11" s="226"/>
    </row>
    <row r="12" spans="1:15" s="1" customFormat="1" ht="27" x14ac:dyDescent="0.3">
      <c r="A12" s="686"/>
      <c r="B12" s="476" t="s">
        <v>226</v>
      </c>
      <c r="C12" s="478" t="s">
        <v>227</v>
      </c>
      <c r="D12" s="55" t="s">
        <v>66</v>
      </c>
      <c r="E12" s="566">
        <f t="shared" si="0"/>
        <v>26.55031</v>
      </c>
      <c r="F12" s="199">
        <f>SUM(H12:J12)</f>
        <v>26.55031</v>
      </c>
      <c r="G12" s="18">
        <f>SUM(K12:M12)</f>
        <v>0</v>
      </c>
      <c r="H12" s="369">
        <v>26.55031</v>
      </c>
      <c r="I12" s="326"/>
      <c r="J12" s="326"/>
      <c r="K12" s="326"/>
      <c r="L12" s="327"/>
      <c r="M12" s="328"/>
      <c r="N12" s="567">
        <v>2.5906699999999998</v>
      </c>
      <c r="O12" s="226"/>
    </row>
    <row r="13" spans="1:15" s="1" customFormat="1" ht="15.95" customHeight="1" x14ac:dyDescent="0.3">
      <c r="B13" s="476" t="s">
        <v>223</v>
      </c>
      <c r="C13" s="468" t="s">
        <v>380</v>
      </c>
      <c r="D13" s="55" t="s">
        <v>66</v>
      </c>
      <c r="E13" s="566">
        <f t="shared" si="0"/>
        <v>76.618151838000017</v>
      </c>
      <c r="F13" s="199">
        <f t="shared" si="1"/>
        <v>65.810679638000011</v>
      </c>
      <c r="G13" s="18">
        <f t="shared" si="2"/>
        <v>10.807472199999999</v>
      </c>
      <c r="H13" s="325">
        <v>56.383018</v>
      </c>
      <c r="I13" s="326">
        <v>9.4276</v>
      </c>
      <c r="J13" s="326">
        <v>6.1637999999999995E-5</v>
      </c>
      <c r="K13" s="326">
        <v>0.63592000000000004</v>
      </c>
      <c r="L13" s="327">
        <v>0.1739522</v>
      </c>
      <c r="M13" s="328">
        <v>9.9976000000000003</v>
      </c>
      <c r="N13" s="566">
        <v>4.8512458000000001</v>
      </c>
      <c r="O13" s="226"/>
    </row>
    <row r="14" spans="1:15" s="1" customFormat="1" ht="15.95" customHeight="1" x14ac:dyDescent="0.3">
      <c r="B14" s="476" t="s">
        <v>213</v>
      </c>
      <c r="C14" s="468" t="s">
        <v>381</v>
      </c>
      <c r="D14" s="540" t="s">
        <v>66</v>
      </c>
      <c r="E14" s="566">
        <f t="shared" si="0"/>
        <v>73.392395974999999</v>
      </c>
      <c r="F14" s="199">
        <f t="shared" si="1"/>
        <v>62.784098974999999</v>
      </c>
      <c r="G14" s="305">
        <f t="shared" si="2"/>
        <v>10.608297</v>
      </c>
      <c r="H14" s="325">
        <v>54.547001000000002</v>
      </c>
      <c r="I14" s="326">
        <v>8.2370400000000004</v>
      </c>
      <c r="J14" s="326">
        <v>5.7975E-5</v>
      </c>
      <c r="K14" s="326">
        <v>0.60385</v>
      </c>
      <c r="L14" s="327">
        <v>0.151647</v>
      </c>
      <c r="M14" s="328">
        <v>9.8528000000000002</v>
      </c>
      <c r="N14" s="566">
        <v>4.7226439999999998</v>
      </c>
      <c r="O14" s="226"/>
    </row>
    <row r="15" spans="1:15" s="1" customFormat="1" ht="27.75" thickBot="1" x14ac:dyDescent="0.35">
      <c r="B15" s="479" t="s">
        <v>700</v>
      </c>
      <c r="C15" s="470" t="s">
        <v>635</v>
      </c>
      <c r="D15" s="541" t="s">
        <v>66</v>
      </c>
      <c r="E15" s="569">
        <f t="shared" si="0"/>
        <v>64.726455848000001</v>
      </c>
      <c r="F15" s="270">
        <f>SUM(H15:J15)</f>
        <v>51.435812460000008</v>
      </c>
      <c r="G15" s="134">
        <f t="shared" si="2"/>
        <v>13.290643387999999</v>
      </c>
      <c r="H15" s="329">
        <v>46.204015750000003</v>
      </c>
      <c r="I15" s="330">
        <v>5.2311066249999998</v>
      </c>
      <c r="J15" s="330">
        <v>6.90085E-4</v>
      </c>
      <c r="K15" s="330">
        <v>2.6302456859999999</v>
      </c>
      <c r="L15" s="331">
        <v>0.33407705199999999</v>
      </c>
      <c r="M15" s="332">
        <v>10.32632065</v>
      </c>
      <c r="N15" s="569">
        <v>3.9771269999999999</v>
      </c>
      <c r="O15" s="281" t="s">
        <v>763</v>
      </c>
    </row>
    <row r="16" spans="1:15" s="1" customFormat="1" ht="15.95" customHeight="1" x14ac:dyDescent="0.3">
      <c r="B16" s="6"/>
      <c r="C16" s="4"/>
      <c r="D16" s="2"/>
      <c r="E16" s="259"/>
      <c r="F16" s="34"/>
      <c r="G16" s="266"/>
      <c r="H16" s="333"/>
      <c r="I16" s="333"/>
      <c r="J16" s="333"/>
      <c r="K16" s="333"/>
      <c r="L16" s="333"/>
      <c r="M16" s="333"/>
      <c r="N16" s="259"/>
    </row>
    <row r="17" spans="1:15" s="253" customFormat="1" ht="15.95" customHeight="1" thickBot="1" x14ac:dyDescent="0.35">
      <c r="B17" s="31" t="s">
        <v>81</v>
      </c>
      <c r="C17" s="4"/>
      <c r="D17" s="6"/>
      <c r="E17" s="259"/>
      <c r="F17" s="259"/>
      <c r="G17" s="274"/>
      <c r="H17" s="334"/>
      <c r="I17" s="334"/>
      <c r="J17" s="334"/>
      <c r="K17" s="334"/>
      <c r="L17" s="334"/>
      <c r="M17" s="334"/>
    </row>
    <row r="18" spans="1:15" s="1" customFormat="1" ht="15.95" customHeight="1" x14ac:dyDescent="0.3">
      <c r="B18" s="474" t="s">
        <v>14</v>
      </c>
      <c r="C18" s="384" t="s">
        <v>382</v>
      </c>
      <c r="D18" s="539" t="s">
        <v>66</v>
      </c>
      <c r="E18" s="565">
        <f>F18+G18</f>
        <v>16.683508552999999</v>
      </c>
      <c r="F18" s="267">
        <f t="shared" ref="F18:F35" si="3">SUM(H18:J18)</f>
        <v>14.74247656</v>
      </c>
      <c r="G18" s="17">
        <f t="shared" ref="G18:G35" si="4">SUM(K18:M18)</f>
        <v>1.941031993</v>
      </c>
      <c r="H18" s="321">
        <v>12.25202719</v>
      </c>
      <c r="I18" s="322">
        <v>2.490316328</v>
      </c>
      <c r="J18" s="322">
        <v>1.3304199999999999E-4</v>
      </c>
      <c r="K18" s="322">
        <v>0.409584224</v>
      </c>
      <c r="L18" s="322">
        <v>0.173601747</v>
      </c>
      <c r="M18" s="367">
        <v>1.3578460219999999</v>
      </c>
      <c r="N18" s="565">
        <v>1.0421830999999999</v>
      </c>
      <c r="O18" s="250"/>
    </row>
    <row r="19" spans="1:15" s="1" customFormat="1" ht="15.95" customHeight="1" x14ac:dyDescent="0.3">
      <c r="B19" s="476"/>
      <c r="C19" s="468" t="s">
        <v>383</v>
      </c>
      <c r="D19" s="55" t="s">
        <v>66</v>
      </c>
      <c r="E19" s="566">
        <f>F19+G19</f>
        <v>67.597147340999996</v>
      </c>
      <c r="F19" s="199">
        <f t="shared" si="3"/>
        <v>62.780816264000002</v>
      </c>
      <c r="G19" s="18">
        <f t="shared" si="4"/>
        <v>4.8163310769999992</v>
      </c>
      <c r="H19" s="325">
        <v>49.827422910000003</v>
      </c>
      <c r="I19" s="326">
        <v>12.953093389999999</v>
      </c>
      <c r="J19" s="326">
        <v>2.99964E-4</v>
      </c>
      <c r="K19" s="326">
        <v>1.235786557</v>
      </c>
      <c r="L19" s="326">
        <v>1.0541067609999999</v>
      </c>
      <c r="M19" s="368">
        <v>2.5264377589999998</v>
      </c>
      <c r="N19" s="566">
        <v>4.049309</v>
      </c>
      <c r="O19" s="226"/>
    </row>
    <row r="20" spans="1:15" s="1" customFormat="1" ht="15.95" customHeight="1" x14ac:dyDescent="0.3">
      <c r="B20" s="476" t="s">
        <v>218</v>
      </c>
      <c r="C20" s="468" t="s">
        <v>384</v>
      </c>
      <c r="D20" s="55" t="s">
        <v>66</v>
      </c>
      <c r="E20" s="566">
        <f t="shared" ref="E20:E35" si="5">F20+G20</f>
        <v>531.26621537999995</v>
      </c>
      <c r="F20" s="272">
        <f t="shared" si="3"/>
        <v>412.13850589800001</v>
      </c>
      <c r="G20" s="275">
        <f t="shared" si="4"/>
        <v>119.127709482</v>
      </c>
      <c r="H20" s="325">
        <v>328.12590660000001</v>
      </c>
      <c r="I20" s="326">
        <v>84.008804990000002</v>
      </c>
      <c r="J20" s="326">
        <v>3.7943080000000001E-3</v>
      </c>
      <c r="K20" s="326">
        <v>5.4901900289999999</v>
      </c>
      <c r="L20" s="326">
        <v>4.455642353</v>
      </c>
      <c r="M20" s="368">
        <v>109.18187709999999</v>
      </c>
      <c r="N20" s="570">
        <v>26.825364</v>
      </c>
      <c r="O20" s="226"/>
    </row>
    <row r="21" spans="1:15" s="1" customFormat="1" ht="15.95" customHeight="1" x14ac:dyDescent="0.3">
      <c r="B21" s="476" t="s">
        <v>217</v>
      </c>
      <c r="C21" s="468" t="s">
        <v>385</v>
      </c>
      <c r="D21" s="55" t="s">
        <v>66</v>
      </c>
      <c r="E21" s="566">
        <f t="shared" si="5"/>
        <v>137.15822478200002</v>
      </c>
      <c r="F21" s="272">
        <f t="shared" si="3"/>
        <v>127.56686913600001</v>
      </c>
      <c r="G21" s="18">
        <f t="shared" si="4"/>
        <v>9.5913556460000002</v>
      </c>
      <c r="H21" s="325">
        <v>114.7424965</v>
      </c>
      <c r="I21" s="326">
        <v>12.82247089</v>
      </c>
      <c r="J21" s="326">
        <v>1.9017459999999999E-3</v>
      </c>
      <c r="K21" s="326">
        <v>3.7580647470000001</v>
      </c>
      <c r="L21" s="326">
        <v>0.87924083500000005</v>
      </c>
      <c r="M21" s="368">
        <v>4.9540500639999996</v>
      </c>
      <c r="N21" s="570">
        <v>10.352262</v>
      </c>
      <c r="O21" s="226"/>
    </row>
    <row r="22" spans="1:15" s="1" customFormat="1" ht="15.95" customHeight="1" x14ac:dyDescent="0.3">
      <c r="B22" s="476" t="s">
        <v>216</v>
      </c>
      <c r="C22" s="468" t="s">
        <v>636</v>
      </c>
      <c r="D22" s="55" t="s">
        <v>66</v>
      </c>
      <c r="E22" s="566">
        <f t="shared" si="5"/>
        <v>21.56039638</v>
      </c>
      <c r="F22" s="199">
        <f t="shared" si="3"/>
        <v>19.834058075000002</v>
      </c>
      <c r="G22" s="18">
        <f t="shared" si="4"/>
        <v>1.7263383050000001</v>
      </c>
      <c r="H22" s="325">
        <v>18.85787762</v>
      </c>
      <c r="I22" s="326">
        <v>0.975759822</v>
      </c>
      <c r="J22" s="326">
        <v>4.2063300000000001E-4</v>
      </c>
      <c r="K22" s="326">
        <v>1.22215414</v>
      </c>
      <c r="L22" s="326">
        <v>6.8580129000000004E-2</v>
      </c>
      <c r="M22" s="368">
        <v>0.43560403599999997</v>
      </c>
      <c r="N22" s="566">
        <v>2.0347651</v>
      </c>
      <c r="O22" s="376"/>
    </row>
    <row r="23" spans="1:15" s="1" customFormat="1" ht="15.95" customHeight="1" x14ac:dyDescent="0.3">
      <c r="A23" s="689"/>
      <c r="B23" s="476" t="s">
        <v>701</v>
      </c>
      <c r="C23" s="468" t="s">
        <v>637</v>
      </c>
      <c r="D23" s="55" t="s">
        <v>66</v>
      </c>
      <c r="E23" s="566">
        <f t="shared" si="5"/>
        <v>8.0645273519999989</v>
      </c>
      <c r="F23" s="199">
        <f>SUM(H23:J23)</f>
        <v>7.4837306819999991</v>
      </c>
      <c r="G23" s="18">
        <f t="shared" si="4"/>
        <v>0.58079667000000001</v>
      </c>
      <c r="H23" s="325">
        <v>6.3901809099999998</v>
      </c>
      <c r="I23" s="326">
        <v>1.09341976</v>
      </c>
      <c r="J23" s="326">
        <v>1.3001199999999999E-4</v>
      </c>
      <c r="K23" s="326">
        <v>0.179211438</v>
      </c>
      <c r="L23" s="326">
        <v>7.24775E-2</v>
      </c>
      <c r="M23" s="368">
        <v>0.32910773199999999</v>
      </c>
      <c r="N23" s="606">
        <v>0.52289459999999999</v>
      </c>
      <c r="O23" s="376" t="s">
        <v>532</v>
      </c>
    </row>
    <row r="24" spans="1:15" s="1" customFormat="1" ht="15.95" customHeight="1" x14ac:dyDescent="0.3">
      <c r="B24" s="476" t="s">
        <v>215</v>
      </c>
      <c r="C24" s="468" t="s">
        <v>386</v>
      </c>
      <c r="D24" s="55" t="s">
        <v>66</v>
      </c>
      <c r="E24" s="566">
        <f t="shared" si="5"/>
        <v>58.992235643000001</v>
      </c>
      <c r="F24" s="199">
        <f t="shared" si="3"/>
        <v>47.689464012999998</v>
      </c>
      <c r="G24" s="18">
        <f t="shared" si="4"/>
        <v>11.302771630000001</v>
      </c>
      <c r="H24" s="325">
        <v>34.536580600000001</v>
      </c>
      <c r="I24" s="326">
        <v>13.15214366</v>
      </c>
      <c r="J24" s="326">
        <v>7.39753E-4</v>
      </c>
      <c r="K24" s="326">
        <v>0.94256883899999999</v>
      </c>
      <c r="L24" s="326">
        <v>0.73993110799999995</v>
      </c>
      <c r="M24" s="368">
        <v>9.6202716830000004</v>
      </c>
      <c r="N24" s="566">
        <v>2.9053578</v>
      </c>
      <c r="O24" s="226"/>
    </row>
    <row r="25" spans="1:15" s="1" customFormat="1" ht="15.95" customHeight="1" x14ac:dyDescent="0.3">
      <c r="A25" s="686"/>
      <c r="B25" s="476" t="s">
        <v>219</v>
      </c>
      <c r="C25" s="468" t="s">
        <v>161</v>
      </c>
      <c r="D25" s="55" t="s">
        <v>66</v>
      </c>
      <c r="E25" s="566">
        <f t="shared" si="5"/>
        <v>150.62310360000001</v>
      </c>
      <c r="F25" s="272">
        <f t="shared" si="3"/>
        <v>118.0072505</v>
      </c>
      <c r="G25" s="275">
        <f t="shared" si="4"/>
        <v>32.615853100000002</v>
      </c>
      <c r="H25" s="325">
        <v>90.800087000000005</v>
      </c>
      <c r="I25" s="326">
        <v>27.206479999999999</v>
      </c>
      <c r="J25" s="326">
        <v>6.8349999999999997E-4</v>
      </c>
      <c r="K25" s="326">
        <v>2.5432999999999999</v>
      </c>
      <c r="L25" s="326">
        <v>0.37455310000000003</v>
      </c>
      <c r="M25" s="368">
        <v>29.698</v>
      </c>
      <c r="N25" s="570">
        <v>69.682238999999996</v>
      </c>
      <c r="O25" s="376" t="s">
        <v>651</v>
      </c>
    </row>
    <row r="26" spans="1:15" s="1" customFormat="1" ht="15.95" customHeight="1" x14ac:dyDescent="0.3">
      <c r="B26" s="476" t="s">
        <v>15</v>
      </c>
      <c r="C26" s="468" t="s">
        <v>387</v>
      </c>
      <c r="D26" s="55" t="s">
        <v>66</v>
      </c>
      <c r="E26" s="566">
        <f t="shared" si="5"/>
        <v>315.81256562799996</v>
      </c>
      <c r="F26" s="272">
        <f t="shared" si="3"/>
        <v>293.54501298599996</v>
      </c>
      <c r="G26" s="275">
        <f t="shared" si="4"/>
        <v>22.267552641999998</v>
      </c>
      <c r="H26" s="325">
        <v>212.84771839999999</v>
      </c>
      <c r="I26" s="326">
        <v>80.694406060000006</v>
      </c>
      <c r="J26" s="326">
        <v>2.8885260000000002E-3</v>
      </c>
      <c r="K26" s="326">
        <v>5.1163892750000004</v>
      </c>
      <c r="L26" s="326">
        <v>4.3178608670000003</v>
      </c>
      <c r="M26" s="368">
        <v>12.8333025</v>
      </c>
      <c r="N26" s="570">
        <v>17.257009</v>
      </c>
      <c r="O26" s="226"/>
    </row>
    <row r="27" spans="1:15" s="1" customFormat="1" ht="15.95" customHeight="1" x14ac:dyDescent="0.3">
      <c r="B27" s="476" t="s">
        <v>3</v>
      </c>
      <c r="C27" s="468" t="s">
        <v>388</v>
      </c>
      <c r="D27" s="55" t="s">
        <v>66</v>
      </c>
      <c r="E27" s="566">
        <f t="shared" si="5"/>
        <v>62.36152915200001</v>
      </c>
      <c r="F27" s="199">
        <f t="shared" si="3"/>
        <v>55.787229347000007</v>
      </c>
      <c r="G27" s="18">
        <f t="shared" si="4"/>
        <v>6.5742998049999999</v>
      </c>
      <c r="H27" s="325">
        <v>53.533997130000003</v>
      </c>
      <c r="I27" s="326">
        <v>2.2526320750000002</v>
      </c>
      <c r="J27" s="326">
        <v>6.0014200000000001E-4</v>
      </c>
      <c r="K27" s="326">
        <v>1.66277349</v>
      </c>
      <c r="L27" s="326">
        <v>0.103175275</v>
      </c>
      <c r="M27" s="368">
        <v>4.8083510399999998</v>
      </c>
      <c r="N27" s="566">
        <v>5.0873233999999998</v>
      </c>
      <c r="O27" s="226"/>
    </row>
    <row r="28" spans="1:15" s="1" customFormat="1" ht="15.95" customHeight="1" x14ac:dyDescent="0.3">
      <c r="B28" s="476" t="s">
        <v>220</v>
      </c>
      <c r="C28" s="468" t="s">
        <v>638</v>
      </c>
      <c r="D28" s="55" t="s">
        <v>66</v>
      </c>
      <c r="E28" s="566">
        <f t="shared" si="5"/>
        <v>43.080690093000001</v>
      </c>
      <c r="F28" s="199">
        <f t="shared" si="3"/>
        <v>38.788872413</v>
      </c>
      <c r="G28" s="18">
        <f t="shared" si="4"/>
        <v>4.2918176799999994</v>
      </c>
      <c r="H28" s="325">
        <v>37.363006900000002</v>
      </c>
      <c r="I28" s="326">
        <v>1.4253111110000001</v>
      </c>
      <c r="J28" s="326">
        <v>5.5440199999999995E-4</v>
      </c>
      <c r="K28" s="326">
        <v>0.60474497100000002</v>
      </c>
      <c r="L28" s="326">
        <v>6.5196230999999993E-2</v>
      </c>
      <c r="M28" s="368">
        <v>3.6218764779999999</v>
      </c>
      <c r="N28" s="566">
        <v>3.8071275999999998</v>
      </c>
      <c r="O28" s="226"/>
    </row>
    <row r="29" spans="1:15" s="1" customFormat="1" ht="15.95" customHeight="1" x14ac:dyDescent="0.3">
      <c r="B29" s="476" t="s">
        <v>221</v>
      </c>
      <c r="C29" s="468" t="s">
        <v>639</v>
      </c>
      <c r="D29" s="55" t="s">
        <v>66</v>
      </c>
      <c r="E29" s="566">
        <f t="shared" si="5"/>
        <v>171.575735576</v>
      </c>
      <c r="F29" s="272">
        <f t="shared" si="3"/>
        <v>153.39800997399999</v>
      </c>
      <c r="G29" s="275">
        <f t="shared" si="4"/>
        <v>18.177725601999999</v>
      </c>
      <c r="H29" s="325">
        <v>148.41527529999999</v>
      </c>
      <c r="I29" s="326">
        <v>4.980786471</v>
      </c>
      <c r="J29" s="326">
        <v>1.9482029999999999E-3</v>
      </c>
      <c r="K29" s="326">
        <v>1.49558568</v>
      </c>
      <c r="L29" s="326">
        <v>0.18527751200000001</v>
      </c>
      <c r="M29" s="368">
        <v>16.496862409999999</v>
      </c>
      <c r="N29" s="570">
        <v>15.62069</v>
      </c>
      <c r="O29" s="226"/>
    </row>
    <row r="30" spans="1:15" s="1" customFormat="1" ht="15.95" customHeight="1" x14ac:dyDescent="0.3">
      <c r="B30" s="476" t="s">
        <v>214</v>
      </c>
      <c r="C30" s="468" t="s">
        <v>389</v>
      </c>
      <c r="D30" s="540" t="s">
        <v>66</v>
      </c>
      <c r="E30" s="566">
        <f t="shared" si="5"/>
        <v>164.055469829</v>
      </c>
      <c r="F30" s="272">
        <f>SUM(H30:J30)</f>
        <v>112.052400847</v>
      </c>
      <c r="G30" s="275">
        <f>SUM(K30:M30)</f>
        <v>52.003068981999995</v>
      </c>
      <c r="H30" s="325">
        <v>91.04046194</v>
      </c>
      <c r="I30" s="326">
        <v>21.009708580000002</v>
      </c>
      <c r="J30" s="326">
        <v>2.2303269999999998E-3</v>
      </c>
      <c r="K30" s="326">
        <v>0.87068653100000004</v>
      </c>
      <c r="L30" s="326">
        <v>0.22773081100000001</v>
      </c>
      <c r="M30" s="368">
        <v>50.904651639999997</v>
      </c>
      <c r="N30" s="566">
        <v>9.3908080999999992</v>
      </c>
      <c r="O30" s="226"/>
    </row>
    <row r="31" spans="1:15" s="1" customFormat="1" ht="15.95" customHeight="1" x14ac:dyDescent="0.3">
      <c r="A31" s="686"/>
      <c r="B31" s="476" t="s">
        <v>703</v>
      </c>
      <c r="C31" s="468" t="s">
        <v>133</v>
      </c>
      <c r="D31" s="540" t="s">
        <v>66</v>
      </c>
      <c r="E31" s="566">
        <f t="shared" si="5"/>
        <v>8.3231644752000005</v>
      </c>
      <c r="F31" s="272">
        <f>SUM(H31:J31)</f>
        <v>7.3804427351999999</v>
      </c>
      <c r="G31" s="275">
        <f>SUM(K31:M31)</f>
        <v>0.94272174000000009</v>
      </c>
      <c r="H31" s="325">
        <v>6.3949454379999997</v>
      </c>
      <c r="I31" s="326">
        <v>0.98548800000000003</v>
      </c>
      <c r="J31" s="326">
        <v>9.2971999999999997E-6</v>
      </c>
      <c r="K31" s="326">
        <v>0.33154</v>
      </c>
      <c r="L31" s="326">
        <v>2.0921740000000001E-2</v>
      </c>
      <c r="M31" s="368">
        <v>0.59026000000000001</v>
      </c>
      <c r="N31" s="549">
        <v>0.42177208999999999</v>
      </c>
      <c r="O31" s="226" t="s">
        <v>530</v>
      </c>
    </row>
    <row r="32" spans="1:15" s="1" customFormat="1" ht="15.95" customHeight="1" x14ac:dyDescent="0.3">
      <c r="A32" s="686"/>
      <c r="B32" s="476" t="s">
        <v>704</v>
      </c>
      <c r="C32" s="468" t="s">
        <v>134</v>
      </c>
      <c r="D32" s="540" t="s">
        <v>66</v>
      </c>
      <c r="E32" s="566">
        <f t="shared" si="5"/>
        <v>23.803523526999999</v>
      </c>
      <c r="F32" s="272">
        <f>SUM(H32:J32)</f>
        <v>22.051450716999998</v>
      </c>
      <c r="G32" s="275">
        <f>SUM(K32:M32)</f>
        <v>1.75207281</v>
      </c>
      <c r="H32" s="325">
        <v>19.558250690000001</v>
      </c>
      <c r="I32" s="326">
        <v>2.4931760000000001</v>
      </c>
      <c r="J32" s="326">
        <v>2.4026999999999999E-5</v>
      </c>
      <c r="K32" s="326">
        <v>0.49401</v>
      </c>
      <c r="L32" s="326">
        <v>4.136281E-2</v>
      </c>
      <c r="M32" s="368">
        <v>1.2166999999999999</v>
      </c>
      <c r="N32" s="606">
        <v>0.31321286999999998</v>
      </c>
      <c r="O32" s="226" t="s">
        <v>531</v>
      </c>
    </row>
    <row r="33" spans="1:15" s="1" customFormat="1" ht="15.95" customHeight="1" x14ac:dyDescent="0.3">
      <c r="A33" s="689"/>
      <c r="B33" s="476" t="s">
        <v>256</v>
      </c>
      <c r="C33" s="468" t="s">
        <v>390</v>
      </c>
      <c r="D33" s="55" t="s">
        <v>66</v>
      </c>
      <c r="E33" s="566">
        <f t="shared" si="5"/>
        <v>33.670138248000001</v>
      </c>
      <c r="F33" s="199">
        <f t="shared" si="3"/>
        <v>27.116193548000002</v>
      </c>
      <c r="G33" s="18">
        <f t="shared" si="4"/>
        <v>6.5539446999999997</v>
      </c>
      <c r="H33" s="325">
        <v>23.16322843</v>
      </c>
      <c r="I33" s="326">
        <v>3.9522153750000002</v>
      </c>
      <c r="J33" s="326">
        <v>7.4974299999999998E-4</v>
      </c>
      <c r="K33" s="326">
        <v>1.5962595939999999</v>
      </c>
      <c r="L33" s="326">
        <v>0.213279836</v>
      </c>
      <c r="M33" s="368">
        <v>4.7444052699999997</v>
      </c>
      <c r="N33" s="566">
        <v>1.9227901000000001</v>
      </c>
      <c r="O33" s="376" t="s">
        <v>434</v>
      </c>
    </row>
    <row r="34" spans="1:15" s="1" customFormat="1" ht="15.95" customHeight="1" x14ac:dyDescent="0.3">
      <c r="B34" s="476" t="s">
        <v>682</v>
      </c>
      <c r="C34" s="468" t="s">
        <v>795</v>
      </c>
      <c r="D34" s="55" t="s">
        <v>66</v>
      </c>
      <c r="E34" s="566">
        <v>28.082552</v>
      </c>
      <c r="F34" s="199">
        <v>20.672930999999998</v>
      </c>
      <c r="G34" s="18">
        <v>5.7954400000000001</v>
      </c>
      <c r="H34" s="179">
        <v>3.2298999999999997E-5</v>
      </c>
      <c r="I34">
        <v>0.35503000000000001</v>
      </c>
      <c r="J34">
        <v>0.1072192</v>
      </c>
      <c r="K34">
        <v>1.1518999999999999</v>
      </c>
      <c r="L34" s="326">
        <v>0.39572837100000002</v>
      </c>
      <c r="M34" s="368">
        <v>1.7714215520000001</v>
      </c>
      <c r="N34" s="566">
        <v>1.8</v>
      </c>
      <c r="O34" s="376"/>
    </row>
    <row r="35" spans="1:15" s="1" customFormat="1" ht="15.95" customHeight="1" x14ac:dyDescent="0.3">
      <c r="B35" s="476" t="s">
        <v>4</v>
      </c>
      <c r="C35" s="468" t="s">
        <v>640</v>
      </c>
      <c r="D35" s="55" t="s">
        <v>66</v>
      </c>
      <c r="E35" s="566">
        <f t="shared" si="5"/>
        <v>324.69618022199995</v>
      </c>
      <c r="F35" s="272">
        <f t="shared" si="3"/>
        <v>277.99731929799998</v>
      </c>
      <c r="G35" s="275">
        <f t="shared" si="4"/>
        <v>46.698860924000002</v>
      </c>
      <c r="H35" s="325">
        <v>193.9088758</v>
      </c>
      <c r="I35" s="326">
        <v>84.058946230000004</v>
      </c>
      <c r="J35" s="326">
        <v>2.9497268E-2</v>
      </c>
      <c r="K35" s="326">
        <v>28.970708850000001</v>
      </c>
      <c r="L35" s="326">
        <v>4.4504840740000002</v>
      </c>
      <c r="M35" s="368">
        <v>13.277668</v>
      </c>
      <c r="N35" s="570">
        <v>83.537696999999994</v>
      </c>
      <c r="O35" s="376"/>
    </row>
    <row r="36" spans="1:15" s="1" customFormat="1" ht="15.95" customHeight="1" x14ac:dyDescent="0.3">
      <c r="B36" s="476" t="s">
        <v>222</v>
      </c>
      <c r="C36" s="468" t="s">
        <v>391</v>
      </c>
      <c r="D36" s="55" t="s">
        <v>66</v>
      </c>
      <c r="E36" s="566">
        <f>F36+G36</f>
        <v>191.70246589000004</v>
      </c>
      <c r="F36" s="501">
        <f>SUM(H36:J36)</f>
        <v>149.56767233000002</v>
      </c>
      <c r="G36" s="502">
        <f>SUM(K36:M36)</f>
        <v>42.134793560000006</v>
      </c>
      <c r="H36" s="325">
        <v>137.06592090000001</v>
      </c>
      <c r="I36" s="326">
        <v>12.49902503</v>
      </c>
      <c r="J36" s="326">
        <v>2.7263999999999999E-3</v>
      </c>
      <c r="K36" s="326">
        <v>7.4578251839999998</v>
      </c>
      <c r="L36" s="326">
        <v>0.85665206599999999</v>
      </c>
      <c r="M36" s="368">
        <v>33.820316310000003</v>
      </c>
      <c r="N36" s="570">
        <v>13.988905000000001</v>
      </c>
      <c r="O36" s="226"/>
    </row>
    <row r="37" spans="1:15" ht="14.25" x14ac:dyDescent="0.3">
      <c r="B37" s="476" t="s">
        <v>702</v>
      </c>
      <c r="C37" s="468" t="s">
        <v>641</v>
      </c>
      <c r="D37" s="55" t="s">
        <v>66</v>
      </c>
      <c r="E37" s="698">
        <f t="shared" ref="E37:E42" si="6">F37+G37</f>
        <v>15887.673857160002</v>
      </c>
      <c r="F37" s="501">
        <f t="shared" ref="F37:F42" si="7">SUM(H37:J37)</f>
        <v>14614.376997160001</v>
      </c>
      <c r="G37" s="502">
        <f t="shared" ref="G37:G42" si="8">SUM(K37:M37)</f>
        <v>1273.2968599999999</v>
      </c>
      <c r="H37" s="503">
        <v>9703.7273000000005</v>
      </c>
      <c r="I37" s="503">
        <v>4910.5023000000001</v>
      </c>
      <c r="J37" s="503">
        <v>0.14739716</v>
      </c>
      <c r="K37" s="503">
        <v>227.94365999999999</v>
      </c>
      <c r="L37" s="503">
        <v>262.61016000000001</v>
      </c>
      <c r="M37" s="504">
        <v>782.74303999999995</v>
      </c>
      <c r="N37" s="570">
        <v>849.46454000000006</v>
      </c>
      <c r="O37" s="376"/>
    </row>
    <row r="38" spans="1:15" ht="14.25" x14ac:dyDescent="0.3">
      <c r="B38" s="476" t="s">
        <v>550</v>
      </c>
      <c r="C38" s="468" t="s">
        <v>642</v>
      </c>
      <c r="D38" s="55" t="s">
        <v>66</v>
      </c>
      <c r="E38" s="698">
        <f t="shared" si="6"/>
        <v>305920.77222300001</v>
      </c>
      <c r="F38" s="501">
        <f t="shared" si="7"/>
        <v>292750.20220300002</v>
      </c>
      <c r="G38" s="502">
        <f t="shared" si="8"/>
        <v>13170.570019999999</v>
      </c>
      <c r="H38" s="503">
        <v>253359.12</v>
      </c>
      <c r="I38" s="503">
        <v>39381.955000000002</v>
      </c>
      <c r="J38" s="503">
        <v>9.1272029999999997</v>
      </c>
      <c r="K38" s="503">
        <v>3766.9115999999999</v>
      </c>
      <c r="L38" s="503">
        <v>687.58222000000001</v>
      </c>
      <c r="M38" s="504">
        <v>8716.0761999999995</v>
      </c>
      <c r="N38" s="570">
        <v>18987.422999999999</v>
      </c>
      <c r="O38" s="376"/>
    </row>
    <row r="39" spans="1:15" ht="14.25" x14ac:dyDescent="0.3">
      <c r="B39" s="476"/>
      <c r="C39" s="468" t="s">
        <v>643</v>
      </c>
      <c r="D39" s="55" t="s">
        <v>66</v>
      </c>
      <c r="E39" s="698">
        <f t="shared" si="6"/>
        <v>395055.77816310001</v>
      </c>
      <c r="F39" s="501">
        <f t="shared" si="7"/>
        <v>383362.62497310003</v>
      </c>
      <c r="G39" s="502">
        <f t="shared" si="8"/>
        <v>11693.153190000001</v>
      </c>
      <c r="H39" s="503">
        <v>363973.35</v>
      </c>
      <c r="I39" s="503">
        <v>19386.052</v>
      </c>
      <c r="J39" s="503">
        <v>3.2229730999999999</v>
      </c>
      <c r="K39" s="503">
        <v>4864.7515000000003</v>
      </c>
      <c r="L39" s="503">
        <v>192.43978999999999</v>
      </c>
      <c r="M39" s="504">
        <v>6635.9619000000002</v>
      </c>
      <c r="N39" s="570">
        <v>32189.399000000001</v>
      </c>
      <c r="O39" s="376"/>
    </row>
    <row r="40" spans="1:15" ht="14.25" x14ac:dyDescent="0.3">
      <c r="B40" s="476" t="s">
        <v>551</v>
      </c>
      <c r="C40" s="468" t="s">
        <v>644</v>
      </c>
      <c r="D40" s="55" t="s">
        <v>66</v>
      </c>
      <c r="E40" s="696">
        <f t="shared" si="6"/>
        <v>84.705133402400008</v>
      </c>
      <c r="F40" s="501">
        <f t="shared" si="7"/>
        <v>77.433233902400005</v>
      </c>
      <c r="G40" s="502">
        <f t="shared" si="8"/>
        <v>7.2718994999999991</v>
      </c>
      <c r="H40" s="503">
        <v>70.764251999999999</v>
      </c>
      <c r="I40" s="503">
        <v>6.6673948999999997</v>
      </c>
      <c r="J40" s="503">
        <v>1.5870024E-3</v>
      </c>
      <c r="K40" s="503">
        <v>5.2655443999999996</v>
      </c>
      <c r="L40" s="503">
        <v>0.38041199999999997</v>
      </c>
      <c r="M40" s="504">
        <v>1.6259431</v>
      </c>
      <c r="N40" s="566">
        <v>5.6436738000000002</v>
      </c>
      <c r="O40" s="376"/>
    </row>
    <row r="41" spans="1:15" ht="14.25" x14ac:dyDescent="0.3">
      <c r="B41" s="476"/>
      <c r="C41" s="468" t="s">
        <v>645</v>
      </c>
      <c r="D41" s="55" t="s">
        <v>66</v>
      </c>
      <c r="E41" s="696">
        <f t="shared" si="6"/>
        <v>94.456585938999993</v>
      </c>
      <c r="F41" s="501">
        <f t="shared" si="7"/>
        <v>86.942924568999999</v>
      </c>
      <c r="G41" s="502">
        <f t="shared" si="8"/>
        <v>7.5136613699999995</v>
      </c>
      <c r="H41" s="503">
        <v>72.982168999999999</v>
      </c>
      <c r="I41" s="503">
        <v>13.959747</v>
      </c>
      <c r="J41" s="503">
        <v>1.008569E-3</v>
      </c>
      <c r="K41" s="503">
        <v>3.4244788000000002</v>
      </c>
      <c r="L41" s="503">
        <v>0.84045977000000005</v>
      </c>
      <c r="M41" s="504">
        <v>3.2487227999999999</v>
      </c>
      <c r="N41" s="566">
        <v>6.6029602000000001</v>
      </c>
      <c r="O41" s="376"/>
    </row>
    <row r="42" spans="1:15" ht="14.25" x14ac:dyDescent="0.3">
      <c r="B42" s="476" t="s">
        <v>552</v>
      </c>
      <c r="C42" s="468" t="s">
        <v>646</v>
      </c>
      <c r="D42" s="55" t="s">
        <v>66</v>
      </c>
      <c r="E42" s="696">
        <f t="shared" si="6"/>
        <v>23.318984109999999</v>
      </c>
      <c r="F42" s="501">
        <f t="shared" si="7"/>
        <v>21.35695334</v>
      </c>
      <c r="G42" s="502">
        <f t="shared" si="8"/>
        <v>1.9620307699999999</v>
      </c>
      <c r="H42" s="503">
        <v>18.305899</v>
      </c>
      <c r="I42" s="503">
        <v>2.8527220999999998</v>
      </c>
      <c r="J42" s="503">
        <v>0.19833223999999999</v>
      </c>
      <c r="K42" s="503">
        <v>1.2195836</v>
      </c>
      <c r="L42" s="503">
        <v>0.16080501999999999</v>
      </c>
      <c r="M42" s="504">
        <v>0.58164214999999997</v>
      </c>
      <c r="N42" s="566">
        <v>1.3687670999999999</v>
      </c>
      <c r="O42" s="376"/>
    </row>
    <row r="43" spans="1:15" ht="14.25" x14ac:dyDescent="0.3">
      <c r="A43" s="687"/>
      <c r="B43" s="476" t="s">
        <v>553</v>
      </c>
      <c r="C43" s="477" t="s">
        <v>515</v>
      </c>
      <c r="D43" s="55" t="s">
        <v>66</v>
      </c>
      <c r="E43" s="698">
        <v>169000</v>
      </c>
      <c r="F43" s="501"/>
      <c r="G43" s="502"/>
      <c r="H43" s="503"/>
      <c r="I43" s="503"/>
      <c r="J43" s="503"/>
      <c r="K43" s="503"/>
      <c r="L43" s="503"/>
      <c r="M43" s="504"/>
      <c r="N43" s="570">
        <v>8860</v>
      </c>
      <c r="O43" s="376" t="s">
        <v>555</v>
      </c>
    </row>
    <row r="44" spans="1:15" ht="15" thickBot="1" x14ac:dyDescent="0.35">
      <c r="A44" s="687"/>
      <c r="B44" s="479" t="s">
        <v>554</v>
      </c>
      <c r="C44" s="480" t="s">
        <v>515</v>
      </c>
      <c r="D44" s="541" t="s">
        <v>66</v>
      </c>
      <c r="E44" s="667">
        <v>41100</v>
      </c>
      <c r="F44" s="505"/>
      <c r="G44" s="506"/>
      <c r="H44" s="507"/>
      <c r="I44" s="507"/>
      <c r="J44" s="507"/>
      <c r="K44" s="507"/>
      <c r="L44" s="507"/>
      <c r="M44" s="508"/>
      <c r="N44" s="571">
        <v>35100</v>
      </c>
      <c r="O44" s="380" t="s">
        <v>555</v>
      </c>
    </row>
    <row r="45" spans="1:15" ht="15" x14ac:dyDescent="0.2">
      <c r="B45" s="509"/>
    </row>
    <row r="46" spans="1:15" ht="13.5" x14ac:dyDescent="0.2">
      <c r="B46" s="666" t="s">
        <v>784</v>
      </c>
    </row>
    <row r="47" spans="1:15" ht="14.25" x14ac:dyDescent="0.3">
      <c r="B47" s="6" t="s">
        <v>785</v>
      </c>
    </row>
    <row r="48" spans="1:15" ht="14.25" x14ac:dyDescent="0.3">
      <c r="B48" s="6" t="s">
        <v>787</v>
      </c>
    </row>
    <row r="49" spans="2:10" ht="14.25" x14ac:dyDescent="0.3">
      <c r="B49" s="6" t="s">
        <v>798</v>
      </c>
    </row>
    <row r="59" spans="2:10" x14ac:dyDescent="0.2">
      <c r="B59" t="s">
        <v>706</v>
      </c>
      <c r="C59" t="s">
        <v>751</v>
      </c>
      <c r="D59" s="179"/>
      <c r="E59" s="179"/>
      <c r="G59" s="179"/>
    </row>
    <row r="60" spans="2:10" x14ac:dyDescent="0.2">
      <c r="B60" t="s">
        <v>707</v>
      </c>
      <c r="C60" t="s">
        <v>708</v>
      </c>
    </row>
    <row r="61" spans="2:10" x14ac:dyDescent="0.2">
      <c r="B61" t="s">
        <v>752</v>
      </c>
      <c r="C61" t="s">
        <v>788</v>
      </c>
      <c r="D61" s="179"/>
      <c r="E61" s="179"/>
      <c r="G61" s="179"/>
      <c r="I61" s="320"/>
      <c r="J61" s="320"/>
    </row>
    <row r="62" spans="2:10" x14ac:dyDescent="0.2">
      <c r="B62" t="s">
        <v>753</v>
      </c>
      <c r="C62" t="s">
        <v>789</v>
      </c>
    </row>
    <row r="63" spans="2:10" x14ac:dyDescent="0.2">
      <c r="B63" t="s">
        <v>790</v>
      </c>
      <c r="C63" t="s">
        <v>791</v>
      </c>
    </row>
    <row r="64" spans="2:10" x14ac:dyDescent="0.2">
      <c r="B64" t="s">
        <v>792</v>
      </c>
      <c r="C64" t="s">
        <v>793</v>
      </c>
    </row>
    <row r="65" spans="2:7" x14ac:dyDescent="0.2">
      <c r="B65" t="s">
        <v>709</v>
      </c>
      <c r="C65" t="s">
        <v>710</v>
      </c>
      <c r="G65" s="179"/>
    </row>
    <row r="66" spans="2:7" x14ac:dyDescent="0.2">
      <c r="B66" t="s">
        <v>711</v>
      </c>
      <c r="C66" t="s">
        <v>712</v>
      </c>
    </row>
    <row r="67" spans="2:7" x14ac:dyDescent="0.2">
      <c r="B67" t="s">
        <v>713</v>
      </c>
      <c r="C67" t="s">
        <v>714</v>
      </c>
    </row>
    <row r="68" spans="2:7" x14ac:dyDescent="0.2">
      <c r="B68" t="s">
        <v>715</v>
      </c>
      <c r="C68" t="s">
        <v>718</v>
      </c>
    </row>
    <row r="69" spans="2:7" x14ac:dyDescent="0.2">
      <c r="B69" t="s">
        <v>716</v>
      </c>
      <c r="C69" t="s">
        <v>718</v>
      </c>
    </row>
    <row r="70" spans="2:7" x14ac:dyDescent="0.2">
      <c r="B70" t="s">
        <v>717</v>
      </c>
      <c r="C70" t="s">
        <v>718</v>
      </c>
    </row>
    <row r="71" spans="2:7" x14ac:dyDescent="0.2">
      <c r="B71" t="s">
        <v>719</v>
      </c>
      <c r="C71" t="s">
        <v>720</v>
      </c>
    </row>
    <row r="72" spans="2:7" x14ac:dyDescent="0.2">
      <c r="B72" t="s">
        <v>721</v>
      </c>
      <c r="C72" t="s">
        <v>722</v>
      </c>
    </row>
    <row r="74" spans="2:7" x14ac:dyDescent="0.2">
      <c r="B74" t="s">
        <v>720</v>
      </c>
      <c r="C74" t="s">
        <v>27</v>
      </c>
      <c r="D74" t="s">
        <v>794</v>
      </c>
      <c r="E74" t="s">
        <v>795</v>
      </c>
      <c r="F74" t="s">
        <v>796</v>
      </c>
      <c r="G74" t="s">
        <v>797</v>
      </c>
    </row>
    <row r="75" spans="2:7" x14ac:dyDescent="0.2">
      <c r="B75" t="s">
        <v>723</v>
      </c>
      <c r="C75" t="s">
        <v>34</v>
      </c>
      <c r="D75">
        <v>60.452025999999996</v>
      </c>
      <c r="E75">
        <v>28.082552</v>
      </c>
      <c r="F75">
        <v>38.4129</v>
      </c>
      <c r="G75">
        <v>33.670138000000001</v>
      </c>
    </row>
    <row r="76" spans="2:7" x14ac:dyDescent="0.2">
      <c r="B76" t="s">
        <v>724</v>
      </c>
      <c r="C76" t="s">
        <v>34</v>
      </c>
      <c r="D76">
        <v>38.892223000000001</v>
      </c>
      <c r="E76">
        <v>20.672930999999998</v>
      </c>
      <c r="F76">
        <v>27.177361000000001</v>
      </c>
      <c r="G76">
        <v>23.163228</v>
      </c>
    </row>
    <row r="77" spans="2:7" x14ac:dyDescent="0.2">
      <c r="B77" t="s">
        <v>725</v>
      </c>
      <c r="C77" t="s">
        <v>34</v>
      </c>
      <c r="D77">
        <v>9.6207999999999991</v>
      </c>
      <c r="E77">
        <v>5.7954400000000001</v>
      </c>
      <c r="F77">
        <v>6.8829659000000003</v>
      </c>
      <c r="G77">
        <v>3.9522154</v>
      </c>
    </row>
    <row r="78" spans="2:7" x14ac:dyDescent="0.2">
      <c r="B78" t="s">
        <v>726</v>
      </c>
      <c r="C78" t="s">
        <v>34</v>
      </c>
      <c r="D78">
        <v>2.7400999999999999E-4</v>
      </c>
      <c r="E78" s="179">
        <v>3.2298999999999997E-5</v>
      </c>
      <c r="F78">
        <v>5.5589544000000002E-4</v>
      </c>
      <c r="G78">
        <v>7.4974307999999999E-4</v>
      </c>
    </row>
    <row r="79" spans="2:7" x14ac:dyDescent="0.2">
      <c r="B79" t="s">
        <v>727</v>
      </c>
      <c r="C79" t="s">
        <v>34</v>
      </c>
      <c r="D79">
        <v>1.2111000000000001</v>
      </c>
      <c r="E79">
        <v>0.35503000000000001</v>
      </c>
      <c r="F79">
        <v>2.1848673999999999</v>
      </c>
      <c r="G79">
        <v>1.5962596</v>
      </c>
    </row>
    <row r="80" spans="2:7" x14ac:dyDescent="0.2">
      <c r="B80" t="s">
        <v>728</v>
      </c>
      <c r="C80" t="s">
        <v>34</v>
      </c>
      <c r="D80">
        <v>0.1686281</v>
      </c>
      <c r="E80">
        <v>0.1072192</v>
      </c>
      <c r="F80">
        <v>0.39572837</v>
      </c>
      <c r="G80">
        <v>0.21327984</v>
      </c>
    </row>
    <row r="81" spans="2:7" x14ac:dyDescent="0.2">
      <c r="B81" t="s">
        <v>729</v>
      </c>
      <c r="C81" t="s">
        <v>34</v>
      </c>
      <c r="D81">
        <v>10.558999999999999</v>
      </c>
      <c r="E81">
        <v>1.1518999999999999</v>
      </c>
      <c r="F81">
        <v>1.7714216</v>
      </c>
      <c r="G81">
        <v>4.7444053000000004</v>
      </c>
    </row>
  </sheetData>
  <sheetProtection sheet="1" objects="1" scenarios="1"/>
  <phoneticPr fontId="9" type="noConversion"/>
  <pageMargins left="0.75" right="0.75" top="1" bottom="1" header="0.5" footer="0.5"/>
  <pageSetup paperSize="9" orientation="portrait" r:id="rId1"/>
  <headerFooter alignWithMargins="0"/>
  <ignoredErrors>
    <ignoredError sqref="F28:G32 G23 F6:G7 G8 F13:G22 G33 F35:G42 F9:G10 F24:G27" formulaRange="1"/>
    <ignoredError sqref="F23 F8 F33" formula="1" formulaRange="1"/>
  </ignoredErrors>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pageSetUpPr fitToPage="1"/>
  </sheetPr>
  <dimension ref="A1:S107"/>
  <sheetViews>
    <sheetView workbookViewId="0">
      <pane ySplit="4" topLeftCell="A38" activePane="bottomLeft" state="frozen"/>
      <selection pane="bottomLeft"/>
    </sheetView>
  </sheetViews>
  <sheetFormatPr defaultColWidth="11.42578125" defaultRowHeight="12.75" outlineLevelCol="1" x14ac:dyDescent="0.2"/>
  <cols>
    <col min="1" max="1" width="2.7109375" customWidth="1"/>
    <col min="2" max="2" width="34.5703125" customWidth="1"/>
    <col min="3" max="3" width="72.42578125" style="8" customWidth="1"/>
    <col min="4" max="4" width="8.7109375" style="52" customWidth="1"/>
    <col min="5" max="7" width="12.7109375" customWidth="1"/>
    <col min="8" max="13" width="12.7109375" hidden="1" customWidth="1" outlineLevel="1"/>
    <col min="14" max="14" width="13.7109375" style="555" customWidth="1" collapsed="1"/>
    <col min="15" max="15" width="113.7109375" customWidth="1"/>
  </cols>
  <sheetData>
    <row r="1" spans="1:19" ht="13.5" thickBot="1" x14ac:dyDescent="0.25"/>
    <row r="2" spans="1:19" ht="15" x14ac:dyDescent="0.3">
      <c r="B2" s="136" t="s">
        <v>230</v>
      </c>
      <c r="C2" s="137"/>
      <c r="D2" s="146"/>
      <c r="E2" s="111"/>
      <c r="F2" s="111"/>
      <c r="G2" s="111"/>
      <c r="H2" s="111"/>
      <c r="I2" s="111"/>
      <c r="J2" s="111"/>
      <c r="K2" s="111"/>
      <c r="L2" s="111"/>
      <c r="M2" s="111"/>
      <c r="N2" s="111"/>
      <c r="O2" s="112"/>
    </row>
    <row r="3" spans="1:19" ht="15.75" thickBot="1" x14ac:dyDescent="0.35">
      <c r="B3" s="139"/>
      <c r="C3" s="140"/>
      <c r="D3" s="147"/>
      <c r="E3" s="113"/>
      <c r="F3" s="113"/>
      <c r="G3" s="113"/>
      <c r="H3" s="113"/>
      <c r="I3" s="113"/>
      <c r="J3" s="113"/>
      <c r="K3" s="113"/>
      <c r="L3" s="113"/>
      <c r="M3" s="113"/>
      <c r="N3" s="113"/>
      <c r="O3" s="114"/>
    </row>
    <row r="4" spans="1:19" s="82" customFormat="1" ht="58.5" thickBot="1" x14ac:dyDescent="0.35">
      <c r="B4" s="83" t="s">
        <v>37</v>
      </c>
      <c r="C4" s="84" t="s">
        <v>64</v>
      </c>
      <c r="D4" s="528" t="s">
        <v>60</v>
      </c>
      <c r="E4" s="547" t="s">
        <v>61</v>
      </c>
      <c r="F4" s="129" t="s">
        <v>62</v>
      </c>
      <c r="G4" s="130" t="s">
        <v>63</v>
      </c>
      <c r="H4" s="131" t="s">
        <v>68</v>
      </c>
      <c r="I4" s="132" t="s">
        <v>69</v>
      </c>
      <c r="J4" s="132" t="s">
        <v>70</v>
      </c>
      <c r="K4" s="132" t="s">
        <v>71</v>
      </c>
      <c r="L4" s="132" t="s">
        <v>72</v>
      </c>
      <c r="M4" s="133" t="s">
        <v>73</v>
      </c>
      <c r="N4" s="572" t="s">
        <v>655</v>
      </c>
      <c r="O4" s="128" t="s">
        <v>38</v>
      </c>
    </row>
    <row r="5" spans="1:19" s="253" customFormat="1" ht="15.95" customHeight="1" x14ac:dyDescent="0.3">
      <c r="B5" s="211"/>
      <c r="C5" s="212"/>
      <c r="D5" s="251"/>
      <c r="E5" s="213"/>
      <c r="F5" s="213"/>
      <c r="G5" s="213"/>
      <c r="H5" s="252"/>
      <c r="I5" s="252"/>
      <c r="J5" s="252"/>
      <c r="K5" s="252"/>
      <c r="L5" s="252"/>
      <c r="M5" s="252"/>
      <c r="N5" s="213"/>
      <c r="O5" s="211"/>
    </row>
    <row r="6" spans="1:19" s="1" customFormat="1" ht="15.95" customHeight="1" thickBot="1" x14ac:dyDescent="0.35">
      <c r="B6" s="31" t="s">
        <v>85</v>
      </c>
      <c r="C6" s="4"/>
      <c r="D6" s="194"/>
      <c r="E6" s="259"/>
      <c r="F6" s="259"/>
      <c r="G6" s="259"/>
      <c r="N6" s="259"/>
      <c r="R6" s="182"/>
      <c r="S6" s="182"/>
    </row>
    <row r="7" spans="1:19" s="1" customFormat="1" ht="15.95" customHeight="1" x14ac:dyDescent="0.3">
      <c r="B7" s="481" t="s">
        <v>24</v>
      </c>
      <c r="C7" s="475" t="s">
        <v>514</v>
      </c>
      <c r="D7" s="537" t="s">
        <v>66</v>
      </c>
      <c r="E7" s="565">
        <v>7.57</v>
      </c>
      <c r="F7" s="267"/>
      <c r="G7" s="53"/>
      <c r="H7" s="118"/>
      <c r="I7" s="119"/>
      <c r="J7" s="119"/>
      <c r="K7" s="119"/>
      <c r="L7" s="47"/>
      <c r="M7" s="120"/>
      <c r="N7" s="250"/>
      <c r="O7" s="150" t="s">
        <v>88</v>
      </c>
      <c r="P7" s="42"/>
      <c r="Q7" s="42"/>
      <c r="R7" s="182"/>
      <c r="S7" s="182"/>
    </row>
    <row r="8" spans="1:19" s="1" customFormat="1" ht="15.95" customHeight="1" x14ac:dyDescent="0.3">
      <c r="B8" s="476" t="s">
        <v>124</v>
      </c>
      <c r="C8" s="4" t="s">
        <v>392</v>
      </c>
      <c r="D8" s="538" t="s">
        <v>66</v>
      </c>
      <c r="E8" s="566">
        <f>F8+G8</f>
        <v>13.307723327</v>
      </c>
      <c r="F8" s="199">
        <f>SUM(H8:J8)</f>
        <v>12.790415391</v>
      </c>
      <c r="G8" s="34">
        <f>SUM(K8:M8)</f>
        <v>0.51730793599999991</v>
      </c>
      <c r="H8" s="121">
        <v>12.12484156</v>
      </c>
      <c r="I8" s="122">
        <v>0.66537469999999999</v>
      </c>
      <c r="J8" s="122">
        <v>1.9913099999999999E-4</v>
      </c>
      <c r="K8" s="122">
        <v>0.30109661799999998</v>
      </c>
      <c r="L8" s="49">
        <v>3.5225553999999999E-2</v>
      </c>
      <c r="M8" s="123">
        <v>0.18098576399999999</v>
      </c>
      <c r="N8" s="566">
        <v>1.0170235999999999</v>
      </c>
      <c r="O8" s="148"/>
      <c r="P8" s="42"/>
      <c r="Q8" s="42"/>
      <c r="R8" s="182"/>
      <c r="S8" s="182"/>
    </row>
    <row r="9" spans="1:19" s="1" customFormat="1" ht="15.95" customHeight="1" thickBot="1" x14ac:dyDescent="0.35">
      <c r="B9" s="479" t="s">
        <v>0</v>
      </c>
      <c r="C9" s="473" t="s">
        <v>393</v>
      </c>
      <c r="D9" s="276" t="s">
        <v>66</v>
      </c>
      <c r="E9" s="569">
        <f>F9+G9</f>
        <v>16.759781458000003</v>
      </c>
      <c r="F9" s="270">
        <f>SUM(H9:J9)</f>
        <v>14.950565671000001</v>
      </c>
      <c r="G9" s="57">
        <f>SUM(K9:M9)</f>
        <v>1.8092157869999999</v>
      </c>
      <c r="H9" s="124">
        <v>13.679046550000001</v>
      </c>
      <c r="I9" s="125">
        <v>1.2711528139999999</v>
      </c>
      <c r="J9" s="125">
        <v>3.6630700000000001E-4</v>
      </c>
      <c r="K9" s="125">
        <v>1.483251214</v>
      </c>
      <c r="L9" s="51">
        <v>6.1479959000000001E-2</v>
      </c>
      <c r="M9" s="126">
        <v>0.26448461400000001</v>
      </c>
      <c r="N9" s="569">
        <v>0.96274210999999998</v>
      </c>
      <c r="O9" s="149"/>
      <c r="P9" s="42"/>
      <c r="Q9" s="42"/>
    </row>
    <row r="10" spans="1:19" s="1" customFormat="1" ht="15.95" customHeight="1" x14ac:dyDescent="0.3">
      <c r="B10" s="6"/>
      <c r="C10" s="4"/>
      <c r="D10" s="194"/>
      <c r="E10" s="271"/>
      <c r="F10" s="259"/>
      <c r="G10" s="259"/>
      <c r="N10" s="573"/>
    </row>
    <row r="11" spans="1:19" s="1" customFormat="1" ht="15.95" customHeight="1" thickBot="1" x14ac:dyDescent="0.35">
      <c r="B11" s="31" t="s">
        <v>86</v>
      </c>
      <c r="C11" s="4"/>
      <c r="D11" s="194"/>
      <c r="E11" s="259"/>
      <c r="F11" s="259"/>
      <c r="G11" s="259"/>
      <c r="N11" s="259"/>
    </row>
    <row r="12" spans="1:19" s="1" customFormat="1" ht="30.75" customHeight="1" x14ac:dyDescent="0.3">
      <c r="B12" s="474" t="s">
        <v>89</v>
      </c>
      <c r="C12" s="588" t="s">
        <v>658</v>
      </c>
      <c r="D12" s="537" t="s">
        <v>67</v>
      </c>
      <c r="E12" s="694">
        <f t="shared" ref="E12:E17" si="0">F12+G12</f>
        <v>35509.678610909999</v>
      </c>
      <c r="F12" s="589">
        <f>SUM(H12:J12)</f>
        <v>2323.7101624300003</v>
      </c>
      <c r="G12" s="590">
        <f>SUM(K12:M12)</f>
        <v>33185.968448480002</v>
      </c>
      <c r="H12" s="510">
        <v>2150.009736</v>
      </c>
      <c r="I12" s="511">
        <v>172.97104719999999</v>
      </c>
      <c r="J12" s="511">
        <v>0.72937923000000005</v>
      </c>
      <c r="K12" s="511">
        <v>33097.563999999998</v>
      </c>
      <c r="L12" s="511">
        <v>13.53460748</v>
      </c>
      <c r="M12" s="512">
        <v>74.869840999999994</v>
      </c>
      <c r="N12" s="617">
        <v>217.23829000000001</v>
      </c>
      <c r="O12" s="524" t="s">
        <v>513</v>
      </c>
    </row>
    <row r="13" spans="1:19" s="1" customFormat="1" ht="15.95" customHeight="1" x14ac:dyDescent="0.3">
      <c r="B13" s="476"/>
      <c r="C13" s="4"/>
      <c r="D13" s="538" t="s">
        <v>66</v>
      </c>
      <c r="E13" s="566">
        <f t="shared" si="0"/>
        <v>32.879332047138888</v>
      </c>
      <c r="F13" s="501">
        <f>F12/1080</f>
        <v>2.1515834837314816</v>
      </c>
      <c r="G13" s="513">
        <f>G12/1080</f>
        <v>30.72774856340741</v>
      </c>
      <c r="H13" s="514">
        <v>4.7418937962962957</v>
      </c>
      <c r="I13" s="515">
        <v>0.66463703703703703</v>
      </c>
      <c r="J13" s="515">
        <v>1.0441666666666667E-5</v>
      </c>
      <c r="K13" s="515">
        <v>23.566666666666666</v>
      </c>
      <c r="L13" s="515">
        <v>1.154311111111111E-2</v>
      </c>
      <c r="M13" s="516">
        <v>8.2733333333333339E-2</v>
      </c>
      <c r="N13" s="549">
        <f>N12/1080</f>
        <v>0.20114656481481483</v>
      </c>
      <c r="O13" s="376" t="s">
        <v>91</v>
      </c>
    </row>
    <row r="14" spans="1:19" s="1" customFormat="1" ht="15.95" customHeight="1" x14ac:dyDescent="0.3">
      <c r="A14" s="689"/>
      <c r="B14" s="476" t="s">
        <v>90</v>
      </c>
      <c r="C14" s="4" t="s">
        <v>394</v>
      </c>
      <c r="D14" s="538" t="s">
        <v>67</v>
      </c>
      <c r="E14" s="695">
        <f t="shared" si="0"/>
        <v>21963.395192428001</v>
      </c>
      <c r="F14" s="501">
        <f>SUM(H14:J14)</f>
        <v>1349.265921358</v>
      </c>
      <c r="G14" s="513">
        <f>SUM(K14:M14)</f>
        <v>20614.12927107</v>
      </c>
      <c r="H14" s="517">
        <v>832.87160759999995</v>
      </c>
      <c r="I14" s="503">
        <v>512.14019770000004</v>
      </c>
      <c r="J14" s="503">
        <v>4.2541160580000001</v>
      </c>
      <c r="K14" s="503">
        <v>20511.88867</v>
      </c>
      <c r="L14" s="503">
        <v>6.0717778300000003</v>
      </c>
      <c r="M14" s="504">
        <v>96.168823239999995</v>
      </c>
      <c r="N14" s="566">
        <v>59.983704000000003</v>
      </c>
      <c r="O14" s="376" t="s">
        <v>561</v>
      </c>
    </row>
    <row r="15" spans="1:19" s="1" customFormat="1" ht="15.95" customHeight="1" x14ac:dyDescent="0.3">
      <c r="A15" s="689"/>
      <c r="B15" s="476"/>
      <c r="C15" s="4"/>
      <c r="D15" s="538" t="s">
        <v>66</v>
      </c>
      <c r="E15" s="696">
        <f t="shared" si="0"/>
        <v>47.74651128788696</v>
      </c>
      <c r="F15" s="501">
        <f t="shared" ref="F15:M15" si="1">F14/460</f>
        <v>2.9331867855608698</v>
      </c>
      <c r="G15" s="513">
        <f t="shared" si="1"/>
        <v>44.81332450232609</v>
      </c>
      <c r="H15" s="514">
        <f t="shared" si="1"/>
        <v>1.8105904513043478</v>
      </c>
      <c r="I15" s="515">
        <f t="shared" si="1"/>
        <v>1.1133482558695653</v>
      </c>
      <c r="J15" s="515">
        <f t="shared" si="1"/>
        <v>9.2480783869565222E-3</v>
      </c>
      <c r="K15" s="515">
        <f t="shared" si="1"/>
        <v>44.591062326086956</v>
      </c>
      <c r="L15" s="515">
        <f t="shared" si="1"/>
        <v>1.319951702173913E-2</v>
      </c>
      <c r="M15" s="516">
        <f t="shared" si="1"/>
        <v>0.20906265921739128</v>
      </c>
      <c r="N15" s="549">
        <f>N14/460</f>
        <v>0.13039935652173915</v>
      </c>
      <c r="O15" s="376"/>
    </row>
    <row r="16" spans="1:19" s="1" customFormat="1" ht="15.95" customHeight="1" x14ac:dyDescent="0.3">
      <c r="A16" s="689"/>
      <c r="B16" s="476" t="s">
        <v>132</v>
      </c>
      <c r="C16" s="4" t="s">
        <v>395</v>
      </c>
      <c r="D16" s="538" t="s">
        <v>67</v>
      </c>
      <c r="E16" s="695">
        <f t="shared" si="0"/>
        <v>17025.186928702002</v>
      </c>
      <c r="F16" s="501">
        <f>SUM(H16:J16)</f>
        <v>1173.1737716150001</v>
      </c>
      <c r="G16" s="513">
        <f>SUM(K16:M16)</f>
        <v>15852.013157087</v>
      </c>
      <c r="H16" s="517">
        <v>746.58847649999996</v>
      </c>
      <c r="I16" s="503">
        <v>423.39344039999997</v>
      </c>
      <c r="J16" s="503">
        <v>3.1918547149999998</v>
      </c>
      <c r="K16" s="503">
        <v>15767.188480000001</v>
      </c>
      <c r="L16" s="503">
        <v>4.9621435170000003</v>
      </c>
      <c r="M16" s="504">
        <v>79.862533569999997</v>
      </c>
      <c r="N16" s="566">
        <v>53.480730000000001</v>
      </c>
      <c r="O16" s="376" t="s">
        <v>560</v>
      </c>
    </row>
    <row r="17" spans="1:18" s="1" customFormat="1" ht="15.95" customHeight="1" thickBot="1" x14ac:dyDescent="0.35">
      <c r="A17" s="689"/>
      <c r="B17" s="479"/>
      <c r="C17" s="473"/>
      <c r="D17" s="276" t="s">
        <v>66</v>
      </c>
      <c r="E17" s="697">
        <f t="shared" si="0"/>
        <v>38.693606656140908</v>
      </c>
      <c r="F17" s="505">
        <f t="shared" ref="F17:M17" si="2">F16/440</f>
        <v>2.6663040263977273</v>
      </c>
      <c r="G17" s="518">
        <f t="shared" si="2"/>
        <v>36.027302629743183</v>
      </c>
      <c r="H17" s="519">
        <f t="shared" si="2"/>
        <v>1.6967919920454544</v>
      </c>
      <c r="I17" s="520">
        <f t="shared" si="2"/>
        <v>0.96225781909090902</v>
      </c>
      <c r="J17" s="520">
        <f t="shared" si="2"/>
        <v>7.2542152613636361E-3</v>
      </c>
      <c r="K17" s="520">
        <f t="shared" si="2"/>
        <v>35.834519272727277</v>
      </c>
      <c r="L17" s="520">
        <f t="shared" si="2"/>
        <v>1.1277598902272729E-2</v>
      </c>
      <c r="M17" s="521">
        <f t="shared" si="2"/>
        <v>0.18150575811363637</v>
      </c>
      <c r="N17" s="551">
        <f>N16/440</f>
        <v>0.12154711363636364</v>
      </c>
      <c r="O17" s="380" t="s">
        <v>446</v>
      </c>
    </row>
    <row r="18" spans="1:18" s="1" customFormat="1" ht="15.95" customHeight="1" x14ac:dyDescent="0.3">
      <c r="B18" s="6"/>
      <c r="C18" s="4"/>
      <c r="D18" s="194"/>
      <c r="E18" s="271"/>
      <c r="F18" s="259"/>
      <c r="G18" s="259"/>
      <c r="N18" s="573"/>
    </row>
    <row r="19" spans="1:18" s="1" customFormat="1" ht="15.95" customHeight="1" thickBot="1" x14ac:dyDescent="0.35">
      <c r="B19" s="31" t="s">
        <v>87</v>
      </c>
      <c r="C19" s="4"/>
      <c r="D19" s="194"/>
      <c r="E19" s="259"/>
      <c r="F19" s="259"/>
      <c r="G19" s="259"/>
      <c r="N19" s="259"/>
    </row>
    <row r="20" spans="1:18" s="1" customFormat="1" ht="15.95" customHeight="1" x14ac:dyDescent="0.3">
      <c r="B20" s="474" t="s">
        <v>87</v>
      </c>
      <c r="C20" s="442" t="s">
        <v>396</v>
      </c>
      <c r="D20" s="537" t="s">
        <v>66</v>
      </c>
      <c r="E20" s="565">
        <f>F20+G20</f>
        <v>32.605821108999997</v>
      </c>
      <c r="F20" s="267">
        <f>SUM(H20:J20)</f>
        <v>30.805075232</v>
      </c>
      <c r="G20" s="17">
        <f>SUM(K20:M20)</f>
        <v>1.800745877</v>
      </c>
      <c r="H20" s="118">
        <v>24.039175350000001</v>
      </c>
      <c r="I20" s="119">
        <v>6.7656533789999997</v>
      </c>
      <c r="J20" s="119">
        <v>2.4650300000000002E-4</v>
      </c>
      <c r="K20" s="119">
        <v>0.43557941900000002</v>
      </c>
      <c r="L20" s="47">
        <v>8.2998785000000005E-2</v>
      </c>
      <c r="M20" s="120">
        <v>1.282167673</v>
      </c>
      <c r="N20" s="565">
        <v>1.6324485</v>
      </c>
      <c r="O20" s="250"/>
    </row>
    <row r="21" spans="1:18" s="1" customFormat="1" ht="13.5" x14ac:dyDescent="0.3">
      <c r="A21" s="686"/>
      <c r="B21" s="476" t="s">
        <v>252</v>
      </c>
      <c r="C21" s="478" t="s">
        <v>254</v>
      </c>
      <c r="D21" s="538" t="s">
        <v>66</v>
      </c>
      <c r="E21" s="566">
        <f>F21+G21</f>
        <v>4.3197807189999997</v>
      </c>
      <c r="F21" s="199">
        <v>4.2684978999999998</v>
      </c>
      <c r="G21" s="18">
        <v>5.1282819E-2</v>
      </c>
      <c r="H21" s="69"/>
      <c r="I21" s="48"/>
      <c r="J21" s="48"/>
      <c r="K21" s="48"/>
      <c r="L21" s="48"/>
      <c r="M21" s="70"/>
      <c r="N21" s="549">
        <v>0.23504641000000001</v>
      </c>
      <c r="O21" s="226"/>
    </row>
    <row r="22" spans="1:18" s="1" customFormat="1" ht="15" x14ac:dyDescent="0.3">
      <c r="A22" s="686"/>
      <c r="B22" s="476" t="s">
        <v>253</v>
      </c>
      <c r="C22" s="478" t="s">
        <v>255</v>
      </c>
      <c r="D22" s="538" t="s">
        <v>66</v>
      </c>
      <c r="E22" s="566">
        <f>F22+G22</f>
        <v>3.4370972510000004</v>
      </c>
      <c r="F22" s="199">
        <v>3.3961610000000002</v>
      </c>
      <c r="G22" s="18">
        <v>4.0936251E-2</v>
      </c>
      <c r="H22" s="69"/>
      <c r="I22" s="48"/>
      <c r="J22" s="48"/>
      <c r="K22" s="48"/>
      <c r="L22" s="48"/>
      <c r="M22" s="70"/>
      <c r="N22" s="549">
        <v>0.18753035000000001</v>
      </c>
      <c r="O22" s="226"/>
      <c r="Q22" s="311"/>
      <c r="R22" s="311"/>
    </row>
    <row r="23" spans="1:18" s="1" customFormat="1" ht="15.95" customHeight="1" thickBot="1" x14ac:dyDescent="0.35">
      <c r="A23" s="689"/>
      <c r="B23" s="479" t="s">
        <v>448</v>
      </c>
      <c r="C23" s="473" t="s">
        <v>397</v>
      </c>
      <c r="D23" s="276" t="s">
        <v>66</v>
      </c>
      <c r="E23" s="569">
        <f>F23+G23</f>
        <v>107.90368741499999</v>
      </c>
      <c r="F23" s="273">
        <f>SUM(H23:J23)</f>
        <v>98.857109018999992</v>
      </c>
      <c r="G23" s="134">
        <f>SUM(K23:M23)</f>
        <v>9.0465783959999992</v>
      </c>
      <c r="H23" s="124">
        <v>66.066593479999995</v>
      </c>
      <c r="I23" s="125">
        <v>32.78939665</v>
      </c>
      <c r="J23" s="125">
        <v>1.1188890000000001E-3</v>
      </c>
      <c r="K23" s="125">
        <v>2.212094784</v>
      </c>
      <c r="L23" s="51">
        <v>1.753683079</v>
      </c>
      <c r="M23" s="126">
        <v>5.0808005329999997</v>
      </c>
      <c r="N23" s="569">
        <v>6.6765961000000003</v>
      </c>
      <c r="O23" s="380" t="s">
        <v>447</v>
      </c>
      <c r="Q23"/>
      <c r="R23"/>
    </row>
    <row r="24" spans="1:18" s="1" customFormat="1" ht="15.95" customHeight="1" x14ac:dyDescent="0.3">
      <c r="A24" s="2"/>
      <c r="B24" s="6"/>
      <c r="C24" s="442"/>
      <c r="D24" s="658"/>
      <c r="E24" s="285"/>
      <c r="F24" s="656"/>
      <c r="G24" s="53"/>
      <c r="H24" s="122"/>
      <c r="I24" s="119"/>
      <c r="J24" s="119"/>
      <c r="K24" s="119"/>
      <c r="L24" s="47"/>
      <c r="M24" s="47"/>
      <c r="N24" s="285"/>
      <c r="O24" s="6"/>
      <c r="P24" s="2"/>
      <c r="Q24"/>
      <c r="R24"/>
    </row>
    <row r="25" spans="1:18" s="1" customFormat="1" ht="15.95" customHeight="1" thickBot="1" x14ac:dyDescent="0.35">
      <c r="A25" s="2"/>
      <c r="B25" s="654" t="s">
        <v>675</v>
      </c>
      <c r="C25" s="473"/>
      <c r="D25" s="56"/>
      <c r="E25" s="288"/>
      <c r="F25" s="655"/>
      <c r="G25" s="57"/>
      <c r="H25" s="125"/>
      <c r="I25" s="125"/>
      <c r="J25" s="125"/>
      <c r="K25" s="125"/>
      <c r="L25" s="51"/>
      <c r="M25" s="51"/>
      <c r="N25" s="288"/>
      <c r="O25" s="657"/>
      <c r="P25" s="2"/>
      <c r="Q25"/>
      <c r="R25"/>
    </row>
    <row r="26" spans="1:18" ht="14.25" x14ac:dyDescent="0.3">
      <c r="B26" s="383" t="s">
        <v>673</v>
      </c>
      <c r="C26" s="452" t="s">
        <v>674</v>
      </c>
      <c r="D26" s="201" t="s">
        <v>66</v>
      </c>
      <c r="E26" s="659">
        <f>SUM(H26:M26)</f>
        <v>0.38582241999999994</v>
      </c>
      <c r="F26" s="286">
        <f>SUM(H26:J26)</f>
        <v>0.30100141999999996</v>
      </c>
      <c r="G26" s="661">
        <f>SUM(K26:M26)</f>
        <v>8.4820999999999994E-2</v>
      </c>
      <c r="H26" s="662">
        <v>0.184</v>
      </c>
      <c r="I26" s="289">
        <v>0.11700000000000001</v>
      </c>
      <c r="J26" s="289">
        <v>1.42E-6</v>
      </c>
      <c r="K26" s="664">
        <v>1.2800000000000001E-3</v>
      </c>
      <c r="L26" s="259">
        <v>3.4099999999999999E-4</v>
      </c>
      <c r="M26" s="290">
        <v>8.3199999999999996E-2</v>
      </c>
      <c r="N26" s="665">
        <v>1.32E-2</v>
      </c>
      <c r="O26" s="279"/>
    </row>
    <row r="27" spans="1:18" ht="14.25" x14ac:dyDescent="0.3">
      <c r="B27" s="476" t="s">
        <v>677</v>
      </c>
      <c r="C27" s="452" t="s">
        <v>680</v>
      </c>
      <c r="D27" s="202" t="s">
        <v>66</v>
      </c>
      <c r="E27" s="660">
        <f>SUM(H27:M27)</f>
        <v>5.5342058999999999</v>
      </c>
      <c r="F27" s="286">
        <f>SUM(H27:J27)</f>
        <v>5.2030259000000001</v>
      </c>
      <c r="G27" s="661">
        <f>SUM(K27:M27)</f>
        <v>0.33118000000000003</v>
      </c>
      <c r="H27" s="663">
        <v>4.74</v>
      </c>
      <c r="I27" s="271">
        <v>0.46300000000000002</v>
      </c>
      <c r="J27" s="271">
        <v>2.5899999999999999E-5</v>
      </c>
      <c r="K27" s="653">
        <v>9.2300000000000004E-3</v>
      </c>
      <c r="L27" s="259">
        <v>4.9500000000000004E-3</v>
      </c>
      <c r="M27" s="291">
        <v>0.317</v>
      </c>
      <c r="N27" s="665">
        <v>1.32E-2</v>
      </c>
      <c r="O27" s="280"/>
    </row>
    <row r="28" spans="1:18" ht="15" thickBot="1" x14ac:dyDescent="0.35">
      <c r="B28" s="479" t="s">
        <v>681</v>
      </c>
      <c r="C28" s="470" t="s">
        <v>679</v>
      </c>
      <c r="D28" s="222" t="s">
        <v>678</v>
      </c>
      <c r="E28" s="299">
        <f>SUM(H28:M28)</f>
        <v>38.801622419999994</v>
      </c>
      <c r="F28" s="287">
        <f>SUM(H28:J28)</f>
        <v>37.500001419999997</v>
      </c>
      <c r="G28" s="639">
        <f>SUM(K28:M28)</f>
        <v>1.3016210000000001</v>
      </c>
      <c r="H28" s="642">
        <f>37.5</f>
        <v>37.5</v>
      </c>
      <c r="I28" s="292">
        <v>0</v>
      </c>
      <c r="J28" s="292">
        <v>1.42E-6</v>
      </c>
      <c r="K28" s="640">
        <v>1.2800000000000001E-3</v>
      </c>
      <c r="L28" s="288">
        <v>3.4099999999999999E-4</v>
      </c>
      <c r="M28" s="293">
        <v>1.3</v>
      </c>
      <c r="N28" s="641">
        <v>0.96199999999999997</v>
      </c>
      <c r="O28" s="281"/>
    </row>
    <row r="29" spans="1:18" ht="14.25" x14ac:dyDescent="0.3">
      <c r="B29" s="6"/>
      <c r="C29" s="4"/>
      <c r="D29" s="54"/>
      <c r="E29" s="297"/>
      <c r="F29" s="259"/>
      <c r="G29" s="259"/>
      <c r="H29" s="653"/>
      <c r="I29" s="271"/>
      <c r="J29" s="271"/>
      <c r="K29" s="653"/>
      <c r="L29" s="259"/>
      <c r="M29" s="259"/>
      <c r="N29" s="653"/>
      <c r="O29" s="282"/>
    </row>
    <row r="30" spans="1:18" ht="15" thickBot="1" x14ac:dyDescent="0.35">
      <c r="A30" s="1"/>
      <c r="B30" s="231" t="s">
        <v>199</v>
      </c>
      <c r="C30" s="142"/>
      <c r="D30" s="135"/>
      <c r="E30" s="115"/>
      <c r="F30" s="115"/>
      <c r="G30" s="115"/>
      <c r="N30" s="115"/>
      <c r="R30" s="312"/>
    </row>
    <row r="31" spans="1:18" s="1" customFormat="1" ht="13.5" x14ac:dyDescent="0.3">
      <c r="A31" s="686"/>
      <c r="B31" s="474" t="s">
        <v>194</v>
      </c>
      <c r="C31" s="442" t="s">
        <v>435</v>
      </c>
      <c r="D31" s="537" t="s">
        <v>66</v>
      </c>
      <c r="E31" s="565">
        <v>6.976</v>
      </c>
      <c r="F31" s="267">
        <f>SUM(H31:J31)</f>
        <v>6.33</v>
      </c>
      <c r="G31" s="53">
        <f>SUM(K31:M31)</f>
        <v>0.65</v>
      </c>
      <c r="H31" s="118">
        <v>6.33</v>
      </c>
      <c r="I31" s="277">
        <v>0</v>
      </c>
      <c r="J31" s="277">
        <v>0</v>
      </c>
      <c r="K31" s="119">
        <v>0.65</v>
      </c>
      <c r="L31" s="47">
        <v>0</v>
      </c>
      <c r="M31" s="120">
        <v>0</v>
      </c>
      <c r="N31" s="548">
        <v>0.81799999999999995</v>
      </c>
      <c r="O31" s="378" t="s">
        <v>197</v>
      </c>
    </row>
    <row r="32" spans="1:18" s="1" customFormat="1" ht="13.5" x14ac:dyDescent="0.3">
      <c r="A32" s="686"/>
      <c r="B32" s="476" t="s">
        <v>195</v>
      </c>
      <c r="C32" s="4" t="s">
        <v>436</v>
      </c>
      <c r="D32" s="538" t="s">
        <v>66</v>
      </c>
      <c r="E32" s="566">
        <v>3.2530000000000001</v>
      </c>
      <c r="F32" s="199">
        <f>SUM(H32:J32)</f>
        <v>3.04</v>
      </c>
      <c r="G32" s="34">
        <f>SUM(K32:M32)</f>
        <v>0.21</v>
      </c>
      <c r="H32" s="121">
        <v>3.04</v>
      </c>
      <c r="I32" s="278">
        <v>0</v>
      </c>
      <c r="J32" s="278">
        <v>0</v>
      </c>
      <c r="K32" s="122">
        <v>0.21</v>
      </c>
      <c r="L32" s="49">
        <v>0</v>
      </c>
      <c r="M32" s="123">
        <v>0</v>
      </c>
      <c r="N32" s="549">
        <v>0.29599999999999999</v>
      </c>
      <c r="O32" s="379" t="s">
        <v>196</v>
      </c>
    </row>
    <row r="33" spans="1:19" s="1" customFormat="1" ht="13.5" x14ac:dyDescent="0.3">
      <c r="B33" s="476" t="s">
        <v>437</v>
      </c>
      <c r="C33" s="4" t="s">
        <v>627</v>
      </c>
      <c r="D33" s="538" t="s">
        <v>66</v>
      </c>
      <c r="E33" s="566">
        <f>F33+G33</f>
        <v>2.9150479955999997</v>
      </c>
      <c r="F33" s="199">
        <f>SUM(H33:J33)</f>
        <v>2.8758677289999999</v>
      </c>
      <c r="G33" s="18">
        <f>SUM(K33:M33)</f>
        <v>3.9180266599999999E-2</v>
      </c>
      <c r="H33" s="121">
        <v>2.1908172229999998</v>
      </c>
      <c r="I33" s="278">
        <v>0.54588650500000002</v>
      </c>
      <c r="J33" s="278">
        <v>0.13916400100000001</v>
      </c>
      <c r="K33" s="122">
        <v>3.2641638000000001E-2</v>
      </c>
      <c r="L33" s="49">
        <v>6.5194800000000002E-3</v>
      </c>
      <c r="M33" s="123">
        <v>1.9148600000000002E-5</v>
      </c>
      <c r="N33" s="549">
        <v>0.63202802999999996</v>
      </c>
      <c r="O33" s="280" t="s">
        <v>200</v>
      </c>
    </row>
    <row r="34" spans="1:19" s="1" customFormat="1" ht="13.5" x14ac:dyDescent="0.3">
      <c r="B34" s="476" t="s">
        <v>438</v>
      </c>
      <c r="C34" s="4" t="s">
        <v>628</v>
      </c>
      <c r="D34" s="538" t="s">
        <v>66</v>
      </c>
      <c r="E34" s="566">
        <f>F34+G34</f>
        <v>3.6846749649000001</v>
      </c>
      <c r="F34" s="199">
        <f t="shared" ref="F34:F39" si="3">SUM(H34:J34)</f>
        <v>3.6174782300000001</v>
      </c>
      <c r="G34" s="18">
        <f t="shared" ref="G34:G39" si="4">SUM(K34:M34)</f>
        <v>6.7196734899999999E-2</v>
      </c>
      <c r="H34" s="121">
        <v>3.1461900580000002</v>
      </c>
      <c r="I34" s="278">
        <v>0.363212121</v>
      </c>
      <c r="J34" s="278">
        <v>0.10807605100000001</v>
      </c>
      <c r="K34" s="122">
        <v>4.6767332000000002E-2</v>
      </c>
      <c r="L34" s="49">
        <v>2.0400254E-2</v>
      </c>
      <c r="M34" s="123">
        <v>2.9148900000000001E-5</v>
      </c>
      <c r="N34" s="549">
        <v>0.80342895999999997</v>
      </c>
      <c r="O34" s="377"/>
    </row>
    <row r="35" spans="1:19" s="1" customFormat="1" ht="13.5" x14ac:dyDescent="0.3">
      <c r="B35" s="476" t="s">
        <v>439</v>
      </c>
      <c r="C35" s="4"/>
      <c r="D35" s="538"/>
      <c r="E35" s="566">
        <f>(E33+E34)/2</f>
        <v>3.2998614802499997</v>
      </c>
      <c r="F35" s="199">
        <f>(F33+F34)/2</f>
        <v>3.2466729795</v>
      </c>
      <c r="G35" s="18">
        <f t="shared" ref="G35:M35" si="5">(G33+G34)/2</f>
        <v>5.3188500749999999E-2</v>
      </c>
      <c r="H35" s="121">
        <f t="shared" si="5"/>
        <v>2.6685036405</v>
      </c>
      <c r="I35" s="278">
        <f t="shared" si="5"/>
        <v>0.45454931300000001</v>
      </c>
      <c r="J35" s="278">
        <f t="shared" si="5"/>
        <v>0.12362002600000001</v>
      </c>
      <c r="K35" s="122">
        <f t="shared" si="5"/>
        <v>3.9704484999999998E-2</v>
      </c>
      <c r="L35" s="49">
        <f t="shared" si="5"/>
        <v>1.3459867E-2</v>
      </c>
      <c r="M35" s="123">
        <f t="shared" si="5"/>
        <v>2.4148750000000002E-5</v>
      </c>
      <c r="N35" s="549">
        <f>AVERAGE(N33:N34)</f>
        <v>0.71772849500000002</v>
      </c>
      <c r="O35" s="377"/>
    </row>
    <row r="36" spans="1:19" s="1" customFormat="1" ht="13.5" x14ac:dyDescent="0.3">
      <c r="B36" s="476" t="s">
        <v>440</v>
      </c>
      <c r="C36" s="4" t="s">
        <v>629</v>
      </c>
      <c r="D36" s="538" t="s">
        <v>66</v>
      </c>
      <c r="E36" s="566">
        <f>F36+G36</f>
        <v>3.2581061883000002</v>
      </c>
      <c r="F36" s="199">
        <f t="shared" si="3"/>
        <v>3.1982383870000004</v>
      </c>
      <c r="G36" s="18">
        <f t="shared" si="4"/>
        <v>5.9867801300000002E-2</v>
      </c>
      <c r="H36" s="121">
        <v>2.7817591230000001</v>
      </c>
      <c r="I36" s="278">
        <v>0.320847575</v>
      </c>
      <c r="J36" s="278">
        <v>9.5631689000000006E-2</v>
      </c>
      <c r="K36" s="122">
        <v>4.1822105999999998E-2</v>
      </c>
      <c r="L36" s="49">
        <v>1.8019795000000002E-2</v>
      </c>
      <c r="M36" s="123">
        <v>2.59003E-5</v>
      </c>
      <c r="N36" s="549">
        <v>0.71084219000000004</v>
      </c>
      <c r="O36" s="377"/>
    </row>
    <row r="37" spans="1:19" s="1" customFormat="1" ht="13.5" x14ac:dyDescent="0.3">
      <c r="B37" s="476" t="s">
        <v>441</v>
      </c>
      <c r="C37" s="4" t="s">
        <v>630</v>
      </c>
      <c r="D37" s="538" t="s">
        <v>66</v>
      </c>
      <c r="E37" s="566">
        <f>F37+G37</f>
        <v>2.3774618308000002</v>
      </c>
      <c r="F37" s="199">
        <f t="shared" si="3"/>
        <v>2.3306539310000001</v>
      </c>
      <c r="G37" s="18">
        <f t="shared" si="4"/>
        <v>4.6807899799999997E-2</v>
      </c>
      <c r="H37" s="121">
        <v>2.0147279089999999</v>
      </c>
      <c r="I37" s="278">
        <v>0.24497875499999999</v>
      </c>
      <c r="J37" s="278">
        <v>7.0947266999999994E-2</v>
      </c>
      <c r="K37" s="122">
        <v>3.3054724000000001E-2</v>
      </c>
      <c r="L37" s="49">
        <v>1.3733574E-2</v>
      </c>
      <c r="M37" s="123">
        <v>1.9601799999999999E-5</v>
      </c>
      <c r="N37" s="549">
        <v>0.50670923000000001</v>
      </c>
      <c r="O37" s="280"/>
    </row>
    <row r="38" spans="1:19" s="1" customFormat="1" ht="13.5" x14ac:dyDescent="0.3">
      <c r="B38" s="476" t="s">
        <v>442</v>
      </c>
      <c r="C38" s="4"/>
      <c r="D38" s="538"/>
      <c r="E38" s="566">
        <f>(E36+E37)/2</f>
        <v>2.8177840095500004</v>
      </c>
      <c r="F38" s="199">
        <f t="shared" ref="F38:M38" si="6">(F36+F37)/2</f>
        <v>2.7644461590000002</v>
      </c>
      <c r="G38" s="18">
        <f t="shared" si="6"/>
        <v>5.3337850549999996E-2</v>
      </c>
      <c r="H38" s="121">
        <f t="shared" si="6"/>
        <v>2.398243516</v>
      </c>
      <c r="I38" s="278">
        <f t="shared" si="6"/>
        <v>0.28291316499999997</v>
      </c>
      <c r="J38" s="278">
        <f t="shared" si="6"/>
        <v>8.3289478E-2</v>
      </c>
      <c r="K38" s="122">
        <f t="shared" si="6"/>
        <v>3.7438415000000003E-2</v>
      </c>
      <c r="L38" s="49">
        <f t="shared" si="6"/>
        <v>1.5876684500000002E-2</v>
      </c>
      <c r="M38" s="123">
        <f t="shared" si="6"/>
        <v>2.275105E-5</v>
      </c>
      <c r="N38" s="549">
        <f>AVERAGE(N36:N37)</f>
        <v>0.60877570999999997</v>
      </c>
      <c r="O38" s="280"/>
      <c r="S38" s="2"/>
    </row>
    <row r="39" spans="1:19" s="1" customFormat="1" ht="13.5" x14ac:dyDescent="0.3">
      <c r="B39" s="476" t="s">
        <v>443</v>
      </c>
      <c r="C39" s="4" t="s">
        <v>631</v>
      </c>
      <c r="D39" s="538" t="s">
        <v>66</v>
      </c>
      <c r="E39" s="566">
        <f>F39+G39</f>
        <v>2.4885108559</v>
      </c>
      <c r="F39" s="199">
        <f t="shared" si="3"/>
        <v>2.4243308020000001</v>
      </c>
      <c r="G39" s="18">
        <f t="shared" si="4"/>
        <v>6.4180053899999992E-2</v>
      </c>
      <c r="H39" s="121">
        <v>2.070838299</v>
      </c>
      <c r="I39" s="278">
        <v>0.27859297900000002</v>
      </c>
      <c r="J39" s="278">
        <v>7.4899523999999995E-2</v>
      </c>
      <c r="K39" s="122">
        <v>4.8582374999999997E-2</v>
      </c>
      <c r="L39" s="49">
        <v>1.5575096E-2</v>
      </c>
      <c r="M39" s="123">
        <v>2.25829E-5</v>
      </c>
      <c r="N39" s="549">
        <v>0.49688062</v>
      </c>
      <c r="O39" s="280"/>
    </row>
    <row r="40" spans="1:19" s="1" customFormat="1" ht="13.5" x14ac:dyDescent="0.3">
      <c r="B40" s="476" t="s">
        <v>444</v>
      </c>
      <c r="C40" s="477" t="s">
        <v>632</v>
      </c>
      <c r="D40" s="538" t="s">
        <v>66</v>
      </c>
      <c r="E40" s="566">
        <f>F40+G40</f>
        <v>2.0571782546000001</v>
      </c>
      <c r="F40" s="199">
        <f>SUM(H40:J40)</f>
        <v>1.995180693</v>
      </c>
      <c r="G40" s="18">
        <f>SUM(K40:M40)</f>
        <v>6.1997561600000001E-2</v>
      </c>
      <c r="H40" s="121">
        <v>1.6847623329999999</v>
      </c>
      <c r="I40" s="278">
        <v>0.24746985699999999</v>
      </c>
      <c r="J40" s="278">
        <v>6.2948503000000003E-2</v>
      </c>
      <c r="K40" s="122">
        <v>4.8177603999999999E-2</v>
      </c>
      <c r="L40" s="49">
        <v>1.379989E-2</v>
      </c>
      <c r="M40" s="123">
        <v>2.0067600000000001E-5</v>
      </c>
      <c r="N40" s="549">
        <v>0.38676761999999998</v>
      </c>
      <c r="O40" s="280"/>
    </row>
    <row r="41" spans="1:19" s="1" customFormat="1" ht="14.25" thickBot="1" x14ac:dyDescent="0.35">
      <c r="B41" s="479" t="s">
        <v>445</v>
      </c>
      <c r="C41" s="473"/>
      <c r="D41" s="276"/>
      <c r="E41" s="569">
        <f>(E39+E40)/2</f>
        <v>2.2728445552499998</v>
      </c>
      <c r="F41" s="270">
        <f t="shared" ref="F41:M41" si="7">(F39+F40)/2</f>
        <v>2.2097557475</v>
      </c>
      <c r="G41" s="134">
        <f t="shared" si="7"/>
        <v>6.3088807750000003E-2</v>
      </c>
      <c r="H41" s="124">
        <f t="shared" si="7"/>
        <v>1.8778003160000001</v>
      </c>
      <c r="I41" s="283">
        <f t="shared" si="7"/>
        <v>0.26303141800000002</v>
      </c>
      <c r="J41" s="283">
        <f t="shared" si="7"/>
        <v>6.8924013499999992E-2</v>
      </c>
      <c r="K41" s="125">
        <f t="shared" si="7"/>
        <v>4.8379989499999998E-2</v>
      </c>
      <c r="L41" s="51">
        <f t="shared" si="7"/>
        <v>1.4687492999999999E-2</v>
      </c>
      <c r="M41" s="126">
        <f t="shared" si="7"/>
        <v>2.1325250000000001E-5</v>
      </c>
      <c r="N41" s="551">
        <f>AVERAGE(N39:N40)</f>
        <v>0.44182411999999999</v>
      </c>
      <c r="O41" s="281"/>
    </row>
    <row r="42" spans="1:19" s="1" customFormat="1" ht="13.5" x14ac:dyDescent="0.3">
      <c r="B42" s="6"/>
      <c r="C42" s="4"/>
      <c r="D42" s="54"/>
      <c r="E42" s="259"/>
      <c r="F42" s="34"/>
      <c r="G42" s="34"/>
      <c r="H42" s="122"/>
      <c r="I42" s="278"/>
      <c r="J42" s="278"/>
      <c r="K42" s="122"/>
      <c r="L42" s="49"/>
      <c r="M42" s="49"/>
      <c r="N42" s="259"/>
      <c r="O42" s="282"/>
    </row>
    <row r="43" spans="1:19" s="1" customFormat="1" ht="14.25" thickBot="1" x14ac:dyDescent="0.35">
      <c r="B43" s="31" t="s">
        <v>206</v>
      </c>
      <c r="C43" s="4"/>
      <c r="D43" s="54"/>
      <c r="E43" s="259"/>
      <c r="F43" s="34"/>
      <c r="G43" s="34"/>
      <c r="H43" s="122"/>
      <c r="I43" s="278"/>
      <c r="J43" s="278"/>
      <c r="K43" s="122"/>
      <c r="L43" s="49"/>
      <c r="M43" s="49"/>
      <c r="O43" s="282"/>
    </row>
    <row r="44" spans="1:19" ht="14.25" x14ac:dyDescent="0.3">
      <c r="A44" s="687"/>
      <c r="B44" s="474" t="s">
        <v>203</v>
      </c>
      <c r="C44" s="475" t="s">
        <v>205</v>
      </c>
      <c r="D44" s="537" t="s">
        <v>66</v>
      </c>
      <c r="E44" s="659">
        <v>1.0974071000000001</v>
      </c>
      <c r="F44" s="284">
        <f>SUM(H44:J44)</f>
        <v>1.0206833</v>
      </c>
      <c r="G44" s="285">
        <f>SUM(K44:M44)</f>
        <v>7.6723849999999996E-2</v>
      </c>
      <c r="H44" s="294">
        <v>1.0206833</v>
      </c>
      <c r="I44" s="289"/>
      <c r="J44" s="289"/>
      <c r="K44" s="295">
        <v>7.6723849999999996E-2</v>
      </c>
      <c r="L44" s="285"/>
      <c r="M44" s="290"/>
      <c r="N44" s="574">
        <v>7.0284102000000001E-2</v>
      </c>
      <c r="O44" s="279"/>
    </row>
    <row r="45" spans="1:19" ht="14.25" x14ac:dyDescent="0.3">
      <c r="A45" s="687"/>
      <c r="B45" s="476" t="s">
        <v>202</v>
      </c>
      <c r="C45" s="477" t="s">
        <v>207</v>
      </c>
      <c r="D45" s="538" t="s">
        <v>66</v>
      </c>
      <c r="E45" s="660">
        <v>1.1642421999999999</v>
      </c>
      <c r="F45" s="286">
        <f>SUM(H45:J45)</f>
        <v>1.1358162000000001</v>
      </c>
      <c r="G45" s="259">
        <f>SUM(K45:M45)</f>
        <v>2.8426046999999999E-2</v>
      </c>
      <c r="H45" s="296">
        <v>1.1358162000000001</v>
      </c>
      <c r="I45" s="271"/>
      <c r="J45" s="271"/>
      <c r="K45" s="297">
        <v>2.8426046999999999E-2</v>
      </c>
      <c r="L45" s="259"/>
      <c r="M45" s="291"/>
      <c r="N45" s="575">
        <v>4.32772E-4</v>
      </c>
      <c r="O45" s="280"/>
    </row>
    <row r="46" spans="1:19" ht="14.25" x14ac:dyDescent="0.3">
      <c r="A46" s="687"/>
      <c r="B46" s="476" t="s">
        <v>201</v>
      </c>
      <c r="C46" s="477" t="s">
        <v>208</v>
      </c>
      <c r="D46" s="538" t="s">
        <v>66</v>
      </c>
      <c r="E46" s="660">
        <v>0.64127736999999996</v>
      </c>
      <c r="F46" s="286">
        <f>SUM(H46:J46)</f>
        <v>0.61285133000000003</v>
      </c>
      <c r="G46" s="259">
        <f>SUM(K46:M46)</f>
        <v>2.8426046E-2</v>
      </c>
      <c r="H46" s="296">
        <v>0.61285133000000003</v>
      </c>
      <c r="I46" s="271"/>
      <c r="J46" s="271"/>
      <c r="K46" s="297">
        <v>2.8426046E-2</v>
      </c>
      <c r="L46" s="259"/>
      <c r="M46" s="291"/>
      <c r="N46" s="575">
        <v>2.0937199999999999E-4</v>
      </c>
      <c r="O46" s="280"/>
    </row>
    <row r="47" spans="1:19" ht="15" thickBot="1" x14ac:dyDescent="0.35">
      <c r="A47" s="687"/>
      <c r="B47" s="479" t="s">
        <v>204</v>
      </c>
      <c r="C47" s="480" t="s">
        <v>209</v>
      </c>
      <c r="D47" s="276" t="s">
        <v>66</v>
      </c>
      <c r="E47" s="692">
        <v>1.7096954</v>
      </c>
      <c r="F47" s="287">
        <f>SUM(H47:J47)</f>
        <v>1.612827</v>
      </c>
      <c r="G47" s="288">
        <f>SUM(K47:M47)</f>
        <v>9.6868328000000004E-2</v>
      </c>
      <c r="H47" s="298">
        <v>1.612827</v>
      </c>
      <c r="I47" s="292"/>
      <c r="J47" s="292"/>
      <c r="K47" s="299">
        <v>9.6868328000000004E-2</v>
      </c>
      <c r="L47" s="288"/>
      <c r="M47" s="293"/>
      <c r="N47" s="576">
        <v>3.81107E-4</v>
      </c>
      <c r="O47" s="281"/>
    </row>
    <row r="48" spans="1:19" ht="13.5" thickBot="1" x14ac:dyDescent="0.25">
      <c r="B48" s="440"/>
      <c r="C48" s="482"/>
      <c r="E48" s="440"/>
      <c r="N48" s="440"/>
    </row>
    <row r="49" spans="1:15" ht="15" thickBot="1" x14ac:dyDescent="0.35">
      <c r="A49" s="687"/>
      <c r="B49" s="474" t="s">
        <v>212</v>
      </c>
      <c r="C49" s="643"/>
      <c r="D49" s="644" t="s">
        <v>66</v>
      </c>
      <c r="E49" s="693">
        <v>0.78688614612903207</v>
      </c>
      <c r="F49" s="645">
        <f>SUM(H49:J49)</f>
        <v>0.74448575451612897</v>
      </c>
      <c r="G49" s="646">
        <f>SUM(K49:M49)</f>
        <v>4.2400391193548409E-2</v>
      </c>
      <c r="H49" s="647">
        <v>0.74448575451612897</v>
      </c>
      <c r="I49" s="648"/>
      <c r="J49" s="648"/>
      <c r="K49" s="649">
        <v>4.2400391193548409E-2</v>
      </c>
      <c r="L49" s="646"/>
      <c r="M49" s="650"/>
      <c r="N49" s="651">
        <v>6.7541740580645174E-2</v>
      </c>
      <c r="O49" s="652" t="s">
        <v>559</v>
      </c>
    </row>
    <row r="50" spans="1:15" x14ac:dyDescent="0.2">
      <c r="B50" s="446"/>
      <c r="C50"/>
      <c r="D50"/>
      <c r="E50" s="440"/>
      <c r="F50" s="5"/>
      <c r="H50" s="5"/>
      <c r="N50" s="582"/>
    </row>
    <row r="51" spans="1:15" ht="61.5" customHeight="1" x14ac:dyDescent="0.2">
      <c r="B51" s="770" t="s">
        <v>656</v>
      </c>
      <c r="C51" s="770"/>
      <c r="D51" s="770"/>
      <c r="E51" s="770"/>
      <c r="F51" s="770"/>
      <c r="G51" s="770"/>
      <c r="N51"/>
    </row>
    <row r="52" spans="1:15" x14ac:dyDescent="0.2">
      <c r="B52" s="579" t="s">
        <v>211</v>
      </c>
      <c r="C52" s="81"/>
      <c r="D52" s="65"/>
      <c r="E52" s="5"/>
      <c r="F52" s="5"/>
      <c r="G52" s="5"/>
      <c r="N52" s="5"/>
    </row>
    <row r="53" spans="1:15" x14ac:dyDescent="0.2">
      <c r="B53" s="5"/>
      <c r="C53" s="81"/>
      <c r="D53" s="65"/>
      <c r="E53" s="5"/>
      <c r="F53" s="5"/>
      <c r="G53" s="5"/>
      <c r="N53" s="5"/>
    </row>
    <row r="54" spans="1:15" ht="15.75" customHeight="1" x14ac:dyDescent="0.3">
      <c r="B54" s="66" t="s">
        <v>558</v>
      </c>
      <c r="C54" s="81"/>
      <c r="D54" s="65"/>
      <c r="E54" s="5"/>
      <c r="F54" s="5"/>
      <c r="G54" s="5"/>
      <c r="N54" s="5"/>
    </row>
    <row r="55" spans="1:15" ht="39.75" customHeight="1" x14ac:dyDescent="0.2">
      <c r="B55" s="771" t="s">
        <v>557</v>
      </c>
      <c r="C55" s="771"/>
      <c r="D55" s="771"/>
      <c r="E55" s="771"/>
      <c r="F55" s="771"/>
      <c r="G55" s="771"/>
      <c r="N55"/>
    </row>
    <row r="56" spans="1:15" x14ac:dyDescent="0.2">
      <c r="B56" s="5"/>
      <c r="C56" s="81"/>
      <c r="D56" s="65"/>
      <c r="E56" s="5"/>
      <c r="F56" s="5"/>
      <c r="G56" s="5"/>
      <c r="N56" s="5"/>
    </row>
    <row r="57" spans="1:15" x14ac:dyDescent="0.2">
      <c r="B57" s="5"/>
      <c r="C57" s="81"/>
      <c r="D57" s="65"/>
      <c r="E57" s="5"/>
      <c r="F57" s="5"/>
      <c r="G57" s="5"/>
      <c r="N57" s="5"/>
    </row>
    <row r="58" spans="1:15" ht="14.25" customHeight="1" x14ac:dyDescent="0.3">
      <c r="B58" s="768"/>
      <c r="C58" s="768"/>
      <c r="D58" s="65"/>
      <c r="E58" s="5"/>
      <c r="F58" s="5"/>
      <c r="G58" s="5"/>
      <c r="N58" s="5"/>
    </row>
    <row r="59" spans="1:15" ht="13.5" customHeight="1" x14ac:dyDescent="0.2">
      <c r="B59" s="769"/>
      <c r="C59" s="769"/>
      <c r="D59" s="65"/>
      <c r="E59" s="5"/>
      <c r="F59" s="5"/>
      <c r="G59" s="5"/>
      <c r="N59" s="580"/>
    </row>
    <row r="60" spans="1:15" x14ac:dyDescent="0.2">
      <c r="B60" s="581"/>
      <c r="C60" s="582"/>
      <c r="D60" s="65"/>
      <c r="E60" s="5"/>
      <c r="F60" s="5"/>
      <c r="G60" s="5"/>
      <c r="N60" s="583"/>
    </row>
    <row r="61" spans="1:15" x14ac:dyDescent="0.2">
      <c r="B61" s="5"/>
      <c r="C61" s="81"/>
      <c r="D61" s="65"/>
      <c r="E61" s="5"/>
      <c r="F61" s="5"/>
      <c r="G61" s="5"/>
      <c r="N61" s="580"/>
    </row>
    <row r="62" spans="1:15" x14ac:dyDescent="0.2">
      <c r="B62" s="5"/>
      <c r="C62" s="81"/>
      <c r="D62" s="65"/>
      <c r="E62" s="5"/>
      <c r="F62" s="5"/>
      <c r="G62" s="5"/>
      <c r="N62" s="580"/>
    </row>
    <row r="70" spans="14:14" x14ac:dyDescent="0.2">
      <c r="N70" s="578"/>
    </row>
    <row r="77" spans="14:14" x14ac:dyDescent="0.2">
      <c r="N77" s="578"/>
    </row>
    <row r="78" spans="14:14" x14ac:dyDescent="0.2">
      <c r="N78" s="578"/>
    </row>
    <row r="80" spans="14:14" x14ac:dyDescent="0.2">
      <c r="N80" s="578"/>
    </row>
    <row r="83" spans="14:14" x14ac:dyDescent="0.2">
      <c r="N83" s="578"/>
    </row>
    <row r="84" spans="14:14" x14ac:dyDescent="0.2">
      <c r="N84" s="578"/>
    </row>
    <row r="86" spans="14:14" x14ac:dyDescent="0.2">
      <c r="N86" s="578"/>
    </row>
    <row r="97" spans="14:14" x14ac:dyDescent="0.2">
      <c r="N97" s="578"/>
    </row>
    <row r="100" spans="14:14" x14ac:dyDescent="0.2">
      <c r="N100" s="578"/>
    </row>
    <row r="101" spans="14:14" x14ac:dyDescent="0.2">
      <c r="N101" s="578"/>
    </row>
    <row r="103" spans="14:14" x14ac:dyDescent="0.2">
      <c r="N103" s="578"/>
    </row>
    <row r="107" spans="14:14" x14ac:dyDescent="0.2">
      <c r="N107" s="578"/>
    </row>
  </sheetData>
  <sheetProtection sheet="1" objects="1" scenarios="1"/>
  <mergeCells count="4">
    <mergeCell ref="B58:C58"/>
    <mergeCell ref="B59:C59"/>
    <mergeCell ref="B51:G51"/>
    <mergeCell ref="B55:G55"/>
  </mergeCells>
  <phoneticPr fontId="9" type="noConversion"/>
  <hyperlinks>
    <hyperlink ref="B52" r:id="rId1" xr:uid="{00000000-0004-0000-0500-000000000000}"/>
  </hyperlinks>
  <pageMargins left="0.75" right="0.75" top="1" bottom="1" header="0.5" footer="0.5"/>
  <pageSetup paperSize="9" scale="96" orientation="portrait" r:id="rId2"/>
  <headerFooter alignWithMargins="0"/>
  <ignoredErrors>
    <ignoredError sqref="F23:G23 F6:G12 F18:G20 F33:G34 F36:G37 F39:G39 F31:F32 F40:G40 G31:G32 F44:F48 F49" formulaRange="1"/>
    <ignoredError sqref="F13:G17" formula="1" formulaRange="1"/>
    <ignoredError sqref="E35 E38 F35:G35 F38:G38" formula="1"/>
  </ignoredErrors>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Blad7">
    <pageSetUpPr fitToPage="1"/>
  </sheetPr>
  <dimension ref="A1:O91"/>
  <sheetViews>
    <sheetView zoomScaleNormal="100" workbookViewId="0">
      <pane ySplit="4" topLeftCell="A14" activePane="bottomLeft" state="frozen"/>
      <selection pane="bottomLeft"/>
    </sheetView>
  </sheetViews>
  <sheetFormatPr defaultColWidth="11.42578125" defaultRowHeight="12.75" outlineLevelCol="1" x14ac:dyDescent="0.2"/>
  <cols>
    <col min="1" max="1" width="2.7109375" customWidth="1"/>
    <col min="2" max="2" width="30.7109375" customWidth="1"/>
    <col min="3" max="3" width="66" customWidth="1"/>
    <col min="4" max="4" width="9.7109375" style="8" customWidth="1"/>
    <col min="5" max="7" width="12.7109375" style="52" customWidth="1"/>
    <col min="8" max="13" width="12.7109375" style="52" hidden="1" customWidth="1" outlineLevel="1"/>
    <col min="14" max="14" width="13.5703125" style="52" customWidth="1" collapsed="1"/>
    <col min="15" max="15" width="140.7109375" customWidth="1"/>
  </cols>
  <sheetData>
    <row r="1" spans="2:15" ht="13.5" thickBot="1" x14ac:dyDescent="0.25"/>
    <row r="2" spans="2:15" ht="15" x14ac:dyDescent="0.3">
      <c r="B2" s="136" t="s">
        <v>398</v>
      </c>
      <c r="C2" s="137"/>
      <c r="D2" s="138"/>
      <c r="E2" s="257"/>
      <c r="F2" s="257"/>
      <c r="G2" s="257"/>
      <c r="H2" s="257"/>
      <c r="I2" s="257"/>
      <c r="J2" s="257"/>
      <c r="K2" s="257"/>
      <c r="L2" s="257"/>
      <c r="M2" s="257"/>
      <c r="N2" s="257"/>
      <c r="O2" s="112"/>
    </row>
    <row r="3" spans="2:15" ht="15.75" thickBot="1" x14ac:dyDescent="0.35">
      <c r="B3" s="139"/>
      <c r="C3" s="140"/>
      <c r="D3" s="141"/>
      <c r="E3" s="258"/>
      <c r="F3" s="258"/>
      <c r="G3" s="258"/>
      <c r="H3" s="258"/>
      <c r="I3" s="258"/>
      <c r="J3" s="258"/>
      <c r="K3" s="258"/>
      <c r="L3" s="258"/>
      <c r="M3" s="258"/>
      <c r="N3" s="258"/>
      <c r="O3" s="114"/>
    </row>
    <row r="4" spans="2:15" s="82" customFormat="1" ht="58.5" thickBot="1" x14ac:dyDescent="0.35">
      <c r="B4" s="83" t="s">
        <v>37</v>
      </c>
      <c r="C4" s="342" t="s">
        <v>64</v>
      </c>
      <c r="D4" s="528" t="s">
        <v>60</v>
      </c>
      <c r="E4" s="547" t="s">
        <v>61</v>
      </c>
      <c r="F4" s="129" t="s">
        <v>62</v>
      </c>
      <c r="G4" s="130" t="s">
        <v>63</v>
      </c>
      <c r="H4" s="131" t="s">
        <v>68</v>
      </c>
      <c r="I4" s="132" t="s">
        <v>69</v>
      </c>
      <c r="J4" s="132" t="s">
        <v>70</v>
      </c>
      <c r="K4" s="132" t="s">
        <v>71</v>
      </c>
      <c r="L4" s="132" t="s">
        <v>72</v>
      </c>
      <c r="M4" s="133" t="s">
        <v>73</v>
      </c>
      <c r="N4" s="547" t="s">
        <v>657</v>
      </c>
      <c r="O4" s="128" t="s">
        <v>38</v>
      </c>
    </row>
    <row r="5" spans="2:15" s="1" customFormat="1" ht="15.95" customHeight="1" thickBot="1" x14ac:dyDescent="0.35">
      <c r="C5" s="4"/>
      <c r="E5" s="194"/>
      <c r="F5" s="249"/>
      <c r="G5" s="249"/>
      <c r="H5" s="249"/>
      <c r="I5" s="249"/>
      <c r="J5" s="249"/>
      <c r="K5" s="249"/>
      <c r="L5" s="249"/>
      <c r="M5" s="249"/>
      <c r="N5" s="194"/>
    </row>
    <row r="6" spans="2:15" s="1" customFormat="1" ht="15.95" customHeight="1" thickBot="1" x14ac:dyDescent="0.35">
      <c r="B6" s="483" t="s">
        <v>142</v>
      </c>
      <c r="C6" s="484" t="s">
        <v>399</v>
      </c>
      <c r="D6" s="254" t="s">
        <v>66</v>
      </c>
      <c r="E6" s="610">
        <f>F6+G6</f>
        <v>19.655417949700002</v>
      </c>
      <c r="F6" s="264">
        <f>H6+I6+J6</f>
        <v>0.70900413969999998</v>
      </c>
      <c r="G6" s="265">
        <f>K6+L6+M6</f>
        <v>18.946413810000003</v>
      </c>
      <c r="H6" s="263">
        <v>0.68259488499999998</v>
      </c>
      <c r="I6" s="263">
        <v>2.6349322000000001E-2</v>
      </c>
      <c r="J6" s="263">
        <v>5.9932700000000003E-5</v>
      </c>
      <c r="K6" s="263">
        <v>18.933889390000001</v>
      </c>
      <c r="L6" s="263">
        <v>1.575849E-3</v>
      </c>
      <c r="M6" s="263">
        <v>1.0948571000000001E-2</v>
      </c>
      <c r="N6" s="587">
        <v>5.7708606000000003E-2</v>
      </c>
      <c r="O6" s="255" t="s">
        <v>143</v>
      </c>
    </row>
    <row r="7" spans="2:15" s="1" customFormat="1" ht="15.95" customHeight="1" x14ac:dyDescent="0.3">
      <c r="B7" s="253"/>
      <c r="C7" s="253"/>
      <c r="E7" s="249"/>
      <c r="F7" s="266"/>
      <c r="G7" s="266"/>
      <c r="H7" s="260"/>
      <c r="I7" s="260"/>
      <c r="J7" s="260"/>
      <c r="K7" s="260"/>
      <c r="L7" s="260"/>
      <c r="M7" s="260"/>
      <c r="N7" s="584"/>
    </row>
    <row r="8" spans="2:15" s="253" customFormat="1" ht="15.95" customHeight="1" thickBot="1" x14ac:dyDescent="0.35">
      <c r="B8" s="31" t="s">
        <v>82</v>
      </c>
      <c r="C8" s="4"/>
      <c r="D8" s="4"/>
      <c r="F8" s="259"/>
      <c r="G8" s="259"/>
      <c r="H8" s="29"/>
      <c r="I8" s="29"/>
      <c r="J8" s="29"/>
      <c r="K8" s="29"/>
      <c r="L8" s="29"/>
      <c r="M8" s="29"/>
      <c r="O8" s="6"/>
    </row>
    <row r="9" spans="2:15" s="1" customFormat="1" ht="15.95" customHeight="1" x14ac:dyDescent="0.3">
      <c r="B9" s="474" t="s">
        <v>117</v>
      </c>
      <c r="C9" s="384" t="s">
        <v>601</v>
      </c>
      <c r="D9" s="537" t="s">
        <v>66</v>
      </c>
      <c r="E9" s="611">
        <f>F9+G9</f>
        <v>5.2325725734999997</v>
      </c>
      <c r="F9" s="267">
        <f t="shared" ref="F9:F22" si="0">SUM(H9:J9)</f>
        <v>1.2274565545</v>
      </c>
      <c r="G9" s="17">
        <f t="shared" ref="G9:G22" si="1">SUM(K9:M9)</f>
        <v>4.0051160189999999</v>
      </c>
      <c r="H9" s="261">
        <v>1.0799245799999999</v>
      </c>
      <c r="I9" s="262">
        <v>0.147456274</v>
      </c>
      <c r="J9" s="262">
        <v>7.5700500000000005E-5</v>
      </c>
      <c r="K9" s="262">
        <v>3.9597599510000001</v>
      </c>
      <c r="L9" s="262">
        <v>4.7804259999999999E-3</v>
      </c>
      <c r="M9" s="35">
        <v>4.0575642000000002E-2</v>
      </c>
      <c r="N9" s="548">
        <v>0.12959409999999999</v>
      </c>
      <c r="O9" s="250"/>
    </row>
    <row r="10" spans="2:15" s="1" customFormat="1" ht="15.95" customHeight="1" x14ac:dyDescent="0.3">
      <c r="B10" s="476" t="s">
        <v>118</v>
      </c>
      <c r="C10" s="468" t="s">
        <v>602</v>
      </c>
      <c r="D10" s="538" t="s">
        <v>66</v>
      </c>
      <c r="E10" s="568">
        <f>F10+G10</f>
        <v>29.231580264000002</v>
      </c>
      <c r="F10" s="199">
        <f t="shared" si="0"/>
        <v>11.623179154000001</v>
      </c>
      <c r="G10" s="18">
        <f t="shared" si="1"/>
        <v>17.608401109999999</v>
      </c>
      <c r="H10" s="11">
        <v>10.37797387</v>
      </c>
      <c r="I10" s="10">
        <v>1.244568248</v>
      </c>
      <c r="J10" s="10">
        <v>6.37036E-4</v>
      </c>
      <c r="K10" s="10">
        <v>17.24017525</v>
      </c>
      <c r="L10" s="10">
        <v>8.9316861999999997E-2</v>
      </c>
      <c r="M10" s="19">
        <v>0.27890899800000002</v>
      </c>
      <c r="N10" s="566">
        <v>2.0191504</v>
      </c>
      <c r="O10" s="226"/>
    </row>
    <row r="11" spans="2:15" s="1" customFormat="1" ht="15.95" customHeight="1" x14ac:dyDescent="0.3">
      <c r="B11" s="476" t="s">
        <v>119</v>
      </c>
      <c r="C11" s="468" t="s">
        <v>603</v>
      </c>
      <c r="D11" s="538" t="s">
        <v>66</v>
      </c>
      <c r="E11" s="568">
        <f t="shared" ref="E11:E22" si="2">F11+G11</f>
        <v>20.498480813</v>
      </c>
      <c r="F11" s="199">
        <f t="shared" si="0"/>
        <v>4.7398879410000001</v>
      </c>
      <c r="G11" s="18">
        <f t="shared" si="1"/>
        <v>15.758592871999999</v>
      </c>
      <c r="H11" s="11">
        <v>4.4149553340000001</v>
      </c>
      <c r="I11" s="10">
        <v>0.32435091300000002</v>
      </c>
      <c r="J11" s="10">
        <v>5.81694E-4</v>
      </c>
      <c r="K11" s="10">
        <v>15.64237595</v>
      </c>
      <c r="L11" s="10">
        <v>2.4861352E-2</v>
      </c>
      <c r="M11" s="19">
        <v>9.1355569999999997E-2</v>
      </c>
      <c r="N11" s="549">
        <v>0.59099363999999999</v>
      </c>
      <c r="O11" s="226"/>
    </row>
    <row r="12" spans="2:15" s="1" customFormat="1" ht="15.95" customHeight="1" x14ac:dyDescent="0.3">
      <c r="B12" s="476"/>
      <c r="C12" s="468" t="s">
        <v>604</v>
      </c>
      <c r="D12" s="538" t="s">
        <v>66</v>
      </c>
      <c r="E12" s="566">
        <f>F12+G12</f>
        <v>25.614822928999999</v>
      </c>
      <c r="F12" s="199">
        <f>SUM(H12:J12)</f>
        <v>9.5604269770000005</v>
      </c>
      <c r="G12" s="18">
        <f>SUM(K12:M12)</f>
        <v>16.054395952</v>
      </c>
      <c r="H12" s="11">
        <v>8.7111528590000002</v>
      </c>
      <c r="I12" s="10">
        <v>0.84790424799999997</v>
      </c>
      <c r="J12" s="10">
        <v>1.36987E-3</v>
      </c>
      <c r="K12" s="10">
        <v>15.74624348</v>
      </c>
      <c r="L12" s="10">
        <v>0.107530018</v>
      </c>
      <c r="M12" s="19">
        <v>0.20062245400000001</v>
      </c>
      <c r="N12" s="549">
        <v>0.88636742999999996</v>
      </c>
      <c r="O12" s="226"/>
    </row>
    <row r="13" spans="2:15" s="1" customFormat="1" ht="15.95" customHeight="1" x14ac:dyDescent="0.3">
      <c r="B13" s="476"/>
      <c r="C13" s="468" t="s">
        <v>605</v>
      </c>
      <c r="D13" s="538" t="s">
        <v>66</v>
      </c>
      <c r="E13" s="566">
        <f>F13+G13</f>
        <v>20.140861451999999</v>
      </c>
      <c r="F13" s="199">
        <f>SUM(H13:J13)</f>
        <v>4.4525520030000001</v>
      </c>
      <c r="G13" s="18">
        <f>SUM(K13:M13)</f>
        <v>15.688309449</v>
      </c>
      <c r="H13" s="11">
        <v>3.972012522</v>
      </c>
      <c r="I13" s="10">
        <v>0.479979449</v>
      </c>
      <c r="J13" s="10">
        <v>5.6003200000000002E-4</v>
      </c>
      <c r="K13" s="10">
        <v>15.60049057</v>
      </c>
      <c r="L13" s="10">
        <v>1.1580135E-2</v>
      </c>
      <c r="M13" s="19">
        <v>7.6238743999999997E-2</v>
      </c>
      <c r="N13" s="549">
        <v>0.54322400999999998</v>
      </c>
      <c r="O13" s="226"/>
    </row>
    <row r="14" spans="2:15" s="1" customFormat="1" ht="15.95" customHeight="1" x14ac:dyDescent="0.3">
      <c r="B14" s="476" t="s">
        <v>747</v>
      </c>
      <c r="C14" s="468" t="s">
        <v>750</v>
      </c>
      <c r="D14" s="538" t="s">
        <v>66</v>
      </c>
      <c r="E14" s="566">
        <f t="shared" ref="E14:E15" si="3">F14+G14</f>
        <v>26.077911689380002</v>
      </c>
      <c r="F14" s="199">
        <f t="shared" ref="F14:F15" si="4">SUM(H14:J14)</f>
        <v>9.0348643203800005</v>
      </c>
      <c r="G14" s="18">
        <f t="shared" ref="G14:G15" si="5">SUM(K14:M14)</f>
        <v>17.043047369</v>
      </c>
      <c r="H14" s="11">
        <v>8.0373493000000007</v>
      </c>
      <c r="I14" s="10">
        <v>0.99720385</v>
      </c>
      <c r="J14" s="10">
        <v>3.1117037999999999E-4</v>
      </c>
      <c r="K14" s="10">
        <v>16.689695</v>
      </c>
      <c r="L14" s="10">
        <v>4.5794548999999997E-2</v>
      </c>
      <c r="M14" s="19">
        <v>0.30755781999999998</v>
      </c>
      <c r="N14" s="549">
        <v>1.23</v>
      </c>
      <c r="O14" s="226"/>
    </row>
    <row r="15" spans="2:15" s="1" customFormat="1" ht="15.95" customHeight="1" x14ac:dyDescent="0.3">
      <c r="B15" s="476" t="s">
        <v>748</v>
      </c>
      <c r="C15" s="468" t="s">
        <v>749</v>
      </c>
      <c r="D15" s="538" t="s">
        <v>66</v>
      </c>
      <c r="E15" s="566">
        <f t="shared" si="3"/>
        <v>35.038455788059998</v>
      </c>
      <c r="F15" s="199">
        <f t="shared" si="4"/>
        <v>13.96918730606</v>
      </c>
      <c r="G15" s="18">
        <f t="shared" si="5"/>
        <v>21.069268481999998</v>
      </c>
      <c r="H15" s="11">
        <v>12.771922999999999</v>
      </c>
      <c r="I15" s="10">
        <v>1.1968577</v>
      </c>
      <c r="J15" s="10">
        <v>4.0660605999999998E-4</v>
      </c>
      <c r="K15" s="10">
        <v>20.625392999999999</v>
      </c>
      <c r="L15" s="10">
        <v>5.9890911999999998E-2</v>
      </c>
      <c r="M15" s="19">
        <v>0.38398457000000003</v>
      </c>
      <c r="N15" s="549">
        <v>0.74399999999999999</v>
      </c>
      <c r="O15" s="226"/>
    </row>
    <row r="16" spans="2:15" s="1" customFormat="1" ht="15.95" customHeight="1" x14ac:dyDescent="0.3">
      <c r="B16" s="476" t="s">
        <v>698</v>
      </c>
      <c r="C16" s="468" t="s">
        <v>699</v>
      </c>
      <c r="D16" s="538" t="s">
        <v>66</v>
      </c>
      <c r="E16" s="566">
        <v>3.5834649999999999</v>
      </c>
      <c r="F16" s="199">
        <f>SUM(H16:J16)</f>
        <v>0.71131079999999991</v>
      </c>
      <c r="G16" s="18">
        <f>SUM(K16:M16)</f>
        <v>2.8721540000000001</v>
      </c>
      <c r="H16" s="11">
        <v>0.52137199999999995</v>
      </c>
      <c r="I16" s="10">
        <v>0.189911</v>
      </c>
      <c r="J16" s="10">
        <v>2.7800000000000001E-5</v>
      </c>
      <c r="K16" s="10">
        <v>2.8319540000000001</v>
      </c>
      <c r="L16" s="10">
        <v>2.2569999999999999E-3</v>
      </c>
      <c r="M16" s="19">
        <v>3.7942999999999998E-2</v>
      </c>
      <c r="N16" s="549">
        <v>5.4566999999999997E-2</v>
      </c>
      <c r="O16" s="226"/>
    </row>
    <row r="17" spans="1:15" s="1" customFormat="1" ht="15.95" customHeight="1" x14ac:dyDescent="0.3">
      <c r="A17" s="689"/>
      <c r="B17" s="476" t="s">
        <v>120</v>
      </c>
      <c r="C17" s="468" t="s">
        <v>606</v>
      </c>
      <c r="D17" s="538" t="s">
        <v>66</v>
      </c>
      <c r="E17" s="566">
        <f t="shared" si="2"/>
        <v>17.706533322999999</v>
      </c>
      <c r="F17" s="199">
        <f t="shared" si="0"/>
        <v>3.5147105790000004</v>
      </c>
      <c r="G17" s="18">
        <f t="shared" si="1"/>
        <v>14.191822744</v>
      </c>
      <c r="H17" s="11">
        <v>2.576188347</v>
      </c>
      <c r="I17" s="10">
        <v>0.93838480099999999</v>
      </c>
      <c r="J17" s="10">
        <v>1.3743100000000001E-4</v>
      </c>
      <c r="K17" s="10">
        <v>13.99318695</v>
      </c>
      <c r="L17" s="10">
        <v>1.1154598999999999E-2</v>
      </c>
      <c r="M17" s="19">
        <v>0.18748119499999999</v>
      </c>
      <c r="N17" s="549">
        <v>0.26827456999999999</v>
      </c>
      <c r="O17" s="376" t="s">
        <v>510</v>
      </c>
    </row>
    <row r="18" spans="1:15" s="1" customFormat="1" ht="15.95" customHeight="1" x14ac:dyDescent="0.3">
      <c r="B18" s="476" t="s">
        <v>400</v>
      </c>
      <c r="C18" s="468" t="s">
        <v>607</v>
      </c>
      <c r="D18" s="538" t="s">
        <v>66</v>
      </c>
      <c r="E18" s="566">
        <f t="shared" si="2"/>
        <v>85.704551198999994</v>
      </c>
      <c r="F18" s="199">
        <f t="shared" si="0"/>
        <v>22.447488183000001</v>
      </c>
      <c r="G18" s="18">
        <f t="shared" si="1"/>
        <v>63.257063015999996</v>
      </c>
      <c r="H18" s="11">
        <v>2.9753642990000002</v>
      </c>
      <c r="I18" s="10">
        <v>0.121473884</v>
      </c>
      <c r="J18" s="10">
        <v>19.350650000000002</v>
      </c>
      <c r="K18" s="10">
        <v>63.188243999999997</v>
      </c>
      <c r="L18" s="10">
        <v>7.8762120000000005E-3</v>
      </c>
      <c r="M18" s="19">
        <v>6.0942804000000003E-2</v>
      </c>
      <c r="N18" s="566">
        <v>5.2505905000000004</v>
      </c>
      <c r="O18" s="376"/>
    </row>
    <row r="19" spans="1:15" s="1" customFormat="1" ht="15.95" customHeight="1" x14ac:dyDescent="0.3">
      <c r="A19" s="689"/>
      <c r="B19" s="476" t="s">
        <v>507</v>
      </c>
      <c r="C19" s="468" t="s">
        <v>608</v>
      </c>
      <c r="D19" s="538" t="s">
        <v>66</v>
      </c>
      <c r="E19" s="566">
        <f t="shared" si="2"/>
        <v>97.798603990000004</v>
      </c>
      <c r="F19" s="199">
        <f t="shared" si="0"/>
        <v>52.379928312000004</v>
      </c>
      <c r="G19" s="18">
        <f t="shared" si="1"/>
        <v>45.418675678</v>
      </c>
      <c r="H19" s="11">
        <v>11.059624360000001</v>
      </c>
      <c r="I19" s="10">
        <v>0.96661695199999997</v>
      </c>
      <c r="J19" s="10">
        <v>40.353687000000001</v>
      </c>
      <c r="K19" s="10">
        <v>44.149555999999997</v>
      </c>
      <c r="L19" s="10">
        <v>5.1977278000000002E-2</v>
      </c>
      <c r="M19" s="19">
        <v>1.2171424</v>
      </c>
      <c r="N19" s="566">
        <v>16.637253000000001</v>
      </c>
      <c r="O19" s="376" t="s">
        <v>511</v>
      </c>
    </row>
    <row r="20" spans="1:15" s="1" customFormat="1" ht="15.95" customHeight="1" x14ac:dyDescent="0.3">
      <c r="A20" s="689"/>
      <c r="B20" s="476" t="s">
        <v>508</v>
      </c>
      <c r="C20" s="468" t="s">
        <v>609</v>
      </c>
      <c r="D20" s="538" t="s">
        <v>66</v>
      </c>
      <c r="E20" s="566">
        <f t="shared" si="2"/>
        <v>53.021909340000008</v>
      </c>
      <c r="F20" s="199">
        <f>SUM(H20:J20)</f>
        <v>8.5952388860000006</v>
      </c>
      <c r="G20" s="18">
        <f>SUM(K20:M20)</f>
        <v>44.426670454000003</v>
      </c>
      <c r="H20" s="11">
        <v>7.5728073760000001</v>
      </c>
      <c r="I20" s="10">
        <v>0.72104703999999997</v>
      </c>
      <c r="J20" s="10">
        <v>0.30138447000000002</v>
      </c>
      <c r="K20" s="10">
        <v>43.790849999999999</v>
      </c>
      <c r="L20" s="10">
        <v>4.3617823999999999E-2</v>
      </c>
      <c r="M20" s="19">
        <v>0.59220262999999995</v>
      </c>
      <c r="N20" s="566">
        <v>1.0851685</v>
      </c>
      <c r="O20" s="376" t="s">
        <v>516</v>
      </c>
    </row>
    <row r="21" spans="1:15" s="1" customFormat="1" ht="15.95" customHeight="1" x14ac:dyDescent="0.3">
      <c r="B21" s="476" t="s">
        <v>509</v>
      </c>
      <c r="C21" s="468" t="s">
        <v>610</v>
      </c>
      <c r="D21" s="538" t="s">
        <v>66</v>
      </c>
      <c r="E21" s="566">
        <f t="shared" si="2"/>
        <v>50.981032192000001</v>
      </c>
      <c r="F21" s="199">
        <f t="shared" si="0"/>
        <v>10.443945228</v>
      </c>
      <c r="G21" s="18">
        <f t="shared" si="1"/>
        <v>40.537086963999997</v>
      </c>
      <c r="H21" s="11">
        <v>9.5406318050000003</v>
      </c>
      <c r="I21" s="10">
        <v>0.90271714400000003</v>
      </c>
      <c r="J21" s="10">
        <v>5.9627900000000001E-4</v>
      </c>
      <c r="K21" s="10">
        <v>40.223120999999999</v>
      </c>
      <c r="L21" s="10">
        <v>6.9850704E-2</v>
      </c>
      <c r="M21" s="19">
        <v>0.24411526</v>
      </c>
      <c r="N21" s="566">
        <v>1.2029768999999999</v>
      </c>
      <c r="O21" s="376"/>
    </row>
    <row r="22" spans="1:15" s="2" customFormat="1" ht="15.95" customHeight="1" x14ac:dyDescent="0.3">
      <c r="B22" s="476" t="s">
        <v>401</v>
      </c>
      <c r="C22" s="468" t="s">
        <v>611</v>
      </c>
      <c r="D22" s="538" t="s">
        <v>66</v>
      </c>
      <c r="E22" s="566">
        <f t="shared" si="2"/>
        <v>65.919983247999994</v>
      </c>
      <c r="F22" s="199">
        <f t="shared" si="0"/>
        <v>20.285367322999999</v>
      </c>
      <c r="G22" s="18">
        <f t="shared" si="1"/>
        <v>45.634615924999991</v>
      </c>
      <c r="H22" s="11">
        <v>19.044950069999999</v>
      </c>
      <c r="I22" s="10">
        <v>1.2382402379999999</v>
      </c>
      <c r="J22" s="10">
        <v>2.177015E-3</v>
      </c>
      <c r="K22" s="10">
        <v>45.188220979999997</v>
      </c>
      <c r="L22" s="10">
        <v>7.2192514999999999E-2</v>
      </c>
      <c r="M22" s="19">
        <v>0.37420242999999997</v>
      </c>
      <c r="N22" s="566">
        <v>2.1974252000000001</v>
      </c>
      <c r="O22" s="226"/>
    </row>
    <row r="23" spans="1:15" ht="15.95" customHeight="1" x14ac:dyDescent="0.3">
      <c r="B23" s="476" t="s">
        <v>755</v>
      </c>
      <c r="C23" s="468" t="s">
        <v>758</v>
      </c>
      <c r="D23" s="538" t="s">
        <v>66</v>
      </c>
      <c r="E23" s="566">
        <f t="shared" ref="E23" si="6">F23+G23</f>
        <v>56.488546789720004</v>
      </c>
      <c r="F23" s="199">
        <f t="shared" ref="F23" si="7">SUM(H23:J23)</f>
        <v>17.077148499719996</v>
      </c>
      <c r="G23" s="18">
        <f t="shared" ref="G23" si="8">SUM(K23:M23)</f>
        <v>39.411398290000008</v>
      </c>
      <c r="H23" s="11">
        <v>15.595103999999999</v>
      </c>
      <c r="I23" s="10">
        <v>1.4811563000000001</v>
      </c>
      <c r="J23" s="10">
        <v>8.8819972000000005E-4</v>
      </c>
      <c r="K23" s="10">
        <v>38.470474000000003</v>
      </c>
      <c r="L23" s="10">
        <v>8.3427550000000003E-2</v>
      </c>
      <c r="M23" s="19">
        <v>0.85749673999999998</v>
      </c>
      <c r="N23" s="566">
        <v>1.1000000000000001</v>
      </c>
    </row>
    <row r="24" spans="1:15" ht="15.95" customHeight="1" x14ac:dyDescent="0.3">
      <c r="B24" s="476" t="s">
        <v>756</v>
      </c>
      <c r="C24" s="468" t="s">
        <v>759</v>
      </c>
      <c r="D24" s="538" t="s">
        <v>66</v>
      </c>
      <c r="E24" s="566">
        <f t="shared" ref="E24" si="9">F24+G24</f>
        <v>51.045268525029996</v>
      </c>
      <c r="F24" s="199">
        <f t="shared" ref="F24" si="10">SUM(H24:J24)</f>
        <v>13.124537976029998</v>
      </c>
      <c r="G24" s="18">
        <f t="shared" ref="G24" si="11">SUM(K24:M24)</f>
        <v>37.920730548999998</v>
      </c>
      <c r="H24" s="11">
        <v>12.415082999999999</v>
      </c>
      <c r="I24" s="10">
        <v>0.70885266000000002</v>
      </c>
      <c r="J24" s="10">
        <v>6.0231602999999997E-4</v>
      </c>
      <c r="K24" s="10">
        <v>37.579352999999998</v>
      </c>
      <c r="L24" s="10">
        <v>4.8515418999999997E-2</v>
      </c>
      <c r="M24" s="19">
        <v>0.29286213</v>
      </c>
      <c r="N24" s="566" t="s">
        <v>783</v>
      </c>
      <c r="O24" s="376" t="s">
        <v>760</v>
      </c>
    </row>
    <row r="25" spans="1:15" ht="27" x14ac:dyDescent="0.3">
      <c r="A25" s="723"/>
      <c r="B25" s="476" t="s">
        <v>757</v>
      </c>
      <c r="C25" s="468" t="s">
        <v>762</v>
      </c>
      <c r="D25" s="538" t="s">
        <v>66</v>
      </c>
      <c r="E25" s="566">
        <f>SUM(F25:G25)</f>
        <v>46</v>
      </c>
      <c r="F25" s="199">
        <v>11.5</v>
      </c>
      <c r="G25" s="18">
        <v>34.5</v>
      </c>
      <c r="H25"/>
      <c r="I25"/>
      <c r="J25"/>
      <c r="K25"/>
      <c r="L25"/>
      <c r="M25"/>
      <c r="N25" s="745" t="s">
        <v>786</v>
      </c>
      <c r="O25" s="376" t="s">
        <v>761</v>
      </c>
    </row>
    <row r="26" spans="1:15" s="1" customFormat="1" ht="30" customHeight="1" x14ac:dyDescent="0.3">
      <c r="A26" s="686"/>
      <c r="B26" s="476" t="s">
        <v>189</v>
      </c>
      <c r="C26" s="772" t="s">
        <v>810</v>
      </c>
      <c r="D26" s="530" t="s">
        <v>66</v>
      </c>
      <c r="E26" s="702"/>
      <c r="F26" s="268"/>
      <c r="G26" s="269"/>
      <c r="H26" s="11"/>
      <c r="I26" s="10"/>
      <c r="J26" s="10"/>
      <c r="K26" s="10"/>
      <c r="L26" s="10"/>
      <c r="M26" s="19"/>
      <c r="N26" s="566"/>
      <c r="O26" s="144"/>
    </row>
    <row r="27" spans="1:15" s="1" customFormat="1" ht="30" customHeight="1" x14ac:dyDescent="0.3">
      <c r="A27" s="686"/>
      <c r="B27" s="476" t="s">
        <v>190</v>
      </c>
      <c r="C27" s="772"/>
      <c r="D27" s="530" t="s">
        <v>66</v>
      </c>
      <c r="E27" s="702"/>
      <c r="F27" s="199"/>
      <c r="G27" s="18"/>
      <c r="H27" s="11"/>
      <c r="I27" s="10"/>
      <c r="J27" s="10"/>
      <c r="K27" s="10"/>
      <c r="L27" s="10"/>
      <c r="M27" s="19"/>
      <c r="N27" s="586"/>
      <c r="O27" s="592" t="s">
        <v>811</v>
      </c>
    </row>
    <row r="28" spans="1:15" s="1" customFormat="1" ht="30" customHeight="1" x14ac:dyDescent="0.3">
      <c r="A28" s="686"/>
      <c r="B28" s="476" t="s">
        <v>56</v>
      </c>
      <c r="C28" s="772"/>
      <c r="D28" s="530" t="s">
        <v>66</v>
      </c>
      <c r="E28" s="702"/>
      <c r="F28" s="199"/>
      <c r="G28" s="18"/>
      <c r="H28" s="11"/>
      <c r="I28" s="10"/>
      <c r="J28" s="10"/>
      <c r="K28" s="10"/>
      <c r="L28" s="10"/>
      <c r="M28" s="19"/>
      <c r="N28" s="586"/>
      <c r="O28" s="591" t="s">
        <v>812</v>
      </c>
    </row>
    <row r="29" spans="1:15" s="1" customFormat="1" ht="30" customHeight="1" x14ac:dyDescent="0.3">
      <c r="A29" s="686"/>
      <c r="B29" s="593" t="s">
        <v>55</v>
      </c>
      <c r="C29" s="773"/>
      <c r="D29" s="629" t="s">
        <v>66</v>
      </c>
      <c r="E29" s="707"/>
      <c r="F29" s="595"/>
      <c r="G29" s="594"/>
      <c r="H29" s="708"/>
      <c r="I29" s="709"/>
      <c r="J29" s="709"/>
      <c r="K29" s="709"/>
      <c r="L29" s="709"/>
      <c r="M29" s="710"/>
      <c r="N29" s="711"/>
      <c r="O29" s="712"/>
    </row>
    <row r="30" spans="1:15" s="1" customFormat="1" ht="74.25" customHeight="1" thickBot="1" x14ac:dyDescent="0.35">
      <c r="A30" s="686"/>
      <c r="B30" s="713" t="s">
        <v>744</v>
      </c>
      <c r="C30" s="714" t="s">
        <v>745</v>
      </c>
      <c r="D30" s="715" t="s">
        <v>66</v>
      </c>
      <c r="E30" s="716">
        <v>81.8</v>
      </c>
      <c r="F30" s="717">
        <v>43.3</v>
      </c>
      <c r="G30" s="718">
        <v>38.5</v>
      </c>
      <c r="H30" s="719"/>
      <c r="I30" s="720"/>
      <c r="J30" s="720"/>
      <c r="K30" s="720"/>
      <c r="L30" s="720"/>
      <c r="M30" s="721"/>
      <c r="N30" s="744" t="s">
        <v>786</v>
      </c>
      <c r="O30" s="722" t="s">
        <v>746</v>
      </c>
    </row>
    <row r="31" spans="1:15" s="1" customFormat="1" ht="15.95" customHeight="1" x14ac:dyDescent="0.3">
      <c r="B31" s="6"/>
      <c r="C31" s="6"/>
      <c r="D31" s="256"/>
      <c r="E31" s="194"/>
      <c r="F31" s="34"/>
      <c r="G31" s="34"/>
      <c r="H31" s="10"/>
      <c r="I31" s="10"/>
      <c r="J31" s="10"/>
      <c r="K31" s="10"/>
      <c r="L31" s="10"/>
      <c r="M31" s="10"/>
      <c r="N31" s="194"/>
      <c r="O31" s="2"/>
    </row>
    <row r="32" spans="1:15" s="253" customFormat="1" ht="15.95" customHeight="1" thickBot="1" x14ac:dyDescent="0.35">
      <c r="B32" s="31" t="s">
        <v>83</v>
      </c>
      <c r="C32" s="4"/>
      <c r="D32" s="142"/>
      <c r="E32" s="194"/>
      <c r="F32" s="259"/>
      <c r="G32" s="259"/>
      <c r="H32" s="29"/>
      <c r="I32" s="29"/>
      <c r="J32" s="29"/>
      <c r="K32" s="29"/>
      <c r="L32" s="29"/>
      <c r="M32" s="29"/>
      <c r="N32" s="194"/>
      <c r="O32" s="6"/>
    </row>
    <row r="33" spans="1:15" s="1" customFormat="1" ht="15.95" customHeight="1" x14ac:dyDescent="0.3">
      <c r="B33" s="474" t="s">
        <v>121</v>
      </c>
      <c r="C33" s="384" t="s">
        <v>612</v>
      </c>
      <c r="D33" s="537" t="s">
        <v>66</v>
      </c>
      <c r="E33" s="565">
        <f>F33+G33</f>
        <v>41.875403525000003</v>
      </c>
      <c r="F33" s="267">
        <f>SUM(H33:J33)</f>
        <v>39.948883316</v>
      </c>
      <c r="G33" s="17">
        <f>SUM(K33:M33)</f>
        <v>1.926520209</v>
      </c>
      <c r="H33" s="261">
        <v>33.174883309999998</v>
      </c>
      <c r="I33" s="262">
        <v>6.7737204520000001</v>
      </c>
      <c r="J33" s="262">
        <v>2.79554E-4</v>
      </c>
      <c r="K33" s="262">
        <v>0.433329046</v>
      </c>
      <c r="L33" s="262">
        <v>0.35211471700000002</v>
      </c>
      <c r="M33" s="35">
        <v>1.141076446</v>
      </c>
      <c r="N33" s="565">
        <v>2.4318780000000002</v>
      </c>
      <c r="O33" s="250"/>
    </row>
    <row r="34" spans="1:15" s="1" customFormat="1" ht="15.95" customHeight="1" x14ac:dyDescent="0.3">
      <c r="A34" s="689" t="s">
        <v>454</v>
      </c>
      <c r="B34" s="476" t="s">
        <v>122</v>
      </c>
      <c r="C34" s="468" t="s">
        <v>613</v>
      </c>
      <c r="D34" s="538" t="s">
        <v>66</v>
      </c>
      <c r="E34" s="566">
        <f>F34+G34</f>
        <v>251.09147676200001</v>
      </c>
      <c r="F34" s="199">
        <f>SUM(H34:J34)</f>
        <v>83.419405557000005</v>
      </c>
      <c r="G34" s="18">
        <f>SUM(K34:M34)</f>
        <v>167.67207120500001</v>
      </c>
      <c r="H34" s="11">
        <v>70.685535650000006</v>
      </c>
      <c r="I34" s="10">
        <v>4.2472194400000003</v>
      </c>
      <c r="J34" s="10">
        <v>8.4866504670000005</v>
      </c>
      <c r="K34" s="10">
        <v>165.5222626</v>
      </c>
      <c r="L34" s="10">
        <v>0.28806336700000001</v>
      </c>
      <c r="M34" s="19">
        <v>1.8617452379999999</v>
      </c>
      <c r="N34" s="566">
        <v>41.762653999999998</v>
      </c>
      <c r="O34" s="376" t="s">
        <v>455</v>
      </c>
    </row>
    <row r="35" spans="1:15" s="1" customFormat="1" ht="15.95" customHeight="1" x14ac:dyDescent="0.3">
      <c r="A35" s="689"/>
      <c r="B35" s="476" t="s">
        <v>123</v>
      </c>
      <c r="C35" s="468" t="s">
        <v>614</v>
      </c>
      <c r="D35" s="538" t="s">
        <v>66</v>
      </c>
      <c r="E35" s="566">
        <f>F35+G35</f>
        <v>83.972027159999996</v>
      </c>
      <c r="F35" s="199">
        <f>SUM(H35:J35)</f>
        <v>40.461660191</v>
      </c>
      <c r="G35" s="18">
        <f>SUM(K35:M35)</f>
        <v>43.510366968999996</v>
      </c>
      <c r="H35" s="11">
        <v>34.771425319999999</v>
      </c>
      <c r="I35" s="10">
        <v>5.6878926989999998</v>
      </c>
      <c r="J35" s="10">
        <v>2.342172E-3</v>
      </c>
      <c r="K35" s="10">
        <v>42.249252319999997</v>
      </c>
      <c r="L35" s="10">
        <v>0.45367544100000001</v>
      </c>
      <c r="M35" s="19">
        <v>0.80743920800000002</v>
      </c>
      <c r="N35" s="566">
        <v>3.0661103000000001</v>
      </c>
      <c r="O35" s="376" t="s">
        <v>456</v>
      </c>
    </row>
    <row r="36" spans="1:15" s="1" customFormat="1" ht="15.95" customHeight="1" x14ac:dyDescent="0.3">
      <c r="B36" s="476" t="s">
        <v>110</v>
      </c>
      <c r="C36" s="468" t="s">
        <v>9</v>
      </c>
      <c r="D36" s="538" t="s">
        <v>66</v>
      </c>
      <c r="E36" s="566">
        <f>F36+G36</f>
        <v>88.363178990000009</v>
      </c>
      <c r="F36" s="199">
        <f>SUM(H36:J36)</f>
        <v>84.247319606000005</v>
      </c>
      <c r="G36" s="18">
        <f>SUM(K36:M36)</f>
        <v>4.1158593840000002</v>
      </c>
      <c r="H36" s="11">
        <v>77.380994240000007</v>
      </c>
      <c r="I36" s="10">
        <v>6.864988791</v>
      </c>
      <c r="J36" s="10">
        <v>1.336575E-3</v>
      </c>
      <c r="K36" s="10">
        <v>2.4979716540000001</v>
      </c>
      <c r="L36" s="10">
        <v>0.32162945900000001</v>
      </c>
      <c r="M36" s="19">
        <v>1.2962582709999999</v>
      </c>
      <c r="N36" s="566">
        <v>3.3971479000000002</v>
      </c>
      <c r="O36" s="226"/>
    </row>
    <row r="37" spans="1:15" s="1" customFormat="1" ht="15.95" customHeight="1" thickBot="1" x14ac:dyDescent="0.35">
      <c r="B37" s="392" t="s">
        <v>111</v>
      </c>
      <c r="C37" s="470" t="s">
        <v>7</v>
      </c>
      <c r="D37" s="276" t="s">
        <v>66</v>
      </c>
      <c r="E37" s="569">
        <f>F37+G37</f>
        <v>140.43492032099999</v>
      </c>
      <c r="F37" s="270">
        <f>SUM(H37:J37)</f>
        <v>137.44455740999999</v>
      </c>
      <c r="G37" s="134">
        <f>SUM(K37:M37)</f>
        <v>2.9903629110000001</v>
      </c>
      <c r="H37" s="14">
        <v>123.7391375</v>
      </c>
      <c r="I37" s="15">
        <v>13.70433092</v>
      </c>
      <c r="J37" s="15">
        <v>1.08899E-3</v>
      </c>
      <c r="K37" s="15">
        <v>2.0316979439999998</v>
      </c>
      <c r="L37" s="15">
        <v>0.138766958</v>
      </c>
      <c r="M37" s="20">
        <v>0.81989800899999998</v>
      </c>
      <c r="N37" s="569">
        <v>9.1092779999999998</v>
      </c>
      <c r="O37" s="227"/>
    </row>
    <row r="38" spans="1:15" s="1" customFormat="1" ht="15.95" customHeight="1" x14ac:dyDescent="0.3">
      <c r="B38" s="6"/>
      <c r="C38" s="6"/>
      <c r="D38" s="256"/>
      <c r="E38" s="194"/>
      <c r="F38" s="34"/>
      <c r="G38" s="34"/>
      <c r="H38" s="10"/>
      <c r="I38" s="10"/>
      <c r="J38" s="10"/>
      <c r="K38" s="10"/>
      <c r="L38" s="10"/>
      <c r="M38" s="10"/>
      <c r="N38" s="194"/>
      <c r="O38" s="2"/>
    </row>
    <row r="39" spans="1:15" s="253" customFormat="1" ht="15.95" customHeight="1" thickBot="1" x14ac:dyDescent="0.35">
      <c r="A39" s="6"/>
      <c r="B39" s="31" t="s">
        <v>84</v>
      </c>
      <c r="C39" s="4"/>
      <c r="D39" s="142"/>
      <c r="E39" s="194"/>
      <c r="F39" s="259"/>
      <c r="G39" s="259"/>
      <c r="H39" s="29"/>
      <c r="I39" s="29"/>
      <c r="J39" s="29"/>
      <c r="K39" s="29"/>
      <c r="L39" s="29"/>
      <c r="M39" s="29"/>
      <c r="N39" s="194"/>
      <c r="O39" s="6"/>
    </row>
    <row r="40" spans="1:15" s="1" customFormat="1" ht="15.95" customHeight="1" x14ac:dyDescent="0.3">
      <c r="A40" s="476"/>
      <c r="B40" s="474" t="s">
        <v>417</v>
      </c>
      <c r="C40" s="442" t="s">
        <v>615</v>
      </c>
      <c r="D40" s="537" t="s">
        <v>66</v>
      </c>
      <c r="E40" s="565">
        <f>F40+G40</f>
        <v>21.773336358999998</v>
      </c>
      <c r="F40" s="267">
        <f t="shared" ref="F40:F52" si="12">SUM(H40:J40)</f>
        <v>14.265663850999999</v>
      </c>
      <c r="G40" s="17">
        <f t="shared" ref="G40:G52" si="13">SUM(K40:M40)</f>
        <v>7.5076725080000006</v>
      </c>
      <c r="H40" s="261">
        <v>12.73689613</v>
      </c>
      <c r="I40" s="262">
        <v>1.5054190409999999</v>
      </c>
      <c r="J40" s="262">
        <v>2.334868E-2</v>
      </c>
      <c r="K40" s="262">
        <v>7.1501588820000004</v>
      </c>
      <c r="L40" s="262">
        <v>7.9305399999999998E-2</v>
      </c>
      <c r="M40" s="35">
        <v>0.278208226</v>
      </c>
      <c r="N40" s="548">
        <v>0.91315919000000001</v>
      </c>
      <c r="O40" s="250"/>
    </row>
    <row r="41" spans="1:15" s="1" customFormat="1" ht="15.95" customHeight="1" x14ac:dyDescent="0.3">
      <c r="A41" s="476"/>
      <c r="B41" s="476" t="s">
        <v>418</v>
      </c>
      <c r="C41" s="4" t="s">
        <v>616</v>
      </c>
      <c r="D41" s="538" t="s">
        <v>66</v>
      </c>
      <c r="E41" s="566">
        <f>F41+G41</f>
        <v>28.629351247000002</v>
      </c>
      <c r="F41" s="199">
        <f t="shared" si="12"/>
        <v>14.870588045000002</v>
      </c>
      <c r="G41" s="18">
        <f t="shared" si="13"/>
        <v>13.758763202000001</v>
      </c>
      <c r="H41" s="11">
        <v>12.267329480000001</v>
      </c>
      <c r="I41" s="10">
        <v>2.4871847929999999</v>
      </c>
      <c r="J41" s="10">
        <v>0.11607377200000001</v>
      </c>
      <c r="K41" s="10">
        <v>13.204362870000001</v>
      </c>
      <c r="L41" s="10">
        <v>0.13277686399999999</v>
      </c>
      <c r="M41" s="19">
        <v>0.421623468</v>
      </c>
      <c r="N41" s="566">
        <v>1.1479713</v>
      </c>
      <c r="O41" s="226"/>
    </row>
    <row r="42" spans="1:15" s="1" customFormat="1" ht="15.95" customHeight="1" x14ac:dyDescent="0.3">
      <c r="A42" s="688"/>
      <c r="B42" s="476" t="s">
        <v>449</v>
      </c>
      <c r="C42" s="477" t="s">
        <v>192</v>
      </c>
      <c r="D42" s="538" t="s">
        <v>66</v>
      </c>
      <c r="E42" s="566">
        <f t="shared" ref="E42:E52" si="14">F42+G42</f>
        <v>45.083987121</v>
      </c>
      <c r="F42" s="199">
        <f t="shared" si="12"/>
        <v>11.798328851000001</v>
      </c>
      <c r="G42" s="18">
        <f t="shared" si="13"/>
        <v>33.285658269999999</v>
      </c>
      <c r="H42" s="11">
        <v>8.0157830360000002</v>
      </c>
      <c r="I42" s="10">
        <v>3.7825199999999999</v>
      </c>
      <c r="J42" s="10">
        <v>2.5814999999999999E-5</v>
      </c>
      <c r="K42" s="10">
        <v>31.672000000000001</v>
      </c>
      <c r="L42" s="10">
        <v>8.4658269999999994E-2</v>
      </c>
      <c r="M42" s="19">
        <v>1.5289999999999999</v>
      </c>
      <c r="N42" s="549">
        <v>0.59554815999999999</v>
      </c>
      <c r="O42" s="376" t="s">
        <v>534</v>
      </c>
    </row>
    <row r="43" spans="1:15" s="1" customFormat="1" ht="15.95" customHeight="1" x14ac:dyDescent="0.3">
      <c r="A43" s="476"/>
      <c r="B43" s="476" t="s">
        <v>450</v>
      </c>
      <c r="C43" s="4" t="s">
        <v>617</v>
      </c>
      <c r="D43" s="538" t="s">
        <v>66</v>
      </c>
      <c r="E43" s="566">
        <f t="shared" si="14"/>
        <v>56.388505674000001</v>
      </c>
      <c r="F43" s="199">
        <f t="shared" si="12"/>
        <v>31.198223236999997</v>
      </c>
      <c r="G43" s="18">
        <f t="shared" si="13"/>
        <v>25.190282437</v>
      </c>
      <c r="H43" s="11">
        <v>24.368435259999998</v>
      </c>
      <c r="I43" s="10">
        <v>6.8272517089999996</v>
      </c>
      <c r="J43" s="10">
        <v>2.5362679999999999E-3</v>
      </c>
      <c r="K43" s="10">
        <v>23.677499770000001</v>
      </c>
      <c r="L43" s="10">
        <v>0.367286895</v>
      </c>
      <c r="M43" s="19">
        <v>1.1454957720000001</v>
      </c>
      <c r="N43" s="566">
        <v>1.7762513</v>
      </c>
      <c r="O43" s="226" t="s">
        <v>458</v>
      </c>
    </row>
    <row r="44" spans="1:15" s="1" customFormat="1" ht="15.95" customHeight="1" x14ac:dyDescent="0.3">
      <c r="A44" s="476"/>
      <c r="B44" s="476" t="s">
        <v>451</v>
      </c>
      <c r="C44" s="4" t="s">
        <v>618</v>
      </c>
      <c r="D44" s="538" t="s">
        <v>66</v>
      </c>
      <c r="E44" s="566">
        <f t="shared" si="14"/>
        <v>51.175165282999998</v>
      </c>
      <c r="F44" s="199">
        <f>SUM(H44:J44)</f>
        <v>19.299196800000001</v>
      </c>
      <c r="G44" s="18">
        <f>SUM(K44:M44)</f>
        <v>31.875968483000001</v>
      </c>
      <c r="H44" s="11">
        <v>17.07559204</v>
      </c>
      <c r="I44" s="10">
        <v>2.1968086370000002</v>
      </c>
      <c r="J44" s="10">
        <v>2.6796123000000002E-2</v>
      </c>
      <c r="K44" s="10">
        <v>31.300704960000001</v>
      </c>
      <c r="L44" s="10">
        <v>0.113317423</v>
      </c>
      <c r="M44" s="19">
        <v>0.46194610000000003</v>
      </c>
      <c r="N44" s="566">
        <v>1.1591852</v>
      </c>
      <c r="O44" s="226"/>
    </row>
    <row r="45" spans="1:15" s="1" customFormat="1" ht="15.95" customHeight="1" x14ac:dyDescent="0.3">
      <c r="A45" s="476"/>
      <c r="B45" s="476" t="s">
        <v>452</v>
      </c>
      <c r="C45" s="4" t="s">
        <v>619</v>
      </c>
      <c r="D45" s="538" t="s">
        <v>66</v>
      </c>
      <c r="E45" s="566">
        <f t="shared" si="14"/>
        <v>38.098182932999997</v>
      </c>
      <c r="F45" s="199">
        <f t="shared" si="12"/>
        <v>25.437891306999997</v>
      </c>
      <c r="G45" s="18">
        <f t="shared" si="13"/>
        <v>12.660291626000001</v>
      </c>
      <c r="H45" s="11">
        <v>18.747623260000001</v>
      </c>
      <c r="I45" s="10">
        <v>6.653534874</v>
      </c>
      <c r="J45" s="10">
        <v>3.6733173000000001E-2</v>
      </c>
      <c r="K45" s="10">
        <v>11.216052060000001</v>
      </c>
      <c r="L45" s="10">
        <v>0.35439557799999999</v>
      </c>
      <c r="M45" s="19">
        <v>1.0898439879999999</v>
      </c>
      <c r="N45" s="566">
        <v>1.4423398000000001</v>
      </c>
      <c r="O45" s="226" t="s">
        <v>459</v>
      </c>
    </row>
    <row r="46" spans="1:15" s="1" customFormat="1" ht="15.95" customHeight="1" x14ac:dyDescent="0.3">
      <c r="B46" s="496" t="s">
        <v>193</v>
      </c>
      <c r="C46" s="385" t="s">
        <v>620</v>
      </c>
      <c r="D46" s="530" t="s">
        <v>66</v>
      </c>
      <c r="E46" s="613">
        <f>F46+G46</f>
        <v>26.083042051999996</v>
      </c>
      <c r="F46" s="492">
        <f>SUM(H46:J46)</f>
        <v>15.341696201</v>
      </c>
      <c r="G46" s="491">
        <f>SUM(K46:M46)</f>
        <v>10.741345850999998</v>
      </c>
      <c r="H46" s="495">
        <v>11.24542802</v>
      </c>
      <c r="I46" s="493">
        <v>4.0951956909999998</v>
      </c>
      <c r="J46" s="493">
        <v>1.0724899999999999E-3</v>
      </c>
      <c r="K46" s="493">
        <v>9.8312644959999993</v>
      </c>
      <c r="L46" s="493">
        <v>0.21429213699999999</v>
      </c>
      <c r="M46" s="494">
        <v>0.69578921800000004</v>
      </c>
      <c r="N46" s="566">
        <v>0.88158656000000002</v>
      </c>
      <c r="O46" s="5"/>
    </row>
    <row r="47" spans="1:15" s="1" customFormat="1" ht="15.95" customHeight="1" x14ac:dyDescent="0.3">
      <c r="A47" s="476"/>
      <c r="B47" s="476" t="s">
        <v>676</v>
      </c>
      <c r="C47" s="4" t="s">
        <v>621</v>
      </c>
      <c r="D47" s="538" t="s">
        <v>66</v>
      </c>
      <c r="E47" s="566">
        <f t="shared" si="14"/>
        <v>48.686802091000004</v>
      </c>
      <c r="F47" s="199">
        <f t="shared" si="12"/>
        <v>9.2933316900000005</v>
      </c>
      <c r="G47" s="305">
        <f t="shared" si="13"/>
        <v>39.393470401000002</v>
      </c>
      <c r="H47" s="11">
        <v>8.2693046149999994</v>
      </c>
      <c r="I47" s="10">
        <v>1.0197293519999999</v>
      </c>
      <c r="J47" s="10">
        <v>4.2977229999999998E-3</v>
      </c>
      <c r="K47" s="10">
        <v>39.064590449999997</v>
      </c>
      <c r="L47" s="10">
        <v>6.2081156999999998E-2</v>
      </c>
      <c r="M47" s="19">
        <v>0.26679879400000001</v>
      </c>
      <c r="N47" s="549">
        <v>0.63534606000000005</v>
      </c>
      <c r="O47" s="226" t="s">
        <v>457</v>
      </c>
    </row>
    <row r="48" spans="1:15" s="1" customFormat="1" ht="15.95" customHeight="1" x14ac:dyDescent="0.3">
      <c r="A48" s="476"/>
      <c r="B48" s="476"/>
      <c r="C48" s="4" t="s">
        <v>622</v>
      </c>
      <c r="D48" s="538" t="s">
        <v>66</v>
      </c>
      <c r="E48" s="566">
        <f>F48+G48</f>
        <v>48.353124625999996</v>
      </c>
      <c r="F48" s="199">
        <f>SUM(H48:J48)</f>
        <v>8.0430840210000003</v>
      </c>
      <c r="G48" s="18">
        <f>SUM(K48:M48)</f>
        <v>40.310040604999998</v>
      </c>
      <c r="H48" s="11">
        <v>7.0249955809999998</v>
      </c>
      <c r="I48" s="10">
        <v>1.0136885980000001</v>
      </c>
      <c r="J48" s="10">
        <v>4.3998420000000002E-3</v>
      </c>
      <c r="K48" s="10">
        <v>40.028129579999998</v>
      </c>
      <c r="L48" s="10">
        <v>5.7831415999999997E-2</v>
      </c>
      <c r="M48" s="19">
        <v>0.22407960900000001</v>
      </c>
      <c r="N48" s="549">
        <v>0.52768192000000003</v>
      </c>
      <c r="O48" s="226" t="s">
        <v>457</v>
      </c>
    </row>
    <row r="49" spans="1:15" s="1" customFormat="1" ht="15.95" customHeight="1" x14ac:dyDescent="0.3">
      <c r="A49" s="476"/>
      <c r="B49" s="476"/>
      <c r="C49" s="4" t="s">
        <v>623</v>
      </c>
      <c r="D49" s="538" t="s">
        <v>66</v>
      </c>
      <c r="E49" s="566">
        <f>F49+G49</f>
        <v>43.204388236</v>
      </c>
      <c r="F49" s="199">
        <f>SUM(H49:J49)</f>
        <v>9.732397648000001</v>
      </c>
      <c r="G49" s="18">
        <f>SUM(K49:M49)</f>
        <v>33.471990587999997</v>
      </c>
      <c r="H49" s="11">
        <v>7.961081933</v>
      </c>
      <c r="I49" s="10">
        <v>1.7676056449999999</v>
      </c>
      <c r="J49" s="10">
        <v>3.7100700000000002E-3</v>
      </c>
      <c r="K49" s="10">
        <v>33.062942499999998</v>
      </c>
      <c r="L49" s="10">
        <v>9.5959223999999996E-2</v>
      </c>
      <c r="M49" s="19">
        <v>0.31308886400000002</v>
      </c>
      <c r="N49" s="549">
        <v>0.54681239000000004</v>
      </c>
      <c r="O49" s="226" t="s">
        <v>457</v>
      </c>
    </row>
    <row r="50" spans="1:15" s="1" customFormat="1" ht="15.95" customHeight="1" x14ac:dyDescent="0.3">
      <c r="A50" s="476"/>
      <c r="B50" s="476" t="s">
        <v>453</v>
      </c>
      <c r="C50" s="4" t="s">
        <v>624</v>
      </c>
      <c r="D50" s="538" t="s">
        <v>66</v>
      </c>
      <c r="E50" s="566">
        <f t="shared" si="14"/>
        <v>63.101750447000001</v>
      </c>
      <c r="F50" s="199">
        <f t="shared" si="12"/>
        <v>18.516792584000001</v>
      </c>
      <c r="G50" s="18">
        <f t="shared" si="13"/>
        <v>44.584957863</v>
      </c>
      <c r="H50" s="11">
        <v>17.359281849999999</v>
      </c>
      <c r="I50" s="10">
        <v>1.15264429</v>
      </c>
      <c r="J50" s="10">
        <v>4.8664440000000002E-3</v>
      </c>
      <c r="K50" s="10">
        <v>44.265491490000002</v>
      </c>
      <c r="L50" s="10">
        <v>6.6429933999999996E-2</v>
      </c>
      <c r="M50" s="19">
        <v>0.253036439</v>
      </c>
      <c r="N50" s="566">
        <v>1.5026149</v>
      </c>
      <c r="O50" s="226"/>
    </row>
    <row r="51" spans="1:15" s="1" customFormat="1" ht="15.95" customHeight="1" x14ac:dyDescent="0.3">
      <c r="A51" s="476"/>
      <c r="B51" s="476" t="s">
        <v>415</v>
      </c>
      <c r="C51" s="4" t="s">
        <v>625</v>
      </c>
      <c r="D51" s="538" t="s">
        <v>66</v>
      </c>
      <c r="E51" s="566">
        <f t="shared" si="14"/>
        <v>37.533012659999997</v>
      </c>
      <c r="F51" s="199">
        <f t="shared" si="12"/>
        <v>24.662046005000001</v>
      </c>
      <c r="G51" s="18">
        <f t="shared" si="13"/>
        <v>12.870966655</v>
      </c>
      <c r="H51" s="11">
        <v>16.271676679999999</v>
      </c>
      <c r="I51" s="10">
        <v>8.3889165400000003</v>
      </c>
      <c r="J51" s="10">
        <v>1.4527850000000001E-3</v>
      </c>
      <c r="K51" s="10">
        <v>11.089013100000001</v>
      </c>
      <c r="L51" s="10">
        <v>0.45081148700000001</v>
      </c>
      <c r="M51" s="19">
        <v>1.3311420679999999</v>
      </c>
      <c r="N51" s="566">
        <v>1.3071435</v>
      </c>
      <c r="O51" s="226"/>
    </row>
    <row r="52" spans="1:15" s="1" customFormat="1" ht="15.95" customHeight="1" thickBot="1" x14ac:dyDescent="0.35">
      <c r="A52" s="476"/>
      <c r="B52" s="479" t="s">
        <v>416</v>
      </c>
      <c r="C52" s="473" t="s">
        <v>626</v>
      </c>
      <c r="D52" s="276" t="s">
        <v>66</v>
      </c>
      <c r="E52" s="569">
        <f t="shared" si="14"/>
        <v>37.189065077999999</v>
      </c>
      <c r="F52" s="270">
        <f t="shared" si="12"/>
        <v>24.133853175999999</v>
      </c>
      <c r="G52" s="134">
        <f t="shared" si="13"/>
        <v>13.055211902000002</v>
      </c>
      <c r="H52" s="14">
        <v>16.524877849999999</v>
      </c>
      <c r="I52" s="15">
        <v>7.6075035030000002</v>
      </c>
      <c r="J52" s="15">
        <v>1.4718229999999999E-3</v>
      </c>
      <c r="K52" s="15">
        <v>11.42751312</v>
      </c>
      <c r="L52" s="15">
        <v>0.409463409</v>
      </c>
      <c r="M52" s="20">
        <v>1.218235373</v>
      </c>
      <c r="N52" s="569">
        <v>1.3490164</v>
      </c>
      <c r="O52" s="227"/>
    </row>
    <row r="53" spans="1:15" s="1" customFormat="1" ht="15.95" customHeight="1" x14ac:dyDescent="0.3">
      <c r="A53" s="2"/>
      <c r="B53" s="2"/>
      <c r="C53" s="2"/>
      <c r="D53" s="256"/>
      <c r="E53" s="194"/>
      <c r="F53" s="54"/>
      <c r="G53" s="54"/>
      <c r="H53" s="54"/>
      <c r="I53" s="54"/>
      <c r="J53" s="54"/>
      <c r="K53" s="54"/>
      <c r="L53" s="54"/>
      <c r="M53" s="54"/>
      <c r="N53"/>
      <c r="O53" s="2"/>
    </row>
    <row r="54" spans="1:15" s="1" customFormat="1" ht="15.95" customHeight="1" x14ac:dyDescent="0.3">
      <c r="B54" s="2"/>
      <c r="C54" s="2"/>
      <c r="D54" s="256"/>
      <c r="E54" s="194"/>
      <c r="F54" s="54"/>
      <c r="G54" s="54"/>
      <c r="H54" s="54"/>
      <c r="I54" s="54"/>
      <c r="J54" s="54"/>
      <c r="K54" s="54"/>
      <c r="L54" s="54"/>
      <c r="M54" s="54"/>
      <c r="N54" s="577"/>
      <c r="O54" s="2"/>
    </row>
    <row r="55" spans="1:15" x14ac:dyDescent="0.2">
      <c r="B55" s="5"/>
      <c r="C55" s="5"/>
      <c r="D55" s="81"/>
      <c r="E55" s="135"/>
      <c r="F55" s="65"/>
      <c r="G55" s="65"/>
      <c r="H55" s="65"/>
      <c r="I55" s="65"/>
      <c r="J55" s="65"/>
      <c r="K55" s="65"/>
      <c r="L55" s="65"/>
      <c r="M55" s="65"/>
      <c r="N55" s="585"/>
      <c r="O55" s="5"/>
    </row>
    <row r="56" spans="1:15" x14ac:dyDescent="0.2">
      <c r="B56" s="5"/>
      <c r="C56" s="5"/>
      <c r="D56" s="81"/>
      <c r="E56" s="135"/>
      <c r="F56" s="65"/>
      <c r="G56" s="65"/>
      <c r="H56" s="65"/>
      <c r="I56" s="65"/>
      <c r="J56" s="65"/>
      <c r="K56" s="65"/>
      <c r="L56" s="65"/>
      <c r="M56" s="65"/>
      <c r="O56" s="5"/>
    </row>
    <row r="57" spans="1:15" x14ac:dyDescent="0.2">
      <c r="B57" s="5"/>
      <c r="C57" s="416"/>
      <c r="D57" s="81"/>
      <c r="E57" s="135"/>
      <c r="F57" s="65"/>
      <c r="G57" s="65"/>
      <c r="H57" s="65"/>
      <c r="I57" s="65"/>
      <c r="J57" s="65"/>
      <c r="K57" s="65"/>
      <c r="L57" s="65"/>
      <c r="M57" s="65"/>
      <c r="N57"/>
      <c r="O57" s="5"/>
    </row>
    <row r="58" spans="1:15" x14ac:dyDescent="0.2">
      <c r="B58" s="5"/>
      <c r="C58" s="5"/>
      <c r="D58" s="81"/>
      <c r="E58" s="135"/>
      <c r="F58" s="65"/>
      <c r="G58" s="65"/>
      <c r="H58" s="312" t="s">
        <v>754</v>
      </c>
      <c r="I58" s="65"/>
      <c r="J58" s="65"/>
      <c r="K58" s="65"/>
      <c r="L58" s="65"/>
      <c r="M58" s="65"/>
      <c r="N58"/>
      <c r="O58" s="5"/>
    </row>
    <row r="59" spans="1:15" x14ac:dyDescent="0.2">
      <c r="B59" s="5"/>
      <c r="C59" s="5"/>
      <c r="D59" s="81"/>
      <c r="E59" s="135"/>
      <c r="F59" s="65"/>
      <c r="G59" s="65"/>
      <c r="H59">
        <v>56.488546999999997</v>
      </c>
      <c r="I59" s="65"/>
      <c r="J59" s="65"/>
      <c r="K59" s="65"/>
      <c r="L59" s="65"/>
      <c r="M59" s="65"/>
      <c r="N59"/>
      <c r="O59" s="5"/>
    </row>
    <row r="60" spans="1:15" x14ac:dyDescent="0.2">
      <c r="B60" s="5"/>
      <c r="C60" s="5"/>
      <c r="D60" s="81"/>
      <c r="E60" s="135"/>
      <c r="F60" s="65"/>
      <c r="G60" s="65"/>
      <c r="H60">
        <v>15.595103999999999</v>
      </c>
      <c r="I60" s="65"/>
      <c r="J60" t="s">
        <v>756</v>
      </c>
      <c r="K60" s="65"/>
      <c r="L60" s="65"/>
      <c r="M60" s="65"/>
      <c r="N60"/>
      <c r="O60" s="5"/>
    </row>
    <row r="61" spans="1:15" x14ac:dyDescent="0.2">
      <c r="B61" s="5"/>
      <c r="C61" s="5"/>
      <c r="D61" s="81"/>
      <c r="E61" s="135"/>
      <c r="F61" s="65"/>
      <c r="G61" s="65"/>
      <c r="H61">
        <v>1.4811563000000001</v>
      </c>
      <c r="I61" s="65"/>
      <c r="J61">
        <v>51.045268999999998</v>
      </c>
      <c r="K61" s="65"/>
      <c r="L61" s="65"/>
      <c r="M61" s="65"/>
      <c r="N61"/>
      <c r="O61" s="5"/>
    </row>
    <row r="62" spans="1:15" x14ac:dyDescent="0.2">
      <c r="B62" s="5"/>
      <c r="C62" s="5"/>
      <c r="D62" s="81"/>
      <c r="E62" s="135"/>
      <c r="F62" s="65"/>
      <c r="G62" s="65"/>
      <c r="H62">
        <v>8.8819972000000005E-4</v>
      </c>
      <c r="I62" s="65"/>
      <c r="J62">
        <v>12.415082999999999</v>
      </c>
      <c r="K62" s="65"/>
      <c r="L62" s="65"/>
      <c r="M62" s="65"/>
      <c r="N62"/>
      <c r="O62" s="5"/>
    </row>
    <row r="63" spans="1:15" x14ac:dyDescent="0.2">
      <c r="E63" s="703"/>
      <c r="H63">
        <v>38.470474000000003</v>
      </c>
      <c r="J63">
        <v>0.70885266000000002</v>
      </c>
      <c r="N63"/>
    </row>
    <row r="64" spans="1:15" x14ac:dyDescent="0.2">
      <c r="E64" s="703"/>
      <c r="H64">
        <v>8.3427550000000003E-2</v>
      </c>
      <c r="J64">
        <v>6.0231602999999997E-4</v>
      </c>
      <c r="N64"/>
    </row>
    <row r="65" spans="5:14" x14ac:dyDescent="0.2">
      <c r="E65" s="703"/>
      <c r="H65">
        <v>0.85749673999999998</v>
      </c>
      <c r="J65">
        <v>37.579352999999998</v>
      </c>
    </row>
    <row r="66" spans="5:14" x14ac:dyDescent="0.2">
      <c r="E66" s="703"/>
      <c r="J66">
        <v>4.8515418999999997E-2</v>
      </c>
      <c r="N66"/>
    </row>
    <row r="67" spans="5:14" x14ac:dyDescent="0.2">
      <c r="E67" s="703"/>
      <c r="J67">
        <v>0.29286213</v>
      </c>
      <c r="N67" s="577"/>
    </row>
    <row r="68" spans="5:14" x14ac:dyDescent="0.2">
      <c r="E68" s="703"/>
      <c r="N68" s="585"/>
    </row>
    <row r="69" spans="5:14" x14ac:dyDescent="0.2">
      <c r="E69" s="703"/>
    </row>
    <row r="70" spans="5:14" x14ac:dyDescent="0.2">
      <c r="E70" s="703"/>
      <c r="N70"/>
    </row>
    <row r="71" spans="5:14" x14ac:dyDescent="0.2">
      <c r="E71" s="703"/>
    </row>
    <row r="72" spans="5:14" x14ac:dyDescent="0.2">
      <c r="E72" s="703"/>
    </row>
    <row r="73" spans="5:14" x14ac:dyDescent="0.2">
      <c r="E73" s="703"/>
    </row>
    <row r="74" spans="5:14" x14ac:dyDescent="0.2">
      <c r="E74" s="703"/>
    </row>
    <row r="79" spans="5:14" x14ac:dyDescent="0.2">
      <c r="N79"/>
    </row>
    <row r="80" spans="5:14" x14ac:dyDescent="0.2">
      <c r="N80" s="577"/>
    </row>
    <row r="81" spans="14:14" x14ac:dyDescent="0.2">
      <c r="N81" s="585"/>
    </row>
    <row r="83" spans="14:14" x14ac:dyDescent="0.2">
      <c r="N83"/>
    </row>
    <row r="84" spans="14:14" x14ac:dyDescent="0.2">
      <c r="N84"/>
    </row>
    <row r="85" spans="14:14" x14ac:dyDescent="0.2">
      <c r="N85"/>
    </row>
    <row r="86" spans="14:14" x14ac:dyDescent="0.2">
      <c r="N86"/>
    </row>
    <row r="87" spans="14:14" x14ac:dyDescent="0.2">
      <c r="N87"/>
    </row>
    <row r="88" spans="14:14" x14ac:dyDescent="0.2">
      <c r="N88"/>
    </row>
    <row r="89" spans="14:14" x14ac:dyDescent="0.2">
      <c r="N89"/>
    </row>
    <row r="90" spans="14:14" x14ac:dyDescent="0.2">
      <c r="N90"/>
    </row>
    <row r="91" spans="14:14" x14ac:dyDescent="0.2">
      <c r="N91"/>
    </row>
  </sheetData>
  <sheetProtection sheet="1" objects="1" scenarios="1"/>
  <mergeCells count="1">
    <mergeCell ref="C26:C29"/>
  </mergeCells>
  <phoneticPr fontId="9" type="noConversion"/>
  <pageMargins left="0.75" right="0.75" top="1" bottom="1" header="0.5" footer="0.5"/>
  <pageSetup paperSize="9" scale="90" orientation="portrait" r:id="rId1"/>
  <headerFooter alignWithMargins="0"/>
  <ignoredErrors>
    <ignoredError sqref="F26:G28 F33:G52 F9:G13 F16:G22" formulaRange="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Blad8">
    <pageSetUpPr fitToPage="1"/>
  </sheetPr>
  <dimension ref="A1:O43"/>
  <sheetViews>
    <sheetView workbookViewId="0"/>
  </sheetViews>
  <sheetFormatPr defaultRowHeight="13.5" outlineLevelCol="1" x14ac:dyDescent="0.3"/>
  <cols>
    <col min="1" max="1" width="2.7109375" style="1" customWidth="1"/>
    <col min="2" max="2" width="32" style="1" customWidth="1"/>
    <col min="3" max="3" width="76.7109375" style="1" customWidth="1"/>
    <col min="4" max="4" width="9.7109375" style="1" customWidth="1"/>
    <col min="5" max="7" width="12.7109375" style="1" customWidth="1"/>
    <col min="8" max="13" width="12.7109375" style="1" hidden="1" customWidth="1" outlineLevel="1"/>
    <col min="14" max="14" width="13.5703125" style="1" customWidth="1" collapsed="1"/>
    <col min="15" max="15" width="76.28515625" style="1" customWidth="1"/>
    <col min="16" max="16384" width="9.140625" style="1"/>
  </cols>
  <sheetData>
    <row r="1" spans="1:15" ht="14.25" thickBot="1" x14ac:dyDescent="0.35"/>
    <row r="2" spans="1:15" customFormat="1" ht="15" x14ac:dyDescent="0.3">
      <c r="B2" s="136" t="s">
        <v>126</v>
      </c>
      <c r="C2" s="137"/>
      <c r="D2" s="146"/>
      <c r="E2" s="111"/>
      <c r="F2" s="111"/>
      <c r="G2" s="111"/>
      <c r="H2" s="111"/>
      <c r="I2" s="111"/>
      <c r="J2" s="111"/>
      <c r="K2" s="111"/>
      <c r="L2" s="111"/>
      <c r="M2" s="111"/>
      <c r="N2" s="111"/>
      <c r="O2" s="112"/>
    </row>
    <row r="3" spans="1:15" customFormat="1" ht="15.75" thickBot="1" x14ac:dyDescent="0.35">
      <c r="B3" s="139"/>
      <c r="C3" s="140"/>
      <c r="D3" s="147"/>
      <c r="E3" s="113"/>
      <c r="F3" s="113"/>
      <c r="G3" s="113"/>
      <c r="H3" s="113"/>
      <c r="I3" s="113"/>
      <c r="J3" s="113"/>
      <c r="K3" s="113"/>
      <c r="L3" s="113"/>
      <c r="M3" s="113"/>
      <c r="N3" s="113"/>
      <c r="O3" s="114"/>
    </row>
    <row r="4" spans="1:15" s="82" customFormat="1" ht="58.5" thickBot="1" x14ac:dyDescent="0.35">
      <c r="B4" s="83" t="s">
        <v>37</v>
      </c>
      <c r="C4" s="342" t="s">
        <v>64</v>
      </c>
      <c r="D4" s="528" t="s">
        <v>60</v>
      </c>
      <c r="E4" s="547" t="s">
        <v>61</v>
      </c>
      <c r="F4" s="129" t="s">
        <v>62</v>
      </c>
      <c r="G4" s="130" t="s">
        <v>63</v>
      </c>
      <c r="H4" s="131" t="s">
        <v>68</v>
      </c>
      <c r="I4" s="132" t="s">
        <v>69</v>
      </c>
      <c r="J4" s="132" t="s">
        <v>70</v>
      </c>
      <c r="K4" s="132" t="s">
        <v>71</v>
      </c>
      <c r="L4" s="132" t="s">
        <v>72</v>
      </c>
      <c r="M4" s="133" t="s">
        <v>73</v>
      </c>
      <c r="N4" s="547" t="s">
        <v>655</v>
      </c>
      <c r="O4" s="85" t="s">
        <v>38</v>
      </c>
    </row>
    <row r="5" spans="1:15" s="350" customFormat="1" thickBot="1" x14ac:dyDescent="0.25">
      <c r="A5" s="353"/>
      <c r="B5" s="352"/>
      <c r="C5" s="360" t="s">
        <v>261</v>
      </c>
      <c r="D5" s="343"/>
      <c r="E5" s="348"/>
      <c r="F5" s="351"/>
      <c r="G5" s="344"/>
      <c r="H5" s="349"/>
      <c r="I5" s="349"/>
      <c r="J5" s="349"/>
      <c r="K5" s="349"/>
      <c r="L5" s="349"/>
      <c r="M5" s="345"/>
      <c r="N5" s="596"/>
      <c r="O5" s="352"/>
    </row>
    <row r="6" spans="1:15" s="151" customFormat="1" ht="15.95" customHeight="1" x14ac:dyDescent="0.2">
      <c r="B6" s="487" t="s">
        <v>29</v>
      </c>
      <c r="C6" s="522" t="s">
        <v>580</v>
      </c>
      <c r="D6" s="534" t="s">
        <v>92</v>
      </c>
      <c r="E6" s="614">
        <f>F6+G6</f>
        <v>31.380639015000003</v>
      </c>
      <c r="F6" s="354">
        <f>SUM(H6:J6)</f>
        <v>30.783859798000002</v>
      </c>
      <c r="G6" s="355">
        <f>SUM(K6:M6)</f>
        <v>0.59677921700000003</v>
      </c>
      <c r="H6" s="356">
        <v>29.729700709999999</v>
      </c>
      <c r="I6" s="357">
        <v>1.0530955390000001</v>
      </c>
      <c r="J6" s="357">
        <v>1.063549E-3</v>
      </c>
      <c r="K6" s="357">
        <v>0.17668499100000001</v>
      </c>
      <c r="L6" s="357">
        <v>6.6177818999999999E-2</v>
      </c>
      <c r="M6" s="358">
        <v>0.35391640699999999</v>
      </c>
      <c r="N6" s="597">
        <v>1.950666</v>
      </c>
      <c r="O6" s="359"/>
    </row>
    <row r="7" spans="1:15" s="151" customFormat="1" ht="15.95" customHeight="1" x14ac:dyDescent="0.2">
      <c r="B7" s="386" t="s">
        <v>39</v>
      </c>
      <c r="C7" s="389" t="s">
        <v>581</v>
      </c>
      <c r="D7" s="535" t="s">
        <v>92</v>
      </c>
      <c r="E7" s="615">
        <f>F7+G7</f>
        <v>1.4548102384999999</v>
      </c>
      <c r="F7" s="188">
        <f>SUM(H7:J7)</f>
        <v>1.4349125754999998</v>
      </c>
      <c r="G7" s="189">
        <f>SUM(K7:M7)</f>
        <v>1.9897662999999996E-2</v>
      </c>
      <c r="H7" s="190">
        <v>1.408668987</v>
      </c>
      <c r="I7" s="191">
        <v>2.6216481999999999E-2</v>
      </c>
      <c r="J7" s="191">
        <v>2.7106499999999999E-5</v>
      </c>
      <c r="K7" s="191">
        <v>9.6876589999999995E-3</v>
      </c>
      <c r="L7" s="191">
        <v>1.6398319999999999E-3</v>
      </c>
      <c r="M7" s="192">
        <v>8.5701719999999992E-3</v>
      </c>
      <c r="N7" s="598">
        <v>8.4830063999999997E-2</v>
      </c>
      <c r="O7" s="153" t="s">
        <v>40</v>
      </c>
    </row>
    <row r="8" spans="1:15" s="151" customFormat="1" ht="15.95" customHeight="1" x14ac:dyDescent="0.2">
      <c r="B8" s="386"/>
      <c r="C8" s="389" t="s">
        <v>582</v>
      </c>
      <c r="D8" s="535" t="s">
        <v>92</v>
      </c>
      <c r="E8" s="615">
        <f t="shared" ref="E8:E26" si="0">F8+G8</f>
        <v>1.4370229846000002</v>
      </c>
      <c r="F8" s="188">
        <f t="shared" ref="F8:F26" si="1">SUM(H8:J8)</f>
        <v>1.4171929876000002</v>
      </c>
      <c r="G8" s="189">
        <f t="shared" ref="G8:G26" si="2">SUM(K8:M8)</f>
        <v>1.9829997000000002E-2</v>
      </c>
      <c r="H8" s="190">
        <v>1.3910903830000001</v>
      </c>
      <c r="I8" s="191">
        <v>2.6075588E-2</v>
      </c>
      <c r="J8" s="191">
        <v>2.7016600000000002E-5</v>
      </c>
      <c r="K8" s="191">
        <v>9.6616510000000003E-3</v>
      </c>
      <c r="L8" s="191">
        <v>1.6321249999999999E-3</v>
      </c>
      <c r="M8" s="192">
        <v>8.5362210000000001E-3</v>
      </c>
      <c r="N8" s="598">
        <v>8.3857870000000001E-2</v>
      </c>
      <c r="O8" s="153"/>
    </row>
    <row r="9" spans="1:15" s="151" customFormat="1" ht="15.95" customHeight="1" x14ac:dyDescent="0.2">
      <c r="B9" s="386"/>
      <c r="C9" s="389" t="s">
        <v>583</v>
      </c>
      <c r="D9" s="535" t="s">
        <v>92</v>
      </c>
      <c r="E9" s="615">
        <f t="shared" si="0"/>
        <v>1.4379898085</v>
      </c>
      <c r="F9" s="188">
        <f t="shared" si="1"/>
        <v>1.4181561315</v>
      </c>
      <c r="G9" s="189">
        <f t="shared" si="2"/>
        <v>1.9833677000000001E-2</v>
      </c>
      <c r="H9" s="190">
        <v>1.392045867</v>
      </c>
      <c r="I9" s="191">
        <v>2.6083242999999999E-2</v>
      </c>
      <c r="J9" s="191">
        <v>2.7021499999999999E-5</v>
      </c>
      <c r="K9" s="191">
        <v>9.6630659999999997E-3</v>
      </c>
      <c r="L9" s="191">
        <v>1.6325440000000001E-3</v>
      </c>
      <c r="M9" s="192">
        <v>8.5380669999999999E-3</v>
      </c>
      <c r="N9" s="598">
        <v>8.4422330000000004E-2</v>
      </c>
      <c r="O9" s="153"/>
    </row>
    <row r="10" spans="1:15" s="151" customFormat="1" ht="15.95" customHeight="1" x14ac:dyDescent="0.2">
      <c r="B10" s="386" t="s">
        <v>41</v>
      </c>
      <c r="C10" s="523" t="s">
        <v>584</v>
      </c>
      <c r="D10" s="535" t="s">
        <v>92</v>
      </c>
      <c r="E10" s="615">
        <f t="shared" si="0"/>
        <v>2.7941400604000002</v>
      </c>
      <c r="F10" s="188">
        <f t="shared" si="1"/>
        <v>2.7620041454000002</v>
      </c>
      <c r="G10" s="189">
        <f t="shared" si="2"/>
        <v>3.2135915000000001E-2</v>
      </c>
      <c r="H10" s="190">
        <v>2.7175030150000001</v>
      </c>
      <c r="I10" s="191">
        <v>4.4437854999999998E-2</v>
      </c>
      <c r="J10" s="191">
        <v>6.3275399999999994E-5</v>
      </c>
      <c r="K10" s="191">
        <v>1.5136128E-2</v>
      </c>
      <c r="L10" s="191">
        <v>2.679439E-3</v>
      </c>
      <c r="M10" s="192">
        <v>1.4320348E-2</v>
      </c>
      <c r="N10" s="598">
        <v>0.16989070000000001</v>
      </c>
      <c r="O10" s="153" t="s">
        <v>40</v>
      </c>
    </row>
    <row r="11" spans="1:15" s="151" customFormat="1" ht="15.95" customHeight="1" x14ac:dyDescent="0.2">
      <c r="B11" s="386"/>
      <c r="C11" s="523" t="s">
        <v>585</v>
      </c>
      <c r="D11" s="535" t="s">
        <v>92</v>
      </c>
      <c r="E11" s="615">
        <f t="shared" si="0"/>
        <v>2.7704122605000001</v>
      </c>
      <c r="F11" s="188">
        <f t="shared" si="1"/>
        <v>2.7383666165</v>
      </c>
      <c r="G11" s="189">
        <f t="shared" si="2"/>
        <v>3.2045643999999998E-2</v>
      </c>
      <c r="H11" s="190">
        <v>2.6940535560000001</v>
      </c>
      <c r="I11" s="191">
        <v>4.4249904999999999E-2</v>
      </c>
      <c r="J11" s="191">
        <v>6.3155499999999995E-5</v>
      </c>
      <c r="K11" s="191">
        <v>1.5101430000000001E-2</v>
      </c>
      <c r="L11" s="191">
        <v>2.669158E-3</v>
      </c>
      <c r="M11" s="192">
        <v>1.4275056E-2</v>
      </c>
      <c r="N11" s="598">
        <v>0.16860201999999999</v>
      </c>
      <c r="O11" s="153"/>
    </row>
    <row r="12" spans="1:15" s="151" customFormat="1" ht="15.95" customHeight="1" x14ac:dyDescent="0.2">
      <c r="B12" s="386"/>
      <c r="C12" s="523" t="s">
        <v>586</v>
      </c>
      <c r="D12" s="535" t="s">
        <v>92</v>
      </c>
      <c r="E12" s="615">
        <f t="shared" si="0"/>
        <v>2.771905319</v>
      </c>
      <c r="F12" s="188">
        <f t="shared" si="1"/>
        <v>2.7398539890000002</v>
      </c>
      <c r="G12" s="189">
        <f t="shared" si="2"/>
        <v>3.2051330000000003E-2</v>
      </c>
      <c r="H12" s="190">
        <v>2.695529091</v>
      </c>
      <c r="I12" s="191">
        <v>4.4261735000000003E-2</v>
      </c>
      <c r="J12" s="191">
        <v>6.3163000000000005E-5</v>
      </c>
      <c r="K12" s="191">
        <v>1.5103615000000001E-2</v>
      </c>
      <c r="L12" s="191">
        <v>2.6698049999999999E-3</v>
      </c>
      <c r="M12" s="192">
        <v>1.427791E-2</v>
      </c>
      <c r="N12" s="598">
        <v>0.16987706</v>
      </c>
      <c r="O12" s="153"/>
    </row>
    <row r="13" spans="1:15" s="151" customFormat="1" ht="15.95" customHeight="1" x14ac:dyDescent="0.2">
      <c r="B13" s="386" t="s">
        <v>42</v>
      </c>
      <c r="C13" s="523" t="s">
        <v>587</v>
      </c>
      <c r="D13" s="535" t="s">
        <v>92</v>
      </c>
      <c r="E13" s="615">
        <f t="shared" si="0"/>
        <v>3.5690332081</v>
      </c>
      <c r="F13" s="188">
        <f t="shared" si="1"/>
        <v>3.5253376451</v>
      </c>
      <c r="G13" s="189">
        <f t="shared" si="2"/>
        <v>4.3695563E-2</v>
      </c>
      <c r="H13" s="190">
        <v>3.465532193</v>
      </c>
      <c r="I13" s="191">
        <v>5.9705770999999998E-2</v>
      </c>
      <c r="J13" s="191">
        <v>9.9681100000000003E-5</v>
      </c>
      <c r="K13" s="191">
        <v>2.0518227999999999E-2</v>
      </c>
      <c r="L13" s="191">
        <v>3.5752750000000002E-3</v>
      </c>
      <c r="M13" s="192">
        <v>1.9602060000000001E-2</v>
      </c>
      <c r="N13" s="598">
        <v>0.21987950000000001</v>
      </c>
      <c r="O13" s="153" t="s">
        <v>40</v>
      </c>
    </row>
    <row r="14" spans="1:15" s="151" customFormat="1" ht="15.95" customHeight="1" x14ac:dyDescent="0.2">
      <c r="B14" s="386"/>
      <c r="C14" s="523" t="s">
        <v>588</v>
      </c>
      <c r="D14" s="535" t="s">
        <v>92</v>
      </c>
      <c r="E14" s="615">
        <f t="shared" si="0"/>
        <v>3.5255720194000002</v>
      </c>
      <c r="F14" s="188">
        <f t="shared" si="1"/>
        <v>3.4820418014000003</v>
      </c>
      <c r="G14" s="189">
        <f t="shared" si="2"/>
        <v>4.3530217999999996E-2</v>
      </c>
      <c r="H14" s="190">
        <v>3.4225808230000001</v>
      </c>
      <c r="I14" s="191">
        <v>5.9361517000000003E-2</v>
      </c>
      <c r="J14" s="191">
        <v>9.9461400000000003E-5</v>
      </c>
      <c r="K14" s="191">
        <v>2.0454673E-2</v>
      </c>
      <c r="L14" s="191">
        <v>3.5564450000000001E-3</v>
      </c>
      <c r="M14" s="192">
        <v>1.9519100000000001E-2</v>
      </c>
      <c r="N14" s="598">
        <v>0.21768778999999999</v>
      </c>
      <c r="O14" s="153"/>
    </row>
    <row r="15" spans="1:15" s="151" customFormat="1" ht="15.95" customHeight="1" x14ac:dyDescent="0.2">
      <c r="B15" s="386"/>
      <c r="C15" s="523" t="s">
        <v>589</v>
      </c>
      <c r="D15" s="535" t="s">
        <v>92</v>
      </c>
      <c r="E15" s="615">
        <f t="shared" si="0"/>
        <v>3.5238343076</v>
      </c>
      <c r="F15" s="188">
        <f t="shared" si="1"/>
        <v>3.4803107066000001</v>
      </c>
      <c r="G15" s="189">
        <f t="shared" si="2"/>
        <v>4.3523601000000002E-2</v>
      </c>
      <c r="H15" s="190">
        <v>3.4208635049999998</v>
      </c>
      <c r="I15" s="191">
        <v>5.9347748999999998E-2</v>
      </c>
      <c r="J15" s="191">
        <v>9.9452599999999997E-5</v>
      </c>
      <c r="K15" s="191">
        <v>2.0452132000000001E-2</v>
      </c>
      <c r="L15" s="191">
        <v>3.5556920000000001E-3</v>
      </c>
      <c r="M15" s="192">
        <v>1.9515777000000002E-2</v>
      </c>
      <c r="N15" s="598">
        <v>0.21918686000000001</v>
      </c>
      <c r="O15" s="153"/>
    </row>
    <row r="16" spans="1:15" s="151" customFormat="1" ht="15.95" customHeight="1" x14ac:dyDescent="0.2">
      <c r="B16" s="386" t="s">
        <v>43</v>
      </c>
      <c r="C16" s="523" t="s">
        <v>590</v>
      </c>
      <c r="D16" s="535" t="s">
        <v>92</v>
      </c>
      <c r="E16" s="615">
        <f t="shared" si="0"/>
        <v>8.4426700790000009</v>
      </c>
      <c r="F16" s="188">
        <f t="shared" si="1"/>
        <v>8.3271927570000006</v>
      </c>
      <c r="G16" s="189">
        <f t="shared" si="2"/>
        <v>0.11547732199999999</v>
      </c>
      <c r="H16" s="190">
        <v>8.1724492259999995</v>
      </c>
      <c r="I16" s="191">
        <v>0.15443900999999999</v>
      </c>
      <c r="J16" s="191">
        <v>3.0452099999999998E-4</v>
      </c>
      <c r="K16" s="191">
        <v>5.4195727999999999E-2</v>
      </c>
      <c r="L16" s="191">
        <v>9.195099E-3</v>
      </c>
      <c r="M16" s="192">
        <v>5.2086494999999997E-2</v>
      </c>
      <c r="N16" s="598">
        <v>0.52529077000000002</v>
      </c>
      <c r="O16" s="153" t="s">
        <v>40</v>
      </c>
    </row>
    <row r="17" spans="1:15" s="151" customFormat="1" ht="15.95" customHeight="1" x14ac:dyDescent="0.2">
      <c r="B17" s="386"/>
      <c r="C17" s="523" t="s">
        <v>591</v>
      </c>
      <c r="D17" s="535" t="s">
        <v>92</v>
      </c>
      <c r="E17" s="615">
        <f t="shared" si="0"/>
        <v>8.3485244770000016</v>
      </c>
      <c r="F17" s="188">
        <f t="shared" si="1"/>
        <v>8.2334052960000008</v>
      </c>
      <c r="G17" s="189">
        <f t="shared" si="2"/>
        <v>0.115119181</v>
      </c>
      <c r="H17" s="190">
        <v>8.0794079760000006</v>
      </c>
      <c r="I17" s="191">
        <v>0.15369327499999999</v>
      </c>
      <c r="J17" s="191">
        <v>3.0404500000000002E-4</v>
      </c>
      <c r="K17" s="191">
        <v>5.4058064000000003E-2</v>
      </c>
      <c r="L17" s="191">
        <v>9.1543079999999999E-3</v>
      </c>
      <c r="M17" s="192">
        <v>5.1906808999999998E-2</v>
      </c>
      <c r="N17" s="598">
        <v>0.52009950999999999</v>
      </c>
      <c r="O17" s="153"/>
    </row>
    <row r="18" spans="1:15" s="151" customFormat="1" ht="15.95" customHeight="1" x14ac:dyDescent="0.2">
      <c r="B18" s="386"/>
      <c r="C18" s="523" t="s">
        <v>592</v>
      </c>
      <c r="D18" s="535" t="s">
        <v>92</v>
      </c>
      <c r="E18" s="615">
        <f t="shared" si="0"/>
        <v>8.3333729330000015</v>
      </c>
      <c r="F18" s="188">
        <f t="shared" si="1"/>
        <v>8.2183113970000008</v>
      </c>
      <c r="G18" s="189">
        <f t="shared" si="2"/>
        <v>0.11506153599999999</v>
      </c>
      <c r="H18" s="190">
        <v>8.064434146</v>
      </c>
      <c r="I18" s="191">
        <v>0.153573283</v>
      </c>
      <c r="J18" s="191">
        <v>3.03968E-4</v>
      </c>
      <c r="K18" s="191">
        <v>5.4035901999999997E-2</v>
      </c>
      <c r="L18" s="191">
        <v>9.1477439999999993E-3</v>
      </c>
      <c r="M18" s="192">
        <v>5.1877890000000003E-2</v>
      </c>
      <c r="N18" s="598">
        <v>0.52217444999999996</v>
      </c>
      <c r="O18" s="153"/>
    </row>
    <row r="19" spans="1:15" s="151" customFormat="1" ht="15.95" customHeight="1" x14ac:dyDescent="0.2">
      <c r="B19" s="386" t="s">
        <v>402</v>
      </c>
      <c r="C19" s="485" t="s">
        <v>593</v>
      </c>
      <c r="D19" s="535" t="s">
        <v>92</v>
      </c>
      <c r="E19" s="615">
        <f t="shared" si="0"/>
        <v>0.82189002909999997</v>
      </c>
      <c r="F19" s="188">
        <f t="shared" si="1"/>
        <v>0.75736248210000001</v>
      </c>
      <c r="G19" s="486">
        <f t="shared" si="2"/>
        <v>6.4527547000000005E-2</v>
      </c>
      <c r="H19" s="190">
        <v>0.55675688700000003</v>
      </c>
      <c r="I19" s="191">
        <v>0.20058135099999999</v>
      </c>
      <c r="J19" s="191">
        <v>2.4244100000000001E-5</v>
      </c>
      <c r="K19" s="191">
        <v>1.6448436E-2</v>
      </c>
      <c r="L19" s="191">
        <v>1.1067227000000001E-2</v>
      </c>
      <c r="M19" s="192">
        <v>3.7011884000000002E-2</v>
      </c>
      <c r="N19" s="599">
        <v>4.6817999999999999E-2</v>
      </c>
      <c r="O19" s="153"/>
    </row>
    <row r="20" spans="1:15" s="151" customFormat="1" ht="15.95" customHeight="1" x14ac:dyDescent="0.2">
      <c r="B20" s="386" t="s">
        <v>403</v>
      </c>
      <c r="C20" s="485" t="s">
        <v>594</v>
      </c>
      <c r="D20" s="535" t="s">
        <v>92</v>
      </c>
      <c r="E20" s="615">
        <f t="shared" si="0"/>
        <v>0.86921499520000001</v>
      </c>
      <c r="F20" s="188">
        <f t="shared" si="1"/>
        <v>0.84879590319999998</v>
      </c>
      <c r="G20" s="189">
        <f t="shared" si="2"/>
        <v>2.0419092E-2</v>
      </c>
      <c r="H20" s="190">
        <v>0.82415280099999999</v>
      </c>
      <c r="I20" s="191">
        <v>2.4621605000000001E-2</v>
      </c>
      <c r="J20" s="191">
        <v>2.1497200000000001E-5</v>
      </c>
      <c r="K20" s="191">
        <v>8.6283939999999993E-3</v>
      </c>
      <c r="L20" s="191">
        <v>1.6344389999999999E-3</v>
      </c>
      <c r="M20" s="192">
        <v>1.0156259000000001E-2</v>
      </c>
      <c r="N20" s="599">
        <v>5.9339020999999999E-2</v>
      </c>
      <c r="O20" s="153"/>
    </row>
    <row r="21" spans="1:15" s="151" customFormat="1" ht="15.95" customHeight="1" x14ac:dyDescent="0.2">
      <c r="B21" s="386" t="s">
        <v>44</v>
      </c>
      <c r="C21" s="485" t="s">
        <v>595</v>
      </c>
      <c r="D21" s="535" t="s">
        <v>92</v>
      </c>
      <c r="E21" s="615">
        <f t="shared" si="0"/>
        <v>0.64990681299999997</v>
      </c>
      <c r="F21" s="188">
        <f t="shared" si="1"/>
        <v>0.63882722699999994</v>
      </c>
      <c r="G21" s="189">
        <f t="shared" si="2"/>
        <v>1.1079586000000001E-2</v>
      </c>
      <c r="H21" s="190">
        <v>0.62232900800000002</v>
      </c>
      <c r="I21" s="191">
        <v>1.6364368000000001E-2</v>
      </c>
      <c r="J21" s="191">
        <v>1.3385099999999999E-4</v>
      </c>
      <c r="K21" s="191">
        <v>4.2427740000000004E-3</v>
      </c>
      <c r="L21" s="191">
        <v>1.0388649999999999E-3</v>
      </c>
      <c r="M21" s="192">
        <v>5.7979470000000003E-3</v>
      </c>
      <c r="N21" s="600">
        <v>4.7969431999999999E-2</v>
      </c>
      <c r="O21" s="153"/>
    </row>
    <row r="22" spans="1:15" s="151" customFormat="1" ht="15.95" customHeight="1" x14ac:dyDescent="0.2">
      <c r="B22" s="386" t="s">
        <v>45</v>
      </c>
      <c r="C22" s="485" t="s">
        <v>596</v>
      </c>
      <c r="D22" s="535" t="s">
        <v>92</v>
      </c>
      <c r="E22" s="615">
        <f t="shared" si="0"/>
        <v>0.70867746899999995</v>
      </c>
      <c r="F22" s="188">
        <f t="shared" si="1"/>
        <v>0.69586655599999991</v>
      </c>
      <c r="G22" s="189">
        <f t="shared" si="2"/>
        <v>1.2810913E-2</v>
      </c>
      <c r="H22" s="190">
        <v>0.67384336899999997</v>
      </c>
      <c r="I22" s="191">
        <v>2.1913241999999999E-2</v>
      </c>
      <c r="J22" s="191">
        <v>1.0994500000000001E-4</v>
      </c>
      <c r="K22" s="191">
        <v>4.1524190000000001E-3</v>
      </c>
      <c r="L22" s="191">
        <v>1.398201E-3</v>
      </c>
      <c r="M22" s="192">
        <v>7.2602930000000001E-3</v>
      </c>
      <c r="N22" s="600">
        <v>5.1705810999999997E-2</v>
      </c>
      <c r="O22" s="153"/>
    </row>
    <row r="23" spans="1:15" s="151" customFormat="1" ht="15.95" customHeight="1" x14ac:dyDescent="0.2">
      <c r="B23" s="386" t="s">
        <v>46</v>
      </c>
      <c r="C23" s="485" t="s">
        <v>597</v>
      </c>
      <c r="D23" s="535" t="s">
        <v>92</v>
      </c>
      <c r="E23" s="615">
        <f>F23+G23</f>
        <v>9.5278917949999986E-2</v>
      </c>
      <c r="F23" s="188">
        <f t="shared" si="1"/>
        <v>9.3363305949999989E-2</v>
      </c>
      <c r="G23" s="189">
        <f t="shared" si="2"/>
        <v>1.9156120000000001E-3</v>
      </c>
      <c r="H23" s="190">
        <v>8.9075949000000001E-2</v>
      </c>
      <c r="I23" s="191">
        <v>4.2862450000000002E-3</v>
      </c>
      <c r="J23" s="191">
        <v>1.11195E-6</v>
      </c>
      <c r="K23" s="191">
        <v>3.8339599999999999E-4</v>
      </c>
      <c r="L23" s="191">
        <v>2.7725800000000001E-4</v>
      </c>
      <c r="M23" s="192">
        <v>1.254958E-3</v>
      </c>
      <c r="N23" s="599">
        <v>6.0978615000000002E-3</v>
      </c>
      <c r="O23" s="153"/>
    </row>
    <row r="24" spans="1:15" s="151" customFormat="1" ht="15.95" customHeight="1" x14ac:dyDescent="0.2">
      <c r="B24" s="386" t="s">
        <v>47</v>
      </c>
      <c r="C24" s="485" t="s">
        <v>598</v>
      </c>
      <c r="D24" s="535" t="s">
        <v>92</v>
      </c>
      <c r="E24" s="615">
        <f t="shared" si="0"/>
        <v>0.17905440474999998</v>
      </c>
      <c r="F24" s="188">
        <f t="shared" si="1"/>
        <v>0.17566840574999998</v>
      </c>
      <c r="G24" s="189">
        <f t="shared" si="2"/>
        <v>3.3859990000000002E-3</v>
      </c>
      <c r="H24" s="190">
        <v>0.168091883</v>
      </c>
      <c r="I24" s="191">
        <v>7.5730679999999996E-3</v>
      </c>
      <c r="J24" s="191">
        <v>3.4547499999999998E-6</v>
      </c>
      <c r="K24" s="191">
        <v>6.8994E-4</v>
      </c>
      <c r="L24" s="191">
        <v>4.8930100000000004E-4</v>
      </c>
      <c r="M24" s="192">
        <v>2.2067580000000001E-3</v>
      </c>
      <c r="N24" s="599">
        <v>1.1546756E-2</v>
      </c>
      <c r="O24" s="153"/>
    </row>
    <row r="25" spans="1:15" s="151" customFormat="1" ht="15.95" customHeight="1" x14ac:dyDescent="0.2">
      <c r="B25" s="386" t="s">
        <v>48</v>
      </c>
      <c r="C25" s="389" t="s">
        <v>599</v>
      </c>
      <c r="D25" s="535" t="s">
        <v>92</v>
      </c>
      <c r="E25" s="616">
        <f t="shared" si="0"/>
        <v>26.177649663</v>
      </c>
      <c r="F25" s="188">
        <f t="shared" si="1"/>
        <v>26.098077679999999</v>
      </c>
      <c r="G25" s="189">
        <f t="shared" si="2"/>
        <v>7.9571982999999999E-2</v>
      </c>
      <c r="H25" s="185">
        <v>25.917500669999999</v>
      </c>
      <c r="I25" s="186">
        <v>0.180468405</v>
      </c>
      <c r="J25" s="186">
        <v>1.0860499999999999E-4</v>
      </c>
      <c r="K25" s="186">
        <v>2.2791984000000001E-2</v>
      </c>
      <c r="L25" s="186">
        <v>9.7555699999999999E-3</v>
      </c>
      <c r="M25" s="187">
        <v>4.7024429E-2</v>
      </c>
      <c r="N25" s="599">
        <v>1.7003659</v>
      </c>
      <c r="O25" s="153"/>
    </row>
    <row r="26" spans="1:15" s="151" customFormat="1" ht="15.95" customHeight="1" x14ac:dyDescent="0.2">
      <c r="B26" s="386" t="s">
        <v>49</v>
      </c>
      <c r="C26" s="485" t="s">
        <v>600</v>
      </c>
      <c r="D26" s="535" t="s">
        <v>92</v>
      </c>
      <c r="E26" s="616">
        <f t="shared" si="0"/>
        <v>16.880298158599999</v>
      </c>
      <c r="F26" s="188">
        <f t="shared" si="1"/>
        <v>16.812885951599998</v>
      </c>
      <c r="G26" s="189">
        <f t="shared" si="2"/>
        <v>6.7412207000000002E-2</v>
      </c>
      <c r="H26" s="185">
        <v>16.668182479999999</v>
      </c>
      <c r="I26" s="186">
        <v>0.144632922</v>
      </c>
      <c r="J26" s="186">
        <v>7.0549600000000006E-5</v>
      </c>
      <c r="K26" s="186">
        <v>2.0234513999999999E-2</v>
      </c>
      <c r="L26" s="186">
        <v>8.1988070000000007E-3</v>
      </c>
      <c r="M26" s="187">
        <v>3.8978885999999997E-2</v>
      </c>
      <c r="N26" s="599">
        <v>1.0959433000000001</v>
      </c>
      <c r="O26" s="153"/>
    </row>
    <row r="27" spans="1:15" s="151" customFormat="1" ht="29.25" customHeight="1" thickBot="1" x14ac:dyDescent="0.25">
      <c r="A27" s="690"/>
      <c r="B27" s="387" t="s">
        <v>50</v>
      </c>
      <c r="C27" s="488" t="s">
        <v>28</v>
      </c>
      <c r="D27" s="536"/>
      <c r="E27" s="691" t="s">
        <v>51</v>
      </c>
      <c r="F27" s="157"/>
      <c r="G27" s="158"/>
      <c r="H27" s="159"/>
      <c r="I27" s="155"/>
      <c r="J27" s="155"/>
      <c r="K27" s="160"/>
      <c r="L27" s="160"/>
      <c r="M27" s="156"/>
      <c r="N27" s="601" t="s">
        <v>51</v>
      </c>
      <c r="O27" s="154" t="s">
        <v>52</v>
      </c>
    </row>
    <row r="28" spans="1:15" x14ac:dyDescent="0.3">
      <c r="B28" s="2"/>
      <c r="C28" s="2"/>
      <c r="D28" s="2"/>
      <c r="E28" s="6"/>
      <c r="N28" s="2"/>
    </row>
    <row r="29" spans="1:15" x14ac:dyDescent="0.3">
      <c r="B29" s="2"/>
      <c r="C29" s="2"/>
      <c r="D29" s="2"/>
      <c r="E29" s="6"/>
      <c r="N29" s="2"/>
    </row>
    <row r="30" spans="1:15" ht="15" x14ac:dyDescent="0.3">
      <c r="B30" s="183"/>
      <c r="C30" s="184"/>
      <c r="D30" s="253"/>
      <c r="E30" s="440"/>
      <c r="H30"/>
      <c r="I30"/>
      <c r="J30"/>
      <c r="K30"/>
      <c r="L30"/>
      <c r="M30"/>
    </row>
    <row r="31" spans="1:15" ht="14.25" x14ac:dyDescent="0.3">
      <c r="B31" s="180"/>
      <c r="C31" s="181"/>
      <c r="E31" s="9"/>
      <c r="H31" s="9"/>
      <c r="I31" s="9"/>
      <c r="J31" s="9"/>
      <c r="K31" s="9"/>
      <c r="L31" s="9"/>
      <c r="M31" s="9"/>
    </row>
    <row r="32" spans="1:15" ht="14.25" x14ac:dyDescent="0.3">
      <c r="B32" s="180"/>
      <c r="C32" s="180"/>
      <c r="E32" s="9"/>
      <c r="H32" s="9"/>
      <c r="I32" s="9"/>
      <c r="J32" s="9"/>
      <c r="K32" s="9"/>
      <c r="L32" s="9"/>
      <c r="M32" s="9"/>
      <c r="N32" s="546"/>
      <c r="O32" s="152"/>
    </row>
    <row r="33" spans="2:15" ht="14.25" x14ac:dyDescent="0.3">
      <c r="B33" s="180"/>
      <c r="C33"/>
      <c r="E33" s="182"/>
      <c r="H33" s="182"/>
      <c r="I33" s="182"/>
      <c r="J33" s="182"/>
      <c r="K33" s="182"/>
      <c r="L33" s="182"/>
      <c r="M33" s="182"/>
    </row>
    <row r="34" spans="2:15" ht="14.25" x14ac:dyDescent="0.3">
      <c r="B34" s="180"/>
      <c r="C34"/>
      <c r="E34" s="182"/>
      <c r="H34" s="182"/>
      <c r="I34" s="182"/>
      <c r="J34" s="182"/>
      <c r="K34" s="182"/>
      <c r="L34" s="182"/>
      <c r="M34" s="182"/>
    </row>
    <row r="35" spans="2:15" ht="14.25" x14ac:dyDescent="0.3">
      <c r="B35" s="180"/>
      <c r="C35"/>
      <c r="E35" s="182"/>
      <c r="H35" s="182"/>
      <c r="I35" s="182"/>
      <c r="J35" s="182"/>
      <c r="K35" s="182"/>
      <c r="L35" s="182"/>
      <c r="M35" s="182"/>
    </row>
    <row r="36" spans="2:15" ht="14.25" x14ac:dyDescent="0.3">
      <c r="B36" s="180"/>
      <c r="C36" s="181"/>
      <c r="E36" s="182"/>
      <c r="H36" s="182"/>
      <c r="I36" s="182"/>
      <c r="J36" s="182"/>
      <c r="K36" s="182"/>
      <c r="L36" s="182"/>
      <c r="M36" s="182"/>
    </row>
    <row r="37" spans="2:15" ht="14.25" x14ac:dyDescent="0.3">
      <c r="B37" s="180"/>
      <c r="C37" s="181"/>
      <c r="E37" s="182"/>
      <c r="H37" s="182"/>
      <c r="I37" s="182"/>
      <c r="J37" s="182"/>
      <c r="K37" s="182"/>
      <c r="L37" s="182"/>
      <c r="M37" s="182"/>
    </row>
    <row r="38" spans="2:15" ht="14.25" x14ac:dyDescent="0.3">
      <c r="B38" s="180"/>
      <c r="C38" s="181"/>
      <c r="E38" s="182"/>
      <c r="H38" s="182"/>
      <c r="I38" s="182"/>
      <c r="J38" s="182"/>
      <c r="K38" s="182"/>
      <c r="L38" s="182"/>
      <c r="M38" s="182"/>
    </row>
    <row r="39" spans="2:15" ht="14.25" x14ac:dyDescent="0.3">
      <c r="B39" s="180"/>
      <c r="C39" s="181"/>
      <c r="E39" s="182"/>
      <c r="H39" s="182"/>
      <c r="I39" s="182"/>
      <c r="J39" s="182"/>
      <c r="K39" s="182"/>
      <c r="L39" s="182"/>
      <c r="M39" s="182"/>
    </row>
    <row r="40" spans="2:15" ht="14.25" x14ac:dyDescent="0.3">
      <c r="B40" s="180"/>
      <c r="C40" s="181"/>
      <c r="E40" s="182"/>
      <c r="H40" s="182"/>
      <c r="I40" s="182"/>
      <c r="J40" s="182"/>
      <c r="K40" s="182"/>
      <c r="L40" s="182"/>
      <c r="M40" s="182"/>
    </row>
    <row r="41" spans="2:15" ht="14.25" x14ac:dyDescent="0.3">
      <c r="B41" s="180"/>
      <c r="C41" s="181"/>
      <c r="E41" s="182"/>
      <c r="H41" s="182"/>
      <c r="I41" s="182"/>
      <c r="J41" s="182"/>
      <c r="K41" s="182"/>
      <c r="L41" s="182"/>
      <c r="M41" s="182"/>
    </row>
    <row r="42" spans="2:15" ht="14.25" x14ac:dyDescent="0.3">
      <c r="B42" s="180"/>
      <c r="C42" s="181"/>
      <c r="E42" s="182"/>
      <c r="H42" s="182"/>
      <c r="I42" s="182"/>
      <c r="J42" s="182"/>
      <c r="K42" s="182"/>
      <c r="L42" s="182"/>
      <c r="M42" s="182"/>
      <c r="O42" s="42"/>
    </row>
    <row r="43" spans="2:15" x14ac:dyDescent="0.3">
      <c r="E43" s="42"/>
      <c r="F43" s="42"/>
      <c r="G43" s="42"/>
      <c r="H43" s="42"/>
      <c r="I43" s="42"/>
      <c r="J43" s="42"/>
      <c r="K43" s="42"/>
      <c r="L43" s="42"/>
      <c r="M43" s="42"/>
      <c r="O43" s="42"/>
    </row>
  </sheetData>
  <sheetProtection sheet="1" objects="1" scenarios="1"/>
  <phoneticPr fontId="5" type="noConversion"/>
  <pageMargins left="0.75" right="0.75" top="1" bottom="1" header="0.5" footer="0.5"/>
  <pageSetup paperSize="9" orientation="portrait" r:id="rId1"/>
  <headerFooter alignWithMargins="0"/>
  <ignoredErrors>
    <ignoredError sqref="F6:G7 F8:G26" formulaRange="1"/>
    <ignoredError sqref="E27" numberStoredAsText="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Blad9"/>
  <dimension ref="A1:O47"/>
  <sheetViews>
    <sheetView workbookViewId="0"/>
  </sheetViews>
  <sheetFormatPr defaultRowHeight="12.75" outlineLevelCol="1" x14ac:dyDescent="0.2"/>
  <cols>
    <col min="1" max="1" width="3.28515625" customWidth="1"/>
    <col min="2" max="2" width="39.42578125" customWidth="1"/>
    <col min="3" max="3" width="94" customWidth="1"/>
    <col min="4" max="4" width="12.85546875" customWidth="1"/>
    <col min="5" max="7" width="13.42578125" customWidth="1"/>
    <col min="8" max="13" width="13.42578125" hidden="1" customWidth="1" outlineLevel="1"/>
    <col min="14" max="14" width="13.42578125" customWidth="1" collapsed="1"/>
    <col min="15" max="15" width="90.5703125" customWidth="1"/>
  </cols>
  <sheetData>
    <row r="1" spans="1:15" ht="13.5" thickBot="1" x14ac:dyDescent="0.25"/>
    <row r="2" spans="1:15" s="82" customFormat="1" x14ac:dyDescent="0.2">
      <c r="B2" s="100" t="s">
        <v>229</v>
      </c>
      <c r="C2" s="101"/>
      <c r="D2" s="101"/>
      <c r="E2" s="101"/>
      <c r="F2" s="102"/>
      <c r="G2" s="102"/>
      <c r="H2" s="102"/>
      <c r="I2" s="102"/>
      <c r="J2" s="102"/>
      <c r="K2" s="102"/>
      <c r="L2" s="102"/>
      <c r="M2" s="102"/>
      <c r="N2" s="602"/>
      <c r="O2" s="103"/>
    </row>
    <row r="3" spans="1:15" s="82" customFormat="1" ht="13.5" thickBot="1" x14ac:dyDescent="0.25">
      <c r="B3" s="104"/>
      <c r="C3" s="105"/>
      <c r="D3" s="105"/>
      <c r="E3" s="105"/>
      <c r="F3" s="106"/>
      <c r="G3" s="106"/>
      <c r="H3" s="106"/>
      <c r="I3" s="106"/>
      <c r="J3" s="106"/>
      <c r="K3" s="106"/>
      <c r="L3" s="106"/>
      <c r="M3" s="106"/>
      <c r="N3" s="603"/>
      <c r="O3" s="107"/>
    </row>
    <row r="4" spans="1:15" s="82" customFormat="1" ht="58.5" thickBot="1" x14ac:dyDescent="0.35">
      <c r="B4" s="83" t="s">
        <v>37</v>
      </c>
      <c r="C4" s="342" t="s">
        <v>64</v>
      </c>
      <c r="D4" s="528" t="s">
        <v>60</v>
      </c>
      <c r="E4" s="547" t="s">
        <v>61</v>
      </c>
      <c r="F4" s="300" t="s">
        <v>62</v>
      </c>
      <c r="G4" s="301" t="s">
        <v>63</v>
      </c>
      <c r="H4" s="302" t="s">
        <v>68</v>
      </c>
      <c r="I4" s="303" t="s">
        <v>69</v>
      </c>
      <c r="J4" s="303" t="s">
        <v>70</v>
      </c>
      <c r="K4" s="303" t="s">
        <v>71</v>
      </c>
      <c r="L4" s="303" t="s">
        <v>72</v>
      </c>
      <c r="M4" s="304" t="s">
        <v>73</v>
      </c>
      <c r="N4" s="547" t="s">
        <v>655</v>
      </c>
      <c r="O4" s="85" t="s">
        <v>38</v>
      </c>
    </row>
    <row r="5" spans="1:15" s="228" customFormat="1" ht="15.95" customHeight="1" thickBot="1" x14ac:dyDescent="0.35">
      <c r="B5" s="346" t="s">
        <v>240</v>
      </c>
      <c r="C5" s="347"/>
      <c r="D5" s="347"/>
      <c r="E5" s="252"/>
      <c r="F5" s="214"/>
      <c r="G5" s="214"/>
      <c r="H5" s="215"/>
      <c r="I5" s="215"/>
      <c r="J5" s="215"/>
      <c r="K5" s="215"/>
      <c r="L5" s="215"/>
      <c r="M5" s="215"/>
      <c r="N5" s="252"/>
      <c r="O5" s="229"/>
    </row>
    <row r="6" spans="1:15" s="221" customFormat="1" ht="15.95" customHeight="1" x14ac:dyDescent="0.3">
      <c r="B6" s="450" t="s">
        <v>231</v>
      </c>
      <c r="C6" s="451" t="s">
        <v>579</v>
      </c>
      <c r="D6" s="529" t="s">
        <v>237</v>
      </c>
      <c r="E6" s="565">
        <f>F6+G6</f>
        <v>7.8774731189999994</v>
      </c>
      <c r="F6" s="533">
        <f>SUM(H6:J6)</f>
        <v>6.4349381879999994</v>
      </c>
      <c r="G6" s="53">
        <f>SUM(K6:M6)</f>
        <v>1.442534931</v>
      </c>
      <c r="H6" s="74">
        <v>4.4567469529999997</v>
      </c>
      <c r="I6" s="46">
        <v>1.978015844</v>
      </c>
      <c r="J6" s="46">
        <v>1.75391E-4</v>
      </c>
      <c r="K6" s="46">
        <v>1.02159059</v>
      </c>
      <c r="L6" s="46">
        <v>0.105138816</v>
      </c>
      <c r="M6" s="172">
        <v>0.31580552499999998</v>
      </c>
      <c r="N6" s="548">
        <v>0.35974494000000001</v>
      </c>
      <c r="O6" s="230"/>
    </row>
    <row r="7" spans="1:15" s="221" customFormat="1" ht="15.95" customHeight="1" x14ac:dyDescent="0.3">
      <c r="B7" s="391" t="s">
        <v>232</v>
      </c>
      <c r="C7" s="452" t="s">
        <v>578</v>
      </c>
      <c r="D7" s="530" t="s">
        <v>237</v>
      </c>
      <c r="E7" s="566">
        <f>F7+G7</f>
        <v>10.776866268999999</v>
      </c>
      <c r="F7" s="34">
        <f t="shared" ref="F7:F22" si="0">SUM(H7:J7)</f>
        <v>8.7370152099999991</v>
      </c>
      <c r="G7" s="305">
        <f t="shared" ref="G7:G22" si="1">SUM(K7:M7)</f>
        <v>2.0398510590000001</v>
      </c>
      <c r="H7" s="173">
        <v>6.1440983359999999</v>
      </c>
      <c r="I7" s="7">
        <v>2.591831617</v>
      </c>
      <c r="J7" s="7">
        <v>1.0852570000000001E-3</v>
      </c>
      <c r="K7" s="7">
        <v>1.4888143540000001</v>
      </c>
      <c r="L7" s="7">
        <v>0.13759212600000001</v>
      </c>
      <c r="M7" s="174">
        <v>0.41344457899999998</v>
      </c>
      <c r="N7" s="549">
        <v>0.47273600999999998</v>
      </c>
      <c r="O7" s="127"/>
    </row>
    <row r="8" spans="1:15" s="3" customFormat="1" ht="15.75" customHeight="1" x14ac:dyDescent="0.3">
      <c r="A8" s="685"/>
      <c r="B8" s="391" t="s">
        <v>233</v>
      </c>
      <c r="C8" s="452" t="s">
        <v>228</v>
      </c>
      <c r="D8" s="530" t="s">
        <v>237</v>
      </c>
      <c r="E8" s="566">
        <f t="shared" ref="E8:E22" si="2">F8+G8</f>
        <v>7.0437389448800003</v>
      </c>
      <c r="F8" s="34">
        <f t="shared" si="0"/>
        <v>6.74514400288</v>
      </c>
      <c r="G8" s="305">
        <f t="shared" si="1"/>
        <v>0.29859494199999997</v>
      </c>
      <c r="H8" s="173">
        <v>6.0019017400000001</v>
      </c>
      <c r="I8" s="7">
        <v>0.74324038999999997</v>
      </c>
      <c r="J8" s="7">
        <v>1.87288E-6</v>
      </c>
      <c r="K8" s="7">
        <v>0.21811955899999999</v>
      </c>
      <c r="L8" s="7">
        <v>5.7350382999999998E-2</v>
      </c>
      <c r="M8" s="174">
        <v>2.3125E-2</v>
      </c>
      <c r="N8" s="549">
        <v>0.4366874</v>
      </c>
      <c r="O8" s="379" t="s">
        <v>489</v>
      </c>
    </row>
    <row r="9" spans="1:15" s="208" customFormat="1" ht="15.95" customHeight="1" x14ac:dyDescent="0.3">
      <c r="B9" s="453" t="s">
        <v>234</v>
      </c>
      <c r="C9" s="443" t="s">
        <v>577</v>
      </c>
      <c r="D9" s="531" t="s">
        <v>237</v>
      </c>
      <c r="E9" s="566">
        <f t="shared" si="2"/>
        <v>26.886418446999997</v>
      </c>
      <c r="F9" s="34">
        <f t="shared" si="0"/>
        <v>24.306212723999998</v>
      </c>
      <c r="G9" s="305">
        <f t="shared" si="1"/>
        <v>2.5802057229999997</v>
      </c>
      <c r="H9" s="306">
        <v>18.49858055</v>
      </c>
      <c r="I9" s="307">
        <v>5.8073097169999999</v>
      </c>
      <c r="J9" s="307">
        <v>3.2245700000000001E-4</v>
      </c>
      <c r="K9" s="307">
        <v>1.354617596</v>
      </c>
      <c r="L9" s="307">
        <v>0.307629867</v>
      </c>
      <c r="M9" s="308">
        <v>0.91795826000000003</v>
      </c>
      <c r="N9" s="604">
        <v>1.1645027999999999</v>
      </c>
      <c r="O9" s="209"/>
    </row>
    <row r="10" spans="1:15" s="208" customFormat="1" ht="15.95" customHeight="1" x14ac:dyDescent="0.3">
      <c r="B10" s="453" t="s">
        <v>235</v>
      </c>
      <c r="C10" s="443" t="s">
        <v>576</v>
      </c>
      <c r="D10" s="531" t="s">
        <v>237</v>
      </c>
      <c r="E10" s="566">
        <f t="shared" si="2"/>
        <v>5.9648348391999999</v>
      </c>
      <c r="F10" s="34">
        <f t="shared" si="0"/>
        <v>5.6414251381999998</v>
      </c>
      <c r="G10" s="305">
        <f t="shared" si="1"/>
        <v>0.32340970099999999</v>
      </c>
      <c r="H10" s="306">
        <v>4.7161813910000001</v>
      </c>
      <c r="I10" s="307">
        <v>0.92519075200000001</v>
      </c>
      <c r="J10" s="307">
        <v>5.2995199999999997E-5</v>
      </c>
      <c r="K10" s="307">
        <v>0.103086419</v>
      </c>
      <c r="L10" s="307">
        <v>5.0155165000000002E-2</v>
      </c>
      <c r="M10" s="308">
        <v>0.17016811700000001</v>
      </c>
      <c r="N10" s="605">
        <v>0.36883796000000002</v>
      </c>
      <c r="O10" s="209"/>
    </row>
    <row r="11" spans="1:15" s="208" customFormat="1" ht="15.95" customHeight="1" x14ac:dyDescent="0.3">
      <c r="B11" s="453" t="s">
        <v>236</v>
      </c>
      <c r="C11" s="443" t="s">
        <v>575</v>
      </c>
      <c r="D11" s="531" t="s">
        <v>237</v>
      </c>
      <c r="E11" s="566">
        <f t="shared" si="2"/>
        <v>10.417297753</v>
      </c>
      <c r="F11" s="34">
        <f t="shared" si="0"/>
        <v>9.2061428900000006</v>
      </c>
      <c r="G11" s="305">
        <f t="shared" si="1"/>
        <v>1.211154863</v>
      </c>
      <c r="H11" s="306">
        <v>7.1378968470000004</v>
      </c>
      <c r="I11" s="307">
        <v>2.068143949</v>
      </c>
      <c r="J11" s="307">
        <v>1.02094E-4</v>
      </c>
      <c r="K11" s="307">
        <v>0.26346668600000001</v>
      </c>
      <c r="L11" s="307">
        <v>0.11502815800000001</v>
      </c>
      <c r="M11" s="308">
        <v>0.83266001899999997</v>
      </c>
      <c r="N11" s="605">
        <v>0.57271583999999998</v>
      </c>
      <c r="O11" s="209"/>
    </row>
    <row r="12" spans="1:15" s="208" customFormat="1" ht="15.95" customHeight="1" x14ac:dyDescent="0.3">
      <c r="B12" s="453" t="s">
        <v>238</v>
      </c>
      <c r="C12" s="443" t="s">
        <v>574</v>
      </c>
      <c r="D12" s="531" t="s">
        <v>237</v>
      </c>
      <c r="E12" s="566">
        <f t="shared" si="2"/>
        <v>7.0758926090000003</v>
      </c>
      <c r="F12" s="34">
        <f t="shared" si="0"/>
        <v>6.24748868</v>
      </c>
      <c r="G12" s="305">
        <f t="shared" si="1"/>
        <v>0.82840392900000004</v>
      </c>
      <c r="H12" s="306">
        <v>5.1191443159999999</v>
      </c>
      <c r="I12" s="307">
        <v>1.128195163</v>
      </c>
      <c r="J12" s="307">
        <v>1.4920100000000001E-4</v>
      </c>
      <c r="K12" s="307">
        <v>0.35798516899999999</v>
      </c>
      <c r="L12" s="307">
        <v>6.4129719000000002E-2</v>
      </c>
      <c r="M12" s="308">
        <v>0.40628904100000002</v>
      </c>
      <c r="N12" s="605">
        <v>0.42290462000000001</v>
      </c>
      <c r="O12" s="209"/>
    </row>
    <row r="13" spans="1:15" s="208" customFormat="1" ht="15.95" customHeight="1" x14ac:dyDescent="0.3">
      <c r="B13" s="453" t="s">
        <v>239</v>
      </c>
      <c r="C13" s="443" t="s">
        <v>573</v>
      </c>
      <c r="D13" s="531" t="s">
        <v>237</v>
      </c>
      <c r="E13" s="566">
        <f t="shared" si="2"/>
        <v>10.512633557000001</v>
      </c>
      <c r="F13" s="34">
        <f t="shared" si="0"/>
        <v>9.7445667440000001</v>
      </c>
      <c r="G13" s="305">
        <f t="shared" si="1"/>
        <v>0.76806681300000001</v>
      </c>
      <c r="H13" s="306">
        <v>7.575994927</v>
      </c>
      <c r="I13" s="307">
        <v>2.1684666720000001</v>
      </c>
      <c r="J13" s="307">
        <v>1.05145E-4</v>
      </c>
      <c r="K13" s="307">
        <v>0.125963986</v>
      </c>
      <c r="L13" s="307">
        <v>0.114539553</v>
      </c>
      <c r="M13" s="308">
        <v>0.52756327400000003</v>
      </c>
      <c r="N13" s="605">
        <v>0.60594126000000004</v>
      </c>
      <c r="O13" s="209"/>
    </row>
    <row r="14" spans="1:15" s="221" customFormat="1" ht="15.95" customHeight="1" x14ac:dyDescent="0.3">
      <c r="B14" s="391" t="s">
        <v>241</v>
      </c>
      <c r="C14" s="452" t="s">
        <v>572</v>
      </c>
      <c r="D14" s="531" t="s">
        <v>237</v>
      </c>
      <c r="E14" s="566">
        <f t="shared" si="2"/>
        <v>4.4406556969999995</v>
      </c>
      <c r="F14" s="34">
        <f t="shared" si="0"/>
        <v>4.1137129909999999</v>
      </c>
      <c r="G14" s="305">
        <f t="shared" si="1"/>
        <v>0.32694270600000003</v>
      </c>
      <c r="H14" s="173">
        <v>3.6265129979999999</v>
      </c>
      <c r="I14" s="7">
        <v>0.43307478799999999</v>
      </c>
      <c r="J14" s="7">
        <v>5.4125205000000003E-2</v>
      </c>
      <c r="K14" s="7">
        <v>0.14378033600000001</v>
      </c>
      <c r="L14" s="7">
        <v>2.9970877999999999E-2</v>
      </c>
      <c r="M14" s="174">
        <v>0.15319149200000001</v>
      </c>
      <c r="N14" s="549">
        <v>0.50782852999999994</v>
      </c>
      <c r="O14" s="127"/>
    </row>
    <row r="15" spans="1:15" s="221" customFormat="1" ht="15.95" customHeight="1" x14ac:dyDescent="0.3">
      <c r="A15" s="210"/>
      <c r="B15" s="453" t="s">
        <v>242</v>
      </c>
      <c r="C15" s="443" t="s">
        <v>571</v>
      </c>
      <c r="D15" s="531" t="s">
        <v>237</v>
      </c>
      <c r="E15" s="566">
        <f t="shared" si="2"/>
        <v>9.8306632319999991</v>
      </c>
      <c r="F15" s="34">
        <f t="shared" si="0"/>
        <v>8.7857163259999993</v>
      </c>
      <c r="G15" s="305">
        <f t="shared" si="1"/>
        <v>1.0449469060000001</v>
      </c>
      <c r="H15" s="306">
        <v>6.804866273</v>
      </c>
      <c r="I15" s="307">
        <v>1.980675752</v>
      </c>
      <c r="J15" s="307">
        <v>1.74301E-4</v>
      </c>
      <c r="K15" s="307">
        <v>0.396977305</v>
      </c>
      <c r="L15" s="307">
        <v>0.109732089</v>
      </c>
      <c r="M15" s="308">
        <v>0.53823751200000003</v>
      </c>
      <c r="N15" s="605">
        <v>0.54849930000000002</v>
      </c>
      <c r="O15" s="200"/>
    </row>
    <row r="16" spans="1:15" s="221" customFormat="1" ht="15.95" customHeight="1" x14ac:dyDescent="0.3">
      <c r="B16" s="391" t="s">
        <v>243</v>
      </c>
      <c r="C16" s="452" t="s">
        <v>570</v>
      </c>
      <c r="D16" s="531" t="s">
        <v>237</v>
      </c>
      <c r="E16" s="566">
        <f t="shared" si="2"/>
        <v>3.8415311660000002</v>
      </c>
      <c r="F16" s="34">
        <f t="shared" si="0"/>
        <v>3.5568162770000002</v>
      </c>
      <c r="G16" s="305">
        <f t="shared" si="1"/>
        <v>0.28471488900000003</v>
      </c>
      <c r="H16" s="173">
        <v>2.853476326</v>
      </c>
      <c r="I16" s="7">
        <v>0.65412726099999996</v>
      </c>
      <c r="J16" s="7">
        <v>4.9212690000000003E-2</v>
      </c>
      <c r="K16" s="7">
        <v>0.12945443400000001</v>
      </c>
      <c r="L16" s="7">
        <v>3.5546076000000003E-2</v>
      </c>
      <c r="M16" s="174">
        <v>0.119714379</v>
      </c>
      <c r="N16" s="549">
        <v>0.41658286999999999</v>
      </c>
      <c r="O16" s="127"/>
    </row>
    <row r="17" spans="2:15" s="221" customFormat="1" ht="15.95" customHeight="1" x14ac:dyDescent="0.3">
      <c r="B17" s="391" t="s">
        <v>244</v>
      </c>
      <c r="C17" s="452" t="s">
        <v>569</v>
      </c>
      <c r="D17" s="531" t="s">
        <v>237</v>
      </c>
      <c r="E17" s="566">
        <f t="shared" si="2"/>
        <v>65.561284396000005</v>
      </c>
      <c r="F17" s="34">
        <f t="shared" si="0"/>
        <v>60.187926861000001</v>
      </c>
      <c r="G17" s="305">
        <f t="shared" si="1"/>
        <v>5.3733575350000002</v>
      </c>
      <c r="H17" s="173">
        <v>49.99826006</v>
      </c>
      <c r="I17" s="7">
        <v>10.188993180000001</v>
      </c>
      <c r="J17" s="7">
        <v>6.7362100000000001E-4</v>
      </c>
      <c r="K17" s="7">
        <v>1.877338529</v>
      </c>
      <c r="L17" s="7">
        <v>0.59996187700000003</v>
      </c>
      <c r="M17" s="174">
        <v>2.8960571289999999</v>
      </c>
      <c r="N17" s="566">
        <v>4.6599811999999998</v>
      </c>
      <c r="O17" s="127"/>
    </row>
    <row r="18" spans="2:15" s="221" customFormat="1" ht="15.95" customHeight="1" x14ac:dyDescent="0.3">
      <c r="B18" s="391" t="s">
        <v>245</v>
      </c>
      <c r="C18" s="452" t="s">
        <v>568</v>
      </c>
      <c r="D18" s="531" t="s">
        <v>237</v>
      </c>
      <c r="E18" s="566">
        <f t="shared" si="2"/>
        <v>150.35094592000002</v>
      </c>
      <c r="F18" s="34">
        <f t="shared" si="0"/>
        <v>134.76031553000001</v>
      </c>
      <c r="G18" s="305">
        <f t="shared" si="1"/>
        <v>15.590630390000001</v>
      </c>
      <c r="H18" s="173">
        <v>128.64246270000001</v>
      </c>
      <c r="I18" s="7">
        <v>6.1160841870000002</v>
      </c>
      <c r="J18" s="7">
        <v>1.7686430000000001E-3</v>
      </c>
      <c r="K18" s="7">
        <v>2.3582434650000001</v>
      </c>
      <c r="L18" s="7">
        <v>0.28144107499999999</v>
      </c>
      <c r="M18" s="174">
        <v>12.95094585</v>
      </c>
      <c r="N18" s="566">
        <v>13.588710000000001</v>
      </c>
      <c r="O18" s="127"/>
    </row>
    <row r="19" spans="2:15" s="221" customFormat="1" ht="15.95" customHeight="1" x14ac:dyDescent="0.3">
      <c r="B19" s="391" t="s">
        <v>246</v>
      </c>
      <c r="C19" s="452" t="s">
        <v>567</v>
      </c>
      <c r="D19" s="531" t="s">
        <v>237</v>
      </c>
      <c r="E19" s="566">
        <f t="shared" si="2"/>
        <v>50.518407941</v>
      </c>
      <c r="F19" s="34">
        <f t="shared" si="0"/>
        <v>46.458061123</v>
      </c>
      <c r="G19" s="305">
        <f t="shared" si="1"/>
        <v>4.0603468179999993</v>
      </c>
      <c r="H19" s="173">
        <v>41.386141680000001</v>
      </c>
      <c r="I19" s="7">
        <v>5.0713898960000003</v>
      </c>
      <c r="J19" s="7">
        <v>5.29547E-4</v>
      </c>
      <c r="K19" s="7">
        <v>1.6443829539999999</v>
      </c>
      <c r="L19" s="7">
        <v>0.31158850199999999</v>
      </c>
      <c r="M19" s="174">
        <v>2.1043753619999999</v>
      </c>
      <c r="N19" s="566">
        <v>3.9562203</v>
      </c>
      <c r="O19" s="127"/>
    </row>
    <row r="20" spans="2:15" ht="14.25" x14ac:dyDescent="0.3">
      <c r="B20" s="391" t="s">
        <v>247</v>
      </c>
      <c r="C20" s="452" t="s">
        <v>566</v>
      </c>
      <c r="D20" s="531" t="s">
        <v>237</v>
      </c>
      <c r="E20" s="566">
        <f t="shared" si="2"/>
        <v>153.12010415599997</v>
      </c>
      <c r="F20" s="34">
        <f t="shared" si="0"/>
        <v>137.31314179499998</v>
      </c>
      <c r="G20" s="305">
        <f t="shared" si="1"/>
        <v>15.806962361</v>
      </c>
      <c r="H20" s="173">
        <v>130.36472839999999</v>
      </c>
      <c r="I20" s="7">
        <v>6.946616777</v>
      </c>
      <c r="J20" s="7">
        <v>1.796618E-3</v>
      </c>
      <c r="K20" s="7">
        <v>2.397155046</v>
      </c>
      <c r="L20" s="7">
        <v>0.32828723500000001</v>
      </c>
      <c r="M20" s="174">
        <v>13.081520080000001</v>
      </c>
      <c r="N20" s="566">
        <v>13.719485000000001</v>
      </c>
      <c r="O20" s="127"/>
    </row>
    <row r="21" spans="2:15" ht="14.25" x14ac:dyDescent="0.3">
      <c r="B21" s="391" t="s">
        <v>248</v>
      </c>
      <c r="C21" s="452" t="s">
        <v>565</v>
      </c>
      <c r="D21" s="531" t="s">
        <v>237</v>
      </c>
      <c r="E21" s="566">
        <f t="shared" si="2"/>
        <v>99.872834408999992</v>
      </c>
      <c r="F21" s="34">
        <f t="shared" si="0"/>
        <v>84.076827031999997</v>
      </c>
      <c r="G21" s="305">
        <f t="shared" si="1"/>
        <v>15.796007377</v>
      </c>
      <c r="H21" s="173">
        <v>74.919686479999996</v>
      </c>
      <c r="I21" s="7">
        <v>9.1560758300000007</v>
      </c>
      <c r="J21" s="7">
        <v>1.0647219999999999E-3</v>
      </c>
      <c r="K21" s="7">
        <v>3.9229662420000002</v>
      </c>
      <c r="L21" s="7">
        <v>0.57460687499999996</v>
      </c>
      <c r="M21" s="174">
        <v>11.298434260000001</v>
      </c>
      <c r="N21" s="566">
        <v>6.8995841999999996</v>
      </c>
      <c r="O21" s="127"/>
    </row>
    <row r="22" spans="2:15" ht="15" thickBot="1" x14ac:dyDescent="0.35">
      <c r="B22" s="455" t="s">
        <v>249</v>
      </c>
      <c r="C22" s="456" t="s">
        <v>564</v>
      </c>
      <c r="D22" s="532" t="s">
        <v>250</v>
      </c>
      <c r="E22" s="569">
        <f t="shared" si="2"/>
        <v>71.988736588999998</v>
      </c>
      <c r="F22" s="57">
        <f t="shared" si="0"/>
        <v>68.989624148999994</v>
      </c>
      <c r="G22" s="309">
        <f t="shared" si="1"/>
        <v>2.9991124400000002</v>
      </c>
      <c r="H22" s="176">
        <v>60.921840529999997</v>
      </c>
      <c r="I22" s="50">
        <v>8.0549573609999996</v>
      </c>
      <c r="J22" s="50">
        <v>1.2826258E-2</v>
      </c>
      <c r="K22" s="50">
        <v>1.072423935</v>
      </c>
      <c r="L22" s="50">
        <v>0.41804094400000003</v>
      </c>
      <c r="M22" s="310">
        <v>1.5086475610000001</v>
      </c>
      <c r="N22" s="569">
        <v>3.9977393999999999</v>
      </c>
      <c r="O22" s="145"/>
    </row>
    <row r="24" spans="2:15" ht="45.75" customHeight="1" x14ac:dyDescent="0.2">
      <c r="B24" s="774" t="s">
        <v>251</v>
      </c>
      <c r="C24" s="774"/>
      <c r="D24" s="774"/>
    </row>
    <row r="25" spans="2:15" ht="56.25" customHeight="1" x14ac:dyDescent="0.2">
      <c r="B25" s="774" t="s">
        <v>462</v>
      </c>
      <c r="C25" s="774"/>
      <c r="D25" s="774"/>
    </row>
    <row r="29" spans="2:15" x14ac:dyDescent="0.2">
      <c r="C29" s="182"/>
      <c r="D29" s="182"/>
      <c r="E29" s="182"/>
      <c r="F29" s="182"/>
      <c r="G29" s="182"/>
      <c r="H29" s="182"/>
      <c r="I29" s="182"/>
      <c r="N29" s="555"/>
    </row>
    <row r="30" spans="2:15" x14ac:dyDescent="0.2">
      <c r="C30" s="182"/>
      <c r="D30" s="182"/>
      <c r="E30" s="182"/>
      <c r="F30" s="182"/>
      <c r="G30" s="182"/>
      <c r="H30" s="182"/>
      <c r="I30" s="182"/>
    </row>
    <row r="31" spans="2:15" x14ac:dyDescent="0.2">
      <c r="C31" s="182"/>
      <c r="D31" s="182"/>
      <c r="E31" s="182"/>
      <c r="F31" s="182"/>
      <c r="G31" s="182"/>
      <c r="H31" s="182"/>
      <c r="I31" s="182"/>
    </row>
    <row r="32" spans="2:15" x14ac:dyDescent="0.2">
      <c r="C32" s="182"/>
      <c r="D32" s="182"/>
      <c r="E32" s="182"/>
      <c r="F32" s="182"/>
      <c r="G32" s="182"/>
      <c r="H32" s="182"/>
      <c r="I32" s="182"/>
    </row>
    <row r="33" spans="2:14" x14ac:dyDescent="0.2">
      <c r="C33" s="182"/>
      <c r="D33" s="182"/>
      <c r="E33" s="182"/>
      <c r="F33" s="182"/>
      <c r="G33" s="182"/>
      <c r="H33" s="182"/>
      <c r="I33" s="182"/>
    </row>
    <row r="34" spans="2:14" x14ac:dyDescent="0.2">
      <c r="C34" s="182"/>
      <c r="D34" s="182"/>
      <c r="E34" s="182"/>
      <c r="F34" s="182"/>
      <c r="G34" s="182"/>
      <c r="H34" s="182"/>
      <c r="I34" s="182"/>
    </row>
    <row r="35" spans="2:14" x14ac:dyDescent="0.2">
      <c r="C35" s="182"/>
      <c r="D35" s="182"/>
      <c r="E35" s="182"/>
      <c r="F35" s="182"/>
      <c r="G35" s="182"/>
      <c r="H35" s="182"/>
      <c r="I35" s="182"/>
    </row>
    <row r="36" spans="2:14" x14ac:dyDescent="0.2">
      <c r="C36" s="182"/>
      <c r="D36" s="182"/>
      <c r="E36" s="182"/>
      <c r="F36" s="182"/>
      <c r="G36" s="182"/>
      <c r="H36" s="182"/>
      <c r="I36" s="182"/>
    </row>
    <row r="37" spans="2:14" x14ac:dyDescent="0.2">
      <c r="C37" s="182"/>
      <c r="D37" s="182"/>
      <c r="E37" s="182"/>
      <c r="F37" s="182"/>
      <c r="G37" s="182"/>
      <c r="H37" s="182"/>
      <c r="I37" s="182"/>
    </row>
    <row r="38" spans="2:14" x14ac:dyDescent="0.2">
      <c r="C38" s="182"/>
      <c r="D38" s="182"/>
      <c r="E38" s="182"/>
      <c r="F38" s="182"/>
      <c r="G38" s="182"/>
      <c r="H38" s="182"/>
      <c r="I38" s="182"/>
    </row>
    <row r="39" spans="2:14" x14ac:dyDescent="0.2">
      <c r="C39" s="182"/>
      <c r="D39" s="182"/>
      <c r="E39" s="182"/>
      <c r="F39" s="182"/>
      <c r="G39" s="182"/>
      <c r="H39" s="182"/>
      <c r="I39" s="182"/>
    </row>
    <row r="40" spans="2:14" x14ac:dyDescent="0.2">
      <c r="C40" s="182"/>
      <c r="D40" s="182"/>
      <c r="E40" s="182"/>
      <c r="F40" s="182"/>
      <c r="G40" s="182"/>
      <c r="H40" s="182"/>
      <c r="I40" s="182"/>
    </row>
    <row r="41" spans="2:14" x14ac:dyDescent="0.2">
      <c r="C41" s="182"/>
      <c r="D41" s="182"/>
      <c r="E41" s="182"/>
      <c r="F41" s="182"/>
      <c r="G41" s="182"/>
      <c r="H41" s="182"/>
      <c r="I41" s="182"/>
    </row>
    <row r="42" spans="2:14" x14ac:dyDescent="0.2">
      <c r="C42" s="182"/>
      <c r="D42" s="182"/>
      <c r="E42" s="182"/>
      <c r="F42" s="182"/>
      <c r="G42" s="182"/>
      <c r="H42" s="182"/>
      <c r="I42" s="182"/>
    </row>
    <row r="43" spans="2:14" x14ac:dyDescent="0.2">
      <c r="C43" s="182"/>
      <c r="D43" s="182"/>
      <c r="E43" s="182"/>
      <c r="F43" s="182"/>
      <c r="G43" s="182"/>
      <c r="H43" s="182"/>
      <c r="I43" s="182"/>
    </row>
    <row r="44" spans="2:14" x14ac:dyDescent="0.2">
      <c r="C44" s="182"/>
      <c r="D44" s="182"/>
      <c r="E44" s="182"/>
      <c r="F44" s="182"/>
      <c r="G44" s="182"/>
      <c r="H44" s="182"/>
      <c r="I44" s="182"/>
      <c r="N44" s="182"/>
    </row>
    <row r="45" spans="2:14" x14ac:dyDescent="0.2">
      <c r="C45" s="182"/>
      <c r="D45" s="182"/>
      <c r="E45" s="182"/>
      <c r="F45" s="182"/>
      <c r="G45" s="182"/>
      <c r="H45" s="182"/>
      <c r="I45" s="182"/>
      <c r="N45" s="182"/>
    </row>
    <row r="46" spans="2:14" x14ac:dyDescent="0.2">
      <c r="B46" s="181"/>
      <c r="C46" s="182"/>
      <c r="D46" s="182"/>
      <c r="E46" s="182"/>
      <c r="F46" s="182"/>
      <c r="G46" s="182"/>
      <c r="H46" s="182"/>
      <c r="I46" s="182"/>
      <c r="N46" s="182"/>
    </row>
    <row r="47" spans="2:14" x14ac:dyDescent="0.2">
      <c r="B47" s="181"/>
      <c r="C47" s="182"/>
      <c r="D47" s="182"/>
      <c r="E47" s="182"/>
      <c r="F47" s="182"/>
      <c r="G47" s="182"/>
      <c r="H47" s="182"/>
      <c r="I47" s="182"/>
      <c r="N47" s="182"/>
    </row>
  </sheetData>
  <sheetProtection sheet="1" objects="1" scenarios="1"/>
  <mergeCells count="2">
    <mergeCell ref="B24:D24"/>
    <mergeCell ref="B25:D25"/>
  </mergeCells>
  <pageMargins left="0.7" right="0.7" top="0.75" bottom="0.75" header="0.3" footer="0.3"/>
  <pageSetup paperSize="9" orientation="portrait" r:id="rId1"/>
  <ignoredErrors>
    <ignoredError sqref="F6:G22" formulaRange="1"/>
  </ignoredError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LongProperties xmlns="http://schemas.microsoft.com/office/2006/metadata/longProperties"/>
</file>

<file path=customXml/item2.xml><?xml version="1.0" encoding="utf-8"?>
<p:properties xmlns:p="http://schemas.microsoft.com/office/2006/metadata/properties" xmlns:xsi="http://www.w3.org/2001/XMLSchema-instance" xmlns:pc="http://schemas.microsoft.com/office/infopath/2007/PartnerControls">
  <documentManagement>
    <TaxCatchAll xmlns="850f1e76-e290-4779-b859-23d729297c51">
      <Value>10</Value>
      <Value>9</Value>
      <Value>1</Value>
    </TaxCatchAll>
    <SureECM_ProjectNumber xmlns="850f1e76-e290-4779-b859-23d729297c51">3.H16</SureECM_ProjectNumber>
    <SureECM_ClientName xmlns="850f1e76-e290-4779-b859-23d729297c51">
      <UserInfo>
        <DisplayName/>
        <AccountId xsi:nil="true"/>
        <AccountType/>
      </UserInfo>
    </SureECM_ClientName>
    <lca88ee71ce7428c86da6846b19763e3 xmlns="850f1e76-e290-4779-b859-23d729297c51">
      <Terms xmlns="http://schemas.microsoft.com/office/infopath/2007/PartnerControls">
        <TermInfo xmlns="http://schemas.microsoft.com/office/infopath/2007/PartnerControls">
          <TermName xmlns="http://schemas.microsoft.com/office/infopath/2007/PartnerControls">Biomassa</TermName>
          <TermId xmlns="http://schemas.microsoft.com/office/infopath/2007/PartnerControls">be993b1d-76c3-4ff6-a71a-badc599f9ad3</TermId>
        </TermInfo>
      </Terms>
    </lca88ee71ce7428c86da6846b19763e3>
    <SureECM_ProjectName xmlns="850f1e76-e290-4779-b859-23d729297c51">Vervanging van fossiele grondstoffen door biobased grondstoffen</SureECM_ProjectName>
    <TaxKeywordTaxHTField xmlns="850f1e76-e290-4779-b859-23d729297c51">
      <Terms xmlns="http://schemas.microsoft.com/office/infopath/2007/PartnerControls"/>
    </TaxKeywordTaxHTField>
    <acf0689dc3b949abb655ab78c2e0f99c xmlns="850f1e76-e290-4779-b859-23d729297c51">
      <Terms xmlns="http://schemas.microsoft.com/office/infopath/2007/PartnerControls">
        <TermInfo xmlns="http://schemas.microsoft.com/office/infopath/2007/PartnerControls">
          <TermName xmlns="http://schemas.microsoft.com/office/infopath/2007/PartnerControls">Energie</TermName>
          <TermId xmlns="http://schemas.microsoft.com/office/infopath/2007/PartnerControls">efcf7378-11f7-46b5-9f6b-a9b724849c23</TermId>
        </TermInfo>
      </Terms>
    </acf0689dc3b949abb655ab78c2e0f99c>
    <SureECM_ProjectFaseTaxHTField0 xmlns="850f1e76-e290-4779-b859-23d729297c51">
      <Terms xmlns="http://schemas.microsoft.com/office/infopath/2007/PartnerControls">
        <TermInfo xmlns="http://schemas.microsoft.com/office/infopath/2007/PartnerControls">
          <TermName xmlns="http://schemas.microsoft.com/office/infopath/2007/PartnerControls">1</TermName>
          <TermId xmlns="http://schemas.microsoft.com/office/infopath/2007/PartnerControls">344ddbc6-b8ca-4407-8593-4a569d0d2a68</TermId>
        </TermInfo>
      </Terms>
    </SureECM_ProjectFaseTaxHTField0>
    <SureECM_ProjectLeader xmlns="850f1e76-e290-4779-b859-23d729297c51">
      <UserInfo>
        <DisplayName>Harry Croezen (CE Delft)</DisplayName>
        <AccountId>31</AccountId>
        <AccountType/>
      </UserInfo>
    </SureECM_ProjectLeader>
    <_dlc_DocId xmlns="bbeb0f12-ca8a-40c2-a4da-6333edcaccf4">WWJZPK6FKRW2-2099275258-54</_dlc_DocId>
    <_dlc_DocIdUrl xmlns="bbeb0f12-ca8a-40c2-a4da-6333edcaccf4">
      <Url>https://ceproject.cedelft.eu/projecten/GER-waarden-RVO-Raamcontract-5/_layouts/15/DocIdRedir.aspx?ID=WWJZPK6FKRW2-2099275258-54</Url>
      <Description>WWJZPK6FKRW2-2099275258-54</Description>
    </_dlc_DocIdUrl>
  </documentManagement>
</p:properties>
</file>

<file path=customXml/item3.xml><?xml version="1.0" encoding="utf-8"?>
<?mso-contentType ?>
<SharedContentType xmlns="Microsoft.SharePoint.Taxonomy.ContentTypeSync" SourceId="b15848ff-ca16-4813-bad8-a92d09325781" ContentTypeId="0x01010032D923E531974EABBC32AD71A762C58D00D2425473D9DE461DB1C714AC4872504A005CD08962363E694C87EFFAE1F08C9150" PreviousValue="false"/>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ct:contentTypeSchema xmlns:ct="http://schemas.microsoft.com/office/2006/metadata/contentType" xmlns:ma="http://schemas.microsoft.com/office/2006/metadata/properties/metaAttributes" ct:_="" ma:_="" ma:contentTypeName="Excel" ma:contentTypeID="0x01010032D923E531974EABBC32AD71A762C58D00D2425473D9DE461DB1C714AC4872504A005CD08962363E694C87EFFAE1F08C915000ABA8F220D0E8E841902AC939CD97CCB6" ma:contentTypeVersion="22" ma:contentTypeDescription="Een nieuw Excel document maken" ma:contentTypeScope="" ma:versionID="7e0ce468fbccb8615b1ef4c2e8f98ce8">
  <xsd:schema xmlns:xsd="http://www.w3.org/2001/XMLSchema" xmlns:xs="http://www.w3.org/2001/XMLSchema" xmlns:p="http://schemas.microsoft.com/office/2006/metadata/properties" xmlns:ns2="850f1e76-e290-4779-b859-23d729297c51" xmlns:ns3="bbeb0f12-ca8a-40c2-a4da-6333edcaccf4" targetNamespace="http://schemas.microsoft.com/office/2006/metadata/properties" ma:root="true" ma:fieldsID="24644f516af55b4fb2f81b1957fe38f0" ns2:_="" ns3:_="">
    <xsd:import namespace="850f1e76-e290-4779-b859-23d729297c51"/>
    <xsd:import namespace="bbeb0f12-ca8a-40c2-a4da-6333edcaccf4"/>
    <xsd:element name="properties">
      <xsd:complexType>
        <xsd:sequence>
          <xsd:element name="documentManagement">
            <xsd:complexType>
              <xsd:all>
                <xsd:element ref="ns2:SureECM_ProjectName" minOccurs="0"/>
                <xsd:element ref="ns2:SureECM_ProjectNumber" minOccurs="0"/>
                <xsd:element ref="ns2:SureECM_ClientName" minOccurs="0"/>
                <xsd:element ref="ns2:SureECM_ProjectLeader" minOccurs="0"/>
                <xsd:element ref="ns2:SureECM_ProjectFaseTaxHTField0" minOccurs="0"/>
                <xsd:element ref="ns2:acf0689dc3b949abb655ab78c2e0f99c" minOccurs="0"/>
                <xsd:element ref="ns2:TaxCatchAll" minOccurs="0"/>
                <xsd:element ref="ns2:TaxCatchAllLabel" minOccurs="0"/>
                <xsd:element ref="ns2:lca88ee71ce7428c86da6846b19763e3" minOccurs="0"/>
                <xsd:element ref="ns2:TaxKeywordTaxHTField"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f1e76-e290-4779-b859-23d729297c51" elementFormDefault="qualified">
    <xsd:import namespace="http://schemas.microsoft.com/office/2006/documentManagement/types"/>
    <xsd:import namespace="http://schemas.microsoft.com/office/infopath/2007/PartnerControls"/>
    <xsd:element name="SureECM_ProjectName" ma:index="8" nillable="true" ma:displayName="Projectnaam" ma:internalName="SureECM_ProjectName">
      <xsd:simpleType>
        <xsd:restriction base="dms:Text"/>
      </xsd:simpleType>
    </xsd:element>
    <xsd:element name="SureECM_ProjectNumber" ma:index="9" nillable="true" ma:displayName="Projectnummer" ma:internalName="SureECM_ProjectNumber">
      <xsd:simpleType>
        <xsd:restriction base="dms:Text">
          <xsd:maxLength value="255"/>
        </xsd:restriction>
      </xsd:simpleType>
    </xsd:element>
    <xsd:element name="SureECM_ClientName" ma:index="10" nillable="true" ma:displayName="Opdrachtgever" ma:SharePointGroup="0" ma:internalName="SureECM_ClientNam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Leader" ma:index="11" nillable="true" ma:displayName="Projectleider" ma:internalName="SureECM_ProjectLead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ureECM_ProjectFaseTaxHTField0" ma:index="12" nillable="true" ma:taxonomy="true" ma:internalName="SureECM_ProjectFaseTaxHTField0" ma:taxonomyFieldName="SureECM_ProjectFase" ma:displayName="Projectfase" ma:readOnly="false" ma:default="1;#1|344ddbc6-b8ca-4407-8593-4a569d0d2a68" ma:fieldId="{aaf7d00f-ef44-4e4f-9bfe-6e1c6b2262e1}" ma:sspId="b15848ff-ca16-4813-bad8-a92d09325781" ma:termSetId="daef2c36-05f6-4ec3-a3df-8d68228409ed" ma:anchorId="00000000-0000-0000-0000-000000000000" ma:open="false" ma:isKeyword="false">
      <xsd:complexType>
        <xsd:sequence>
          <xsd:element ref="pc:Terms" minOccurs="0" maxOccurs="1"/>
        </xsd:sequence>
      </xsd:complexType>
    </xsd:element>
    <xsd:element name="acf0689dc3b949abb655ab78c2e0f99c" ma:index="14" nillable="true" ma:taxonomy="true" ma:internalName="acf0689dc3b949abb655ab78c2e0f99c" ma:taxonomyFieldName="Sector" ma:displayName="Sector" ma:default="" ma:fieldId="{acf0689d-c3b9-49ab-b655-ab78c2e0f99c}" ma:sspId="b15848ff-ca16-4813-bad8-a92d09325781" ma:termSetId="5e03380a-e66b-435b-ab66-f20a0a2d71a9" ma:anchorId="00000000-0000-0000-0000-000000000000" ma:open="false" ma:isKeyword="false">
      <xsd:complexType>
        <xsd:sequence>
          <xsd:element ref="pc:Terms" minOccurs="0" maxOccurs="1"/>
        </xsd:sequence>
      </xsd:complexType>
    </xsd:element>
    <xsd:element name="TaxCatchAll" ma:index="15" nillable="true" ma:displayName="Taxonomy Catch All Column" ma:description="" ma:hidden="true" ma:list="{e7234b39-751a-4364-a311-85c606e159c7}" ma:internalName="TaxCatchAll" ma:showField="CatchAllData" ma:web="bbeb0f12-ca8a-40c2-a4da-6333edcaccf4">
      <xsd:complexType>
        <xsd:complexContent>
          <xsd:extension base="dms:MultiChoiceLookup">
            <xsd:sequence>
              <xsd:element name="Value" type="dms:Lookup" maxOccurs="unbounded" minOccurs="0" nillable="true"/>
            </xsd:sequence>
          </xsd:extension>
        </xsd:complexContent>
      </xsd:complexType>
    </xsd:element>
    <xsd:element name="TaxCatchAllLabel" ma:index="16" nillable="true" ma:displayName="Taxonomy Catch All Column1" ma:description="" ma:hidden="true" ma:list="{e7234b39-751a-4364-a311-85c606e159c7}" ma:internalName="TaxCatchAllLabel" ma:readOnly="true" ma:showField="CatchAllDataLabel" ma:web="bbeb0f12-ca8a-40c2-a4da-6333edcaccf4">
      <xsd:complexType>
        <xsd:complexContent>
          <xsd:extension base="dms:MultiChoiceLookup">
            <xsd:sequence>
              <xsd:element name="Value" type="dms:Lookup" maxOccurs="unbounded" minOccurs="0" nillable="true"/>
            </xsd:sequence>
          </xsd:extension>
        </xsd:complexContent>
      </xsd:complexType>
    </xsd:element>
    <xsd:element name="lca88ee71ce7428c86da6846b19763e3" ma:index="18" nillable="true" ma:taxonomy="true" ma:internalName="lca88ee71ce7428c86da6846b19763e3" ma:taxonomyFieldName="Thema" ma:displayName="Thema" ma:default="" ma:fieldId="{5ca88ee7-1ce7-428c-86da-6846b19763e3}" ma:taxonomyMulti="true" ma:sspId="b15848ff-ca16-4813-bad8-a92d09325781" ma:termSetId="5ebe3af2-8dfb-4688-8412-0cb710041cd4" ma:anchorId="00000000-0000-0000-0000-000000000000"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Ondernemingstrefwoorden" ma:fieldId="{23f27201-bee3-471e-b2e7-b64fd8b7ca38}" ma:taxonomyMulti="true" ma:sspId="39e35c83-584b-4c74-802e-2bf240529e84" ma:termSetId="00000000-0000-0000-0000-000000000000" ma:anchorId="00000000-0000-0000-0000-000000000000" ma:open="true" ma:isKeyword="tru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beb0f12-ca8a-40c2-a4da-6333edcaccf4" elementFormDefault="qualified">
    <xsd:import namespace="http://schemas.microsoft.com/office/2006/documentManagement/types"/>
    <xsd:import namespace="http://schemas.microsoft.com/office/infopath/2007/PartnerControls"/>
    <xsd:element name="_dlc_DocId" ma:index="22" nillable="true" ma:displayName="Waarde van de document-id" ma:description="De waarde van de document-id die aan dit item is toegewezen." ma:internalName="_dlc_DocId" ma:readOnly="true">
      <xsd:simpleType>
        <xsd:restriction base="dms:Text"/>
      </xsd:simpleType>
    </xsd:element>
    <xsd:element name="_dlc_DocIdUrl" ma:index="23" nillable="true" ma:displayName="Document-id" ma:description="Permanente koppeling naar dit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1BFDEF93-9BEB-4CE3-A59C-7738B7FFA57A}">
  <ds:schemaRefs>
    <ds:schemaRef ds:uri="http://schemas.microsoft.com/office/2006/metadata/longProperties"/>
  </ds:schemaRefs>
</ds:datastoreItem>
</file>

<file path=customXml/itemProps2.xml><?xml version="1.0" encoding="utf-8"?>
<ds:datastoreItem xmlns:ds="http://schemas.openxmlformats.org/officeDocument/2006/customXml" ds:itemID="{CEF937D7-D630-447D-A4A9-D6970A108804}">
  <ds:schemaRefs>
    <ds:schemaRef ds:uri="http://schemas.microsoft.com/office/infopath/2007/PartnerControls"/>
    <ds:schemaRef ds:uri="http://schemas.microsoft.com/office/2006/documentManagement/types"/>
    <ds:schemaRef ds:uri="bbeb0f12-ca8a-40c2-a4da-6333edcaccf4"/>
    <ds:schemaRef ds:uri="http://schemas.microsoft.com/office/2006/metadata/properties"/>
    <ds:schemaRef ds:uri="http://purl.org/dc/elements/1.1/"/>
    <ds:schemaRef ds:uri="850f1e76-e290-4779-b859-23d729297c51"/>
    <ds:schemaRef ds:uri="http://schemas.openxmlformats.org/package/2006/metadata/core-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B5429B84-5B03-4372-908A-7749CE45F18B}">
  <ds:schemaRefs>
    <ds:schemaRef ds:uri="Microsoft.SharePoint.Taxonomy.ContentTypeSync"/>
  </ds:schemaRefs>
</ds:datastoreItem>
</file>

<file path=customXml/itemProps4.xml><?xml version="1.0" encoding="utf-8"?>
<ds:datastoreItem xmlns:ds="http://schemas.openxmlformats.org/officeDocument/2006/customXml" ds:itemID="{350E453B-94DE-43D2-9565-2328193E83C3}">
  <ds:schemaRefs>
    <ds:schemaRef ds:uri="http://schemas.microsoft.com/sharepoint/v3/contenttype/forms"/>
  </ds:schemaRefs>
</ds:datastoreItem>
</file>

<file path=customXml/itemProps5.xml><?xml version="1.0" encoding="utf-8"?>
<ds:datastoreItem xmlns:ds="http://schemas.openxmlformats.org/officeDocument/2006/customXml" ds:itemID="{217E7629-22FB-4B4F-A462-4693CE262CC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f1e76-e290-4779-b859-23d729297c51"/>
    <ds:schemaRef ds:uri="bbeb0f12-ca8a-40c2-a4da-6333edcacc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6.xml><?xml version="1.0" encoding="utf-8"?>
<ds:datastoreItem xmlns:ds="http://schemas.openxmlformats.org/officeDocument/2006/customXml" ds:itemID="{7182D857-CB6D-4262-8D47-6EA67736ACE8}">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11</vt:i4>
      </vt:variant>
      <vt:variant>
        <vt:lpstr>Benoemde bereiken</vt:lpstr>
      </vt:variant>
      <vt:variant>
        <vt:i4>6</vt:i4>
      </vt:variant>
    </vt:vector>
  </HeadingPairs>
  <TitlesOfParts>
    <vt:vector size="17" baseType="lpstr">
      <vt:lpstr>Toelichting</vt:lpstr>
      <vt:lpstr>Toelichting bij update</vt:lpstr>
      <vt:lpstr>energie en utilities</vt:lpstr>
      <vt:lpstr>chemie, mineralen, kunststoffen</vt:lpstr>
      <vt:lpstr>metalen</vt:lpstr>
      <vt:lpstr>bouwmaterialen, verpakkingsglas</vt:lpstr>
      <vt:lpstr>bio-grondstoffen</vt:lpstr>
      <vt:lpstr>transport</vt:lpstr>
      <vt:lpstr>productieprocessen</vt:lpstr>
      <vt:lpstr>wkk</vt:lpstr>
      <vt:lpstr>Notitie fosfaatwinning</vt:lpstr>
      <vt:lpstr>'bio-grondstoffen'!Afdrukbereik</vt:lpstr>
      <vt:lpstr>'bouwmaterialen, verpakkingsglas'!Afdrukbereik</vt:lpstr>
      <vt:lpstr>'chemie, mineralen, kunststoffen'!Afdrukbereik</vt:lpstr>
      <vt:lpstr>'energie en utilities'!Afdrukbereik</vt:lpstr>
      <vt:lpstr>metalen!Afdrukbereik</vt:lpstr>
      <vt:lpstr>wkk!Afdrukbereik</vt:lpstr>
    </vt:vector>
  </TitlesOfParts>
  <Company>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Marijn Bijleveld</dc:creator>
  <cp:lastModifiedBy>Tempel - Horváth, I.M. BHS van den (Ingrid)</cp:lastModifiedBy>
  <cp:lastPrinted>2011-07-21T11:03:54Z</cp:lastPrinted>
  <dcterms:created xsi:type="dcterms:W3CDTF">2011-02-14T09:29:24Z</dcterms:created>
  <dcterms:modified xsi:type="dcterms:W3CDTF">2018-11-09T10:44:42Z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SureECM_ProjectLeader">
    <vt:lpwstr>Harry Croezen (CE Delft)</vt:lpwstr>
  </property>
  <property fmtid="{D5CDD505-2E9C-101B-9397-08002B2CF9AE}" pid="3" name="Sector">
    <vt:lpwstr>9;#Energie|efcf7378-11f7-46b5-9f6b-a9b724849c23</vt:lpwstr>
  </property>
  <property fmtid="{D5CDD505-2E9C-101B-9397-08002B2CF9AE}" pid="4" name="TaxKeyword">
    <vt:lpwstr/>
  </property>
  <property fmtid="{D5CDD505-2E9C-101B-9397-08002B2CF9AE}" pid="5" name="SureECM_ProjectFase">
    <vt:lpwstr>1;#1|344ddbc6-b8ca-4407-8593-4a569d0d2a68</vt:lpwstr>
  </property>
  <property fmtid="{D5CDD505-2E9C-101B-9397-08002B2CF9AE}" pid="6" name="Klant">
    <vt:lpwstr>RVO - Dick Heemskerk</vt:lpwstr>
  </property>
  <property fmtid="{D5CDD505-2E9C-101B-9397-08002B2CF9AE}" pid="7" name="Thema">
    <vt:lpwstr>10;#Biomassa|be993b1d-76c3-4ff6-a71a-badc599f9ad3</vt:lpwstr>
  </property>
  <property fmtid="{D5CDD505-2E9C-101B-9397-08002B2CF9AE}" pid="8" name="l12fe84a36864949a59878b19da0c598">
    <vt:lpwstr/>
  </property>
  <property fmtid="{D5CDD505-2E9C-101B-9397-08002B2CF9AE}" pid="9" name="lcac597a5b49440ea6babd04cf3d5f6f">
    <vt:lpwstr/>
  </property>
  <property fmtid="{D5CDD505-2E9C-101B-9397-08002B2CF9AE}" pid="10" name="k9f5989c231d40f9901a89ca9b8aa92c">
    <vt:lpwstr/>
  </property>
  <property fmtid="{D5CDD505-2E9C-101B-9397-08002B2CF9AE}" pid="11" name="Afdeling CE">
    <vt:lpwstr/>
  </property>
  <property fmtid="{D5CDD505-2E9C-101B-9397-08002B2CF9AE}" pid="12" name="CE bieb trefwoord">
    <vt:lpwstr/>
  </property>
  <property fmtid="{D5CDD505-2E9C-101B-9397-08002B2CF9AE}" pid="13" name="CE bieb brontype">
    <vt:lpwstr/>
  </property>
  <property fmtid="{D5CDD505-2E9C-101B-9397-08002B2CF9AE}" pid="14" name="Refnr klant">
    <vt:lpwstr/>
  </property>
  <property fmtid="{D5CDD505-2E9C-101B-9397-08002B2CF9AE}" pid="15" name="Status aanvraag">
    <vt:lpwstr/>
  </property>
  <property fmtid="{D5CDD505-2E9C-101B-9397-08002B2CF9AE}" pid="16" name="TemplateUrl">
    <vt:lpwstr/>
  </property>
  <property fmtid="{D5CDD505-2E9C-101B-9397-08002B2CF9AE}" pid="17" name="Factuurnr">
    <vt:lpwstr/>
  </property>
  <property fmtid="{D5CDD505-2E9C-101B-9397-08002B2CF9AE}" pid="18" name="Order">
    <vt:lpwstr>8600.00000000000</vt:lpwstr>
  </property>
  <property fmtid="{D5CDD505-2E9C-101B-9397-08002B2CF9AE}" pid="19" name="Interne redactieslag">
    <vt:lpwstr/>
  </property>
  <property fmtid="{D5CDD505-2E9C-101B-9397-08002B2CF9AE}" pid="20" name="Briefnr">
    <vt:lpwstr/>
  </property>
  <property fmtid="{D5CDD505-2E9C-101B-9397-08002B2CF9AE}" pid="21" name="Documentstatus">
    <vt:lpwstr/>
  </property>
  <property fmtid="{D5CDD505-2E9C-101B-9397-08002B2CF9AE}" pid="22" name="Status budget">
    <vt:lpwstr/>
  </property>
  <property fmtid="{D5CDD505-2E9C-101B-9397-08002B2CF9AE}" pid="23" name="Status offerte">
    <vt:lpwstr/>
  </property>
  <property fmtid="{D5CDD505-2E9C-101B-9397-08002B2CF9AE}" pid="24" name="Interne review rapport">
    <vt:lpwstr/>
  </property>
  <property fmtid="{D5CDD505-2E9C-101B-9397-08002B2CF9AE}" pid="25" name="Referencenumber tender">
    <vt:lpwstr/>
  </property>
  <property fmtid="{D5CDD505-2E9C-101B-9397-08002B2CF9AE}" pid="26" name="xd_ProgID">
    <vt:lpwstr/>
  </property>
  <property fmtid="{D5CDD505-2E9C-101B-9397-08002B2CF9AE}" pid="27" name="_CopySource">
    <vt:lpwstr>http://ceproject.cedelft.eu/projecten/Vervanging-van-fossiele-grondstoffen-door-biobased-grondstoffen/Documents/GER-waarden en CO2-lijst, december 2015.xls</vt:lpwstr>
  </property>
  <property fmtid="{D5CDD505-2E9C-101B-9397-08002B2CF9AE}" pid="28" name="ContentTypeId">
    <vt:lpwstr>0x01010032D923E531974EABBC32AD71A762C58D00D2425473D9DE461DB1C714AC4872504A005CD08962363E694C87EFFAE1F08C915000ABA8F220D0E8E841902AC939CD97CCB6</vt:lpwstr>
  </property>
  <property fmtid="{D5CDD505-2E9C-101B-9397-08002B2CF9AE}" pid="29" name="_dlc_DocIdItemGuid">
    <vt:lpwstr>5e84bd08-cc52-4813-8c80-4c039d59a6f8</vt:lpwstr>
  </property>
</Properties>
</file>