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T:\RVO\Kluis_UKBO\08.Rapportage\05 Rapportages\Jaarverslag EFMZV\2018 Jaarverslag\005 Definitief\"/>
    </mc:Choice>
  </mc:AlternateContent>
  <xr:revisionPtr revIDLastSave="0" documentId="8_{DC80E458-9AD3-48FA-B6DA-90E63965F7DD}" xr6:coauthVersionLast="36" xr6:coauthVersionMax="36" xr10:uidLastSave="{00000000-0000-0000-0000-000000000000}"/>
  <bookViews>
    <workbookView xWindow="240" yWindow="75" windowWidth="19320" windowHeight="12120" xr2:uid="{00000000-000D-0000-FFFF-FFFF00000000}"/>
  </bookViews>
  <sheets>
    <sheet name="3.2 tabel 1" sheetId="1" r:id="rId1"/>
    <sheet name="3.2 tabel 2" sheetId="2" r:id="rId2"/>
    <sheet name="3.2 tabel 3" sheetId="3" r:id="rId3"/>
    <sheet name="3.3 tabel 4" sheetId="4" r:id="rId4"/>
    <sheet name="3.3 tabel 5" sheetId="5" r:id="rId5"/>
    <sheet name="versiebeheer" sheetId="6" r:id="rId6"/>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 i="5" l="1"/>
  <c r="C14" i="5"/>
  <c r="C13" i="5"/>
  <c r="C12" i="5"/>
  <c r="C11" i="5"/>
  <c r="P27" i="4" l="1"/>
  <c r="P26" i="4"/>
  <c r="P25" i="4"/>
  <c r="P24" i="4"/>
  <c r="P23" i="4"/>
  <c r="P22" i="4"/>
  <c r="P21" i="4"/>
  <c r="P20" i="4"/>
  <c r="P19" i="4"/>
  <c r="P18" i="4"/>
  <c r="P17" i="4"/>
  <c r="P16" i="4"/>
  <c r="P15" i="4"/>
  <c r="P14" i="4"/>
  <c r="P13" i="4"/>
  <c r="P12" i="4"/>
  <c r="P11" i="4"/>
  <c r="P28" i="4" l="1"/>
  <c r="O8" i="4"/>
  <c r="K8" i="4"/>
  <c r="H8" i="4"/>
  <c r="K27" i="4"/>
  <c r="K26" i="4"/>
  <c r="K25" i="4"/>
  <c r="K24" i="4"/>
  <c r="K23" i="4"/>
  <c r="K22" i="4"/>
  <c r="K21" i="4"/>
  <c r="K20" i="4"/>
  <c r="K19" i="4"/>
  <c r="K18" i="4"/>
  <c r="K17" i="4"/>
  <c r="K16" i="4"/>
  <c r="K15" i="4"/>
  <c r="K14" i="4"/>
  <c r="K13" i="4"/>
  <c r="K12" i="4"/>
  <c r="K11" i="4"/>
  <c r="G11" i="4"/>
  <c r="L12" i="4" l="1"/>
  <c r="L13" i="4"/>
  <c r="L14" i="4"/>
  <c r="L15" i="4"/>
  <c r="L16" i="4"/>
  <c r="L17" i="4"/>
  <c r="L18" i="4"/>
  <c r="L19" i="4"/>
  <c r="L20" i="4"/>
  <c r="L21" i="4"/>
  <c r="L22" i="4"/>
  <c r="L23" i="4"/>
  <c r="L24" i="4"/>
  <c r="L25" i="4"/>
  <c r="L26" i="4"/>
  <c r="L27" i="4"/>
  <c r="L11" i="4"/>
  <c r="L28" i="4" l="1"/>
  <c r="L8" i="4" s="1"/>
  <c r="L30" i="4"/>
  <c r="Q28" i="4"/>
  <c r="N28" i="4"/>
  <c r="M28" i="4"/>
  <c r="J28" i="4"/>
  <c r="I28" i="4"/>
  <c r="E28" i="4"/>
  <c r="M8" i="4" l="1"/>
  <c r="M30" i="4"/>
  <c r="E8" i="4"/>
  <c r="Q30" i="4"/>
  <c r="Q8" i="4"/>
  <c r="N30" i="4"/>
  <c r="N8" i="4"/>
  <c r="J30" i="4"/>
  <c r="J8" i="4"/>
  <c r="I30" i="4"/>
  <c r="I8" i="4"/>
  <c r="E30" i="4"/>
  <c r="O12" i="4" l="1"/>
  <c r="O13" i="4"/>
  <c r="O14" i="4"/>
  <c r="O15" i="4"/>
  <c r="O16" i="4"/>
  <c r="O17" i="4"/>
  <c r="O18" i="4"/>
  <c r="O19" i="4"/>
  <c r="O20" i="4"/>
  <c r="O21" i="4"/>
  <c r="O22" i="4"/>
  <c r="O23" i="4"/>
  <c r="O24" i="4"/>
  <c r="O25" i="4"/>
  <c r="O26" i="4"/>
  <c r="O27" i="4"/>
  <c r="O11" i="4"/>
  <c r="G13" i="4" l="1"/>
  <c r="G15" i="4"/>
  <c r="G17" i="4"/>
  <c r="G19" i="4"/>
  <c r="G21" i="4"/>
  <c r="G23" i="4"/>
  <c r="G25" i="4"/>
  <c r="G12" i="4"/>
  <c r="G14" i="4"/>
  <c r="G16" i="4"/>
  <c r="G18" i="4"/>
  <c r="G20" i="4"/>
  <c r="G22" i="4"/>
  <c r="G24" i="4"/>
  <c r="G26" i="4"/>
  <c r="P30" i="4" l="1"/>
  <c r="P8" i="4"/>
  <c r="F28" i="4" l="1"/>
  <c r="O14" i="3"/>
  <c r="O13" i="3"/>
  <c r="O12" i="3"/>
  <c r="O11" i="3"/>
  <c r="Q79" i="2"/>
  <c r="Q78" i="2"/>
  <c r="Q71" i="2"/>
  <c r="Q70" i="2"/>
  <c r="Q69" i="2"/>
  <c r="Q62" i="2"/>
  <c r="Q55" i="2"/>
  <c r="Q48" i="2"/>
  <c r="Q41" i="2"/>
  <c r="Q34" i="2"/>
  <c r="Q33" i="2"/>
  <c r="O14" i="1"/>
  <c r="Q26" i="2"/>
  <c r="Q25" i="2"/>
  <c r="Q18" i="2"/>
  <c r="Q17" i="2"/>
  <c r="Q16" i="2"/>
  <c r="O10" i="3"/>
  <c r="O43" i="1"/>
  <c r="O42" i="1"/>
  <c r="O36" i="1"/>
  <c r="O29" i="1"/>
  <c r="O22" i="1"/>
  <c r="O21" i="1"/>
  <c r="O15" i="1"/>
  <c r="O13" i="1"/>
  <c r="F30" i="4" l="1"/>
  <c r="F8" i="4"/>
  <c r="G27" i="4"/>
  <c r="G28" i="4" s="1"/>
  <c r="G30" i="4" l="1"/>
  <c r="G8" i="4"/>
</calcChain>
</file>

<file path=xl/sharedStrings.xml><?xml version="1.0" encoding="utf-8"?>
<sst xmlns="http://schemas.openxmlformats.org/spreadsheetml/2006/main" count="432" uniqueCount="161">
  <si>
    <t>Specifieke doelstelling</t>
  </si>
  <si>
    <t>Resultaatindicator</t>
  </si>
  <si>
    <t>Meeteenheid</t>
  </si>
  <si>
    <t>Streefwaarde (2023)</t>
  </si>
  <si>
    <t>Jaarwaarde</t>
  </si>
  <si>
    <t>Cumulatieve waarde</t>
  </si>
  <si>
    <t>1 - Vermindering van de effecten van de visserij op het mariene
milieu, met inbegrip van het zoveel mogelijk vermijden en
verminderen van ongewenste vangsten</t>
  </si>
  <si>
    <t>1.4.b - Verandering in ongewenste vangsten (%)</t>
  </si>
  <si>
    <t>%</t>
  </si>
  <si>
    <t>4 - Versterking van het concurrentievermogen en de rendabiliteit
van visserijondernemingen, waaronder van de kleinschalige
kustvisserij, en verbetering van de veiligheid en de
arbeidsomstandigheden</t>
  </si>
  <si>
    <t>1.1 - Verandering in de
productiewaarde</t>
  </si>
  <si>
    <t xml:space="preserve">5 - Bieden van ondersteuning voor de intensivering van
technologische ontwikkeling, innovatie, met inbegrip van het
vergroten van de energie-efficiëntie, en kennisoverdracht
</t>
  </si>
  <si>
    <t>1000 EUR</t>
  </si>
  <si>
    <t>1 - Bieden van ondersteuning voor de intensivering van
technologische ontwikkeling, innovatie en kennisoverdracht</t>
  </si>
  <si>
    <t>2.2 - Verandering in de waarde van
de aquacultuurproductie</t>
  </si>
  <si>
    <t>2 - Versterking van het concurrentievermogen en de rendabiliteit
van aquacultuurondernemingen, met inbegrip van de verbetering
van de veiligheid en de arbeidsomstandigheden, met name van
kleine en middelgrote bedrijven</t>
  </si>
  <si>
    <t>1 - Verbetering en het beschikbaar stellen van wetenschappelijke
kennis en de verzameling en het beheer van gegevens</t>
  </si>
  <si>
    <t>3.B.1 - Stijging van het percentage
inwilligingen van dataoproepen</t>
  </si>
  <si>
    <t>2 - Bieden van ondersteuning voor monitoring, controle en
handhaving, versterking van de institutionele capaciteit en de
efficiëntie van overheidsdiensten, zonder de administratieve lasten
te vergroten</t>
  </si>
  <si>
    <t>3.A.1 - Aantal geconstateerde
ernstige inbreuken</t>
  </si>
  <si>
    <t>aantal</t>
  </si>
  <si>
    <t>3.A.2 - Aanlandingen die fysiek
zijn gecontroleerd</t>
  </si>
  <si>
    <t>1 - Verbetering van de organisatie van de markt voor visserij- en
aquacultuurproducten</t>
  </si>
  <si>
    <t>5.1.a - Verandering in de waarde
van de eerste verkoop van de PO's</t>
  </si>
  <si>
    <t>1 - Ontwikkeling en tenuitvoerlegging van het geïntegreerd
maritiem beleid</t>
  </si>
  <si>
    <t>6.2.a - Verandering in de dekking
van in het kader van de vogel- en de
habitatrichtlijn aangewezen Natura
2000-gebieden</t>
  </si>
  <si>
    <t>Km2</t>
  </si>
  <si>
    <t>6.2.b - Verandering in de dekking
van andere ruimtelijke
beschermingsmaatregelen op grond
van artikel 13, lid 4, van Richtlijn
2008/56/EG</t>
  </si>
  <si>
    <t>Specifieke doelstelling 1 - Vermindering van de effecten van de visserij op het mariene
milieu, met inbegrip van het zoveel mogelijk vermijden en
verminderen van ongewenste vangsten</t>
  </si>
  <si>
    <t>Geselecteerde relevante maatregelen</t>
  </si>
  <si>
    <t>Thematische doelstelling</t>
  </si>
  <si>
    <t>Outputindicatoren</t>
  </si>
  <si>
    <t>Indicator</t>
  </si>
  <si>
    <t>Opgenomen in prestatiekader</t>
  </si>
  <si>
    <t>Mijlpaal (2018)</t>
  </si>
  <si>
    <t>01 - Artikel 37 Steun
voor het ontwerp en de
tenuitvoerlegging van
instandhoudingsmaatre
gelen</t>
  </si>
  <si>
    <t>1.4 - Aantal projecten
betreffende
instandhoudingsmaatre
gelen, beperking van
de impact van de
visserij op het mariene
milieu en aanpassing
van de visserij aan de
bescherming van
soorten</t>
  </si>
  <si>
    <t>Nee</t>
  </si>
  <si>
    <t>n.v.t</t>
  </si>
  <si>
    <t>02 - Artikel 38
Beperking van de
impact van de visserij
op het mariene milieu
en aanpassing van de
visserij aan de
bescherming van
soorten (+ artikel
44.1.c Binnenvisserij)</t>
  </si>
  <si>
    <t>Ja</t>
  </si>
  <si>
    <t>03 - Artikel 39
Innovatie in verband
met de instandhouding
van mariene
biologische
hulpbronnen (+ artikel
44.1.c Binnenvisserij</t>
  </si>
  <si>
    <t>Specifieke doelstelling 4 - Versterking van het concurrentievermogen en de rendabiliteit
van visserijondernemingen, waaronder van de kleinschalige
kustvisserij, en verbetering van de veiligheid en de
arbeidsomstandigheden</t>
  </si>
  <si>
    <t>1.8 - Behouden werkgelegenheid
(VTE) in de visserijsector of bij de
aanvullende activiteiten</t>
  </si>
  <si>
    <t>VTE (=fte)</t>
  </si>
  <si>
    <t>03 - Artikel 31
Aanloopsteun voor
jonge vissers (+ artikel
44.2 Binnenvisserij)</t>
  </si>
  <si>
    <t>1.9 - Aantal projecten
betreffende
bevordering van
menselijk kapitaal en
sociale dialoog,
diversificatie en
nieuwe vormen van
inkomen, starterssteun
voor vissers en
gezondheid/veiligheid</t>
  </si>
  <si>
    <t>08 - Artikel 42
Toegevoegde waarde,
productkwaliteit en
gebruik van
ongewenste vangsten
(+ artikel 44.1.e
Binnenvisserij)</t>
  </si>
  <si>
    <t>1.3 - Aantal projecten
betreffende
toegevoegde waarde,
kwaliteit, gebruik van
ongewenste vangsten
en vissershavens,
aanlandingsplaatsen,
afslagen en
beschuttingsplaatsen</t>
  </si>
  <si>
    <t xml:space="preserve">Specifieke doelstelling 5 - Bieden van ondersteuning voor de intensivering van
technologische ontwikkeling, innovatie, met inbegrip van het
vergroten van de energie-efficiëntie, en kennisoverdracht
</t>
  </si>
  <si>
    <t>01 - Artikel 26
Innovatie (+ artikel
44.3 Binnenvisserij)</t>
  </si>
  <si>
    <t>1.1 - Aantal projecten
betreffende innovatie,
adviesdiensten en
partnerschappen met
wetenschappers</t>
  </si>
  <si>
    <t>02 - Artikel 28 Partnerschappen tussen
wetenschappers en
vissers (+ artikel 44.3
Binnenvisserij)</t>
  </si>
  <si>
    <t xml:space="preserve">Specifieke doelstelling 1 - Bieden van ondersteuning voor de intensivering van technologische ontwikkeling, innovatie en kennisoverdracht </t>
  </si>
  <si>
    <t>01 - Artikel 47
Innovatie</t>
  </si>
  <si>
    <t>2.1 - Aantal projecten
betreffende innovatie,
adviesdiensten en
bestandsverzekering</t>
  </si>
  <si>
    <t>01 - Artikel 48.1.a-d, fh
Productieve
investeringen in de
aquacultuur</t>
  </si>
  <si>
    <t>2.2 - Aantal projecten
betreffende productieve
investeringen in de
aquacultuur</t>
  </si>
  <si>
    <t>Specifieke doelstelling 2 - Versterking van het concurrentievermogen en de rendabiliteit
van aquacultuurondernemingen, met inbegrip van de verbetering
van de veiligheid en de arbeidsomstandigheden, met name van
kleine en middelgrote bedrijven</t>
  </si>
  <si>
    <t>Specifieke doelstelling 1 - Verbetering en het beschikbaar stellen van wetenschappelijke
kennis en de verzameling en het beheer van gegevens</t>
  </si>
  <si>
    <t>01 - Artikel 77
Gegevensverzameling</t>
  </si>
  <si>
    <t>3.2 - Aantal projecten
betreffende het
verzamelen, beheren en
gebruiken van
gegevens</t>
  </si>
  <si>
    <t>Specifieke doelstelling 2 - Bieden van ondersteuning voor monitoring, controle en
handhaving, versterking van de institutionele capaciteit en de
efficiëntie van overheidsdiensten, zonder de administratieve lasten
te vergroten</t>
  </si>
  <si>
    <t>01 - Artikel 76
Controle en
handhaving</t>
  </si>
  <si>
    <t>3.1 - Aantal projecten
betreffende de
tenuitvoerlegging van
het uniaal systeem voor
controle, inspectie en
handhaving</t>
  </si>
  <si>
    <t>Specifieke doelstelling 1 - Verbetering van de organisatie van de markt voor visserij- en
aquacultuurproducten</t>
  </si>
  <si>
    <t>01 - Artikel 66
Productie- en
afzetprogramma's</t>
  </si>
  <si>
    <t>5.1 - Aantal
producentenorganisatie
s of verenigingen van
producentenorganisatie
s waaraan steun voor
productie- en
afzetprogramma’s is
verleend</t>
  </si>
  <si>
    <t>02 - Artikel 67
Opslagsteun</t>
  </si>
  <si>
    <t>5.2 - Aantal projecten
betreffende
afzetmaatregelen en
opslagsteun</t>
  </si>
  <si>
    <t>03 - Artikel 68
Afzetmaatregelen</t>
  </si>
  <si>
    <t>Specifieke doelstelling 1 - Ontwikkeling en tenuitvoerlegging van het geïntegreerd
aquacultuurproducten</t>
  </si>
  <si>
    <t>02 - Artikel 80.1.b
Bescherming van het
mariene milieu en
duurzaam gebruik van
de mariene en
kusthulpbronnen</t>
  </si>
  <si>
    <t>6.2 - Aantal projecten
betreffende de
bescherming en
verbetering van kennis
over het mariene milieu</t>
  </si>
  <si>
    <t>03 - Artikel 80.1.c
Verbetering van de
kennis over de staat
van het mariene milieu</t>
  </si>
  <si>
    <t>Financiële indicatoren</t>
  </si>
  <si>
    <t>Unieprioriteit</t>
  </si>
  <si>
    <t xml:space="preserve">1 - De bevordering van ecologisch duurzame,
hulpbronnenefficiënte, innovatieve, concurrerende en op kennis
gebaseerde visserij
</t>
  </si>
  <si>
    <t>Financiële indicator</t>
  </si>
  <si>
    <t>2 - De bevordering van ecologisch duurzame,
hulpbronnenefficiënte, innovatieve, concurrerende en op kennis
gebaseerde aquacultuur</t>
  </si>
  <si>
    <t>3 - Bevordering van de tenuitvoerlegging van het GVB</t>
  </si>
  <si>
    <t>5 - Bevordering van de afzet en verwerking</t>
  </si>
  <si>
    <t>6 - Bevordering van de uitvoering van het geïntegreerd maritiem
beleid</t>
  </si>
  <si>
    <t>Geselecteerde specifieke doelstelling</t>
  </si>
  <si>
    <t>Maatregel</t>
  </si>
  <si>
    <t>Totale overheidsbijdrage (EUR)</t>
  </si>
  <si>
    <t>EFMZV bijdrage (EUR)</t>
  </si>
  <si>
    <t>Totale subsidiabele uitgaven voor de voor steun geselecteerde concrete acties (EUR)</t>
  </si>
  <si>
    <t>Aandeel van de totale toewijzing dat naar de geselecteerde concrete acties gaat (%)</t>
  </si>
  <si>
    <t>Bijdrage voor de klimaatverandering van de voor steun geselecteerde concrete acties (EUR)</t>
  </si>
  <si>
    <t>Door de begunstigde bij de beheersautoriteit gedeclareerde totale subsidiabele uitgaven (EUR)</t>
  </si>
  <si>
    <t>Aandeel van de totale toewijzing dat gaat naar door de begunstigden gedeclareerde totale subsidiabele overheidsuitgaven (%)</t>
  </si>
  <si>
    <t>Bijdrage voor de klimaatverandering van door de begunstigde bij de beheersautoriteit gedeclareerde totale subsidiabele overheidsuitgave (EUR)</t>
  </si>
  <si>
    <t>Aantal geselecteerde concrete acties</t>
  </si>
  <si>
    <t>I.14 - Artikel 37 Steun
voor het ontwerp en de
tenuitvoerlegging van
instandhoudingsmaatre
gelen</t>
  </si>
  <si>
    <t>I.15 - Artikel 38
Beperking van de
impact van de visserij
op het mariene milieu
en aanpassing van de
visserij aan de
bescherming van
soorten (+ artikel
44.1.c Binnenvisserij)</t>
  </si>
  <si>
    <t>I.16 - Artikel 39
Innovatie in verband
met de instandhouding
van mariene
biologische
hulpbronnen (+ artikel
44.1.c Binnenvisserij</t>
  </si>
  <si>
    <t>I.7 - Artikel 31
Aanloopsteun voor
jonge vissers (+ artikel
44.2 Binnenvisserij)</t>
  </si>
  <si>
    <t>I.22 - Artikel 42
Toegevoegde waarde,
productkwaliteit en
gebruik van
ongewenste vangsten
(+ artikel 44.1.e
Binnenvisserij)</t>
  </si>
  <si>
    <t>I.1 - Artikel 26
Innovatie (+ artikel
44.3 Binnenvisserij)</t>
  </si>
  <si>
    <t>I.3 - Artikel 28 Partnerschappen tussen
wetenschappers en
vissers (+ artikel 44.3
Binnenvisserij)</t>
  </si>
  <si>
    <t>II.1 - Artikel 47
Innovatie</t>
  </si>
  <si>
    <t>II.2 - Artikel 48.1.a-d, fh
Productieve
investeringen in de
aquacultuur</t>
  </si>
  <si>
    <t>VI.1 - Artikel 76
Controle en
handhaving</t>
  </si>
  <si>
    <t>VI.2 - Artikel 77
Gegevensverzameling</t>
  </si>
  <si>
    <t>IV.1 - Artikel 66
Productie- en
afzetprogramma's</t>
  </si>
  <si>
    <t>IV.2 - Artikel 67
Opslagsteun</t>
  </si>
  <si>
    <t>IV.3 - Artikel 68
Afzetmaatregelen</t>
  </si>
  <si>
    <t>VIII.2 - Artikel 80.1.b
Bescherming van het
mariene milieu en
duurzaam gebruik van
de mariene en
kusthulpbronnen</t>
  </si>
  <si>
    <t>VIII.3 - Artikel 80.1.c
Verbetering van de
kennis over de staat
van het mariene milieu</t>
  </si>
  <si>
    <t>Deel van de EFMZV bijdrage voor maatregelen op het gebied van klimaatverandering (EUR)</t>
  </si>
  <si>
    <t>EFMZV-cofinancieringspercentage (%)</t>
  </si>
  <si>
    <t>Technische bijstand</t>
  </si>
  <si>
    <t>01 - Artikel 78 Technische bijstand op initiatief van de lidstaten</t>
  </si>
  <si>
    <t>Totale overheidsbijdrage voor de voor steun geselecteerde concrete acties (EUR)</t>
  </si>
  <si>
    <t>Door de begunstigde bij de beheersautoriteit gedeclareerde totale subsidiabele overheidsuitgaven (EUR)</t>
  </si>
  <si>
    <t>Voor steun uit het EFMZV in aanmerking komende uitgaven voor door de begunstige bij de beheersautoriteit gedeclareerde concrete acties die buiten het programmagebied worden uitgevoerd (EUR)</t>
  </si>
  <si>
    <t>Aandeel van de totale financiele toewijzing voor de prioritaire as</t>
  </si>
  <si>
    <t>1 - De bevordering van ecologisch duurzame,
hulpbronnenefficiënte, innovatieve, concurrerende en op kennis
gebaseerde visserij</t>
  </si>
  <si>
    <t>SFC2014</t>
  </si>
  <si>
    <t>rapportage MA</t>
  </si>
  <si>
    <t>rapportage MA (is som van jaarwaardes 2014 t/m 2023)</t>
  </si>
  <si>
    <t>Specifieke doelstelling SFC 2014</t>
  </si>
  <si>
    <t>SFC 2014</t>
  </si>
  <si>
    <t>Hulpkolom bijdrage aan klimaatverandering op basis van OP tabel 9.2</t>
  </si>
  <si>
    <t xml:space="preserve">unieprioriteit 1 - De bevordering van ecologisch duurzame, hulpbronnenefficiënte, innovatieve, concurrerende en op kennis gebaseerde visserij </t>
  </si>
  <si>
    <t>unieprioriteit 2 - De bevordering van ecologisch duurzame,
hulpbronnenefficiënte, innovatieve, concurrerende en op kennis
gebaseerde aquacultuur</t>
  </si>
  <si>
    <t>unieprioriteit 3 - Bevordering van de tenuitvoerlegging van het GVB</t>
  </si>
  <si>
    <t>unieprioriteit 5 - Bevordering van de afzet en verwerking</t>
  </si>
  <si>
    <t>unieprioriteit 6 - Bevordering van de uitvoering van het geïntegreerd maritiem</t>
  </si>
  <si>
    <t>unieprioriteit SFC 2014</t>
  </si>
  <si>
    <t>unieprioriteit 6 - Bevordering van de uitvoering van het geïntegreerd maritiem
beleid</t>
  </si>
  <si>
    <t>Unieprioriteit SFC2014</t>
  </si>
  <si>
    <t xml:space="preserve">Unieprioriteit 1 - De bevordering van ecologisch duurzame, hulpbronnenefficiënte, innovatieve, concurrerende en op kennis gebaseerde visserij </t>
  </si>
  <si>
    <t>controletotaal</t>
  </si>
  <si>
    <t>SFC</t>
  </si>
  <si>
    <t>verschil</t>
  </si>
  <si>
    <t>verklaring</t>
  </si>
  <si>
    <t>datum</t>
  </si>
  <si>
    <t>wijziging</t>
  </si>
  <si>
    <t>Rapportages jaarverslag 2014_2015 C0.2</t>
  </si>
  <si>
    <t>naam</t>
  </si>
  <si>
    <t>Eerste versie</t>
  </si>
  <si>
    <t>Jaarverslag EFMZV format V2</t>
  </si>
  <si>
    <t>Correcties in format: Tabel 1 cel D29 en formule in Tabel 4 kolom L.</t>
  </si>
  <si>
    <t>Toevoegen tabel CvT</t>
  </si>
  <si>
    <t>Jaarverslag EFMZV format V3</t>
  </si>
  <si>
    <t>Formules minder gevoelig voor 0 waarden</t>
  </si>
  <si>
    <t xml:space="preserve">Formulefouten herstel in tabel 4 op basis van nieuw Working paper en informatie van B. van Nierop. </t>
  </si>
  <si>
    <t>v 3.1</t>
  </si>
  <si>
    <t>v 3.2</t>
  </si>
  <si>
    <t>versie</t>
  </si>
  <si>
    <t xml:space="preserve">Financieringstabel op tabblad CvT verwijderd op verzoek van BvN. Printbaar gemaakt. </t>
  </si>
  <si>
    <t>v 3.3</t>
  </si>
  <si>
    <t>v 4</t>
  </si>
  <si>
    <t>PLAN</t>
  </si>
  <si>
    <t>REALISATIE</t>
  </si>
  <si>
    <t>1. Formule in tabel 5 kolom AB met percentage klimaat gewijzigd. 
De reden van de wijziging is: 
bij de formule werd onterecht geen rekening gehouden met het EU-percentage van 75%. Er is geen tekst in de verordening die dit kan onderbouwen. Wij leiden dit af van de output van SFC2014. Meer informatie in het verslag van de kwaliteitstoets AIR mei 2018. 
2. De inhoud van de eerste kolommen betreffen het OP. Deze gegevens moeten ingevuld blijven staan. De bedragen zijn naar boven afgerond op hele euro's. 
3. De kolommen 18 t/m 23 in tabel 4 voor het CvT zijn niet meer nodig. Het tabblad Overzicht CvT is vervallen. 
4. De hulpkolom 24 met het percentage klimaat is gecorrigeerd op basis van de referentietabel. De berekening in kolom 16 is hierop aangepast.
5. Formulefout in tabel 5 gecorrigeerd.</t>
  </si>
  <si>
    <t>JAARVERSLAG 2014_2018</t>
  </si>
  <si>
    <t>N/A</t>
  </si>
  <si>
    <t>D1.0 d.d. 29-4-2019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</si>
</sst>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0"/>
    <numFmt numFmtId="165" formatCode="0.0%"/>
  </numFmts>
  <fonts count="20" x14ac:knownFonts="1">
    <font>
      <sz val="11"/>
      <color theme="1"/>
      <name val="Calibri"/>
      <family val="2"/>
      <scheme val="minor"/>
    </font>
    <font>
      <sz val="9"/>
      <color theme="1"/>
      <name val="Verdana"/>
      <family val="2"/>
    </font>
    <font>
      <b/>
      <sz val="9"/>
      <color theme="1"/>
      <name val="Verdana"/>
      <family val="2"/>
    </font>
    <font>
      <b/>
      <sz val="9"/>
      <name val="Verdana"/>
      <family val="2"/>
    </font>
    <font>
      <sz val="9"/>
      <name val="Verdana"/>
      <family val="2"/>
    </font>
    <font>
      <sz val="9"/>
      <color rgb="FF0070C0"/>
      <name val="Verdana"/>
      <family val="2"/>
    </font>
    <font>
      <sz val="11"/>
      <color theme="1"/>
      <name val="Calibri"/>
      <family val="2"/>
      <scheme val="minor"/>
    </font>
    <font>
      <sz val="11"/>
      <name val="Verdana"/>
      <family val="2"/>
    </font>
    <font>
      <sz val="11"/>
      <color theme="1"/>
      <name val="Verdana"/>
      <family val="2"/>
    </font>
    <font>
      <b/>
      <sz val="11"/>
      <color theme="1"/>
      <name val="Verdana"/>
      <family val="2"/>
    </font>
    <font>
      <b/>
      <sz val="11"/>
      <name val="Verdana"/>
      <family val="2"/>
    </font>
    <font>
      <sz val="12"/>
      <name val="Verdana"/>
      <family val="2"/>
    </font>
    <font>
      <sz val="12"/>
      <color theme="1"/>
      <name val="Verdana"/>
      <family val="2"/>
    </font>
    <font>
      <b/>
      <sz val="12"/>
      <color theme="1"/>
      <name val="Verdana"/>
      <family val="2"/>
    </font>
    <font>
      <b/>
      <sz val="12"/>
      <name val="Verdana"/>
      <family val="2"/>
    </font>
    <font>
      <sz val="9"/>
      <color rgb="FFFF0000"/>
      <name val="Verdana"/>
      <family val="2"/>
    </font>
    <font>
      <sz val="10"/>
      <color rgb="FFFF0000"/>
      <name val="Verdana"/>
      <family val="2"/>
    </font>
    <font>
      <b/>
      <sz val="11"/>
      <color theme="1"/>
      <name val="Calibri"/>
      <family val="2"/>
      <scheme val="minor"/>
    </font>
    <font>
      <sz val="10"/>
      <color rgb="FF0070C0"/>
      <name val="Verdana"/>
      <family val="2"/>
    </font>
    <font>
      <sz val="9"/>
      <color rgb="FF00B0F0"/>
      <name val="Verdana"/>
      <family val="2"/>
    </font>
  </fonts>
  <fills count="5">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6" fillId="0" borderId="0" applyFont="0" applyFill="0" applyBorder="0" applyAlignment="0" applyProtection="0"/>
    <xf numFmtId="0" fontId="6" fillId="0" borderId="0"/>
    <xf numFmtId="9" fontId="6" fillId="0" borderId="0" applyFont="0" applyFill="0" applyBorder="0" applyAlignment="0" applyProtection="0"/>
  </cellStyleXfs>
  <cellXfs count="15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vertical="center"/>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Border="1" applyAlignment="1">
      <alignment vertical="center" wrapText="1"/>
    </xf>
    <xf numFmtId="4" fontId="4" fillId="0" borderId="0" xfId="0" applyNumberFormat="1" applyFont="1" applyBorder="1" applyAlignment="1">
      <alignment vertical="center" wrapText="1"/>
    </xf>
    <xf numFmtId="0" fontId="4" fillId="0" borderId="8" xfId="0" applyFont="1" applyBorder="1" applyAlignment="1">
      <alignment vertical="center" wrapText="1"/>
    </xf>
    <xf numFmtId="4" fontId="4" fillId="0" borderId="1" xfId="0" applyNumberFormat="1" applyFont="1" applyBorder="1" applyAlignment="1">
      <alignment vertical="center" wrapText="1"/>
    </xf>
    <xf numFmtId="4" fontId="1" fillId="0" borderId="0" xfId="0" applyNumberFormat="1" applyFont="1" applyBorder="1" applyAlignment="1">
      <alignment horizontal="center" vertical="center"/>
    </xf>
    <xf numFmtId="4" fontId="1"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6"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4" fontId="4"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Alignment="1">
      <alignment vertical="center" wrapText="1"/>
    </xf>
    <xf numFmtId="0" fontId="3" fillId="0" borderId="1" xfId="0" applyFont="1" applyBorder="1" applyAlignment="1">
      <alignment vertical="center"/>
    </xf>
    <xf numFmtId="2"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2" fontId="4" fillId="0" borderId="0" xfId="0" applyNumberFormat="1" applyFont="1" applyFill="1" applyBorder="1" applyAlignment="1">
      <alignment horizontal="center" vertical="center" wrapText="1"/>
    </xf>
    <xf numFmtId="0" fontId="4" fillId="0" borderId="0" xfId="0" applyFont="1" applyBorder="1" applyAlignment="1">
      <alignment vertical="center"/>
    </xf>
    <xf numFmtId="2" fontId="4" fillId="0" borderId="1" xfId="0" applyNumberFormat="1" applyFont="1" applyBorder="1" applyAlignment="1">
      <alignment vertical="center" wrapText="1"/>
    </xf>
    <xf numFmtId="0" fontId="3" fillId="0" borderId="2" xfId="0" applyFont="1" applyBorder="1" applyAlignment="1">
      <alignment horizontal="center" vertical="center"/>
    </xf>
    <xf numFmtId="4" fontId="4"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4" fontId="1" fillId="0" borderId="0" xfId="0" applyNumberFormat="1" applyFont="1" applyFill="1" applyBorder="1" applyAlignment="1">
      <alignment horizontal="center" vertical="center"/>
    </xf>
    <xf numFmtId="0" fontId="7" fillId="0" borderId="0" xfId="0" applyFont="1" applyFill="1" applyAlignment="1">
      <alignment vertical="center" wrapText="1"/>
    </xf>
    <xf numFmtId="0" fontId="15" fillId="0" borderId="0" xfId="0" applyFont="1" applyAlignment="1">
      <alignment vertical="center"/>
    </xf>
    <xf numFmtId="0" fontId="3" fillId="0" borderId="6" xfId="0" applyFont="1" applyBorder="1" applyAlignment="1">
      <alignment horizontal="center" vertical="center" wrapText="1"/>
    </xf>
    <xf numFmtId="164"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4" fontId="1"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16" fillId="0" borderId="0" xfId="0" applyFont="1" applyFill="1" applyAlignment="1">
      <alignment vertical="center" wrapText="1"/>
    </xf>
    <xf numFmtId="4" fontId="16" fillId="0" borderId="0" xfId="0" applyNumberFormat="1" applyFont="1" applyFill="1" applyAlignment="1">
      <alignment vertical="center"/>
    </xf>
    <xf numFmtId="0" fontId="16" fillId="0" borderId="0" xfId="0" applyFont="1" applyFill="1" applyAlignment="1">
      <alignment vertical="center"/>
    </xf>
    <xf numFmtId="43" fontId="16" fillId="0" borderId="0" xfId="1" applyFont="1" applyFill="1" applyAlignment="1">
      <alignment vertical="center"/>
    </xf>
    <xf numFmtId="43" fontId="16" fillId="0" borderId="0" xfId="1" applyFont="1" applyFill="1" applyAlignment="1">
      <alignment vertical="center" wrapText="1"/>
    </xf>
    <xf numFmtId="43" fontId="16" fillId="0" borderId="0" xfId="0" applyNumberFormat="1" applyFont="1" applyFill="1" applyAlignment="1">
      <alignment vertical="center"/>
    </xf>
    <xf numFmtId="0" fontId="2"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xf>
    <xf numFmtId="0" fontId="1" fillId="0" borderId="0" xfId="0" applyFont="1" applyFill="1" applyAlignment="1">
      <alignment vertical="center"/>
    </xf>
    <xf numFmtId="0" fontId="3" fillId="0" borderId="6" xfId="0" applyFont="1" applyFill="1" applyBorder="1" applyAlignment="1">
      <alignment horizontal="center" vertical="center" wrapText="1"/>
    </xf>
    <xf numFmtId="4" fontId="4" fillId="0" borderId="1" xfId="0" applyNumberFormat="1" applyFont="1" applyFill="1" applyBorder="1" applyAlignment="1">
      <alignment vertical="center"/>
    </xf>
    <xf numFmtId="0" fontId="13" fillId="0" borderId="6" xfId="0"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12" fillId="0" borderId="0" xfId="0" applyFont="1" applyFill="1" applyAlignment="1">
      <alignment vertical="center"/>
    </xf>
    <xf numFmtId="0" fontId="11" fillId="0" borderId="1" xfId="0" applyFont="1" applyFill="1" applyBorder="1" applyAlignment="1">
      <alignment horizontal="center" vertical="center"/>
    </xf>
    <xf numFmtId="0" fontId="14" fillId="0" borderId="6" xfId="0" applyFont="1" applyFill="1" applyBorder="1" applyAlignment="1">
      <alignment horizontal="center" vertical="center" wrapText="1"/>
    </xf>
    <xf numFmtId="4" fontId="11" fillId="0" borderId="1" xfId="0" applyNumberFormat="1" applyFont="1" applyFill="1" applyBorder="1" applyAlignment="1">
      <alignment vertical="center"/>
    </xf>
    <xf numFmtId="0" fontId="9" fillId="0" borderId="6"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8" fillId="0" borderId="0" xfId="0" applyFont="1" applyFill="1" applyAlignment="1">
      <alignment vertical="center" wrapText="1"/>
    </xf>
    <xf numFmtId="0" fontId="1" fillId="0" borderId="0" xfId="0" applyFont="1" applyFill="1" applyAlignment="1">
      <alignment vertical="center" wrapText="1"/>
    </xf>
    <xf numFmtId="0" fontId="7" fillId="0" borderId="1" xfId="0" applyFont="1" applyFill="1" applyBorder="1" applyAlignment="1">
      <alignment horizontal="center" vertical="center"/>
    </xf>
    <xf numFmtId="0" fontId="10" fillId="0" borderId="6" xfId="0" applyFont="1" applyFill="1" applyBorder="1" applyAlignment="1">
      <alignment horizontal="center" vertical="center" wrapText="1"/>
    </xf>
    <xf numFmtId="4" fontId="7" fillId="0" borderId="1" xfId="0" applyNumberFormat="1" applyFont="1" applyFill="1" applyBorder="1" applyAlignment="1">
      <alignment vertical="center"/>
    </xf>
    <xf numFmtId="0" fontId="8" fillId="0" borderId="0" xfId="0" applyFont="1" applyFill="1" applyAlignment="1">
      <alignment vertical="center"/>
    </xf>
    <xf numFmtId="4" fontId="7" fillId="0" borderId="1" xfId="0" applyNumberFormat="1" applyFont="1" applyFill="1" applyBorder="1" applyAlignment="1">
      <alignment horizontal="center" vertical="center"/>
    </xf>
    <xf numFmtId="0" fontId="7" fillId="0" borderId="0" xfId="0" applyFont="1" applyFill="1" applyAlignment="1">
      <alignment vertical="center"/>
    </xf>
    <xf numFmtId="10" fontId="4" fillId="3" borderId="1" xfId="0" applyNumberFormat="1" applyFont="1" applyFill="1" applyBorder="1" applyAlignment="1">
      <alignment horizontal="center" vertical="center"/>
    </xf>
    <xf numFmtId="2" fontId="1" fillId="0" borderId="1" xfId="0" applyNumberFormat="1" applyFont="1" applyFill="1" applyBorder="1" applyAlignment="1">
      <alignment vertical="center"/>
    </xf>
    <xf numFmtId="0" fontId="0" fillId="0" borderId="0" xfId="0" applyAlignment="1">
      <alignment vertical="top"/>
    </xf>
    <xf numFmtId="0" fontId="0" fillId="0" borderId="0" xfId="0" applyAlignment="1">
      <alignment vertical="top" wrapText="1"/>
    </xf>
    <xf numFmtId="0" fontId="17" fillId="0" borderId="0" xfId="0" applyFont="1" applyAlignment="1">
      <alignment vertical="top"/>
    </xf>
    <xf numFmtId="14" fontId="0" fillId="0" borderId="0" xfId="0" applyNumberFormat="1" applyFont="1" applyAlignment="1">
      <alignment vertical="top"/>
    </xf>
    <xf numFmtId="0" fontId="0" fillId="0" borderId="0" xfId="0" applyFont="1" applyAlignment="1">
      <alignment vertical="top"/>
    </xf>
    <xf numFmtId="14" fontId="0" fillId="0" borderId="0" xfId="0" applyNumberFormat="1" applyAlignment="1">
      <alignment vertical="top"/>
    </xf>
    <xf numFmtId="4" fontId="5" fillId="3" borderId="1" xfId="0" applyNumberFormat="1" applyFont="1" applyFill="1" applyBorder="1" applyAlignment="1">
      <alignment vertical="center"/>
    </xf>
    <xf numFmtId="4" fontId="18" fillId="0" borderId="0" xfId="0" applyNumberFormat="1" applyFont="1" applyFill="1" applyAlignment="1">
      <alignment vertical="center"/>
    </xf>
    <xf numFmtId="43" fontId="18" fillId="0" borderId="0" xfId="1" applyFont="1" applyFill="1" applyAlignment="1">
      <alignment vertical="center"/>
    </xf>
    <xf numFmtId="43" fontId="18" fillId="0" borderId="0" xfId="0" applyNumberFormat="1" applyFont="1" applyFill="1" applyAlignment="1">
      <alignment vertical="center"/>
    </xf>
    <xf numFmtId="165" fontId="5" fillId="3" borderId="1" xfId="0" applyNumberFormat="1" applyFont="1" applyFill="1" applyBorder="1" applyAlignment="1">
      <alignment horizontal="center" vertical="center"/>
    </xf>
    <xf numFmtId="4" fontId="8" fillId="0" borderId="0" xfId="0" applyNumberFormat="1"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xf>
    <xf numFmtId="4" fontId="7" fillId="4" borderId="1" xfId="0" applyNumberFormat="1" applyFont="1" applyFill="1" applyBorder="1" applyAlignment="1">
      <alignment vertical="center"/>
    </xf>
    <xf numFmtId="0" fontId="8"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Fill="1" applyBorder="1" applyAlignment="1">
      <alignment horizontal="center" vertical="center"/>
    </xf>
    <xf numFmtId="0" fontId="4" fillId="0" borderId="6" xfId="0" applyFont="1" applyBorder="1" applyAlignment="1">
      <alignment horizontal="center" vertical="center"/>
    </xf>
    <xf numFmtId="0" fontId="12" fillId="0" borderId="6" xfId="0" applyFont="1" applyFill="1" applyBorder="1" applyAlignment="1">
      <alignment horizontal="center" vertical="center"/>
    </xf>
    <xf numFmtId="0" fontId="3" fillId="0" borderId="0" xfId="0" applyFont="1" applyFill="1" applyAlignment="1">
      <alignment vertical="center" wrapText="1"/>
    </xf>
    <xf numFmtId="0" fontId="2" fillId="0" borderId="6" xfId="2" applyFont="1" applyBorder="1" applyAlignment="1">
      <alignment horizontal="center" vertical="center" wrapText="1"/>
    </xf>
    <xf numFmtId="165" fontId="5" fillId="4" borderId="1" xfId="2" applyNumberFormat="1" applyFont="1" applyFill="1" applyBorder="1" applyAlignment="1">
      <alignment vertical="center"/>
    </xf>
    <xf numFmtId="0" fontId="3" fillId="0" borderId="6" xfId="2" applyFont="1" applyBorder="1" applyAlignment="1">
      <alignment horizontal="center" vertical="center" wrapText="1"/>
    </xf>
    <xf numFmtId="4" fontId="5" fillId="3" borderId="1" xfId="2" applyNumberFormat="1" applyFont="1" applyFill="1" applyBorder="1" applyAlignment="1">
      <alignment vertical="center"/>
    </xf>
    <xf numFmtId="2" fontId="19" fillId="3" borderId="1" xfId="2" quotePrefix="1" applyNumberFormat="1" applyFont="1" applyFill="1" applyBorder="1" applyAlignment="1">
      <alignment vertical="center"/>
    </xf>
    <xf numFmtId="2" fontId="19" fillId="3" borderId="1" xfId="2" applyNumberFormat="1" applyFont="1" applyFill="1" applyBorder="1" applyAlignment="1">
      <alignment vertical="center"/>
    </xf>
    <xf numFmtId="9" fontId="4" fillId="0" borderId="1" xfId="3"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1" fontId="4" fillId="0" borderId="1"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1" fontId="4" fillId="0" borderId="0" xfId="0" applyNumberFormat="1" applyFont="1" applyBorder="1" applyAlignment="1">
      <alignment horizontal="center" vertical="center"/>
    </xf>
    <xf numFmtId="1" fontId="4" fillId="0" borderId="0" xfId="0" applyNumberFormat="1" applyFont="1" applyAlignment="1">
      <alignment horizontal="center" vertical="center"/>
    </xf>
    <xf numFmtId="1" fontId="4" fillId="0" borderId="0" xfId="0" applyNumberFormat="1"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 fontId="3" fillId="0" borderId="5"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4" fontId="4" fillId="0" borderId="12"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13"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cellXfs>
  <cellStyles count="4">
    <cellStyle name="Komma" xfId="1" builtinId="3"/>
    <cellStyle name="Procent" xfId="3" builtinId="5"/>
    <cellStyle name="Standaard" xfId="0" builtinId="0"/>
    <cellStyle name="Standaard 9" xfId="2" xr:uid="{00000000-0005-0000-0000-000002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P43"/>
  <sheetViews>
    <sheetView tabSelected="1" zoomScale="85" zoomScaleNormal="85" workbookViewId="0">
      <selection activeCell="O2" sqref="O2"/>
    </sheetView>
  </sheetViews>
  <sheetFormatPr defaultRowHeight="11.25" x14ac:dyDescent="0.25"/>
  <cols>
    <col min="1" max="2" width="25.7109375" style="23" customWidth="1"/>
    <col min="3" max="3" width="9.140625" style="24"/>
    <col min="4" max="4" width="14.42578125" style="24" customWidth="1"/>
    <col min="5" max="5" width="11.7109375" style="52" customWidth="1"/>
    <col min="6" max="6" width="11.28515625" style="52" customWidth="1"/>
    <col min="7" max="7" width="10.85546875" style="52" customWidth="1"/>
    <col min="8" max="8" width="11" style="24" customWidth="1"/>
    <col min="9" max="9" width="12.140625" style="24" customWidth="1"/>
    <col min="10" max="10" width="11.140625" style="24" customWidth="1"/>
    <col min="11" max="11" width="12" style="24" customWidth="1"/>
    <col min="12" max="12" width="10.85546875" style="24" customWidth="1"/>
    <col min="13" max="13" width="11.140625" style="24" bestFit="1" customWidth="1"/>
    <col min="14" max="14" width="11" style="24" customWidth="1"/>
    <col min="15" max="15" width="20.28515625" style="24" customWidth="1"/>
    <col min="16" max="16384" width="9.140625" style="23"/>
  </cols>
  <sheetData>
    <row r="1" spans="1:15" x14ac:dyDescent="0.25">
      <c r="A1" s="98" t="s">
        <v>158</v>
      </c>
      <c r="N1" s="99" t="s">
        <v>151</v>
      </c>
      <c r="O1" s="99" t="s">
        <v>160</v>
      </c>
    </row>
    <row r="3" spans="1:15" x14ac:dyDescent="0.25">
      <c r="A3" s="126" t="s">
        <v>132</v>
      </c>
      <c r="B3" s="127"/>
      <c r="C3" s="127"/>
      <c r="D3" s="127"/>
      <c r="E3" s="127"/>
      <c r="F3" s="127"/>
      <c r="G3" s="127"/>
      <c r="H3" s="127"/>
      <c r="I3" s="127"/>
      <c r="J3" s="127"/>
      <c r="K3" s="127"/>
      <c r="L3" s="127"/>
      <c r="M3" s="127"/>
      <c r="N3" s="127"/>
      <c r="O3" s="127"/>
    </row>
    <row r="4" spans="1:15" s="24" customFormat="1" x14ac:dyDescent="0.25">
      <c r="A4" s="126" t="s">
        <v>0</v>
      </c>
      <c r="B4" s="126" t="s">
        <v>1</v>
      </c>
      <c r="C4" s="126" t="s">
        <v>2</v>
      </c>
      <c r="D4" s="126" t="s">
        <v>3</v>
      </c>
      <c r="E4" s="127" t="s">
        <v>4</v>
      </c>
      <c r="F4" s="127"/>
      <c r="G4" s="127"/>
      <c r="H4" s="127"/>
      <c r="I4" s="127"/>
      <c r="J4" s="127"/>
      <c r="K4" s="127"/>
      <c r="L4" s="127"/>
      <c r="M4" s="127"/>
      <c r="N4" s="127"/>
      <c r="O4" s="26"/>
    </row>
    <row r="5" spans="1:15" s="24" customFormat="1" ht="22.5" x14ac:dyDescent="0.25">
      <c r="A5" s="126"/>
      <c r="B5" s="126"/>
      <c r="C5" s="126"/>
      <c r="D5" s="126"/>
      <c r="E5" s="50">
        <v>2014</v>
      </c>
      <c r="F5" s="50">
        <v>2015</v>
      </c>
      <c r="G5" s="50">
        <v>2016</v>
      </c>
      <c r="H5" s="26">
        <v>2017</v>
      </c>
      <c r="I5" s="26">
        <v>2018</v>
      </c>
      <c r="J5" s="26">
        <v>2019</v>
      </c>
      <c r="K5" s="26">
        <v>2020</v>
      </c>
      <c r="L5" s="26">
        <v>2021</v>
      </c>
      <c r="M5" s="26">
        <v>2022</v>
      </c>
      <c r="N5" s="26">
        <v>2023</v>
      </c>
      <c r="O5" s="20" t="s">
        <v>5</v>
      </c>
    </row>
    <row r="6" spans="1:15" s="24" customFormat="1" ht="45" x14ac:dyDescent="0.25">
      <c r="A6" s="27" t="s">
        <v>119</v>
      </c>
      <c r="B6" s="27" t="s">
        <v>119</v>
      </c>
      <c r="C6" s="27" t="s">
        <v>119</v>
      </c>
      <c r="D6" s="27" t="s">
        <v>119</v>
      </c>
      <c r="E6" s="51" t="s">
        <v>120</v>
      </c>
      <c r="F6" s="51" t="s">
        <v>120</v>
      </c>
      <c r="G6" s="51" t="s">
        <v>120</v>
      </c>
      <c r="H6" s="28" t="s">
        <v>120</v>
      </c>
      <c r="I6" s="28" t="s">
        <v>120</v>
      </c>
      <c r="J6" s="28" t="s">
        <v>120</v>
      </c>
      <c r="K6" s="28" t="s">
        <v>120</v>
      </c>
      <c r="L6" s="28" t="s">
        <v>120</v>
      </c>
      <c r="M6" s="28" t="s">
        <v>120</v>
      </c>
      <c r="N6" s="28" t="s">
        <v>120</v>
      </c>
      <c r="O6" s="28" t="s">
        <v>121</v>
      </c>
    </row>
    <row r="9" spans="1:15" s="24" customFormat="1" x14ac:dyDescent="0.25">
      <c r="A9" s="126" t="s">
        <v>133</v>
      </c>
      <c r="B9" s="127"/>
      <c r="C9" s="127"/>
      <c r="D9" s="127"/>
      <c r="E9" s="127"/>
      <c r="F9" s="127"/>
      <c r="G9" s="127"/>
      <c r="H9" s="127"/>
      <c r="I9" s="127"/>
      <c r="J9" s="127"/>
      <c r="K9" s="127"/>
      <c r="L9" s="127"/>
      <c r="M9" s="127"/>
      <c r="N9" s="127"/>
      <c r="O9" s="127"/>
    </row>
    <row r="10" spans="1:15" s="24" customFormat="1" x14ac:dyDescent="0.25">
      <c r="A10" s="126" t="s">
        <v>0</v>
      </c>
      <c r="B10" s="126" t="s">
        <v>1</v>
      </c>
      <c r="C10" s="126" t="s">
        <v>2</v>
      </c>
      <c r="D10" s="126" t="s">
        <v>3</v>
      </c>
      <c r="E10" s="127" t="s">
        <v>4</v>
      </c>
      <c r="F10" s="127"/>
      <c r="G10" s="127"/>
      <c r="H10" s="127"/>
      <c r="I10" s="127"/>
      <c r="J10" s="127"/>
      <c r="K10" s="127"/>
      <c r="L10" s="127"/>
      <c r="M10" s="127"/>
      <c r="N10" s="127"/>
      <c r="O10" s="26"/>
    </row>
    <row r="11" spans="1:15" s="24" customFormat="1" ht="22.5" x14ac:dyDescent="0.25">
      <c r="A11" s="126"/>
      <c r="B11" s="126"/>
      <c r="C11" s="126"/>
      <c r="D11" s="126"/>
      <c r="E11" s="50">
        <v>2014</v>
      </c>
      <c r="F11" s="50">
        <v>2015</v>
      </c>
      <c r="G11" s="50">
        <v>2016</v>
      </c>
      <c r="H11" s="26">
        <v>2017</v>
      </c>
      <c r="I11" s="26">
        <v>2018</v>
      </c>
      <c r="J11" s="26">
        <v>2019</v>
      </c>
      <c r="K11" s="26">
        <v>2020</v>
      </c>
      <c r="L11" s="26">
        <v>2021</v>
      </c>
      <c r="M11" s="26">
        <v>2022</v>
      </c>
      <c r="N11" s="26">
        <v>2023</v>
      </c>
      <c r="O11" s="20" t="s">
        <v>5</v>
      </c>
    </row>
    <row r="12" spans="1:15" ht="90" x14ac:dyDescent="0.25">
      <c r="A12" s="29" t="s">
        <v>6</v>
      </c>
      <c r="B12" s="29" t="s">
        <v>7</v>
      </c>
      <c r="C12" s="28" t="s">
        <v>8</v>
      </c>
      <c r="D12" s="30">
        <v>-25</v>
      </c>
      <c r="E12" s="38">
        <v>0</v>
      </c>
      <c r="F12" s="38">
        <v>0</v>
      </c>
      <c r="G12" s="38">
        <v>0</v>
      </c>
      <c r="H12" s="27">
        <v>0</v>
      </c>
      <c r="I12" s="27">
        <v>0</v>
      </c>
      <c r="J12" s="27"/>
      <c r="K12" s="27"/>
      <c r="L12" s="27"/>
      <c r="M12" s="27"/>
      <c r="N12" s="27"/>
      <c r="O12" s="31" t="s">
        <v>159</v>
      </c>
    </row>
    <row r="13" spans="1:15" ht="123.75" x14ac:dyDescent="0.25">
      <c r="A13" s="29" t="s">
        <v>9</v>
      </c>
      <c r="B13" s="16" t="s">
        <v>10</v>
      </c>
      <c r="C13" s="32" t="s">
        <v>12</v>
      </c>
      <c r="D13" s="30">
        <v>840</v>
      </c>
      <c r="E13" s="38">
        <v>0</v>
      </c>
      <c r="F13" s="38">
        <v>0</v>
      </c>
      <c r="G13" s="38">
        <v>0</v>
      </c>
      <c r="H13" s="27">
        <v>0</v>
      </c>
      <c r="I13" s="27">
        <v>70</v>
      </c>
      <c r="J13" s="27"/>
      <c r="K13" s="27"/>
      <c r="L13" s="27"/>
      <c r="M13" s="27"/>
      <c r="N13" s="27"/>
      <c r="O13" s="31">
        <f t="shared" ref="O13:O15" si="0">SUM(E13:N13)</f>
        <v>70</v>
      </c>
    </row>
    <row r="14" spans="1:15" ht="123.75" x14ac:dyDescent="0.25">
      <c r="A14" s="29" t="s">
        <v>9</v>
      </c>
      <c r="B14" s="29" t="s">
        <v>43</v>
      </c>
      <c r="C14" s="28" t="s">
        <v>44</v>
      </c>
      <c r="D14" s="30">
        <v>0</v>
      </c>
      <c r="E14" s="38">
        <v>0</v>
      </c>
      <c r="F14" s="38">
        <v>0</v>
      </c>
      <c r="G14" s="38">
        <v>0</v>
      </c>
      <c r="H14" s="27">
        <v>11</v>
      </c>
      <c r="I14" s="27">
        <v>25</v>
      </c>
      <c r="J14" s="27"/>
      <c r="K14" s="27"/>
      <c r="L14" s="27"/>
      <c r="M14" s="27"/>
      <c r="N14" s="27"/>
      <c r="O14" s="31">
        <f t="shared" si="0"/>
        <v>36</v>
      </c>
    </row>
    <row r="15" spans="1:15" ht="112.5" x14ac:dyDescent="0.25">
      <c r="A15" s="29" t="s">
        <v>11</v>
      </c>
      <c r="B15" s="29" t="s">
        <v>10</v>
      </c>
      <c r="C15" s="32" t="s">
        <v>12</v>
      </c>
      <c r="D15" s="30">
        <v>1000</v>
      </c>
      <c r="E15" s="38">
        <v>0</v>
      </c>
      <c r="F15" s="38">
        <v>0</v>
      </c>
      <c r="G15" s="38">
        <v>0</v>
      </c>
      <c r="H15" s="27">
        <v>0</v>
      </c>
      <c r="I15" s="27">
        <v>0</v>
      </c>
      <c r="J15" s="27"/>
      <c r="K15" s="27"/>
      <c r="L15" s="27"/>
      <c r="M15" s="27"/>
      <c r="N15" s="27"/>
      <c r="O15" s="31">
        <f t="shared" si="0"/>
        <v>0</v>
      </c>
    </row>
    <row r="18" spans="1:16" x14ac:dyDescent="0.25">
      <c r="A18" s="128" t="s">
        <v>126</v>
      </c>
      <c r="B18" s="129"/>
      <c r="C18" s="129"/>
      <c r="D18" s="129"/>
      <c r="E18" s="129"/>
      <c r="F18" s="129"/>
      <c r="G18" s="129"/>
      <c r="H18" s="129"/>
      <c r="I18" s="129"/>
      <c r="J18" s="129"/>
      <c r="K18" s="129"/>
      <c r="L18" s="129"/>
      <c r="M18" s="129"/>
      <c r="N18" s="129"/>
      <c r="O18" s="130"/>
    </row>
    <row r="19" spans="1:16" x14ac:dyDescent="0.25">
      <c r="A19" s="126" t="s">
        <v>0</v>
      </c>
      <c r="B19" s="126" t="s">
        <v>1</v>
      </c>
      <c r="C19" s="126" t="s">
        <v>2</v>
      </c>
      <c r="D19" s="126" t="s">
        <v>3</v>
      </c>
      <c r="E19" s="127" t="s">
        <v>4</v>
      </c>
      <c r="F19" s="127"/>
      <c r="G19" s="127"/>
      <c r="H19" s="127"/>
      <c r="I19" s="127"/>
      <c r="J19" s="127"/>
      <c r="K19" s="127"/>
      <c r="L19" s="127"/>
      <c r="M19" s="127"/>
      <c r="N19" s="127"/>
      <c r="O19" s="26"/>
    </row>
    <row r="20" spans="1:16" ht="22.5" x14ac:dyDescent="0.25">
      <c r="A20" s="126"/>
      <c r="B20" s="126"/>
      <c r="C20" s="126"/>
      <c r="D20" s="126"/>
      <c r="E20" s="50">
        <v>2014</v>
      </c>
      <c r="F20" s="50">
        <v>2015</v>
      </c>
      <c r="G20" s="50">
        <v>2016</v>
      </c>
      <c r="H20" s="26">
        <v>2017</v>
      </c>
      <c r="I20" s="26">
        <v>2018</v>
      </c>
      <c r="J20" s="26">
        <v>2019</v>
      </c>
      <c r="K20" s="26">
        <v>2020</v>
      </c>
      <c r="L20" s="26">
        <v>2021</v>
      </c>
      <c r="M20" s="26">
        <v>2022</v>
      </c>
      <c r="N20" s="26">
        <v>2023</v>
      </c>
      <c r="O20" s="20" t="s">
        <v>5</v>
      </c>
    </row>
    <row r="21" spans="1:16" ht="67.5" x14ac:dyDescent="0.25">
      <c r="A21" s="29" t="s">
        <v>13</v>
      </c>
      <c r="B21" s="29" t="s">
        <v>14</v>
      </c>
      <c r="C21" s="32" t="s">
        <v>12</v>
      </c>
      <c r="D21" s="30">
        <v>650</v>
      </c>
      <c r="E21" s="38">
        <v>0</v>
      </c>
      <c r="F21" s="38">
        <v>0</v>
      </c>
      <c r="G21" s="38">
        <v>0</v>
      </c>
      <c r="H21" s="27">
        <v>0</v>
      </c>
      <c r="I21" s="27">
        <v>0</v>
      </c>
      <c r="J21" s="27"/>
      <c r="K21" s="27"/>
      <c r="L21" s="27"/>
      <c r="M21" s="27"/>
      <c r="N21" s="27"/>
      <c r="O21" s="31">
        <f>SUM(E21:N21)</f>
        <v>0</v>
      </c>
    </row>
    <row r="22" spans="1:16" ht="135" x14ac:dyDescent="0.25">
      <c r="A22" s="29" t="s">
        <v>15</v>
      </c>
      <c r="B22" s="29" t="s">
        <v>14</v>
      </c>
      <c r="C22" s="32" t="s">
        <v>12</v>
      </c>
      <c r="D22" s="30">
        <v>0</v>
      </c>
      <c r="E22" s="38">
        <v>0</v>
      </c>
      <c r="F22" s="38">
        <v>0</v>
      </c>
      <c r="G22" s="38">
        <v>0</v>
      </c>
      <c r="H22" s="27">
        <v>0</v>
      </c>
      <c r="I22" s="27">
        <v>0</v>
      </c>
      <c r="J22" s="27"/>
      <c r="K22" s="27"/>
      <c r="L22" s="27"/>
      <c r="M22" s="27"/>
      <c r="N22" s="27"/>
      <c r="O22" s="31">
        <f t="shared" ref="O22" si="1">SUM(E22:N22)</f>
        <v>0</v>
      </c>
    </row>
    <row r="25" spans="1:16" s="24" customFormat="1" x14ac:dyDescent="0.25">
      <c r="A25" s="126" t="s">
        <v>127</v>
      </c>
      <c r="B25" s="127"/>
      <c r="C25" s="127"/>
      <c r="D25" s="127"/>
      <c r="E25" s="127"/>
      <c r="F25" s="127"/>
      <c r="G25" s="127"/>
      <c r="H25" s="127"/>
      <c r="I25" s="127"/>
      <c r="J25" s="127"/>
      <c r="K25" s="127"/>
      <c r="L25" s="127"/>
      <c r="M25" s="127"/>
      <c r="N25" s="127"/>
      <c r="O25" s="127"/>
    </row>
    <row r="26" spans="1:16" s="24" customFormat="1" x14ac:dyDescent="0.25">
      <c r="A26" s="126" t="s">
        <v>0</v>
      </c>
      <c r="B26" s="126" t="s">
        <v>1</v>
      </c>
      <c r="C26" s="126" t="s">
        <v>2</v>
      </c>
      <c r="D26" s="126" t="s">
        <v>3</v>
      </c>
      <c r="E26" s="127" t="s">
        <v>4</v>
      </c>
      <c r="F26" s="127"/>
      <c r="G26" s="127"/>
      <c r="H26" s="127"/>
      <c r="I26" s="127"/>
      <c r="J26" s="127"/>
      <c r="K26" s="127"/>
      <c r="L26" s="127"/>
      <c r="M26" s="127"/>
      <c r="N26" s="127"/>
      <c r="O26" s="26"/>
    </row>
    <row r="27" spans="1:16" s="24" customFormat="1" ht="22.5" x14ac:dyDescent="0.25">
      <c r="A27" s="126"/>
      <c r="B27" s="126"/>
      <c r="C27" s="126"/>
      <c r="D27" s="126"/>
      <c r="E27" s="50">
        <v>2014</v>
      </c>
      <c r="F27" s="50">
        <v>2015</v>
      </c>
      <c r="G27" s="50">
        <v>2016</v>
      </c>
      <c r="H27" s="26">
        <v>2017</v>
      </c>
      <c r="I27" s="26">
        <v>2018</v>
      </c>
      <c r="J27" s="26">
        <v>2019</v>
      </c>
      <c r="K27" s="26">
        <v>2020</v>
      </c>
      <c r="L27" s="26">
        <v>2021</v>
      </c>
      <c r="M27" s="26">
        <v>2022</v>
      </c>
      <c r="N27" s="26">
        <v>2023</v>
      </c>
      <c r="O27" s="20" t="s">
        <v>5</v>
      </c>
    </row>
    <row r="28" spans="1:16" ht="67.5" x14ac:dyDescent="0.25">
      <c r="A28" s="29" t="s">
        <v>16</v>
      </c>
      <c r="B28" s="29" t="s">
        <v>17</v>
      </c>
      <c r="C28" s="28" t="s">
        <v>8</v>
      </c>
      <c r="D28" s="30">
        <v>0</v>
      </c>
      <c r="E28" s="38">
        <v>0</v>
      </c>
      <c r="F28" s="38">
        <v>0</v>
      </c>
      <c r="G28" s="38">
        <v>0</v>
      </c>
      <c r="H28" s="27">
        <v>0</v>
      </c>
      <c r="I28" s="27">
        <v>0</v>
      </c>
      <c r="J28" s="27"/>
      <c r="K28" s="27"/>
      <c r="L28" s="27"/>
      <c r="M28" s="27"/>
      <c r="N28" s="27"/>
      <c r="O28" s="31" t="s">
        <v>159</v>
      </c>
    </row>
    <row r="29" spans="1:16" ht="112.5" x14ac:dyDescent="0.25">
      <c r="A29" s="29" t="s">
        <v>18</v>
      </c>
      <c r="B29" s="29" t="s">
        <v>19</v>
      </c>
      <c r="C29" s="28" t="s">
        <v>20</v>
      </c>
      <c r="D29" s="49">
        <v>15</v>
      </c>
      <c r="E29" s="38">
        <v>8</v>
      </c>
      <c r="F29" s="38">
        <v>6</v>
      </c>
      <c r="G29" s="38">
        <v>10</v>
      </c>
      <c r="H29" s="27">
        <v>11</v>
      </c>
      <c r="I29" s="27">
        <v>7</v>
      </c>
      <c r="J29" s="27"/>
      <c r="K29" s="27"/>
      <c r="L29" s="27"/>
      <c r="M29" s="27"/>
      <c r="N29" s="27"/>
      <c r="O29" s="31">
        <f t="shared" ref="O29" si="2">SUM(E29:N29)</f>
        <v>42</v>
      </c>
      <c r="P29" s="47"/>
    </row>
    <row r="30" spans="1:16" ht="112.5" x14ac:dyDescent="0.25">
      <c r="A30" s="29" t="s">
        <v>18</v>
      </c>
      <c r="B30" s="29" t="s">
        <v>21</v>
      </c>
      <c r="C30" s="28" t="s">
        <v>8</v>
      </c>
      <c r="D30" s="30">
        <v>10</v>
      </c>
      <c r="E30" s="38">
        <v>0</v>
      </c>
      <c r="F30" s="38">
        <v>0</v>
      </c>
      <c r="G30" s="38">
        <v>0</v>
      </c>
      <c r="H30" s="27">
        <v>0</v>
      </c>
      <c r="I30" s="114">
        <v>9.7032837955160611E-3</v>
      </c>
      <c r="J30" s="27"/>
      <c r="K30" s="27"/>
      <c r="L30" s="27"/>
      <c r="M30" s="27"/>
      <c r="N30" s="27"/>
      <c r="O30" s="31" t="s">
        <v>159</v>
      </c>
    </row>
    <row r="33" spans="1:15" s="24" customFormat="1" x14ac:dyDescent="0.25">
      <c r="A33" s="126" t="s">
        <v>128</v>
      </c>
      <c r="B33" s="127"/>
      <c r="C33" s="127"/>
      <c r="D33" s="127"/>
      <c r="E33" s="127"/>
      <c r="F33" s="127"/>
      <c r="G33" s="127"/>
      <c r="H33" s="127"/>
      <c r="I33" s="127"/>
      <c r="J33" s="127"/>
      <c r="K33" s="127"/>
      <c r="L33" s="127"/>
      <c r="M33" s="127"/>
      <c r="N33" s="127"/>
      <c r="O33" s="127"/>
    </row>
    <row r="34" spans="1:15" s="24" customFormat="1" x14ac:dyDescent="0.25">
      <c r="A34" s="126" t="s">
        <v>0</v>
      </c>
      <c r="B34" s="126" t="s">
        <v>1</v>
      </c>
      <c r="C34" s="126" t="s">
        <v>2</v>
      </c>
      <c r="D34" s="126" t="s">
        <v>3</v>
      </c>
      <c r="E34" s="127" t="s">
        <v>4</v>
      </c>
      <c r="F34" s="127"/>
      <c r="G34" s="127"/>
      <c r="H34" s="127"/>
      <c r="I34" s="127"/>
      <c r="J34" s="127"/>
      <c r="K34" s="127"/>
      <c r="L34" s="127"/>
      <c r="M34" s="127"/>
      <c r="N34" s="127"/>
      <c r="O34" s="26"/>
    </row>
    <row r="35" spans="1:15" s="24" customFormat="1" ht="22.5" x14ac:dyDescent="0.25">
      <c r="A35" s="126"/>
      <c r="B35" s="126"/>
      <c r="C35" s="126"/>
      <c r="D35" s="126"/>
      <c r="E35" s="50">
        <v>2014</v>
      </c>
      <c r="F35" s="50">
        <v>2015</v>
      </c>
      <c r="G35" s="50">
        <v>2016</v>
      </c>
      <c r="H35" s="26">
        <v>2017</v>
      </c>
      <c r="I35" s="26">
        <v>2018</v>
      </c>
      <c r="J35" s="26">
        <v>2019</v>
      </c>
      <c r="K35" s="26">
        <v>2020</v>
      </c>
      <c r="L35" s="26">
        <v>2021</v>
      </c>
      <c r="M35" s="26">
        <v>2022</v>
      </c>
      <c r="N35" s="26">
        <v>2023</v>
      </c>
      <c r="O35" s="20" t="s">
        <v>5</v>
      </c>
    </row>
    <row r="36" spans="1:15" ht="45" x14ac:dyDescent="0.25">
      <c r="A36" s="29" t="s">
        <v>22</v>
      </c>
      <c r="B36" s="29" t="s">
        <v>23</v>
      </c>
      <c r="C36" s="32" t="s">
        <v>12</v>
      </c>
      <c r="D36" s="30">
        <v>300</v>
      </c>
      <c r="E36" s="38">
        <v>0</v>
      </c>
      <c r="F36" s="38">
        <v>0</v>
      </c>
      <c r="G36" s="38">
        <v>0</v>
      </c>
      <c r="H36" s="27">
        <v>52709</v>
      </c>
      <c r="I36" s="27">
        <v>-37266</v>
      </c>
      <c r="J36" s="27"/>
      <c r="K36" s="27"/>
      <c r="L36" s="27"/>
      <c r="M36" s="27"/>
      <c r="N36" s="27"/>
      <c r="O36" s="31">
        <f>SUM(E36:N36)</f>
        <v>15443</v>
      </c>
    </row>
    <row r="39" spans="1:15" s="24" customFormat="1" x14ac:dyDescent="0.25">
      <c r="A39" s="126" t="s">
        <v>129</v>
      </c>
      <c r="B39" s="127"/>
      <c r="C39" s="127"/>
      <c r="D39" s="127"/>
      <c r="E39" s="127"/>
      <c r="F39" s="127"/>
      <c r="G39" s="127"/>
      <c r="H39" s="127"/>
      <c r="I39" s="127"/>
      <c r="J39" s="127"/>
      <c r="K39" s="127"/>
      <c r="L39" s="127"/>
      <c r="M39" s="127"/>
      <c r="N39" s="127"/>
      <c r="O39" s="127"/>
    </row>
    <row r="40" spans="1:15" s="24" customFormat="1" x14ac:dyDescent="0.25">
      <c r="A40" s="126" t="s">
        <v>0</v>
      </c>
      <c r="B40" s="126" t="s">
        <v>1</v>
      </c>
      <c r="C40" s="126" t="s">
        <v>2</v>
      </c>
      <c r="D40" s="126" t="s">
        <v>3</v>
      </c>
      <c r="E40" s="127" t="s">
        <v>4</v>
      </c>
      <c r="F40" s="127"/>
      <c r="G40" s="127"/>
      <c r="H40" s="127"/>
      <c r="I40" s="127"/>
      <c r="J40" s="127"/>
      <c r="K40" s="127"/>
      <c r="L40" s="127"/>
      <c r="M40" s="127"/>
      <c r="N40" s="127"/>
      <c r="O40" s="26"/>
    </row>
    <row r="41" spans="1:15" s="24" customFormat="1" ht="22.5" x14ac:dyDescent="0.25">
      <c r="A41" s="126"/>
      <c r="B41" s="126"/>
      <c r="C41" s="126"/>
      <c r="D41" s="126"/>
      <c r="E41" s="50">
        <v>2014</v>
      </c>
      <c r="F41" s="50">
        <v>2015</v>
      </c>
      <c r="G41" s="50">
        <v>2016</v>
      </c>
      <c r="H41" s="26">
        <v>2017</v>
      </c>
      <c r="I41" s="26">
        <v>2018</v>
      </c>
      <c r="J41" s="26">
        <v>2019</v>
      </c>
      <c r="K41" s="26">
        <v>2020</v>
      </c>
      <c r="L41" s="26">
        <v>2021</v>
      </c>
      <c r="M41" s="26">
        <v>2022</v>
      </c>
      <c r="N41" s="26">
        <v>2023</v>
      </c>
      <c r="O41" s="20" t="s">
        <v>5</v>
      </c>
    </row>
    <row r="42" spans="1:15" ht="78.75" x14ac:dyDescent="0.25">
      <c r="A42" s="29" t="s">
        <v>24</v>
      </c>
      <c r="B42" s="29" t="s">
        <v>25</v>
      </c>
      <c r="C42" s="28" t="s">
        <v>26</v>
      </c>
      <c r="D42" s="30">
        <v>0</v>
      </c>
      <c r="E42" s="38">
        <v>0</v>
      </c>
      <c r="F42" s="38">
        <v>0</v>
      </c>
      <c r="G42" s="38">
        <v>0</v>
      </c>
      <c r="H42" s="27">
        <v>0</v>
      </c>
      <c r="I42" s="27">
        <v>0</v>
      </c>
      <c r="J42" s="27"/>
      <c r="K42" s="27"/>
      <c r="L42" s="27"/>
      <c r="M42" s="27"/>
      <c r="N42" s="27"/>
      <c r="O42" s="31">
        <f>SUM(E42:N42)</f>
        <v>0</v>
      </c>
    </row>
    <row r="43" spans="1:15" ht="90" x14ac:dyDescent="0.25">
      <c r="A43" s="29" t="s">
        <v>24</v>
      </c>
      <c r="B43" s="29" t="s">
        <v>27</v>
      </c>
      <c r="C43" s="28" t="s">
        <v>26</v>
      </c>
      <c r="D43" s="30">
        <v>0</v>
      </c>
      <c r="E43" s="38">
        <v>0</v>
      </c>
      <c r="F43" s="38">
        <v>0</v>
      </c>
      <c r="G43" s="38">
        <v>0</v>
      </c>
      <c r="H43" s="27">
        <v>0</v>
      </c>
      <c r="I43" s="27">
        <v>0</v>
      </c>
      <c r="J43" s="27"/>
      <c r="K43" s="27"/>
      <c r="L43" s="27"/>
      <c r="M43" s="27"/>
      <c r="N43" s="27"/>
      <c r="O43" s="31">
        <f t="shared" ref="O43" si="3">SUM(E43:N43)</f>
        <v>0</v>
      </c>
    </row>
  </sheetData>
  <mergeCells count="36">
    <mergeCell ref="A3:O3"/>
    <mergeCell ref="A4:A5"/>
    <mergeCell ref="B4:B5"/>
    <mergeCell ref="C4:C5"/>
    <mergeCell ref="D4:D5"/>
    <mergeCell ref="E4:N4"/>
    <mergeCell ref="A39:O39"/>
    <mergeCell ref="A40:A41"/>
    <mergeCell ref="B40:B41"/>
    <mergeCell ref="C40:C41"/>
    <mergeCell ref="D40:D41"/>
    <mergeCell ref="E40:N40"/>
    <mergeCell ref="A33:O33"/>
    <mergeCell ref="A34:A35"/>
    <mergeCell ref="B34:B35"/>
    <mergeCell ref="C34:C35"/>
    <mergeCell ref="D34:D35"/>
    <mergeCell ref="E34:N34"/>
    <mergeCell ref="A25:O25"/>
    <mergeCell ref="A26:A27"/>
    <mergeCell ref="B26:B27"/>
    <mergeCell ref="C26:C27"/>
    <mergeCell ref="D26:D27"/>
    <mergeCell ref="E26:N26"/>
    <mergeCell ref="A18:O18"/>
    <mergeCell ref="A19:A20"/>
    <mergeCell ref="B19:B20"/>
    <mergeCell ref="C19:C20"/>
    <mergeCell ref="D19:D20"/>
    <mergeCell ref="E19:N19"/>
    <mergeCell ref="A9:O9"/>
    <mergeCell ref="E10:N10"/>
    <mergeCell ref="A10:A11"/>
    <mergeCell ref="B10:B11"/>
    <mergeCell ref="C10:C11"/>
    <mergeCell ref="D10:D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3:Q79"/>
  <sheetViews>
    <sheetView zoomScale="85" zoomScaleNormal="85" workbookViewId="0">
      <selection activeCell="G78" sqref="G78:K79"/>
    </sheetView>
  </sheetViews>
  <sheetFormatPr defaultRowHeight="11.25" x14ac:dyDescent="0.25"/>
  <cols>
    <col min="1" max="3" width="25.7109375" style="23" customWidth="1"/>
    <col min="4" max="4" width="14.5703125" style="24" customWidth="1"/>
    <col min="5" max="5" width="11.5703125" style="124" customWidth="1"/>
    <col min="6" max="6" width="14.140625" style="124" customWidth="1"/>
    <col min="7" max="7" width="11" style="124" customWidth="1"/>
    <col min="8" max="8" width="10.85546875" style="124" customWidth="1"/>
    <col min="9" max="9" width="10.7109375" style="125" customWidth="1"/>
    <col min="10" max="10" width="11.42578125" style="124" customWidth="1"/>
    <col min="11" max="11" width="10.85546875" style="124" customWidth="1"/>
    <col min="12" max="12" width="11" style="124" customWidth="1"/>
    <col min="13" max="13" width="12.140625" style="124" customWidth="1"/>
    <col min="14" max="14" width="10.5703125" style="124" customWidth="1"/>
    <col min="15" max="15" width="11.140625" style="124" customWidth="1"/>
    <col min="16" max="16" width="11.28515625" style="124" customWidth="1"/>
    <col min="17" max="17" width="13.7109375" style="124" customWidth="1"/>
    <col min="18" max="16384" width="9.140625" style="23"/>
  </cols>
  <sheetData>
    <row r="3" spans="1:17" x14ac:dyDescent="0.25">
      <c r="A3" s="126" t="s">
        <v>130</v>
      </c>
      <c r="B3" s="127"/>
      <c r="C3" s="127"/>
      <c r="D3" s="127"/>
      <c r="E3" s="127"/>
      <c r="F3" s="127"/>
      <c r="G3" s="127"/>
      <c r="H3" s="127"/>
      <c r="I3" s="127"/>
      <c r="J3" s="127"/>
      <c r="K3" s="127"/>
      <c r="L3" s="127"/>
      <c r="M3" s="127"/>
      <c r="N3" s="127"/>
      <c r="O3" s="127"/>
      <c r="P3" s="127"/>
      <c r="Q3" s="127"/>
    </row>
    <row r="4" spans="1:17" ht="22.5" customHeight="1" x14ac:dyDescent="0.25">
      <c r="A4" s="131" t="s">
        <v>122</v>
      </c>
      <c r="B4" s="129"/>
      <c r="C4" s="129"/>
      <c r="D4" s="129"/>
      <c r="E4" s="129"/>
      <c r="F4" s="129"/>
      <c r="G4" s="129"/>
      <c r="H4" s="129"/>
      <c r="I4" s="129"/>
      <c r="J4" s="129"/>
      <c r="K4" s="129"/>
      <c r="L4" s="129"/>
      <c r="M4" s="129"/>
      <c r="N4" s="129"/>
      <c r="O4" s="129"/>
      <c r="P4" s="129"/>
      <c r="Q4" s="130"/>
    </row>
    <row r="5" spans="1:17" ht="15" customHeight="1" x14ac:dyDescent="0.25">
      <c r="A5" s="126" t="s">
        <v>29</v>
      </c>
      <c r="B5" s="126" t="s">
        <v>30</v>
      </c>
      <c r="C5" s="127" t="s">
        <v>31</v>
      </c>
      <c r="D5" s="127"/>
      <c r="E5" s="127"/>
      <c r="F5" s="127"/>
      <c r="G5" s="127"/>
      <c r="H5" s="127"/>
      <c r="I5" s="127"/>
      <c r="J5" s="127"/>
      <c r="K5" s="127"/>
      <c r="L5" s="127"/>
      <c r="M5" s="127"/>
      <c r="N5" s="127"/>
      <c r="O5" s="127"/>
      <c r="P5" s="127"/>
      <c r="Q5" s="132" t="s">
        <v>5</v>
      </c>
    </row>
    <row r="6" spans="1:17" ht="45" customHeight="1" x14ac:dyDescent="0.25">
      <c r="A6" s="126"/>
      <c r="B6" s="126"/>
      <c r="C6" s="26" t="s">
        <v>32</v>
      </c>
      <c r="D6" s="20" t="s">
        <v>33</v>
      </c>
      <c r="E6" s="115" t="s">
        <v>34</v>
      </c>
      <c r="F6" s="115" t="s">
        <v>3</v>
      </c>
      <c r="G6" s="116">
        <v>2014</v>
      </c>
      <c r="H6" s="116">
        <v>2015</v>
      </c>
      <c r="I6" s="117">
        <v>2016</v>
      </c>
      <c r="J6" s="116">
        <v>2017</v>
      </c>
      <c r="K6" s="116">
        <v>2018</v>
      </c>
      <c r="L6" s="116">
        <v>2019</v>
      </c>
      <c r="M6" s="116">
        <v>2020</v>
      </c>
      <c r="N6" s="116">
        <v>2021</v>
      </c>
      <c r="O6" s="116">
        <v>2022</v>
      </c>
      <c r="P6" s="116">
        <v>2023</v>
      </c>
      <c r="Q6" s="133"/>
    </row>
    <row r="7" spans="1:17" s="35" customFormat="1" ht="22.5" x14ac:dyDescent="0.25">
      <c r="A7" s="28" t="s">
        <v>119</v>
      </c>
      <c r="B7" s="28" t="s">
        <v>119</v>
      </c>
      <c r="C7" s="28" t="s">
        <v>119</v>
      </c>
      <c r="D7" s="28" t="s">
        <v>119</v>
      </c>
      <c r="E7" s="118" t="s">
        <v>119</v>
      </c>
      <c r="F7" s="118" t="s">
        <v>119</v>
      </c>
      <c r="G7" s="118" t="s">
        <v>120</v>
      </c>
      <c r="H7" s="118" t="s">
        <v>120</v>
      </c>
      <c r="I7" s="119" t="s">
        <v>120</v>
      </c>
      <c r="J7" s="118" t="s">
        <v>120</v>
      </c>
      <c r="K7" s="118" t="s">
        <v>120</v>
      </c>
      <c r="L7" s="118" t="s">
        <v>120</v>
      </c>
      <c r="M7" s="118" t="s">
        <v>120</v>
      </c>
      <c r="N7" s="118" t="s">
        <v>120</v>
      </c>
      <c r="O7" s="118" t="s">
        <v>120</v>
      </c>
      <c r="P7" s="118" t="s">
        <v>120</v>
      </c>
      <c r="Q7" s="118" t="s">
        <v>119</v>
      </c>
    </row>
    <row r="12" spans="1:17" x14ac:dyDescent="0.25">
      <c r="A12" s="126" t="s">
        <v>125</v>
      </c>
      <c r="B12" s="127"/>
      <c r="C12" s="127"/>
      <c r="D12" s="127"/>
      <c r="E12" s="127"/>
      <c r="F12" s="127"/>
      <c r="G12" s="127"/>
      <c r="H12" s="127"/>
      <c r="I12" s="127"/>
      <c r="J12" s="127"/>
      <c r="K12" s="127"/>
      <c r="L12" s="127"/>
      <c r="M12" s="127"/>
      <c r="N12" s="127"/>
      <c r="O12" s="127"/>
      <c r="P12" s="127"/>
      <c r="Q12" s="127"/>
    </row>
    <row r="13" spans="1:17" ht="22.5" customHeight="1" x14ac:dyDescent="0.25">
      <c r="A13" s="131" t="s">
        <v>28</v>
      </c>
      <c r="B13" s="129"/>
      <c r="C13" s="129"/>
      <c r="D13" s="129"/>
      <c r="E13" s="129"/>
      <c r="F13" s="129"/>
      <c r="G13" s="129"/>
      <c r="H13" s="129"/>
      <c r="I13" s="129"/>
      <c r="J13" s="129"/>
      <c r="K13" s="129"/>
      <c r="L13" s="129"/>
      <c r="M13" s="129"/>
      <c r="N13" s="129"/>
      <c r="O13" s="129"/>
      <c r="P13" s="129"/>
      <c r="Q13" s="130"/>
    </row>
    <row r="14" spans="1:17" ht="15" customHeight="1" x14ac:dyDescent="0.25">
      <c r="A14" s="126" t="s">
        <v>29</v>
      </c>
      <c r="B14" s="126" t="s">
        <v>30</v>
      </c>
      <c r="C14" s="127" t="s">
        <v>31</v>
      </c>
      <c r="D14" s="127"/>
      <c r="E14" s="127"/>
      <c r="F14" s="127"/>
      <c r="G14" s="127"/>
      <c r="H14" s="127"/>
      <c r="I14" s="127"/>
      <c r="J14" s="127"/>
      <c r="K14" s="127"/>
      <c r="L14" s="127"/>
      <c r="M14" s="127"/>
      <c r="N14" s="127"/>
      <c r="O14" s="127"/>
      <c r="P14" s="127"/>
      <c r="Q14" s="132" t="s">
        <v>5</v>
      </c>
    </row>
    <row r="15" spans="1:17" ht="45" customHeight="1" x14ac:dyDescent="0.25">
      <c r="A15" s="126"/>
      <c r="B15" s="126"/>
      <c r="C15" s="26" t="s">
        <v>32</v>
      </c>
      <c r="D15" s="20" t="s">
        <v>33</v>
      </c>
      <c r="E15" s="115" t="s">
        <v>34</v>
      </c>
      <c r="F15" s="115" t="s">
        <v>3</v>
      </c>
      <c r="G15" s="116">
        <v>2014</v>
      </c>
      <c r="H15" s="116">
        <v>2015</v>
      </c>
      <c r="I15" s="117">
        <v>2016</v>
      </c>
      <c r="J15" s="116">
        <v>2017</v>
      </c>
      <c r="K15" s="116">
        <v>2018</v>
      </c>
      <c r="L15" s="116">
        <v>2019</v>
      </c>
      <c r="M15" s="116">
        <v>2020</v>
      </c>
      <c r="N15" s="116">
        <v>2021</v>
      </c>
      <c r="O15" s="116">
        <v>2022</v>
      </c>
      <c r="P15" s="116">
        <v>2023</v>
      </c>
      <c r="Q15" s="133"/>
    </row>
    <row r="16" spans="1:17" ht="112.5" x14ac:dyDescent="0.25">
      <c r="A16" s="29" t="s">
        <v>35</v>
      </c>
      <c r="B16" s="29"/>
      <c r="C16" s="29" t="s">
        <v>36</v>
      </c>
      <c r="D16" s="34" t="s">
        <v>37</v>
      </c>
      <c r="E16" s="120" t="s">
        <v>38</v>
      </c>
      <c r="F16" s="118">
        <v>6</v>
      </c>
      <c r="G16" s="120">
        <v>0</v>
      </c>
      <c r="H16" s="120">
        <v>1</v>
      </c>
      <c r="I16" s="121">
        <v>0</v>
      </c>
      <c r="J16" s="120">
        <v>0</v>
      </c>
      <c r="K16" s="120">
        <v>0</v>
      </c>
      <c r="L16" s="120"/>
      <c r="M16" s="120"/>
      <c r="N16" s="120"/>
      <c r="O16" s="120"/>
      <c r="P16" s="120"/>
      <c r="Q16" s="120">
        <f>SUM(G16:P16)</f>
        <v>1</v>
      </c>
    </row>
    <row r="17" spans="1:17" ht="112.5" x14ac:dyDescent="0.25">
      <c r="A17" s="29" t="s">
        <v>39</v>
      </c>
      <c r="B17" s="16"/>
      <c r="C17" s="29" t="s">
        <v>36</v>
      </c>
      <c r="D17" s="34" t="s">
        <v>40</v>
      </c>
      <c r="E17" s="118">
        <v>6</v>
      </c>
      <c r="F17" s="118">
        <v>20</v>
      </c>
      <c r="G17" s="120">
        <v>0</v>
      </c>
      <c r="H17" s="120">
        <v>0</v>
      </c>
      <c r="I17" s="121">
        <v>0</v>
      </c>
      <c r="J17" s="120">
        <v>0</v>
      </c>
      <c r="K17" s="120">
        <v>0</v>
      </c>
      <c r="L17" s="120"/>
      <c r="M17" s="120"/>
      <c r="N17" s="120"/>
      <c r="O17" s="120"/>
      <c r="P17" s="120"/>
      <c r="Q17" s="120">
        <f t="shared" ref="Q17:Q18" si="0">SUM(G17:P17)</f>
        <v>0</v>
      </c>
    </row>
    <row r="18" spans="1:17" ht="137.25" customHeight="1" x14ac:dyDescent="0.25">
      <c r="A18" s="29" t="s">
        <v>41</v>
      </c>
      <c r="B18" s="29"/>
      <c r="C18" s="29" t="s">
        <v>36</v>
      </c>
      <c r="D18" s="27" t="s">
        <v>40</v>
      </c>
      <c r="E18" s="118">
        <v>0</v>
      </c>
      <c r="F18" s="118">
        <v>40</v>
      </c>
      <c r="G18" s="120">
        <v>0</v>
      </c>
      <c r="H18" s="120">
        <v>0</v>
      </c>
      <c r="I18" s="121">
        <v>4</v>
      </c>
      <c r="J18" s="120">
        <v>0</v>
      </c>
      <c r="K18" s="120">
        <v>0</v>
      </c>
      <c r="L18" s="120"/>
      <c r="M18" s="120"/>
      <c r="N18" s="120"/>
      <c r="O18" s="120"/>
      <c r="P18" s="120"/>
      <c r="Q18" s="120">
        <f t="shared" si="0"/>
        <v>4</v>
      </c>
    </row>
    <row r="21" spans="1:17" x14ac:dyDescent="0.25">
      <c r="A21" s="126" t="s">
        <v>125</v>
      </c>
      <c r="B21" s="127"/>
      <c r="C21" s="127"/>
      <c r="D21" s="127"/>
      <c r="E21" s="127"/>
      <c r="F21" s="127"/>
      <c r="G21" s="127"/>
      <c r="H21" s="127"/>
      <c r="I21" s="127"/>
      <c r="J21" s="127"/>
      <c r="K21" s="127"/>
      <c r="L21" s="127"/>
      <c r="M21" s="127"/>
      <c r="N21" s="127"/>
      <c r="O21" s="127"/>
      <c r="P21" s="127"/>
      <c r="Q21" s="127"/>
    </row>
    <row r="22" spans="1:17" ht="21" customHeight="1" x14ac:dyDescent="0.25">
      <c r="A22" s="131" t="s">
        <v>42</v>
      </c>
      <c r="B22" s="129"/>
      <c r="C22" s="129"/>
      <c r="D22" s="129"/>
      <c r="E22" s="129"/>
      <c r="F22" s="129"/>
      <c r="G22" s="129"/>
      <c r="H22" s="129"/>
      <c r="I22" s="129"/>
      <c r="J22" s="129"/>
      <c r="K22" s="129"/>
      <c r="L22" s="129"/>
      <c r="M22" s="129"/>
      <c r="N22" s="129"/>
      <c r="O22" s="129"/>
      <c r="P22" s="129"/>
      <c r="Q22" s="130"/>
    </row>
    <row r="23" spans="1:17" ht="15" customHeight="1" x14ac:dyDescent="0.25">
      <c r="A23" s="126" t="s">
        <v>29</v>
      </c>
      <c r="B23" s="126" t="s">
        <v>30</v>
      </c>
      <c r="C23" s="127" t="s">
        <v>31</v>
      </c>
      <c r="D23" s="127"/>
      <c r="E23" s="127"/>
      <c r="F23" s="127"/>
      <c r="G23" s="127"/>
      <c r="H23" s="127"/>
      <c r="I23" s="127"/>
      <c r="J23" s="127"/>
      <c r="K23" s="127"/>
      <c r="L23" s="127"/>
      <c r="M23" s="127"/>
      <c r="N23" s="127"/>
      <c r="O23" s="127"/>
      <c r="P23" s="127"/>
      <c r="Q23" s="132" t="s">
        <v>5</v>
      </c>
    </row>
    <row r="24" spans="1:17" ht="45" customHeight="1" x14ac:dyDescent="0.25">
      <c r="A24" s="126"/>
      <c r="B24" s="126"/>
      <c r="C24" s="36" t="s">
        <v>32</v>
      </c>
      <c r="D24" s="20" t="s">
        <v>33</v>
      </c>
      <c r="E24" s="115" t="s">
        <v>34</v>
      </c>
      <c r="F24" s="115" t="s">
        <v>3</v>
      </c>
      <c r="G24" s="116">
        <v>2014</v>
      </c>
      <c r="H24" s="116">
        <v>2015</v>
      </c>
      <c r="I24" s="117">
        <v>2016</v>
      </c>
      <c r="J24" s="116">
        <v>2017</v>
      </c>
      <c r="K24" s="116">
        <v>2018</v>
      </c>
      <c r="L24" s="116">
        <v>2019</v>
      </c>
      <c r="M24" s="116">
        <v>2020</v>
      </c>
      <c r="N24" s="116">
        <v>2021</v>
      </c>
      <c r="O24" s="116">
        <v>2022</v>
      </c>
      <c r="P24" s="116">
        <v>2023</v>
      </c>
      <c r="Q24" s="133"/>
    </row>
    <row r="25" spans="1:17" ht="112.5" x14ac:dyDescent="0.25">
      <c r="A25" s="29" t="s">
        <v>45</v>
      </c>
      <c r="B25" s="29"/>
      <c r="C25" s="29" t="s">
        <v>46</v>
      </c>
      <c r="D25" s="34" t="s">
        <v>37</v>
      </c>
      <c r="E25" s="120" t="s">
        <v>38</v>
      </c>
      <c r="F25" s="120">
        <v>7</v>
      </c>
      <c r="G25" s="120">
        <v>0</v>
      </c>
      <c r="H25" s="120">
        <v>0</v>
      </c>
      <c r="I25" s="121">
        <v>5</v>
      </c>
      <c r="J25" s="120">
        <v>4</v>
      </c>
      <c r="K25" s="120">
        <v>0</v>
      </c>
      <c r="L25" s="120"/>
      <c r="M25" s="120"/>
      <c r="N25" s="120"/>
      <c r="O25" s="120"/>
      <c r="P25" s="120"/>
      <c r="Q25" s="120">
        <f>SUM(G25:P25)</f>
        <v>9</v>
      </c>
    </row>
    <row r="26" spans="1:17" ht="101.25" x14ac:dyDescent="0.25">
      <c r="A26" s="29" t="s">
        <v>47</v>
      </c>
      <c r="B26" s="16"/>
      <c r="C26" s="16" t="s">
        <v>48</v>
      </c>
      <c r="D26" s="37" t="s">
        <v>37</v>
      </c>
      <c r="E26" s="121" t="s">
        <v>38</v>
      </c>
      <c r="F26" s="120">
        <v>7</v>
      </c>
      <c r="G26" s="120">
        <v>0</v>
      </c>
      <c r="H26" s="120">
        <v>0</v>
      </c>
      <c r="I26" s="121">
        <v>0</v>
      </c>
      <c r="J26" s="120">
        <v>0</v>
      </c>
      <c r="K26" s="120">
        <v>40</v>
      </c>
      <c r="L26" s="120"/>
      <c r="M26" s="120"/>
      <c r="N26" s="120"/>
      <c r="O26" s="120"/>
      <c r="P26" s="120"/>
      <c r="Q26" s="120">
        <f t="shared" ref="Q26" si="1">SUM(G26:P26)</f>
        <v>40</v>
      </c>
    </row>
    <row r="27" spans="1:17" s="40" customFormat="1" x14ac:dyDescent="0.25">
      <c r="A27" s="13"/>
      <c r="B27" s="14"/>
      <c r="C27" s="14"/>
      <c r="D27" s="39"/>
      <c r="E27" s="122"/>
      <c r="F27" s="123"/>
      <c r="G27" s="123"/>
      <c r="H27" s="123"/>
      <c r="I27" s="122"/>
      <c r="J27" s="123"/>
      <c r="K27" s="123"/>
      <c r="L27" s="123"/>
      <c r="M27" s="123"/>
      <c r="N27" s="123"/>
      <c r="O27" s="123"/>
      <c r="P27" s="123"/>
      <c r="Q27" s="123"/>
    </row>
    <row r="28" spans="1:17" s="40" customFormat="1" x14ac:dyDescent="0.25">
      <c r="A28" s="13"/>
      <c r="B28" s="14"/>
      <c r="C28" s="14"/>
      <c r="D28" s="39"/>
      <c r="E28" s="122"/>
      <c r="F28" s="123"/>
      <c r="G28" s="123"/>
      <c r="H28" s="123"/>
      <c r="I28" s="122"/>
      <c r="J28" s="123"/>
      <c r="K28" s="123"/>
      <c r="L28" s="123"/>
      <c r="M28" s="123"/>
      <c r="N28" s="123"/>
      <c r="O28" s="123"/>
      <c r="P28" s="123"/>
      <c r="Q28" s="123"/>
    </row>
    <row r="29" spans="1:17" x14ac:dyDescent="0.25">
      <c r="A29" s="126" t="s">
        <v>125</v>
      </c>
      <c r="B29" s="127"/>
      <c r="C29" s="127"/>
      <c r="D29" s="127"/>
      <c r="E29" s="127"/>
      <c r="F29" s="127"/>
      <c r="G29" s="127"/>
      <c r="H29" s="127"/>
      <c r="I29" s="127"/>
      <c r="J29" s="127"/>
      <c r="K29" s="127"/>
      <c r="L29" s="127"/>
      <c r="M29" s="127"/>
      <c r="N29" s="127"/>
      <c r="O29" s="127"/>
      <c r="P29" s="127"/>
      <c r="Q29" s="127"/>
    </row>
    <row r="30" spans="1:17" ht="21" customHeight="1" x14ac:dyDescent="0.25">
      <c r="A30" s="131" t="s">
        <v>49</v>
      </c>
      <c r="B30" s="129"/>
      <c r="C30" s="129"/>
      <c r="D30" s="129"/>
      <c r="E30" s="129"/>
      <c r="F30" s="129"/>
      <c r="G30" s="129"/>
      <c r="H30" s="129"/>
      <c r="I30" s="129"/>
      <c r="J30" s="129"/>
      <c r="K30" s="129"/>
      <c r="L30" s="129"/>
      <c r="M30" s="129"/>
      <c r="N30" s="129"/>
      <c r="O30" s="129"/>
      <c r="P30" s="129"/>
      <c r="Q30" s="130"/>
    </row>
    <row r="31" spans="1:17" ht="15" customHeight="1" x14ac:dyDescent="0.25">
      <c r="A31" s="126" t="s">
        <v>29</v>
      </c>
      <c r="B31" s="126" t="s">
        <v>30</v>
      </c>
      <c r="C31" s="127" t="s">
        <v>31</v>
      </c>
      <c r="D31" s="127"/>
      <c r="E31" s="127"/>
      <c r="F31" s="127"/>
      <c r="G31" s="127"/>
      <c r="H31" s="127"/>
      <c r="I31" s="127"/>
      <c r="J31" s="127"/>
      <c r="K31" s="127"/>
      <c r="L31" s="127"/>
      <c r="M31" s="127"/>
      <c r="N31" s="127"/>
      <c r="O31" s="127"/>
      <c r="P31" s="127"/>
      <c r="Q31" s="132" t="s">
        <v>5</v>
      </c>
    </row>
    <row r="32" spans="1:17" ht="45" customHeight="1" x14ac:dyDescent="0.25">
      <c r="A32" s="126"/>
      <c r="B32" s="126"/>
      <c r="C32" s="26" t="s">
        <v>32</v>
      </c>
      <c r="D32" s="20" t="s">
        <v>33</v>
      </c>
      <c r="E32" s="115" t="s">
        <v>34</v>
      </c>
      <c r="F32" s="115" t="s">
        <v>3</v>
      </c>
      <c r="G32" s="116">
        <v>2014</v>
      </c>
      <c r="H32" s="116">
        <v>2015</v>
      </c>
      <c r="I32" s="117">
        <v>2016</v>
      </c>
      <c r="J32" s="116">
        <v>2017</v>
      </c>
      <c r="K32" s="116">
        <v>2018</v>
      </c>
      <c r="L32" s="116">
        <v>2019</v>
      </c>
      <c r="M32" s="116">
        <v>2020</v>
      </c>
      <c r="N32" s="116">
        <v>2021</v>
      </c>
      <c r="O32" s="116">
        <v>2022</v>
      </c>
      <c r="P32" s="116">
        <v>2023</v>
      </c>
      <c r="Q32" s="133"/>
    </row>
    <row r="33" spans="1:17" ht="56.25" x14ac:dyDescent="0.25">
      <c r="A33" s="29" t="s">
        <v>50</v>
      </c>
      <c r="B33" s="29"/>
      <c r="C33" s="29" t="s">
        <v>51</v>
      </c>
      <c r="D33" s="34" t="s">
        <v>37</v>
      </c>
      <c r="E33" s="120" t="s">
        <v>38</v>
      </c>
      <c r="F33" s="118">
        <v>16</v>
      </c>
      <c r="G33" s="120">
        <v>0</v>
      </c>
      <c r="H33" s="120">
        <v>0</v>
      </c>
      <c r="I33" s="121">
        <v>0</v>
      </c>
      <c r="J33" s="120">
        <v>0</v>
      </c>
      <c r="K33" s="120">
        <v>2</v>
      </c>
      <c r="L33" s="120"/>
      <c r="M33" s="120"/>
      <c r="N33" s="120"/>
      <c r="O33" s="120"/>
      <c r="P33" s="120"/>
      <c r="Q33" s="120">
        <f>SUM(G33:P33)</f>
        <v>2</v>
      </c>
    </row>
    <row r="34" spans="1:17" ht="56.25" x14ac:dyDescent="0.25">
      <c r="A34" s="29" t="s">
        <v>52</v>
      </c>
      <c r="B34" s="16"/>
      <c r="C34" s="29" t="s">
        <v>51</v>
      </c>
      <c r="D34" s="37" t="s">
        <v>37</v>
      </c>
      <c r="E34" s="121" t="s">
        <v>38</v>
      </c>
      <c r="F34" s="120">
        <v>3</v>
      </c>
      <c r="G34" s="120">
        <v>0</v>
      </c>
      <c r="H34" s="120">
        <v>2</v>
      </c>
      <c r="I34" s="121">
        <v>1</v>
      </c>
      <c r="J34" s="120">
        <v>3</v>
      </c>
      <c r="K34" s="120">
        <v>5</v>
      </c>
      <c r="L34" s="120"/>
      <c r="M34" s="120"/>
      <c r="N34" s="120"/>
      <c r="O34" s="120"/>
      <c r="P34" s="120"/>
      <c r="Q34" s="120">
        <f t="shared" ref="Q34" si="2">SUM(G34:P34)</f>
        <v>11</v>
      </c>
    </row>
    <row r="37" spans="1:17" x14ac:dyDescent="0.25">
      <c r="A37" s="128" t="s">
        <v>126</v>
      </c>
      <c r="B37" s="129"/>
      <c r="C37" s="129"/>
      <c r="D37" s="129"/>
      <c r="E37" s="129"/>
      <c r="F37" s="129"/>
      <c r="G37" s="129"/>
      <c r="H37" s="129"/>
      <c r="I37" s="129"/>
      <c r="J37" s="129"/>
      <c r="K37" s="129"/>
      <c r="L37" s="129"/>
      <c r="M37" s="129"/>
      <c r="N37" s="129"/>
      <c r="O37" s="129"/>
      <c r="P37" s="129"/>
      <c r="Q37" s="130"/>
    </row>
    <row r="38" spans="1:17" ht="21" customHeight="1" x14ac:dyDescent="0.25">
      <c r="A38" s="131" t="s">
        <v>53</v>
      </c>
      <c r="B38" s="129"/>
      <c r="C38" s="129"/>
      <c r="D38" s="129"/>
      <c r="E38" s="129"/>
      <c r="F38" s="129"/>
      <c r="G38" s="129"/>
      <c r="H38" s="129"/>
      <c r="I38" s="129"/>
      <c r="J38" s="129"/>
      <c r="K38" s="129"/>
      <c r="L38" s="129"/>
      <c r="M38" s="129"/>
      <c r="N38" s="129"/>
      <c r="O38" s="129"/>
      <c r="P38" s="129"/>
      <c r="Q38" s="130"/>
    </row>
    <row r="39" spans="1:17" ht="15" customHeight="1" x14ac:dyDescent="0.25">
      <c r="A39" s="126" t="s">
        <v>29</v>
      </c>
      <c r="B39" s="126" t="s">
        <v>30</v>
      </c>
      <c r="C39" s="127" t="s">
        <v>31</v>
      </c>
      <c r="D39" s="127"/>
      <c r="E39" s="127"/>
      <c r="F39" s="127"/>
      <c r="G39" s="127"/>
      <c r="H39" s="127"/>
      <c r="I39" s="127"/>
      <c r="J39" s="127"/>
      <c r="K39" s="127"/>
      <c r="L39" s="127"/>
      <c r="M39" s="127"/>
      <c r="N39" s="127"/>
      <c r="O39" s="127"/>
      <c r="P39" s="127"/>
      <c r="Q39" s="132" t="s">
        <v>5</v>
      </c>
    </row>
    <row r="40" spans="1:17" ht="45" customHeight="1" x14ac:dyDescent="0.25">
      <c r="A40" s="126"/>
      <c r="B40" s="126"/>
      <c r="C40" s="26" t="s">
        <v>32</v>
      </c>
      <c r="D40" s="20" t="s">
        <v>33</v>
      </c>
      <c r="E40" s="115" t="s">
        <v>34</v>
      </c>
      <c r="F40" s="115" t="s">
        <v>3</v>
      </c>
      <c r="G40" s="116">
        <v>2014</v>
      </c>
      <c r="H40" s="116">
        <v>2015</v>
      </c>
      <c r="I40" s="117">
        <v>2016</v>
      </c>
      <c r="J40" s="116">
        <v>2017</v>
      </c>
      <c r="K40" s="116">
        <v>2018</v>
      </c>
      <c r="L40" s="116">
        <v>2019</v>
      </c>
      <c r="M40" s="116">
        <v>2020</v>
      </c>
      <c r="N40" s="116">
        <v>2021</v>
      </c>
      <c r="O40" s="116">
        <v>2022</v>
      </c>
      <c r="P40" s="116">
        <v>2023</v>
      </c>
      <c r="Q40" s="133"/>
    </row>
    <row r="41" spans="1:17" ht="45" x14ac:dyDescent="0.25">
      <c r="A41" s="29" t="s">
        <v>54</v>
      </c>
      <c r="B41" s="29"/>
      <c r="C41" s="16" t="s">
        <v>55</v>
      </c>
      <c r="D41" s="34" t="s">
        <v>40</v>
      </c>
      <c r="E41" s="118">
        <v>0</v>
      </c>
      <c r="F41" s="118">
        <v>13</v>
      </c>
      <c r="G41" s="120">
        <v>0</v>
      </c>
      <c r="H41" s="120">
        <v>0</v>
      </c>
      <c r="I41" s="121">
        <v>0</v>
      </c>
      <c r="J41" s="120">
        <v>7</v>
      </c>
      <c r="K41" s="120">
        <v>0</v>
      </c>
      <c r="L41" s="120"/>
      <c r="M41" s="120"/>
      <c r="N41" s="120"/>
      <c r="O41" s="120"/>
      <c r="P41" s="120"/>
      <c r="Q41" s="120">
        <f>SUM(G41:P41)</f>
        <v>7</v>
      </c>
    </row>
    <row r="44" spans="1:17" x14ac:dyDescent="0.25">
      <c r="A44" s="128" t="s">
        <v>126</v>
      </c>
      <c r="B44" s="129"/>
      <c r="C44" s="129"/>
      <c r="D44" s="129"/>
      <c r="E44" s="129"/>
      <c r="F44" s="129"/>
      <c r="G44" s="129"/>
      <c r="H44" s="129"/>
      <c r="I44" s="129"/>
      <c r="J44" s="129"/>
      <c r="K44" s="129"/>
      <c r="L44" s="129"/>
      <c r="M44" s="129"/>
      <c r="N44" s="129"/>
      <c r="O44" s="129"/>
      <c r="P44" s="129"/>
      <c r="Q44" s="130"/>
    </row>
    <row r="45" spans="1:17" ht="21" customHeight="1" x14ac:dyDescent="0.25">
      <c r="A45" s="131" t="s">
        <v>58</v>
      </c>
      <c r="B45" s="129"/>
      <c r="C45" s="129"/>
      <c r="D45" s="129"/>
      <c r="E45" s="129"/>
      <c r="F45" s="129"/>
      <c r="G45" s="129"/>
      <c r="H45" s="129"/>
      <c r="I45" s="129"/>
      <c r="J45" s="129"/>
      <c r="K45" s="129"/>
      <c r="L45" s="129"/>
      <c r="M45" s="129"/>
      <c r="N45" s="129"/>
      <c r="O45" s="129"/>
      <c r="P45" s="129"/>
      <c r="Q45" s="130"/>
    </row>
    <row r="46" spans="1:17" ht="15" customHeight="1" x14ac:dyDescent="0.25">
      <c r="A46" s="126" t="s">
        <v>29</v>
      </c>
      <c r="B46" s="126" t="s">
        <v>30</v>
      </c>
      <c r="C46" s="127" t="s">
        <v>31</v>
      </c>
      <c r="D46" s="127"/>
      <c r="E46" s="127"/>
      <c r="F46" s="127"/>
      <c r="G46" s="127"/>
      <c r="H46" s="127"/>
      <c r="I46" s="127"/>
      <c r="J46" s="127"/>
      <c r="K46" s="127"/>
      <c r="L46" s="127"/>
      <c r="M46" s="127"/>
      <c r="N46" s="127"/>
      <c r="O46" s="127"/>
      <c r="P46" s="127"/>
      <c r="Q46" s="132" t="s">
        <v>5</v>
      </c>
    </row>
    <row r="47" spans="1:17" ht="45" customHeight="1" x14ac:dyDescent="0.25">
      <c r="A47" s="126"/>
      <c r="B47" s="126"/>
      <c r="C47" s="26" t="s">
        <v>32</v>
      </c>
      <c r="D47" s="20" t="s">
        <v>33</v>
      </c>
      <c r="E47" s="115" t="s">
        <v>34</v>
      </c>
      <c r="F47" s="115" t="s">
        <v>3</v>
      </c>
      <c r="G47" s="116">
        <v>2014</v>
      </c>
      <c r="H47" s="116">
        <v>2015</v>
      </c>
      <c r="I47" s="117">
        <v>2016</v>
      </c>
      <c r="J47" s="116">
        <v>2017</v>
      </c>
      <c r="K47" s="116">
        <v>2018</v>
      </c>
      <c r="L47" s="116">
        <v>2019</v>
      </c>
      <c r="M47" s="116">
        <v>2020</v>
      </c>
      <c r="N47" s="116">
        <v>2021</v>
      </c>
      <c r="O47" s="116">
        <v>2022</v>
      </c>
      <c r="P47" s="116">
        <v>2023</v>
      </c>
      <c r="Q47" s="133"/>
    </row>
    <row r="48" spans="1:17" ht="45" x14ac:dyDescent="0.25">
      <c r="A48" s="29" t="s">
        <v>56</v>
      </c>
      <c r="B48" s="16"/>
      <c r="C48" s="16" t="s">
        <v>57</v>
      </c>
      <c r="D48" s="37" t="s">
        <v>37</v>
      </c>
      <c r="E48" s="121" t="s">
        <v>38</v>
      </c>
      <c r="F48" s="120">
        <v>0</v>
      </c>
      <c r="G48" s="120">
        <v>0</v>
      </c>
      <c r="H48" s="120">
        <v>0</v>
      </c>
      <c r="I48" s="121">
        <v>0</v>
      </c>
      <c r="J48" s="120">
        <v>0</v>
      </c>
      <c r="K48" s="120">
        <v>0</v>
      </c>
      <c r="L48" s="120"/>
      <c r="M48" s="120"/>
      <c r="N48" s="120"/>
      <c r="O48" s="120"/>
      <c r="P48" s="120"/>
      <c r="Q48" s="120">
        <f t="shared" ref="Q48" si="3">SUM(G48:P48)</f>
        <v>0</v>
      </c>
    </row>
    <row r="51" spans="1:17" x14ac:dyDescent="0.25">
      <c r="A51" s="126" t="s">
        <v>127</v>
      </c>
      <c r="B51" s="127"/>
      <c r="C51" s="127"/>
      <c r="D51" s="127"/>
      <c r="E51" s="127"/>
      <c r="F51" s="127"/>
      <c r="G51" s="127"/>
      <c r="H51" s="127"/>
      <c r="I51" s="127"/>
      <c r="J51" s="127"/>
      <c r="K51" s="127"/>
      <c r="L51" s="127"/>
      <c r="M51" s="127"/>
      <c r="N51" s="127"/>
      <c r="O51" s="127"/>
      <c r="P51" s="127"/>
      <c r="Q51" s="127"/>
    </row>
    <row r="52" spans="1:17" ht="21" customHeight="1" x14ac:dyDescent="0.25">
      <c r="A52" s="131" t="s">
        <v>59</v>
      </c>
      <c r="B52" s="129"/>
      <c r="C52" s="129"/>
      <c r="D52" s="129"/>
      <c r="E52" s="129"/>
      <c r="F52" s="129"/>
      <c r="G52" s="129"/>
      <c r="H52" s="129"/>
      <c r="I52" s="129"/>
      <c r="J52" s="129"/>
      <c r="K52" s="129"/>
      <c r="L52" s="129"/>
      <c r="M52" s="129"/>
      <c r="N52" s="129"/>
      <c r="O52" s="129"/>
      <c r="P52" s="129"/>
      <c r="Q52" s="130"/>
    </row>
    <row r="53" spans="1:17" ht="15" customHeight="1" x14ac:dyDescent="0.25">
      <c r="A53" s="126" t="s">
        <v>29</v>
      </c>
      <c r="B53" s="126" t="s">
        <v>30</v>
      </c>
      <c r="C53" s="127" t="s">
        <v>31</v>
      </c>
      <c r="D53" s="127"/>
      <c r="E53" s="127"/>
      <c r="F53" s="127"/>
      <c r="G53" s="127"/>
      <c r="H53" s="127"/>
      <c r="I53" s="127"/>
      <c r="J53" s="127"/>
      <c r="K53" s="127"/>
      <c r="L53" s="127"/>
      <c r="M53" s="127"/>
      <c r="N53" s="127"/>
      <c r="O53" s="127"/>
      <c r="P53" s="127"/>
      <c r="Q53" s="132" t="s">
        <v>5</v>
      </c>
    </row>
    <row r="54" spans="1:17" ht="45" customHeight="1" x14ac:dyDescent="0.25">
      <c r="A54" s="126"/>
      <c r="B54" s="126"/>
      <c r="C54" s="26" t="s">
        <v>32</v>
      </c>
      <c r="D54" s="20" t="s">
        <v>33</v>
      </c>
      <c r="E54" s="115" t="s">
        <v>34</v>
      </c>
      <c r="F54" s="115" t="s">
        <v>3</v>
      </c>
      <c r="G54" s="116">
        <v>2014</v>
      </c>
      <c r="H54" s="116">
        <v>2015</v>
      </c>
      <c r="I54" s="117">
        <v>2016</v>
      </c>
      <c r="J54" s="116">
        <v>2017</v>
      </c>
      <c r="K54" s="116">
        <v>2018</v>
      </c>
      <c r="L54" s="116">
        <v>2019</v>
      </c>
      <c r="M54" s="116">
        <v>2020</v>
      </c>
      <c r="N54" s="116">
        <v>2021</v>
      </c>
      <c r="O54" s="116">
        <v>2022</v>
      </c>
      <c r="P54" s="116">
        <v>2023</v>
      </c>
      <c r="Q54" s="133"/>
    </row>
    <row r="55" spans="1:17" ht="56.25" x14ac:dyDescent="0.25">
      <c r="A55" s="29" t="s">
        <v>60</v>
      </c>
      <c r="B55" s="29"/>
      <c r="C55" s="29" t="s">
        <v>61</v>
      </c>
      <c r="D55" s="34" t="s">
        <v>40</v>
      </c>
      <c r="E55" s="118">
        <v>1</v>
      </c>
      <c r="F55" s="118">
        <v>2</v>
      </c>
      <c r="G55" s="120">
        <v>0</v>
      </c>
      <c r="H55" s="120">
        <v>0</v>
      </c>
      <c r="I55" s="121">
        <v>2</v>
      </c>
      <c r="J55" s="120">
        <v>0</v>
      </c>
      <c r="K55" s="120">
        <v>0</v>
      </c>
      <c r="L55" s="120"/>
      <c r="M55" s="120"/>
      <c r="N55" s="120"/>
      <c r="O55" s="120"/>
      <c r="P55" s="120"/>
      <c r="Q55" s="120">
        <f>SUM(G55:P55)</f>
        <v>2</v>
      </c>
    </row>
    <row r="58" spans="1:17" x14ac:dyDescent="0.25">
      <c r="A58" s="126" t="s">
        <v>127</v>
      </c>
      <c r="B58" s="127"/>
      <c r="C58" s="127"/>
      <c r="D58" s="127"/>
      <c r="E58" s="127"/>
      <c r="F58" s="127"/>
      <c r="G58" s="127"/>
      <c r="H58" s="127"/>
      <c r="I58" s="127"/>
      <c r="J58" s="127"/>
      <c r="K58" s="127"/>
      <c r="L58" s="127"/>
      <c r="M58" s="127"/>
      <c r="N58" s="127"/>
      <c r="O58" s="127"/>
      <c r="P58" s="127"/>
      <c r="Q58" s="127"/>
    </row>
    <row r="59" spans="1:17" ht="21" customHeight="1" x14ac:dyDescent="0.25">
      <c r="A59" s="131" t="s">
        <v>62</v>
      </c>
      <c r="B59" s="129"/>
      <c r="C59" s="129"/>
      <c r="D59" s="129"/>
      <c r="E59" s="129"/>
      <c r="F59" s="129"/>
      <c r="G59" s="129"/>
      <c r="H59" s="129"/>
      <c r="I59" s="129"/>
      <c r="J59" s="129"/>
      <c r="K59" s="129"/>
      <c r="L59" s="129"/>
      <c r="M59" s="129"/>
      <c r="N59" s="129"/>
      <c r="O59" s="129"/>
      <c r="P59" s="129"/>
      <c r="Q59" s="130"/>
    </row>
    <row r="60" spans="1:17" ht="15" customHeight="1" x14ac:dyDescent="0.25">
      <c r="A60" s="126" t="s">
        <v>29</v>
      </c>
      <c r="B60" s="126" t="s">
        <v>30</v>
      </c>
      <c r="C60" s="127" t="s">
        <v>31</v>
      </c>
      <c r="D60" s="127"/>
      <c r="E60" s="127"/>
      <c r="F60" s="127"/>
      <c r="G60" s="127"/>
      <c r="H60" s="127"/>
      <c r="I60" s="127"/>
      <c r="J60" s="127"/>
      <c r="K60" s="127"/>
      <c r="L60" s="127"/>
      <c r="M60" s="127"/>
      <c r="N60" s="127"/>
      <c r="O60" s="127"/>
      <c r="P60" s="127"/>
      <c r="Q60" s="132" t="s">
        <v>5</v>
      </c>
    </row>
    <row r="61" spans="1:17" ht="45" customHeight="1" x14ac:dyDescent="0.25">
      <c r="A61" s="126"/>
      <c r="B61" s="126"/>
      <c r="C61" s="26" t="s">
        <v>32</v>
      </c>
      <c r="D61" s="20" t="s">
        <v>33</v>
      </c>
      <c r="E61" s="115" t="s">
        <v>34</v>
      </c>
      <c r="F61" s="115" t="s">
        <v>3</v>
      </c>
      <c r="G61" s="116">
        <v>2014</v>
      </c>
      <c r="H61" s="116">
        <v>2015</v>
      </c>
      <c r="I61" s="117">
        <v>2016</v>
      </c>
      <c r="J61" s="116">
        <v>2017</v>
      </c>
      <c r="K61" s="116">
        <v>2018</v>
      </c>
      <c r="L61" s="116">
        <v>2019</v>
      </c>
      <c r="M61" s="116">
        <v>2020</v>
      </c>
      <c r="N61" s="116">
        <v>2021</v>
      </c>
      <c r="O61" s="116">
        <v>2022</v>
      </c>
      <c r="P61" s="116">
        <v>2023</v>
      </c>
      <c r="Q61" s="133"/>
    </row>
    <row r="62" spans="1:17" ht="67.5" x14ac:dyDescent="0.25">
      <c r="A62" s="29" t="s">
        <v>63</v>
      </c>
      <c r="B62" s="29"/>
      <c r="C62" s="29" t="s">
        <v>64</v>
      </c>
      <c r="D62" s="37" t="s">
        <v>37</v>
      </c>
      <c r="E62" s="121" t="s">
        <v>38</v>
      </c>
      <c r="F62" s="118">
        <v>6</v>
      </c>
      <c r="G62" s="120">
        <v>0</v>
      </c>
      <c r="H62" s="120">
        <v>2</v>
      </c>
      <c r="I62" s="121">
        <v>4</v>
      </c>
      <c r="J62" s="120">
        <v>0</v>
      </c>
      <c r="K62" s="120">
        <v>0</v>
      </c>
      <c r="L62" s="120"/>
      <c r="M62" s="120"/>
      <c r="N62" s="120"/>
      <c r="O62" s="120"/>
      <c r="P62" s="120"/>
      <c r="Q62" s="120">
        <f>SUM(G62:P62)</f>
        <v>6</v>
      </c>
    </row>
    <row r="65" spans="1:17" x14ac:dyDescent="0.25">
      <c r="A65" s="126" t="s">
        <v>128</v>
      </c>
      <c r="B65" s="127"/>
      <c r="C65" s="127"/>
      <c r="D65" s="127"/>
      <c r="E65" s="127"/>
      <c r="F65" s="127"/>
      <c r="G65" s="127"/>
      <c r="H65" s="127"/>
      <c r="I65" s="127"/>
      <c r="J65" s="127"/>
      <c r="K65" s="127"/>
      <c r="L65" s="127"/>
      <c r="M65" s="127"/>
      <c r="N65" s="127"/>
      <c r="O65" s="127"/>
      <c r="P65" s="127"/>
      <c r="Q65" s="127"/>
    </row>
    <row r="66" spans="1:17" ht="21" customHeight="1" x14ac:dyDescent="0.25">
      <c r="A66" s="131" t="s">
        <v>65</v>
      </c>
      <c r="B66" s="129"/>
      <c r="C66" s="129"/>
      <c r="D66" s="129"/>
      <c r="E66" s="129"/>
      <c r="F66" s="129"/>
      <c r="G66" s="129"/>
      <c r="H66" s="129"/>
      <c r="I66" s="129"/>
      <c r="J66" s="129"/>
      <c r="K66" s="129"/>
      <c r="L66" s="129"/>
      <c r="M66" s="129"/>
      <c r="N66" s="129"/>
      <c r="O66" s="129"/>
      <c r="P66" s="129"/>
      <c r="Q66" s="130"/>
    </row>
    <row r="67" spans="1:17" ht="15" customHeight="1" x14ac:dyDescent="0.25">
      <c r="A67" s="126" t="s">
        <v>29</v>
      </c>
      <c r="B67" s="126" t="s">
        <v>30</v>
      </c>
      <c r="C67" s="127" t="s">
        <v>31</v>
      </c>
      <c r="D67" s="127"/>
      <c r="E67" s="127"/>
      <c r="F67" s="127"/>
      <c r="G67" s="127"/>
      <c r="H67" s="127"/>
      <c r="I67" s="127"/>
      <c r="J67" s="127"/>
      <c r="K67" s="127"/>
      <c r="L67" s="127"/>
      <c r="M67" s="127"/>
      <c r="N67" s="127"/>
      <c r="O67" s="127"/>
      <c r="P67" s="127"/>
      <c r="Q67" s="132" t="s">
        <v>5</v>
      </c>
    </row>
    <row r="68" spans="1:17" ht="45" customHeight="1" x14ac:dyDescent="0.25">
      <c r="A68" s="126"/>
      <c r="B68" s="126"/>
      <c r="C68" s="26" t="s">
        <v>32</v>
      </c>
      <c r="D68" s="20" t="s">
        <v>33</v>
      </c>
      <c r="E68" s="115" t="s">
        <v>34</v>
      </c>
      <c r="F68" s="115" t="s">
        <v>3</v>
      </c>
      <c r="G68" s="116">
        <v>2014</v>
      </c>
      <c r="H68" s="116">
        <v>2015</v>
      </c>
      <c r="I68" s="117">
        <v>2016</v>
      </c>
      <c r="J68" s="116">
        <v>2017</v>
      </c>
      <c r="K68" s="116">
        <v>2018</v>
      </c>
      <c r="L68" s="116">
        <v>2019</v>
      </c>
      <c r="M68" s="116">
        <v>2020</v>
      </c>
      <c r="N68" s="116">
        <v>2021</v>
      </c>
      <c r="O68" s="116">
        <v>2022</v>
      </c>
      <c r="P68" s="116">
        <v>2023</v>
      </c>
      <c r="Q68" s="133"/>
    </row>
    <row r="69" spans="1:17" ht="90" x14ac:dyDescent="0.25">
      <c r="A69" s="29" t="s">
        <v>66</v>
      </c>
      <c r="B69" s="29"/>
      <c r="C69" s="16" t="s">
        <v>67</v>
      </c>
      <c r="D69" s="34" t="s">
        <v>37</v>
      </c>
      <c r="E69" s="120" t="s">
        <v>38</v>
      </c>
      <c r="F69" s="118">
        <v>10</v>
      </c>
      <c r="G69" s="120">
        <v>0</v>
      </c>
      <c r="H69" s="120">
        <v>0</v>
      </c>
      <c r="I69" s="121">
        <v>9</v>
      </c>
      <c r="J69" s="120">
        <v>10</v>
      </c>
      <c r="K69" s="120">
        <v>10</v>
      </c>
      <c r="L69" s="120"/>
      <c r="M69" s="120"/>
      <c r="N69" s="120"/>
      <c r="O69" s="120"/>
      <c r="P69" s="120"/>
      <c r="Q69" s="120">
        <f>SUM(G69:P69)</f>
        <v>29</v>
      </c>
    </row>
    <row r="70" spans="1:17" ht="45" x14ac:dyDescent="0.25">
      <c r="A70" s="29" t="s">
        <v>68</v>
      </c>
      <c r="B70" s="16"/>
      <c r="C70" s="29" t="s">
        <v>69</v>
      </c>
      <c r="D70" s="37" t="s">
        <v>37</v>
      </c>
      <c r="E70" s="121" t="s">
        <v>38</v>
      </c>
      <c r="F70" s="120">
        <v>0</v>
      </c>
      <c r="G70" s="120">
        <v>0</v>
      </c>
      <c r="H70" s="120">
        <v>0</v>
      </c>
      <c r="I70" s="121">
        <v>0</v>
      </c>
      <c r="J70" s="120">
        <v>0</v>
      </c>
      <c r="K70" s="120">
        <v>0</v>
      </c>
      <c r="L70" s="120"/>
      <c r="M70" s="120"/>
      <c r="N70" s="120"/>
      <c r="O70" s="120"/>
      <c r="P70" s="120"/>
      <c r="Q70" s="120">
        <f t="shared" ref="Q70" si="4">SUM(G70:P70)</f>
        <v>0</v>
      </c>
    </row>
    <row r="71" spans="1:17" ht="45" x14ac:dyDescent="0.25">
      <c r="A71" s="29" t="s">
        <v>70</v>
      </c>
      <c r="B71" s="16"/>
      <c r="C71" s="29" t="s">
        <v>69</v>
      </c>
      <c r="D71" s="37" t="s">
        <v>40</v>
      </c>
      <c r="E71" s="118">
        <v>2</v>
      </c>
      <c r="F71" s="120">
        <v>6</v>
      </c>
      <c r="G71" s="120">
        <v>0</v>
      </c>
      <c r="H71" s="120">
        <v>0</v>
      </c>
      <c r="I71" s="121">
        <v>0</v>
      </c>
      <c r="J71" s="120">
        <v>6</v>
      </c>
      <c r="K71" s="120">
        <v>0</v>
      </c>
      <c r="L71" s="120"/>
      <c r="M71" s="120"/>
      <c r="N71" s="120"/>
      <c r="O71" s="120"/>
      <c r="P71" s="120"/>
      <c r="Q71" s="120">
        <f t="shared" ref="Q71" si="5">SUM(G71:P71)</f>
        <v>6</v>
      </c>
    </row>
    <row r="74" spans="1:17" x14ac:dyDescent="0.25">
      <c r="A74" s="126" t="s">
        <v>131</v>
      </c>
      <c r="B74" s="127"/>
      <c r="C74" s="127"/>
      <c r="D74" s="127"/>
      <c r="E74" s="127"/>
      <c r="F74" s="127"/>
      <c r="G74" s="127"/>
      <c r="H74" s="127"/>
      <c r="I74" s="127"/>
      <c r="J74" s="127"/>
      <c r="K74" s="127"/>
      <c r="L74" s="127"/>
      <c r="M74" s="127"/>
      <c r="N74" s="127"/>
      <c r="O74" s="127"/>
      <c r="P74" s="127"/>
      <c r="Q74" s="127"/>
    </row>
    <row r="75" spans="1:17" ht="21" customHeight="1" x14ac:dyDescent="0.25">
      <c r="A75" s="131" t="s">
        <v>71</v>
      </c>
      <c r="B75" s="129"/>
      <c r="C75" s="129"/>
      <c r="D75" s="129"/>
      <c r="E75" s="129"/>
      <c r="F75" s="129"/>
      <c r="G75" s="129"/>
      <c r="H75" s="129"/>
      <c r="I75" s="129"/>
      <c r="J75" s="129"/>
      <c r="K75" s="129"/>
      <c r="L75" s="129"/>
      <c r="M75" s="129"/>
      <c r="N75" s="129"/>
      <c r="O75" s="129"/>
      <c r="P75" s="129"/>
      <c r="Q75" s="130"/>
    </row>
    <row r="76" spans="1:17" ht="15" customHeight="1" x14ac:dyDescent="0.25">
      <c r="A76" s="126" t="s">
        <v>29</v>
      </c>
      <c r="B76" s="126" t="s">
        <v>30</v>
      </c>
      <c r="C76" s="127" t="s">
        <v>31</v>
      </c>
      <c r="D76" s="127"/>
      <c r="E76" s="127"/>
      <c r="F76" s="127"/>
      <c r="G76" s="127"/>
      <c r="H76" s="127"/>
      <c r="I76" s="127"/>
      <c r="J76" s="127"/>
      <c r="K76" s="127"/>
      <c r="L76" s="127"/>
      <c r="M76" s="127"/>
      <c r="N76" s="127"/>
      <c r="O76" s="127"/>
      <c r="P76" s="127"/>
      <c r="Q76" s="132" t="s">
        <v>5</v>
      </c>
    </row>
    <row r="77" spans="1:17" ht="45" customHeight="1" x14ac:dyDescent="0.25">
      <c r="A77" s="126"/>
      <c r="B77" s="126"/>
      <c r="C77" s="26" t="s">
        <v>32</v>
      </c>
      <c r="D77" s="20" t="s">
        <v>33</v>
      </c>
      <c r="E77" s="115" t="s">
        <v>34</v>
      </c>
      <c r="F77" s="115" t="s">
        <v>3</v>
      </c>
      <c r="G77" s="116">
        <v>2014</v>
      </c>
      <c r="H77" s="116">
        <v>2015</v>
      </c>
      <c r="I77" s="117">
        <v>2016</v>
      </c>
      <c r="J77" s="116">
        <v>2017</v>
      </c>
      <c r="K77" s="116">
        <v>2018</v>
      </c>
      <c r="L77" s="116">
        <v>2019</v>
      </c>
      <c r="M77" s="116">
        <v>2020</v>
      </c>
      <c r="N77" s="116">
        <v>2021</v>
      </c>
      <c r="O77" s="116">
        <v>2022</v>
      </c>
      <c r="P77" s="116">
        <v>2023</v>
      </c>
      <c r="Q77" s="133"/>
    </row>
    <row r="78" spans="1:17" ht="67.5" x14ac:dyDescent="0.25">
      <c r="A78" s="29" t="s">
        <v>72</v>
      </c>
      <c r="B78" s="29"/>
      <c r="C78" s="41" t="s">
        <v>73</v>
      </c>
      <c r="D78" s="37" t="s">
        <v>40</v>
      </c>
      <c r="E78" s="118">
        <v>1</v>
      </c>
      <c r="F78" s="118">
        <v>3</v>
      </c>
      <c r="G78" s="120">
        <v>0</v>
      </c>
      <c r="H78" s="120">
        <v>2</v>
      </c>
      <c r="I78" s="121">
        <v>0</v>
      </c>
      <c r="J78" s="120">
        <v>0</v>
      </c>
      <c r="K78" s="120">
        <v>0</v>
      </c>
      <c r="L78" s="120"/>
      <c r="M78" s="120"/>
      <c r="N78" s="120"/>
      <c r="O78" s="120"/>
      <c r="P78" s="120"/>
      <c r="Q78" s="120">
        <f>SUM(G78:P78)</f>
        <v>2</v>
      </c>
    </row>
    <row r="79" spans="1:17" ht="56.25" x14ac:dyDescent="0.25">
      <c r="A79" s="29" t="s">
        <v>74</v>
      </c>
      <c r="B79" s="16"/>
      <c r="C79" s="41" t="s">
        <v>73</v>
      </c>
      <c r="D79" s="37" t="s">
        <v>37</v>
      </c>
      <c r="E79" s="121" t="s">
        <v>38</v>
      </c>
      <c r="F79" s="118">
        <v>6</v>
      </c>
      <c r="G79" s="120">
        <v>0</v>
      </c>
      <c r="H79" s="120">
        <v>2</v>
      </c>
      <c r="I79" s="121">
        <v>3</v>
      </c>
      <c r="J79" s="120">
        <v>0</v>
      </c>
      <c r="K79" s="120">
        <v>0</v>
      </c>
      <c r="L79" s="120"/>
      <c r="M79" s="120"/>
      <c r="N79" s="120"/>
      <c r="O79" s="120"/>
      <c r="P79" s="120"/>
      <c r="Q79" s="120">
        <f t="shared" ref="Q79" si="6">SUM(G79:P79)</f>
        <v>5</v>
      </c>
    </row>
  </sheetData>
  <mergeCells count="60">
    <mergeCell ref="A3:Q3"/>
    <mergeCell ref="A4:Q4"/>
    <mergeCell ref="A5:A6"/>
    <mergeCell ref="B5:B6"/>
    <mergeCell ref="C5:P5"/>
    <mergeCell ref="Q5:Q6"/>
    <mergeCell ref="A75:Q75"/>
    <mergeCell ref="A76:A77"/>
    <mergeCell ref="B76:B77"/>
    <mergeCell ref="C76:P76"/>
    <mergeCell ref="Q76:Q77"/>
    <mergeCell ref="A74:Q74"/>
    <mergeCell ref="A59:Q59"/>
    <mergeCell ref="A60:A61"/>
    <mergeCell ref="B60:B61"/>
    <mergeCell ref="C60:P60"/>
    <mergeCell ref="Q60:Q61"/>
    <mergeCell ref="A65:Q65"/>
    <mergeCell ref="A66:Q66"/>
    <mergeCell ref="A67:A68"/>
    <mergeCell ref="B67:B68"/>
    <mergeCell ref="C67:P67"/>
    <mergeCell ref="Q67:Q68"/>
    <mergeCell ref="A58:Q58"/>
    <mergeCell ref="A45:Q45"/>
    <mergeCell ref="A46:A47"/>
    <mergeCell ref="B46:B47"/>
    <mergeCell ref="C46:P46"/>
    <mergeCell ref="Q46:Q47"/>
    <mergeCell ref="A51:Q51"/>
    <mergeCell ref="A52:Q52"/>
    <mergeCell ref="A53:A54"/>
    <mergeCell ref="B53:B54"/>
    <mergeCell ref="C53:P53"/>
    <mergeCell ref="Q53:Q54"/>
    <mergeCell ref="A29:Q29"/>
    <mergeCell ref="Q31:Q32"/>
    <mergeCell ref="A38:Q38"/>
    <mergeCell ref="A39:A40"/>
    <mergeCell ref="B39:B40"/>
    <mergeCell ref="C39:P39"/>
    <mergeCell ref="Q39:Q40"/>
    <mergeCell ref="A22:Q22"/>
    <mergeCell ref="A23:A24"/>
    <mergeCell ref="B23:B24"/>
    <mergeCell ref="C23:P23"/>
    <mergeCell ref="Q23:Q24"/>
    <mergeCell ref="A44:Q44"/>
    <mergeCell ref="A37:Q37"/>
    <mergeCell ref="A30:Q30"/>
    <mergeCell ref="A31:A32"/>
    <mergeCell ref="B31:B32"/>
    <mergeCell ref="C31:P31"/>
    <mergeCell ref="A21:Q21"/>
    <mergeCell ref="A12:Q12"/>
    <mergeCell ref="A14:A15"/>
    <mergeCell ref="B14:B15"/>
    <mergeCell ref="C14:P14"/>
    <mergeCell ref="A13:Q13"/>
    <mergeCell ref="Q14:Q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3:O14"/>
  <sheetViews>
    <sheetView zoomScale="85" zoomScaleNormal="85" workbookViewId="0">
      <selection activeCell="L11" sqref="L11"/>
    </sheetView>
  </sheetViews>
  <sheetFormatPr defaultRowHeight="11.25" x14ac:dyDescent="0.25"/>
  <cols>
    <col min="1" max="1" width="26" style="3" customWidth="1"/>
    <col min="2" max="2" width="13" style="3" customWidth="1"/>
    <col min="3" max="3" width="17.28515625" style="3" customWidth="1"/>
    <col min="4" max="4" width="21.140625" style="3" customWidth="1"/>
    <col min="5" max="5" width="11.42578125" style="7" customWidth="1"/>
    <col min="6" max="6" width="11.7109375" style="7" customWidth="1"/>
    <col min="7" max="7" width="11.28515625" style="56" customWidth="1"/>
    <col min="8" max="8" width="11.28515625" style="7" customWidth="1"/>
    <col min="9" max="9" width="15.28515625" style="7" customWidth="1"/>
    <col min="10" max="10" width="10.7109375" style="7" customWidth="1"/>
    <col min="11" max="11" width="11.140625" style="7" bestFit="1" customWidth="1"/>
    <col min="12" max="12" width="11.42578125" style="7" customWidth="1"/>
    <col min="13" max="13" width="11.140625" style="7" bestFit="1" customWidth="1"/>
    <col min="14" max="14" width="11.7109375" style="7" customWidth="1"/>
    <col min="15" max="15" width="13.28515625" style="7" customWidth="1"/>
    <col min="16" max="16384" width="9.140625" style="3"/>
  </cols>
  <sheetData>
    <row r="3" spans="1:15" s="7" customFormat="1" x14ac:dyDescent="0.25">
      <c r="A3" s="135" t="s">
        <v>76</v>
      </c>
      <c r="B3" s="136" t="s">
        <v>75</v>
      </c>
      <c r="C3" s="137"/>
      <c r="D3" s="137"/>
      <c r="E3" s="137"/>
      <c r="F3" s="137"/>
      <c r="G3" s="137"/>
      <c r="H3" s="137"/>
      <c r="I3" s="137"/>
      <c r="J3" s="137"/>
      <c r="K3" s="137"/>
      <c r="L3" s="137"/>
      <c r="M3" s="137"/>
      <c r="N3" s="137"/>
      <c r="O3" s="135" t="s">
        <v>5</v>
      </c>
    </row>
    <row r="4" spans="1:15" s="7" customFormat="1" ht="22.5" x14ac:dyDescent="0.25">
      <c r="A4" s="135"/>
      <c r="B4" s="4" t="s">
        <v>32</v>
      </c>
      <c r="C4" s="4" t="s">
        <v>34</v>
      </c>
      <c r="D4" s="4" t="s">
        <v>3</v>
      </c>
      <c r="E4" s="6">
        <v>2014</v>
      </c>
      <c r="F4" s="6">
        <v>2015</v>
      </c>
      <c r="G4" s="53">
        <v>2016</v>
      </c>
      <c r="H4" s="6">
        <v>2017</v>
      </c>
      <c r="I4" s="6">
        <v>2018</v>
      </c>
      <c r="J4" s="6">
        <v>2019</v>
      </c>
      <c r="K4" s="6">
        <v>2020</v>
      </c>
      <c r="L4" s="6">
        <v>2021</v>
      </c>
      <c r="M4" s="6">
        <v>2022</v>
      </c>
      <c r="N4" s="5">
        <v>2023</v>
      </c>
      <c r="O4" s="135"/>
    </row>
    <row r="5" spans="1:15" s="7" customFormat="1" ht="22.5" x14ac:dyDescent="0.25">
      <c r="A5" s="2" t="s">
        <v>119</v>
      </c>
      <c r="B5" s="2" t="s">
        <v>119</v>
      </c>
      <c r="C5" s="2" t="s">
        <v>119</v>
      </c>
      <c r="D5" s="2" t="s">
        <v>119</v>
      </c>
      <c r="E5" s="8" t="s">
        <v>120</v>
      </c>
      <c r="F5" s="8" t="s">
        <v>120</v>
      </c>
      <c r="G5" s="54" t="s">
        <v>120</v>
      </c>
      <c r="H5" s="8" t="s">
        <v>120</v>
      </c>
      <c r="I5" s="8" t="s">
        <v>120</v>
      </c>
      <c r="J5" s="8" t="s">
        <v>120</v>
      </c>
      <c r="K5" s="8" t="s">
        <v>120</v>
      </c>
      <c r="L5" s="8" t="s">
        <v>120</v>
      </c>
      <c r="M5" s="8" t="s">
        <v>120</v>
      </c>
      <c r="N5" s="8" t="s">
        <v>120</v>
      </c>
      <c r="O5" s="2" t="s">
        <v>119</v>
      </c>
    </row>
    <row r="6" spans="1:15" x14ac:dyDescent="0.25">
      <c r="A6" s="13"/>
      <c r="B6" s="11"/>
      <c r="C6" s="14"/>
      <c r="D6" s="14"/>
      <c r="E6" s="17"/>
      <c r="F6" s="17"/>
      <c r="G6" s="45"/>
      <c r="H6" s="17"/>
      <c r="I6" s="17"/>
      <c r="J6" s="17"/>
      <c r="K6" s="17"/>
      <c r="L6" s="17"/>
      <c r="M6" s="17"/>
      <c r="N6" s="17"/>
      <c r="O6" s="17"/>
    </row>
    <row r="8" spans="1:15" s="7" customFormat="1" x14ac:dyDescent="0.25">
      <c r="A8" s="126" t="s">
        <v>76</v>
      </c>
      <c r="B8" s="128" t="s">
        <v>75</v>
      </c>
      <c r="C8" s="134"/>
      <c r="D8" s="134"/>
      <c r="E8" s="134"/>
      <c r="F8" s="134"/>
      <c r="G8" s="134"/>
      <c r="H8" s="134"/>
      <c r="I8" s="134"/>
      <c r="J8" s="134"/>
      <c r="K8" s="134"/>
      <c r="L8" s="134"/>
      <c r="M8" s="134"/>
      <c r="N8" s="134"/>
      <c r="O8" s="126" t="s">
        <v>5</v>
      </c>
    </row>
    <row r="9" spans="1:15" s="7" customFormat="1" ht="22.5" x14ac:dyDescent="0.25">
      <c r="A9" s="126"/>
      <c r="B9" s="20" t="s">
        <v>32</v>
      </c>
      <c r="C9" s="20" t="s">
        <v>34</v>
      </c>
      <c r="D9" s="20" t="s">
        <v>3</v>
      </c>
      <c r="E9" s="26">
        <v>2014</v>
      </c>
      <c r="F9" s="26">
        <v>2015</v>
      </c>
      <c r="G9" s="50">
        <v>2016</v>
      </c>
      <c r="H9" s="26">
        <v>2017</v>
      </c>
      <c r="I9" s="26">
        <v>2018</v>
      </c>
      <c r="J9" s="26">
        <v>2019</v>
      </c>
      <c r="K9" s="26">
        <v>2020</v>
      </c>
      <c r="L9" s="26">
        <v>2021</v>
      </c>
      <c r="M9" s="26">
        <v>2022</v>
      </c>
      <c r="N9" s="42">
        <v>2023</v>
      </c>
      <c r="O9" s="126"/>
    </row>
    <row r="10" spans="1:15" ht="90" x14ac:dyDescent="0.25">
      <c r="A10" s="15" t="s">
        <v>77</v>
      </c>
      <c r="B10" s="29" t="s">
        <v>78</v>
      </c>
      <c r="C10" s="16">
        <v>3580000</v>
      </c>
      <c r="D10" s="16">
        <v>28640000</v>
      </c>
      <c r="E10" s="43">
        <v>0</v>
      </c>
      <c r="F10" s="43">
        <v>0</v>
      </c>
      <c r="G10" s="55">
        <v>0</v>
      </c>
      <c r="H10" s="43">
        <v>363976.45500000002</v>
      </c>
      <c r="I10" s="43">
        <v>2835722.85</v>
      </c>
      <c r="J10" s="43"/>
      <c r="K10" s="43"/>
      <c r="L10" s="43"/>
      <c r="M10" s="43"/>
      <c r="N10" s="43"/>
      <c r="O10" s="43">
        <f>SUM(E10:N10)</f>
        <v>3199699.3050000002</v>
      </c>
    </row>
    <row r="11" spans="1:15" ht="84" customHeight="1" x14ac:dyDescent="0.25">
      <c r="A11" s="15" t="s">
        <v>79</v>
      </c>
      <c r="B11" s="29" t="s">
        <v>78</v>
      </c>
      <c r="C11" s="16">
        <v>750000</v>
      </c>
      <c r="D11" s="16">
        <v>6560000</v>
      </c>
      <c r="E11" s="43">
        <v>0</v>
      </c>
      <c r="F11" s="43">
        <v>0</v>
      </c>
      <c r="G11" s="55">
        <v>0</v>
      </c>
      <c r="H11" s="43">
        <v>0</v>
      </c>
      <c r="I11" s="43">
        <v>269903.06</v>
      </c>
      <c r="J11" s="43"/>
      <c r="K11" s="43"/>
      <c r="L11" s="43"/>
      <c r="M11" s="43"/>
      <c r="N11" s="43"/>
      <c r="O11" s="43">
        <f>SUM(E11:N11)</f>
        <v>269903.06</v>
      </c>
    </row>
    <row r="12" spans="1:15" ht="38.25" customHeight="1" x14ac:dyDescent="0.25">
      <c r="A12" s="15" t="s">
        <v>80</v>
      </c>
      <c r="B12" s="29" t="s">
        <v>78</v>
      </c>
      <c r="C12" s="16">
        <v>12000000</v>
      </c>
      <c r="D12" s="16">
        <v>33344080</v>
      </c>
      <c r="E12" s="43">
        <v>0</v>
      </c>
      <c r="F12" s="43">
        <v>0</v>
      </c>
      <c r="G12" s="55">
        <v>0</v>
      </c>
      <c r="H12" s="43">
        <v>734706.92999999993</v>
      </c>
      <c r="I12" s="43">
        <v>20687214.419999998</v>
      </c>
      <c r="J12" s="43"/>
      <c r="K12" s="43"/>
      <c r="L12" s="43"/>
      <c r="M12" s="43"/>
      <c r="N12" s="43"/>
      <c r="O12" s="43">
        <f t="shared" ref="O12:O14" si="0">SUM(E12:N12)</f>
        <v>21421921.349999998</v>
      </c>
    </row>
    <row r="13" spans="1:15" ht="32.25" customHeight="1" x14ac:dyDescent="0.25">
      <c r="A13" s="15" t="s">
        <v>81</v>
      </c>
      <c r="B13" s="29" t="s">
        <v>78</v>
      </c>
      <c r="C13" s="16">
        <v>800000</v>
      </c>
      <c r="D13" s="16">
        <v>2800000</v>
      </c>
      <c r="E13" s="43">
        <v>0</v>
      </c>
      <c r="F13" s="43">
        <v>0</v>
      </c>
      <c r="G13" s="55">
        <v>0</v>
      </c>
      <c r="H13" s="43">
        <v>0</v>
      </c>
      <c r="I13" s="43">
        <v>305004.43</v>
      </c>
      <c r="J13" s="43"/>
      <c r="K13" s="43"/>
      <c r="L13" s="43"/>
      <c r="M13" s="43"/>
      <c r="N13" s="43"/>
      <c r="O13" s="43">
        <f t="shared" si="0"/>
        <v>305004.43</v>
      </c>
    </row>
    <row r="14" spans="1:15" ht="56.25" customHeight="1" x14ac:dyDescent="0.25">
      <c r="A14" s="15" t="s">
        <v>82</v>
      </c>
      <c r="B14" s="29" t="s">
        <v>78</v>
      </c>
      <c r="C14" s="16">
        <v>400000</v>
      </c>
      <c r="D14" s="16">
        <v>2152000</v>
      </c>
      <c r="E14" s="43">
        <v>0</v>
      </c>
      <c r="F14" s="43">
        <v>0</v>
      </c>
      <c r="G14" s="55">
        <v>0</v>
      </c>
      <c r="H14" s="43">
        <v>0</v>
      </c>
      <c r="I14" s="43">
        <v>531408.56999999995</v>
      </c>
      <c r="J14" s="43"/>
      <c r="K14" s="43"/>
      <c r="L14" s="43"/>
      <c r="M14" s="43"/>
      <c r="N14" s="43"/>
      <c r="O14" s="43">
        <f t="shared" si="0"/>
        <v>531408.56999999995</v>
      </c>
    </row>
  </sheetData>
  <mergeCells count="6">
    <mergeCell ref="B8:N8"/>
    <mergeCell ref="A8:A9"/>
    <mergeCell ref="O8:O9"/>
    <mergeCell ref="A3:A4"/>
    <mergeCell ref="B3:N3"/>
    <mergeCell ref="O3:O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U31"/>
  <sheetViews>
    <sheetView topLeftCell="F4" zoomScale="70" zoomScaleNormal="70" workbookViewId="0">
      <selection activeCell="N10" sqref="N10"/>
    </sheetView>
  </sheetViews>
  <sheetFormatPr defaultRowHeight="15" outlineLevelRow="1" x14ac:dyDescent="0.25"/>
  <cols>
    <col min="1" max="2" width="35.7109375" style="10" customWidth="1"/>
    <col min="3" max="3" width="7.42578125" style="10" customWidth="1"/>
    <col min="4" max="4" width="29.85546875" style="10" customWidth="1"/>
    <col min="5" max="5" width="18.7109375" style="81" customWidth="1"/>
    <col min="6" max="6" width="18.7109375" style="83" customWidth="1"/>
    <col min="7" max="8" width="18.7109375" style="3" customWidth="1"/>
    <col min="9" max="9" width="18.7109375" style="81" customWidth="1"/>
    <col min="10" max="10" width="18.7109375" style="65" customWidth="1"/>
    <col min="11" max="11" width="18.7109375" style="3" customWidth="1"/>
    <col min="12" max="12" width="18.7109375" style="23" customWidth="1"/>
    <col min="13" max="14" width="18.7109375" style="65" customWidth="1"/>
    <col min="15" max="16" width="18.7109375" style="3" customWidth="1"/>
    <col min="17" max="17" width="18.7109375" style="70" customWidth="1"/>
    <col min="18" max="20" width="2.7109375" style="3" customWidth="1"/>
    <col min="21" max="21" width="18.7109375" style="3" customWidth="1"/>
    <col min="22" max="16384" width="9.140625" style="3"/>
  </cols>
  <sheetData>
    <row r="1" spans="1:21" ht="15.75" thickBot="1" x14ac:dyDescent="0.3"/>
    <row r="2" spans="1:21" s="98" customFormat="1" ht="18.75" customHeight="1" thickBot="1" x14ac:dyDescent="0.3">
      <c r="A2" s="107"/>
      <c r="B2" s="107"/>
      <c r="C2" s="107"/>
      <c r="D2" s="107"/>
      <c r="E2" s="147" t="s">
        <v>155</v>
      </c>
      <c r="F2" s="148"/>
      <c r="G2" s="148"/>
      <c r="H2" s="149"/>
      <c r="I2" s="147" t="s">
        <v>156</v>
      </c>
      <c r="J2" s="150"/>
      <c r="K2" s="150"/>
      <c r="L2" s="150"/>
      <c r="M2" s="150"/>
      <c r="N2" s="150"/>
      <c r="O2" s="150"/>
      <c r="P2" s="150"/>
      <c r="Q2" s="151"/>
    </row>
    <row r="3" spans="1:21" x14ac:dyDescent="0.25">
      <c r="A3" s="2">
        <v>1</v>
      </c>
      <c r="B3" s="2">
        <v>2</v>
      </c>
      <c r="C3" s="2">
        <v>3</v>
      </c>
      <c r="D3" s="2">
        <v>4</v>
      </c>
      <c r="E3" s="101">
        <v>5</v>
      </c>
      <c r="F3" s="102">
        <v>6</v>
      </c>
      <c r="G3" s="103">
        <v>7</v>
      </c>
      <c r="H3" s="103">
        <v>8</v>
      </c>
      <c r="I3" s="101">
        <v>9</v>
      </c>
      <c r="J3" s="104">
        <v>10</v>
      </c>
      <c r="K3" s="103">
        <v>11</v>
      </c>
      <c r="L3" s="105">
        <v>12</v>
      </c>
      <c r="M3" s="104">
        <v>13</v>
      </c>
      <c r="N3" s="104">
        <v>14</v>
      </c>
      <c r="O3" s="103">
        <v>15</v>
      </c>
      <c r="P3" s="103">
        <v>16</v>
      </c>
      <c r="Q3" s="106">
        <v>17</v>
      </c>
    </row>
    <row r="4" spans="1:21" s="10" customFormat="1" ht="121.5" customHeight="1" outlineLevel="1" x14ac:dyDescent="0.25">
      <c r="A4" s="19" t="s">
        <v>76</v>
      </c>
      <c r="B4" s="9" t="s">
        <v>83</v>
      </c>
      <c r="C4" s="9" t="s">
        <v>30</v>
      </c>
      <c r="D4" s="9" t="s">
        <v>84</v>
      </c>
      <c r="E4" s="74" t="s">
        <v>85</v>
      </c>
      <c r="F4" s="79" t="s">
        <v>86</v>
      </c>
      <c r="G4" s="9" t="s">
        <v>110</v>
      </c>
      <c r="H4" s="9" t="s">
        <v>111</v>
      </c>
      <c r="I4" s="74" t="s">
        <v>87</v>
      </c>
      <c r="J4" s="63" t="s">
        <v>114</v>
      </c>
      <c r="K4" s="9" t="s">
        <v>88</v>
      </c>
      <c r="L4" s="48" t="s">
        <v>89</v>
      </c>
      <c r="M4" s="63" t="s">
        <v>90</v>
      </c>
      <c r="N4" s="63" t="s">
        <v>115</v>
      </c>
      <c r="O4" s="9" t="s">
        <v>91</v>
      </c>
      <c r="P4" s="9" t="s">
        <v>92</v>
      </c>
      <c r="Q4" s="68" t="s">
        <v>93</v>
      </c>
    </row>
    <row r="5" spans="1:21" ht="55.5" customHeight="1" outlineLevel="1" x14ac:dyDescent="0.25">
      <c r="A5" s="25" t="s">
        <v>77</v>
      </c>
      <c r="B5" s="2" t="s">
        <v>123</v>
      </c>
      <c r="C5" s="2" t="s">
        <v>123</v>
      </c>
      <c r="D5" s="2" t="s">
        <v>123</v>
      </c>
      <c r="E5" s="75" t="s">
        <v>120</v>
      </c>
      <c r="F5" s="82" t="s">
        <v>120</v>
      </c>
      <c r="G5" s="2" t="s">
        <v>123</v>
      </c>
      <c r="H5" s="2" t="s">
        <v>123</v>
      </c>
      <c r="I5" s="75" t="s">
        <v>120</v>
      </c>
      <c r="J5" s="64" t="s">
        <v>120</v>
      </c>
      <c r="K5" s="18" t="s">
        <v>120</v>
      </c>
      <c r="L5" s="28" t="s">
        <v>123</v>
      </c>
      <c r="M5" s="64" t="s">
        <v>120</v>
      </c>
      <c r="N5" s="64" t="s">
        <v>120</v>
      </c>
      <c r="O5" s="18" t="s">
        <v>120</v>
      </c>
      <c r="P5" s="2" t="s">
        <v>123</v>
      </c>
      <c r="Q5" s="69" t="s">
        <v>120</v>
      </c>
      <c r="U5" s="45"/>
    </row>
    <row r="6" spans="1:21" outlineLevel="1" x14ac:dyDescent="0.25">
      <c r="E6" s="76"/>
      <c r="F6" s="46"/>
      <c r="G6" s="10"/>
      <c r="H6" s="10"/>
      <c r="I6" s="76"/>
      <c r="J6" s="77"/>
      <c r="K6" s="10"/>
    </row>
    <row r="7" spans="1:21" outlineLevel="1" x14ac:dyDescent="0.25">
      <c r="E7" s="76"/>
      <c r="F7" s="46"/>
      <c r="G7" s="10"/>
      <c r="H7" s="10"/>
      <c r="I7" s="76"/>
      <c r="J7" s="77"/>
      <c r="K7" s="10"/>
    </row>
    <row r="8" spans="1:21" ht="14.25" outlineLevel="1" x14ac:dyDescent="0.25">
      <c r="E8" s="97">
        <f>E28</f>
        <v>128847848</v>
      </c>
      <c r="F8" s="97">
        <f>F28</f>
        <v>101523243.99999997</v>
      </c>
      <c r="G8" s="97">
        <f t="shared" ref="G8:P8" si="0">G28</f>
        <v>15201999.999999998</v>
      </c>
      <c r="H8" s="97">
        <f t="shared" si="0"/>
        <v>0</v>
      </c>
      <c r="I8" s="97">
        <f t="shared" si="0"/>
        <v>86944706.049999997</v>
      </c>
      <c r="J8" s="97">
        <f t="shared" si="0"/>
        <v>76180769.760000005</v>
      </c>
      <c r="K8" s="97">
        <f t="shared" si="0"/>
        <v>0</v>
      </c>
      <c r="L8" s="97">
        <f t="shared" si="0"/>
        <v>4769687.753250001</v>
      </c>
      <c r="M8" s="97">
        <f t="shared" si="0"/>
        <v>36113960.200000003</v>
      </c>
      <c r="N8" s="97">
        <f t="shared" si="0"/>
        <v>32189175.170000002</v>
      </c>
      <c r="O8" s="97">
        <f t="shared" si="0"/>
        <v>0</v>
      </c>
      <c r="P8" s="97">
        <f t="shared" si="0"/>
        <v>1071576.3742500001</v>
      </c>
      <c r="Q8" s="97">
        <f>Q28</f>
        <v>125</v>
      </c>
    </row>
    <row r="9" spans="1:21" x14ac:dyDescent="0.25">
      <c r="A9" s="28">
        <v>1</v>
      </c>
      <c r="B9" s="28">
        <v>2</v>
      </c>
      <c r="C9" s="28">
        <v>3</v>
      </c>
      <c r="D9" s="28">
        <v>4</v>
      </c>
      <c r="E9" s="78">
        <v>5</v>
      </c>
      <c r="F9" s="78">
        <v>6</v>
      </c>
      <c r="G9" s="27">
        <v>7</v>
      </c>
      <c r="H9" s="27">
        <v>8</v>
      </c>
      <c r="I9" s="78">
        <v>9</v>
      </c>
      <c r="J9" s="38">
        <v>10</v>
      </c>
      <c r="K9" s="27">
        <v>11</v>
      </c>
      <c r="L9" s="27">
        <v>12</v>
      </c>
      <c r="M9" s="38">
        <v>13</v>
      </c>
      <c r="N9" s="38">
        <v>14</v>
      </c>
      <c r="O9" s="27">
        <v>15</v>
      </c>
      <c r="P9" s="27">
        <v>16</v>
      </c>
      <c r="Q9" s="71">
        <v>17</v>
      </c>
      <c r="U9" s="1">
        <v>24</v>
      </c>
    </row>
    <row r="10" spans="1:21" s="10" customFormat="1" ht="95.25" customHeight="1" x14ac:dyDescent="0.25">
      <c r="A10" s="44" t="s">
        <v>76</v>
      </c>
      <c r="B10" s="33" t="s">
        <v>83</v>
      </c>
      <c r="C10" s="33" t="s">
        <v>30</v>
      </c>
      <c r="D10" s="33" t="s">
        <v>84</v>
      </c>
      <c r="E10" s="79" t="s">
        <v>85</v>
      </c>
      <c r="F10" s="79" t="s">
        <v>86</v>
      </c>
      <c r="G10" s="22" t="s">
        <v>110</v>
      </c>
      <c r="H10" s="22" t="s">
        <v>111</v>
      </c>
      <c r="I10" s="79" t="s">
        <v>87</v>
      </c>
      <c r="J10" s="66" t="s">
        <v>114</v>
      </c>
      <c r="K10" s="22" t="s">
        <v>88</v>
      </c>
      <c r="L10" s="48" t="s">
        <v>89</v>
      </c>
      <c r="M10" s="66" t="s">
        <v>90</v>
      </c>
      <c r="N10" s="66" t="s">
        <v>115</v>
      </c>
      <c r="O10" s="22" t="s">
        <v>91</v>
      </c>
      <c r="P10" s="110" t="s">
        <v>92</v>
      </c>
      <c r="Q10" s="72" t="s">
        <v>93</v>
      </c>
      <c r="U10" s="108" t="s">
        <v>124</v>
      </c>
    </row>
    <row r="11" spans="1:21" ht="56.25" x14ac:dyDescent="0.25">
      <c r="A11" s="144" t="s">
        <v>77</v>
      </c>
      <c r="B11" s="140" t="s">
        <v>6</v>
      </c>
      <c r="C11" s="138"/>
      <c r="D11" s="29" t="s">
        <v>94</v>
      </c>
      <c r="E11" s="100">
        <v>2800000</v>
      </c>
      <c r="F11" s="100">
        <v>2100000</v>
      </c>
      <c r="G11" s="92">
        <f t="shared" ref="G11:G27" si="1">U11*F11</f>
        <v>0</v>
      </c>
      <c r="H11" s="84">
        <v>0.75</v>
      </c>
      <c r="I11" s="80">
        <v>375000</v>
      </c>
      <c r="J11" s="67">
        <v>375000</v>
      </c>
      <c r="K11" s="96">
        <f>IF(E11=0,0,J11/E11)</f>
        <v>0.13392857142857142</v>
      </c>
      <c r="L11" s="92">
        <f t="shared" ref="L11:L27" si="2">U11*J11*H11</f>
        <v>0</v>
      </c>
      <c r="M11" s="67">
        <v>0</v>
      </c>
      <c r="N11" s="67">
        <v>0</v>
      </c>
      <c r="O11" s="96">
        <f>IF(N11=0,0,N11/E11)</f>
        <v>0</v>
      </c>
      <c r="P11" s="111">
        <f>U11*N11*H11</f>
        <v>0</v>
      </c>
      <c r="Q11" s="73">
        <v>1</v>
      </c>
      <c r="U11" s="109">
        <v>0</v>
      </c>
    </row>
    <row r="12" spans="1:21" ht="101.25" x14ac:dyDescent="0.25">
      <c r="A12" s="145"/>
      <c r="B12" s="141"/>
      <c r="C12" s="143"/>
      <c r="D12" s="29" t="s">
        <v>95</v>
      </c>
      <c r="E12" s="100">
        <v>8640000</v>
      </c>
      <c r="F12" s="100">
        <v>6480000</v>
      </c>
      <c r="G12" s="92">
        <f t="shared" si="1"/>
        <v>2592000</v>
      </c>
      <c r="H12" s="84">
        <v>0.75</v>
      </c>
      <c r="I12" s="80">
        <v>0</v>
      </c>
      <c r="J12" s="67">
        <v>0</v>
      </c>
      <c r="K12" s="96">
        <f t="shared" ref="K12:K27" si="3">IF(E12=0,0,J12/E12)</f>
        <v>0</v>
      </c>
      <c r="L12" s="92">
        <f t="shared" si="2"/>
        <v>0</v>
      </c>
      <c r="M12" s="67">
        <v>0</v>
      </c>
      <c r="N12" s="67">
        <v>0</v>
      </c>
      <c r="O12" s="96">
        <f t="shared" ref="O12:O27" si="4">IF(N12=0,0,N12/E12)</f>
        <v>0</v>
      </c>
      <c r="P12" s="111">
        <f t="shared" ref="P12:P27" si="5">U12*N12*H12</f>
        <v>0</v>
      </c>
      <c r="Q12" s="73">
        <v>0</v>
      </c>
      <c r="U12" s="109">
        <v>0.4</v>
      </c>
    </row>
    <row r="13" spans="1:21" ht="78.75" x14ac:dyDescent="0.25">
      <c r="A13" s="145"/>
      <c r="B13" s="142"/>
      <c r="C13" s="139"/>
      <c r="D13" s="29" t="s">
        <v>96</v>
      </c>
      <c r="E13" s="100">
        <v>20000000</v>
      </c>
      <c r="F13" s="100">
        <v>15000000</v>
      </c>
      <c r="G13" s="92">
        <f t="shared" si="1"/>
        <v>6000000</v>
      </c>
      <c r="H13" s="84">
        <v>0.75</v>
      </c>
      <c r="I13" s="80">
        <v>2944425.7199999997</v>
      </c>
      <c r="J13" s="67">
        <v>2208551.37</v>
      </c>
      <c r="K13" s="96">
        <f t="shared" si="3"/>
        <v>0.1104275685</v>
      </c>
      <c r="L13" s="92">
        <f t="shared" si="2"/>
        <v>662565.41100000008</v>
      </c>
      <c r="M13" s="67">
        <v>1460356.5399999998</v>
      </c>
      <c r="N13" s="67">
        <v>1095267.3900000001</v>
      </c>
      <c r="O13" s="96">
        <f t="shared" si="4"/>
        <v>5.4763369500000006E-2</v>
      </c>
      <c r="P13" s="111">
        <f t="shared" si="5"/>
        <v>328580.21700000006</v>
      </c>
      <c r="Q13" s="73">
        <v>4</v>
      </c>
      <c r="U13" s="109">
        <v>0.4</v>
      </c>
    </row>
    <row r="14" spans="1:21" ht="45" x14ac:dyDescent="0.25">
      <c r="A14" s="145"/>
      <c r="B14" s="140" t="s">
        <v>9</v>
      </c>
      <c r="C14" s="138"/>
      <c r="D14" s="29" t="s">
        <v>97</v>
      </c>
      <c r="E14" s="100">
        <v>480000</v>
      </c>
      <c r="F14" s="100">
        <v>360000</v>
      </c>
      <c r="G14" s="92">
        <f t="shared" si="1"/>
        <v>0</v>
      </c>
      <c r="H14" s="84">
        <v>0.75</v>
      </c>
      <c r="I14" s="80">
        <v>3565000</v>
      </c>
      <c r="J14" s="67">
        <v>528750</v>
      </c>
      <c r="K14" s="96">
        <f t="shared" si="3"/>
        <v>1.1015625</v>
      </c>
      <c r="L14" s="92">
        <f t="shared" si="2"/>
        <v>0</v>
      </c>
      <c r="M14" s="67">
        <v>3220395</v>
      </c>
      <c r="N14" s="67">
        <v>428924.28</v>
      </c>
      <c r="O14" s="96">
        <f t="shared" si="4"/>
        <v>0.89359225000000009</v>
      </c>
      <c r="P14" s="111">
        <f t="shared" si="5"/>
        <v>0</v>
      </c>
      <c r="Q14" s="73">
        <v>9</v>
      </c>
      <c r="U14" s="109">
        <v>0</v>
      </c>
    </row>
    <row r="15" spans="1:21" ht="78.75" x14ac:dyDescent="0.25">
      <c r="A15" s="145"/>
      <c r="B15" s="142"/>
      <c r="C15" s="139"/>
      <c r="D15" s="29" t="s">
        <v>98</v>
      </c>
      <c r="E15" s="100">
        <v>2800000</v>
      </c>
      <c r="F15" s="100">
        <v>2100000</v>
      </c>
      <c r="G15" s="92">
        <f t="shared" si="1"/>
        <v>0</v>
      </c>
      <c r="H15" s="84">
        <v>0.75</v>
      </c>
      <c r="I15" s="80">
        <v>1570240</v>
      </c>
      <c r="J15" s="67">
        <v>785120</v>
      </c>
      <c r="K15" s="96">
        <f t="shared" si="3"/>
        <v>0.28039999999999998</v>
      </c>
      <c r="L15" s="92">
        <f t="shared" si="2"/>
        <v>0</v>
      </c>
      <c r="M15" s="67">
        <v>0</v>
      </c>
      <c r="N15" s="67">
        <v>0</v>
      </c>
      <c r="O15" s="96">
        <f t="shared" si="4"/>
        <v>0</v>
      </c>
      <c r="P15" s="111">
        <f t="shared" si="5"/>
        <v>0</v>
      </c>
      <c r="Q15" s="73">
        <v>40</v>
      </c>
      <c r="U15" s="109">
        <v>0</v>
      </c>
    </row>
    <row r="16" spans="1:21" ht="33.75" x14ac:dyDescent="0.25">
      <c r="A16" s="145"/>
      <c r="B16" s="140" t="s">
        <v>11</v>
      </c>
      <c r="C16" s="138"/>
      <c r="D16" s="29" t="s">
        <v>99</v>
      </c>
      <c r="E16" s="100">
        <v>7760000</v>
      </c>
      <c r="F16" s="100">
        <v>5820000</v>
      </c>
      <c r="G16" s="92">
        <f t="shared" si="1"/>
        <v>2328000</v>
      </c>
      <c r="H16" s="84">
        <v>0.75</v>
      </c>
      <c r="I16" s="80">
        <v>1553921.91</v>
      </c>
      <c r="J16" s="67">
        <v>709960.86</v>
      </c>
      <c r="K16" s="96">
        <f t="shared" si="3"/>
        <v>9.1489801546391747E-2</v>
      </c>
      <c r="L16" s="92">
        <f t="shared" si="2"/>
        <v>212988.25799999997</v>
      </c>
      <c r="M16" s="67">
        <v>0</v>
      </c>
      <c r="N16" s="67">
        <v>0</v>
      </c>
      <c r="O16" s="96">
        <f t="shared" si="4"/>
        <v>0</v>
      </c>
      <c r="P16" s="111">
        <f t="shared" si="5"/>
        <v>0</v>
      </c>
      <c r="Q16" s="73">
        <v>2</v>
      </c>
      <c r="U16" s="109">
        <v>0.4</v>
      </c>
    </row>
    <row r="17" spans="1:21" ht="56.25" x14ac:dyDescent="0.25">
      <c r="A17" s="146"/>
      <c r="B17" s="142"/>
      <c r="C17" s="139"/>
      <c r="D17" s="29" t="s">
        <v>100</v>
      </c>
      <c r="E17" s="100">
        <v>5840000</v>
      </c>
      <c r="F17" s="100">
        <v>4380000</v>
      </c>
      <c r="G17" s="92">
        <f t="shared" si="1"/>
        <v>1314000.0000000002</v>
      </c>
      <c r="H17" s="84">
        <v>0.75</v>
      </c>
      <c r="I17" s="80">
        <v>9521463.4500000011</v>
      </c>
      <c r="J17" s="67">
        <v>9521463.4500000011</v>
      </c>
      <c r="K17" s="96">
        <f t="shared" si="3"/>
        <v>1.6303875770547946</v>
      </c>
      <c r="L17" s="92">
        <f t="shared" si="2"/>
        <v>2142329.2762500006</v>
      </c>
      <c r="M17" s="67">
        <v>1996866.89</v>
      </c>
      <c r="N17" s="67">
        <v>1996866.89</v>
      </c>
      <c r="O17" s="96">
        <f t="shared" si="4"/>
        <v>0.34192926198630136</v>
      </c>
      <c r="P17" s="111">
        <f t="shared" si="5"/>
        <v>449295.05025000003</v>
      </c>
      <c r="Q17" s="73">
        <v>11</v>
      </c>
      <c r="U17" s="109">
        <v>0.30000000000000004</v>
      </c>
    </row>
    <row r="18" spans="1:21" ht="45" x14ac:dyDescent="0.25">
      <c r="A18" s="144" t="s">
        <v>79</v>
      </c>
      <c r="B18" s="29" t="s">
        <v>13</v>
      </c>
      <c r="C18" s="16"/>
      <c r="D18" s="29" t="s">
        <v>101</v>
      </c>
      <c r="E18" s="100">
        <v>6560000</v>
      </c>
      <c r="F18" s="100">
        <v>4920000</v>
      </c>
      <c r="G18" s="92">
        <f t="shared" si="1"/>
        <v>1968000</v>
      </c>
      <c r="H18" s="84">
        <v>0.75</v>
      </c>
      <c r="I18" s="80">
        <v>7171057.2999999998</v>
      </c>
      <c r="J18" s="67">
        <v>3209349.36</v>
      </c>
      <c r="K18" s="96">
        <f t="shared" si="3"/>
        <v>0.48923008536585366</v>
      </c>
      <c r="L18" s="92">
        <f t="shared" si="2"/>
        <v>962804.80799999996</v>
      </c>
      <c r="M18" s="67">
        <v>895190.26</v>
      </c>
      <c r="N18" s="67">
        <v>447595.12</v>
      </c>
      <c r="O18" s="96">
        <f t="shared" si="4"/>
        <v>6.8230963414634152E-2</v>
      </c>
      <c r="P18" s="111">
        <f t="shared" si="5"/>
        <v>134278.53600000002</v>
      </c>
      <c r="Q18" s="73">
        <v>7</v>
      </c>
      <c r="U18" s="109">
        <v>0.4</v>
      </c>
    </row>
    <row r="19" spans="1:21" ht="101.25" x14ac:dyDescent="0.25">
      <c r="A19" s="146"/>
      <c r="B19" s="29" t="s">
        <v>15</v>
      </c>
      <c r="C19" s="16"/>
      <c r="D19" s="29" t="s">
        <v>102</v>
      </c>
      <c r="E19" s="100">
        <v>0</v>
      </c>
      <c r="F19" s="100">
        <v>0</v>
      </c>
      <c r="G19" s="92">
        <f t="shared" si="1"/>
        <v>0</v>
      </c>
      <c r="H19" s="84">
        <v>0.75</v>
      </c>
      <c r="I19" s="80">
        <v>0</v>
      </c>
      <c r="J19" s="67">
        <v>0</v>
      </c>
      <c r="K19" s="96">
        <f t="shared" si="3"/>
        <v>0</v>
      </c>
      <c r="L19" s="92">
        <f t="shared" si="2"/>
        <v>0</v>
      </c>
      <c r="M19" s="67">
        <v>0</v>
      </c>
      <c r="N19" s="67">
        <v>0</v>
      </c>
      <c r="O19" s="96">
        <f t="shared" si="4"/>
        <v>0</v>
      </c>
      <c r="P19" s="111">
        <f t="shared" si="5"/>
        <v>0</v>
      </c>
      <c r="Q19" s="73">
        <v>0</v>
      </c>
      <c r="U19" s="109">
        <v>0</v>
      </c>
    </row>
    <row r="20" spans="1:21" ht="45" x14ac:dyDescent="0.25">
      <c r="A20" s="144" t="s">
        <v>80</v>
      </c>
      <c r="B20" s="29" t="s">
        <v>16</v>
      </c>
      <c r="C20" s="16"/>
      <c r="D20" s="29" t="s">
        <v>104</v>
      </c>
      <c r="E20" s="100">
        <v>33344080</v>
      </c>
      <c r="F20" s="100">
        <v>26675264</v>
      </c>
      <c r="G20" s="92">
        <f t="shared" si="1"/>
        <v>0</v>
      </c>
      <c r="H20" s="84">
        <v>0.8</v>
      </c>
      <c r="I20" s="80">
        <v>32000000</v>
      </c>
      <c r="J20" s="67">
        <v>32000000</v>
      </c>
      <c r="K20" s="96">
        <f t="shared" si="3"/>
        <v>0.95969059575192961</v>
      </c>
      <c r="L20" s="92">
        <f t="shared" si="2"/>
        <v>0</v>
      </c>
      <c r="M20" s="67">
        <v>12571124.800000001</v>
      </c>
      <c r="N20" s="67">
        <v>12571124.800000001</v>
      </c>
      <c r="O20" s="96">
        <f t="shared" si="4"/>
        <v>0.37701219526824553</v>
      </c>
      <c r="P20" s="111">
        <f t="shared" si="5"/>
        <v>0</v>
      </c>
      <c r="Q20" s="73">
        <v>2</v>
      </c>
      <c r="U20" s="109">
        <v>0</v>
      </c>
    </row>
    <row r="21" spans="1:21" ht="78.75" x14ac:dyDescent="0.25">
      <c r="A21" s="146"/>
      <c r="B21" s="29" t="s">
        <v>18</v>
      </c>
      <c r="C21" s="16"/>
      <c r="D21" s="29" t="s">
        <v>103</v>
      </c>
      <c r="E21" s="100">
        <v>25315834</v>
      </c>
      <c r="F21" s="100">
        <v>22784249.99999997</v>
      </c>
      <c r="G21" s="92">
        <f t="shared" si="1"/>
        <v>0</v>
      </c>
      <c r="H21" s="84">
        <v>0.9</v>
      </c>
      <c r="I21" s="80">
        <v>14086802.58</v>
      </c>
      <c r="J21" s="67">
        <v>14086802.58</v>
      </c>
      <c r="K21" s="96">
        <f t="shared" si="3"/>
        <v>0.55644236646519329</v>
      </c>
      <c r="L21" s="92">
        <f t="shared" si="2"/>
        <v>0</v>
      </c>
      <c r="M21" s="67">
        <v>9416439.1900000013</v>
      </c>
      <c r="N21" s="67">
        <v>9416439.1900000013</v>
      </c>
      <c r="O21" s="96">
        <f t="shared" si="4"/>
        <v>0.37195848218944716</v>
      </c>
      <c r="P21" s="111">
        <f t="shared" si="5"/>
        <v>0</v>
      </c>
      <c r="Q21" s="73">
        <v>6</v>
      </c>
      <c r="U21" s="109">
        <v>0</v>
      </c>
    </row>
    <row r="22" spans="1:21" ht="33.75" x14ac:dyDescent="0.25">
      <c r="A22" s="144" t="s">
        <v>81</v>
      </c>
      <c r="B22" s="140" t="s">
        <v>22</v>
      </c>
      <c r="C22" s="138"/>
      <c r="D22" s="29" t="s">
        <v>105</v>
      </c>
      <c r="E22" s="100">
        <v>480000</v>
      </c>
      <c r="F22" s="100">
        <v>360000</v>
      </c>
      <c r="G22" s="92">
        <f t="shared" si="1"/>
        <v>0</v>
      </c>
      <c r="H22" s="84">
        <v>0.75</v>
      </c>
      <c r="I22" s="80">
        <v>171100</v>
      </c>
      <c r="J22" s="67">
        <v>128325</v>
      </c>
      <c r="K22" s="96">
        <f t="shared" si="3"/>
        <v>0.26734374999999999</v>
      </c>
      <c r="L22" s="92">
        <f t="shared" si="2"/>
        <v>0</v>
      </c>
      <c r="M22" s="67">
        <v>112100</v>
      </c>
      <c r="N22" s="67">
        <v>84075</v>
      </c>
      <c r="O22" s="96">
        <f t="shared" si="4"/>
        <v>0.17515625000000001</v>
      </c>
      <c r="P22" s="111">
        <f t="shared" si="5"/>
        <v>0</v>
      </c>
      <c r="Q22" s="73">
        <v>29</v>
      </c>
      <c r="U22" s="109">
        <v>0</v>
      </c>
    </row>
    <row r="23" spans="1:21" ht="22.5" x14ac:dyDescent="0.25">
      <c r="A23" s="145"/>
      <c r="B23" s="141"/>
      <c r="C23" s="143"/>
      <c r="D23" s="29" t="s">
        <v>106</v>
      </c>
      <c r="E23" s="100">
        <v>963730</v>
      </c>
      <c r="F23" s="100">
        <v>963730</v>
      </c>
      <c r="G23" s="92">
        <f t="shared" si="1"/>
        <v>0</v>
      </c>
      <c r="H23" s="84">
        <v>1</v>
      </c>
      <c r="I23" s="80">
        <v>0</v>
      </c>
      <c r="J23" s="67">
        <v>0</v>
      </c>
      <c r="K23" s="96">
        <f t="shared" si="3"/>
        <v>0</v>
      </c>
      <c r="L23" s="92">
        <f t="shared" si="2"/>
        <v>0</v>
      </c>
      <c r="M23" s="67">
        <v>0</v>
      </c>
      <c r="N23" s="67">
        <v>0</v>
      </c>
      <c r="O23" s="96">
        <f t="shared" si="4"/>
        <v>0</v>
      </c>
      <c r="P23" s="111">
        <f t="shared" si="5"/>
        <v>0</v>
      </c>
      <c r="Q23" s="73">
        <v>0</v>
      </c>
      <c r="U23" s="109">
        <v>0</v>
      </c>
    </row>
    <row r="24" spans="1:21" ht="22.5" x14ac:dyDescent="0.25">
      <c r="A24" s="146"/>
      <c r="B24" s="142"/>
      <c r="C24" s="139"/>
      <c r="D24" s="29" t="s">
        <v>107</v>
      </c>
      <c r="E24" s="100">
        <v>2800000</v>
      </c>
      <c r="F24" s="100">
        <v>2100000</v>
      </c>
      <c r="G24" s="92">
        <f t="shared" si="1"/>
        <v>0</v>
      </c>
      <c r="H24" s="84">
        <v>0.75</v>
      </c>
      <c r="I24" s="80">
        <v>3624825.09</v>
      </c>
      <c r="J24" s="67">
        <v>2266577.14</v>
      </c>
      <c r="K24" s="96">
        <f t="shared" si="3"/>
        <v>0.80949183571428573</v>
      </c>
      <c r="L24" s="92">
        <f t="shared" si="2"/>
        <v>0</v>
      </c>
      <c r="M24" s="67">
        <v>652874.89000000013</v>
      </c>
      <c r="N24" s="67">
        <v>360269.87</v>
      </c>
      <c r="O24" s="96">
        <f t="shared" si="4"/>
        <v>0.12866781071428571</v>
      </c>
      <c r="P24" s="111">
        <f t="shared" si="5"/>
        <v>0</v>
      </c>
      <c r="Q24" s="73">
        <v>6</v>
      </c>
      <c r="U24" s="109">
        <v>0</v>
      </c>
    </row>
    <row r="25" spans="1:21" ht="67.5" x14ac:dyDescent="0.25">
      <c r="A25" s="144" t="s">
        <v>82</v>
      </c>
      <c r="B25" s="140" t="s">
        <v>24</v>
      </c>
      <c r="C25" s="138"/>
      <c r="D25" s="29" t="s">
        <v>108</v>
      </c>
      <c r="E25" s="100">
        <v>2152000</v>
      </c>
      <c r="F25" s="100">
        <v>1614000</v>
      </c>
      <c r="G25" s="92">
        <f t="shared" si="1"/>
        <v>645600</v>
      </c>
      <c r="H25" s="84">
        <v>0.75</v>
      </c>
      <c r="I25" s="80">
        <v>1750000</v>
      </c>
      <c r="J25" s="67">
        <v>1750000</v>
      </c>
      <c r="K25" s="96">
        <f t="shared" si="3"/>
        <v>0.81319702602230481</v>
      </c>
      <c r="L25" s="92">
        <f t="shared" si="2"/>
        <v>525000</v>
      </c>
      <c r="M25" s="67">
        <v>374532.52</v>
      </c>
      <c r="N25" s="67">
        <v>374532.52</v>
      </c>
      <c r="O25" s="96">
        <f t="shared" si="4"/>
        <v>0.17403927509293682</v>
      </c>
      <c r="P25" s="111">
        <f t="shared" si="5"/>
        <v>112359.75599999999</v>
      </c>
      <c r="Q25" s="73">
        <v>2</v>
      </c>
      <c r="U25" s="109">
        <v>0.4</v>
      </c>
    </row>
    <row r="26" spans="1:21" ht="45" x14ac:dyDescent="0.25">
      <c r="A26" s="146"/>
      <c r="B26" s="142"/>
      <c r="C26" s="139"/>
      <c r="D26" s="29" t="s">
        <v>109</v>
      </c>
      <c r="E26" s="100">
        <v>1181334</v>
      </c>
      <c r="F26" s="100">
        <v>885999.99999999744</v>
      </c>
      <c r="G26" s="92">
        <f t="shared" si="1"/>
        <v>354399.99999999901</v>
      </c>
      <c r="H26" s="84">
        <v>0.75</v>
      </c>
      <c r="I26" s="80">
        <v>880000</v>
      </c>
      <c r="J26" s="67">
        <v>880000</v>
      </c>
      <c r="K26" s="96">
        <f t="shared" si="3"/>
        <v>0.74492057284392055</v>
      </c>
      <c r="L26" s="92">
        <f t="shared" si="2"/>
        <v>264000</v>
      </c>
      <c r="M26" s="67">
        <v>156876.04999999999</v>
      </c>
      <c r="N26" s="67">
        <v>156876.04999999999</v>
      </c>
      <c r="O26" s="96">
        <f t="shared" si="4"/>
        <v>0.13279567844487672</v>
      </c>
      <c r="P26" s="111">
        <f t="shared" si="5"/>
        <v>47062.815000000002</v>
      </c>
      <c r="Q26" s="73">
        <v>5</v>
      </c>
      <c r="U26" s="109">
        <v>0.4</v>
      </c>
    </row>
    <row r="27" spans="1:21" ht="33.75" x14ac:dyDescent="0.25">
      <c r="A27" s="126" t="s">
        <v>112</v>
      </c>
      <c r="B27" s="126"/>
      <c r="C27" s="126"/>
      <c r="D27" s="29" t="s">
        <v>113</v>
      </c>
      <c r="E27" s="100">
        <v>7730870</v>
      </c>
      <c r="F27" s="100">
        <v>4980000</v>
      </c>
      <c r="G27" s="92">
        <f t="shared" si="1"/>
        <v>0</v>
      </c>
      <c r="H27" s="84">
        <v>0.6441707078246045</v>
      </c>
      <c r="I27" s="80">
        <v>7730870</v>
      </c>
      <c r="J27" s="67">
        <v>7730870</v>
      </c>
      <c r="K27" s="96">
        <f t="shared" si="3"/>
        <v>1</v>
      </c>
      <c r="L27" s="92">
        <f t="shared" si="2"/>
        <v>0</v>
      </c>
      <c r="M27" s="67">
        <v>5257204.0599999996</v>
      </c>
      <c r="N27" s="67">
        <v>5257204.0599999996</v>
      </c>
      <c r="O27" s="96">
        <f t="shared" si="4"/>
        <v>0.68002748202983621</v>
      </c>
      <c r="P27" s="111">
        <f t="shared" si="5"/>
        <v>0</v>
      </c>
      <c r="Q27" s="73">
        <v>1</v>
      </c>
      <c r="U27" s="109">
        <v>0</v>
      </c>
    </row>
    <row r="28" spans="1:21" s="59" customFormat="1" ht="12.75" x14ac:dyDescent="0.25">
      <c r="A28" s="57"/>
      <c r="B28" s="57"/>
      <c r="C28" s="57"/>
      <c r="D28" s="57" t="s">
        <v>134</v>
      </c>
      <c r="E28" s="58">
        <f>SUM(E11:E27)</f>
        <v>128847848</v>
      </c>
      <c r="F28" s="58">
        <f t="shared" ref="F28:Q28" si="6">SUM(F11:F27)</f>
        <v>101523243.99999997</v>
      </c>
      <c r="G28" s="93">
        <f t="shared" si="6"/>
        <v>15201999.999999998</v>
      </c>
      <c r="H28" s="58"/>
      <c r="I28" s="58">
        <f t="shared" si="6"/>
        <v>86944706.049999997</v>
      </c>
      <c r="J28" s="58">
        <f t="shared" si="6"/>
        <v>76180769.760000005</v>
      </c>
      <c r="K28" s="93"/>
      <c r="L28" s="93">
        <f t="shared" ref="L28" si="7">SUM(L11:L27)</f>
        <v>4769687.753250001</v>
      </c>
      <c r="M28" s="58">
        <f t="shared" si="6"/>
        <v>36113960.200000003</v>
      </c>
      <c r="N28" s="58">
        <f t="shared" si="6"/>
        <v>32189175.170000002</v>
      </c>
      <c r="O28" s="93"/>
      <c r="P28" s="58">
        <f t="shared" si="6"/>
        <v>1071576.3742500001</v>
      </c>
      <c r="Q28" s="58">
        <f t="shared" si="6"/>
        <v>125</v>
      </c>
    </row>
    <row r="29" spans="1:21" s="60" customFormat="1" ht="12.75" x14ac:dyDescent="0.25">
      <c r="A29" s="61"/>
      <c r="B29" s="61"/>
      <c r="C29" s="61"/>
      <c r="D29" s="61" t="s">
        <v>135</v>
      </c>
      <c r="G29" s="94"/>
      <c r="K29" s="94"/>
      <c r="L29" s="94"/>
      <c r="O29" s="94"/>
      <c r="P29" s="94"/>
    </row>
    <row r="30" spans="1:21" s="59" customFormat="1" ht="12.75" x14ac:dyDescent="0.25">
      <c r="A30" s="57"/>
      <c r="B30" s="57"/>
      <c r="C30" s="57"/>
      <c r="D30" s="57" t="s">
        <v>136</v>
      </c>
      <c r="E30" s="62">
        <f>E28-E29</f>
        <v>128847848</v>
      </c>
      <c r="F30" s="62">
        <f t="shared" ref="F30:Q30" si="8">F28-F29</f>
        <v>101523243.99999997</v>
      </c>
      <c r="G30" s="95">
        <f t="shared" si="8"/>
        <v>15201999.999999998</v>
      </c>
      <c r="H30" s="62"/>
      <c r="I30" s="62">
        <f t="shared" si="8"/>
        <v>86944706.049999997</v>
      </c>
      <c r="J30" s="62">
        <f t="shared" si="8"/>
        <v>76180769.760000005</v>
      </c>
      <c r="K30" s="95"/>
      <c r="L30" s="95">
        <f t="shared" ref="L30" si="9">L28-L29</f>
        <v>4769687.753250001</v>
      </c>
      <c r="M30" s="62">
        <f t="shared" si="8"/>
        <v>36113960.200000003</v>
      </c>
      <c r="N30" s="62">
        <f t="shared" si="8"/>
        <v>32189175.170000002</v>
      </c>
      <c r="O30" s="95"/>
      <c r="P30" s="95">
        <f t="shared" si="8"/>
        <v>1071576.3742500001</v>
      </c>
      <c r="Q30" s="62">
        <f t="shared" si="8"/>
        <v>125</v>
      </c>
    </row>
    <row r="31" spans="1:21" s="59" customFormat="1" ht="12.75" x14ac:dyDescent="0.25">
      <c r="A31" s="57"/>
      <c r="B31" s="57"/>
      <c r="C31" s="57"/>
      <c r="D31" s="57" t="s">
        <v>137</v>
      </c>
    </row>
  </sheetData>
  <mergeCells count="18">
    <mergeCell ref="E2:H2"/>
    <mergeCell ref="I2:Q2"/>
    <mergeCell ref="A27:C27"/>
    <mergeCell ref="C14:C15"/>
    <mergeCell ref="C16:C17"/>
    <mergeCell ref="B22:B24"/>
    <mergeCell ref="C22:C24"/>
    <mergeCell ref="A22:A24"/>
    <mergeCell ref="A25:A26"/>
    <mergeCell ref="B25:B26"/>
    <mergeCell ref="C25:C26"/>
    <mergeCell ref="A11:A17"/>
    <mergeCell ref="A18:A19"/>
    <mergeCell ref="A20:A21"/>
    <mergeCell ref="B11:B13"/>
    <mergeCell ref="B14:B15"/>
    <mergeCell ref="B16:B17"/>
    <mergeCell ref="C11:C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C15"/>
  <sheetViews>
    <sheetView topLeftCell="A7" workbookViewId="0">
      <selection activeCell="E8" sqref="E8"/>
    </sheetView>
  </sheetViews>
  <sheetFormatPr defaultRowHeight="11.25" x14ac:dyDescent="0.25"/>
  <cols>
    <col min="1" max="1" width="30.5703125" style="10" customWidth="1"/>
    <col min="2" max="2" width="34" style="3" customWidth="1"/>
    <col min="3" max="3" width="22.140625" style="23" bestFit="1" customWidth="1"/>
    <col min="4" max="16384" width="9.140625" style="3"/>
  </cols>
  <sheetData>
    <row r="1" spans="1:3" x14ac:dyDescent="0.25">
      <c r="B1" s="10"/>
    </row>
    <row r="2" spans="1:3" x14ac:dyDescent="0.25">
      <c r="A2" s="3"/>
      <c r="B2" s="10"/>
    </row>
    <row r="3" spans="1:3" x14ac:dyDescent="0.25">
      <c r="A3" s="2">
        <v>1</v>
      </c>
      <c r="B3" s="1">
        <v>2</v>
      </c>
      <c r="C3" s="27">
        <v>3</v>
      </c>
    </row>
    <row r="4" spans="1:3" ht="109.5" customHeight="1" x14ac:dyDescent="0.25">
      <c r="A4" s="12" t="s">
        <v>76</v>
      </c>
      <c r="B4" s="12" t="s">
        <v>116</v>
      </c>
      <c r="C4" s="20" t="s">
        <v>117</v>
      </c>
    </row>
    <row r="5" spans="1:3" ht="67.5" x14ac:dyDescent="0.25">
      <c r="A5" s="21" t="s">
        <v>118</v>
      </c>
      <c r="B5" s="18" t="s">
        <v>120</v>
      </c>
      <c r="C5" s="28" t="s">
        <v>123</v>
      </c>
    </row>
    <row r="6" spans="1:3" x14ac:dyDescent="0.25">
      <c r="B6" s="10"/>
    </row>
    <row r="7" spans="1:3" x14ac:dyDescent="0.25">
      <c r="B7" s="10"/>
      <c r="C7" s="35"/>
    </row>
    <row r="8" spans="1:3" x14ac:dyDescent="0.25">
      <c r="B8" s="10"/>
    </row>
    <row r="9" spans="1:3" x14ac:dyDescent="0.25">
      <c r="A9" s="2">
        <v>1</v>
      </c>
      <c r="B9" s="1">
        <v>2</v>
      </c>
      <c r="C9" s="27">
        <v>3</v>
      </c>
    </row>
    <row r="10" spans="1:3" ht="109.5" customHeight="1" x14ac:dyDescent="0.25">
      <c r="A10" s="12" t="s">
        <v>76</v>
      </c>
      <c r="B10" s="12" t="s">
        <v>116</v>
      </c>
      <c r="C10" s="20" t="s">
        <v>117</v>
      </c>
    </row>
    <row r="11" spans="1:3" ht="76.5" customHeight="1" x14ac:dyDescent="0.25">
      <c r="A11" s="21" t="s">
        <v>118</v>
      </c>
      <c r="B11" s="85">
        <v>0</v>
      </c>
      <c r="C11" s="112">
        <f>IF(SUM('3.3 tabel 4'!E11:E17)=0,"--",B11/SUM('3.3 tabel 4'!E11:E17))</f>
        <v>0</v>
      </c>
    </row>
    <row r="12" spans="1:3" ht="78.75" customHeight="1" x14ac:dyDescent="0.25">
      <c r="A12" s="21" t="s">
        <v>79</v>
      </c>
      <c r="B12" s="85">
        <v>0</v>
      </c>
      <c r="C12" s="113">
        <f>IF(ISERROR(B12/SUM('3.3 tabel 4'!E18:E19)),"--",(B12/SUM('3.3 tabel 4'!E18:E19)))</f>
        <v>0</v>
      </c>
    </row>
    <row r="13" spans="1:3" ht="34.5" customHeight="1" x14ac:dyDescent="0.25">
      <c r="A13" s="21" t="s">
        <v>80</v>
      </c>
      <c r="B13" s="85">
        <v>0</v>
      </c>
      <c r="C13" s="113">
        <f>IF(SUM('3.3 tabel 4'!E20:E21)=0,"--",B13/SUM('3.3 tabel 4'!E20:E21))</f>
        <v>0</v>
      </c>
    </row>
    <row r="14" spans="1:3" ht="30.75" customHeight="1" x14ac:dyDescent="0.25">
      <c r="A14" s="21" t="s">
        <v>81</v>
      </c>
      <c r="B14" s="85">
        <v>0</v>
      </c>
      <c r="C14" s="113">
        <f>IF(SUM('3.3 tabel 4'!E22:E24)=0,"--",B14/SUM('3.3 tabel 4'!E22:E24))</f>
        <v>0</v>
      </c>
    </row>
    <row r="15" spans="1:3" ht="55.5" customHeight="1" x14ac:dyDescent="0.25">
      <c r="A15" s="21" t="s">
        <v>82</v>
      </c>
      <c r="B15" s="85">
        <v>0</v>
      </c>
      <c r="C15" s="113">
        <f>IF(SUM('3.3 tabel 4'!E25:E26)=0,"--",B15/SUM('3.3 tabel 4'!E25:E26))</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B8" sqref="B8"/>
    </sheetView>
  </sheetViews>
  <sheetFormatPr defaultRowHeight="15" x14ac:dyDescent="0.25"/>
  <cols>
    <col min="1" max="1" width="11.42578125" style="86" customWidth="1"/>
    <col min="2" max="3" width="40.7109375" style="86" customWidth="1"/>
  </cols>
  <sheetData>
    <row r="1" spans="1:3" x14ac:dyDescent="0.25">
      <c r="A1" s="88" t="s">
        <v>138</v>
      </c>
      <c r="B1" s="88" t="s">
        <v>139</v>
      </c>
      <c r="C1" s="88" t="s">
        <v>141</v>
      </c>
    </row>
    <row r="2" spans="1:3" x14ac:dyDescent="0.25">
      <c r="A2" s="89">
        <v>42398</v>
      </c>
      <c r="B2" s="90" t="s">
        <v>142</v>
      </c>
      <c r="C2" s="86" t="s">
        <v>140</v>
      </c>
    </row>
    <row r="3" spans="1:3" ht="30" x14ac:dyDescent="0.25">
      <c r="A3" s="91">
        <v>42885</v>
      </c>
      <c r="B3" s="87" t="s">
        <v>144</v>
      </c>
      <c r="C3" s="86" t="s">
        <v>143</v>
      </c>
    </row>
    <row r="4" spans="1:3" x14ac:dyDescent="0.25">
      <c r="A4" s="91">
        <v>43173</v>
      </c>
      <c r="B4" s="86" t="s">
        <v>145</v>
      </c>
      <c r="C4" s="86" t="s">
        <v>146</v>
      </c>
    </row>
    <row r="5" spans="1:3" x14ac:dyDescent="0.25">
      <c r="B5" s="86" t="s">
        <v>147</v>
      </c>
      <c r="C5" s="86" t="s">
        <v>149</v>
      </c>
    </row>
    <row r="6" spans="1:3" ht="45" x14ac:dyDescent="0.25">
      <c r="A6" s="91">
        <v>43178</v>
      </c>
      <c r="B6" s="87" t="s">
        <v>148</v>
      </c>
      <c r="C6" s="86" t="s">
        <v>150</v>
      </c>
    </row>
    <row r="7" spans="1:3" ht="45" x14ac:dyDescent="0.25">
      <c r="A7" s="91">
        <v>43199</v>
      </c>
      <c r="B7" s="87" t="s">
        <v>152</v>
      </c>
      <c r="C7" s="86" t="s">
        <v>153</v>
      </c>
    </row>
    <row r="8" spans="1:3" ht="330" x14ac:dyDescent="0.25">
      <c r="A8" s="91">
        <v>43258</v>
      </c>
      <c r="B8" s="87" t="s">
        <v>157</v>
      </c>
      <c r="C8" s="86" t="s">
        <v>154</v>
      </c>
    </row>
    <row r="9" spans="1:3" x14ac:dyDescent="0.25">
      <c r="A9"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3.2 tabel 1</vt:lpstr>
      <vt:lpstr>3.2 tabel 2</vt:lpstr>
      <vt:lpstr>3.2 tabel 3</vt:lpstr>
      <vt:lpstr>3.3 tabel 4</vt:lpstr>
      <vt:lpstr>3.3 tabel 5</vt:lpstr>
      <vt:lpstr>versiebeheer</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Nierop, ir. H.C. van (Berlinda)</dc:creator>
  <cp:lastModifiedBy>Dubbeldam, C.C.P. (Penelope)</cp:lastModifiedBy>
  <dcterms:created xsi:type="dcterms:W3CDTF">2016-01-28T15:14:48Z</dcterms:created>
  <dcterms:modified xsi:type="dcterms:W3CDTF">2019-04-30T07:57:42Z</dcterms:modified>
</cp:coreProperties>
</file>