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T:\rvo\NLK\Duurzaamheid &amp; Mobiliteit\Sanering varkenshouderij\3. Communicatie\Website\"/>
    </mc:Choice>
  </mc:AlternateContent>
  <xr:revisionPtr revIDLastSave="0" documentId="13_ncr:1_{A885E45C-1AB9-441E-9599-634564D65AF5}" xr6:coauthVersionLast="44" xr6:coauthVersionMax="44" xr10:uidLastSave="{00000000-0000-0000-0000-000000000000}"/>
  <bookViews>
    <workbookView xWindow="-120" yWindow="-120" windowWidth="29040" windowHeight="15840" firstSheet="1" activeTab="1" xr2:uid="{7FEEF569-7065-413B-B558-330AE96AF331}"/>
  </bookViews>
  <sheets>
    <sheet name="Stam" sheetId="2" state="hidden" r:id="rId1"/>
    <sheet name="Toelichting" sheetId="4" r:id="rId2"/>
    <sheet name="Berekensheet" sheetId="5" r:id="rId3"/>
  </sheets>
  <definedNames>
    <definedName name="Regio">Stam!$T$6:$T$7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1" i="2" l="1"/>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10" i="2"/>
  <c r="J15" i="5" l="1"/>
  <c r="G15" i="5" s="1"/>
  <c r="K15" i="5"/>
  <c r="J16" i="5"/>
  <c r="K16" i="5"/>
  <c r="J17" i="5"/>
  <c r="G17" i="5" s="1"/>
  <c r="K17" i="5"/>
  <c r="J18" i="5"/>
  <c r="K18" i="5"/>
  <c r="J19" i="5"/>
  <c r="K19" i="5"/>
  <c r="J20" i="5"/>
  <c r="K20" i="5"/>
  <c r="J21" i="5"/>
  <c r="K21" i="5"/>
  <c r="J22" i="5"/>
  <c r="K22" i="5"/>
  <c r="J23" i="5"/>
  <c r="K23" i="5"/>
  <c r="K14" i="5"/>
  <c r="J14" i="5"/>
  <c r="G14" i="5" s="1"/>
  <c r="F10" i="5"/>
  <c r="B26" i="5" s="1"/>
  <c r="G20" i="5" l="1"/>
  <c r="H20" i="5" s="1"/>
  <c r="G16" i="5"/>
  <c r="H16" i="5" s="1"/>
  <c r="G23" i="5"/>
  <c r="H23" i="5" s="1"/>
  <c r="G21" i="5"/>
  <c r="H21" i="5" s="1"/>
  <c r="G19" i="5"/>
  <c r="H19" i="5" s="1"/>
  <c r="G22" i="5"/>
  <c r="H22" i="5" s="1"/>
  <c r="G18" i="5"/>
  <c r="H18" i="5" s="1"/>
  <c r="H17" i="5"/>
  <c r="H15" i="5"/>
  <c r="H14" i="5"/>
  <c r="H24" i="5" l="1"/>
  <c r="B27" i="5" s="1"/>
  <c r="B29" i="5" s="1"/>
</calcChain>
</file>

<file path=xl/sharedStrings.xml><?xml version="1.0" encoding="utf-8"?>
<sst xmlns="http://schemas.openxmlformats.org/spreadsheetml/2006/main" count="38" uniqueCount="37">
  <si>
    <t>Leeftijd in jaren</t>
  </si>
  <si>
    <t>Leeftijd in maanden</t>
  </si>
  <si>
    <t>Marktprijs</t>
  </si>
  <si>
    <t>In maanden</t>
  </si>
  <si>
    <t>In jaren</t>
  </si>
  <si>
    <t>Oost</t>
  </si>
  <si>
    <t>Zuid</t>
  </si>
  <si>
    <t>Regio</t>
  </si>
  <si>
    <t>Toelichting</t>
  </si>
  <si>
    <t>1. Bijdrage vervallen varkensrechten</t>
  </si>
  <si>
    <t>Opgave te vervallen varkensrechten</t>
  </si>
  <si>
    <t>Aantal rechten</t>
  </si>
  <si>
    <t>2. Bijdrage waardeverlies dierverblijven</t>
  </si>
  <si>
    <t>Datum in gebruikname dierverblijf</t>
  </si>
  <si>
    <t>aantal m2 per dierverblijf</t>
  </si>
  <si>
    <t>Gecorrigeerde vervangingswaarde per m2</t>
  </si>
  <si>
    <t>Bijdrage vervallen varkensrechten</t>
  </si>
  <si>
    <t>Indicatief subsidiebedrag</t>
  </si>
  <si>
    <t>Dierverblijf 1</t>
  </si>
  <si>
    <t>Dierverblijf 2</t>
  </si>
  <si>
    <t>Dierverblijf 3</t>
  </si>
  <si>
    <t>Dierverblijf 4</t>
  </si>
  <si>
    <t>Dierverblijf 5</t>
  </si>
  <si>
    <t>Dierverblijf 6</t>
  </si>
  <si>
    <t>Dierverblijf 7</t>
  </si>
  <si>
    <t>Dierverblijf 8</t>
  </si>
  <si>
    <t>Dierverblijf 9</t>
  </si>
  <si>
    <t>Bijdrage waardeverlies per dierverblijf</t>
  </si>
  <si>
    <t>Subsidieregeling sanering varkenshouderijen</t>
  </si>
  <si>
    <t xml:space="preserve">Berekening indicatief subsidiebedrag </t>
  </si>
  <si>
    <t>Dierverblijf 10</t>
  </si>
  <si>
    <t>65% van de totale gecorrigeerde vervangingswaarde</t>
  </si>
  <si>
    <t>Totaal gecorrigeerde vervangingswaarde</t>
  </si>
  <si>
    <t>Aan deze berekening van het indicatie subsidiebedrag kunnen geen rechten ontleend worden.</t>
  </si>
  <si>
    <t>Versie 21 november 2019</t>
  </si>
  <si>
    <t>Datum voldaan vereisten</t>
  </si>
  <si>
    <r>
      <t xml:space="preserve">In dit document kunt u een indicatie van het subsidiebedrag berekenen. Het subsidiebedrag bestaat uit:  
1. Een bijdrage voor het geheel of gedeeltelijk vervallen van het varkensrecht. 
2. Een bijdrage in verband met het verlies van de waarde van de voor het houden van varkens op de varkenshouderijlocatie gebruikte productiecapaciteit als gevolg van het sluiten van de varkenshouderijlocatie.                                        
Om de indicatieve berekening te kunnen  maken heeft u de volgende gegevens nodig: 
</t>
    </r>
    <r>
      <rPr>
        <b/>
        <sz val="11"/>
        <color theme="1"/>
        <rFont val="Calibri"/>
        <family val="2"/>
        <scheme val="minor"/>
      </rPr>
      <t>1</t>
    </r>
    <r>
      <rPr>
        <sz val="11"/>
        <color theme="1"/>
        <rFont val="Calibri"/>
        <family val="2"/>
        <scheme val="minor"/>
      </rPr>
      <t xml:space="preserve">). </t>
    </r>
    <r>
      <rPr>
        <b/>
        <sz val="11"/>
        <color theme="1"/>
        <rFont val="Calibri"/>
        <family val="2"/>
        <scheme val="minor"/>
      </rPr>
      <t>Aantal varkensrechten dat u wilt laten vervallen.</t>
    </r>
    <r>
      <rPr>
        <sz val="11"/>
        <color theme="1"/>
        <rFont val="Calibri"/>
        <family val="2"/>
        <scheme val="minor"/>
      </rPr>
      <t xml:space="preserve"> 
</t>
    </r>
    <r>
      <rPr>
        <b/>
        <sz val="11"/>
        <color theme="1"/>
        <rFont val="Calibri"/>
        <family val="2"/>
        <scheme val="minor"/>
      </rPr>
      <t>2</t>
    </r>
    <r>
      <rPr>
        <sz val="11"/>
        <color theme="1"/>
        <rFont val="Calibri"/>
        <family val="2"/>
        <scheme val="minor"/>
      </rPr>
      <t xml:space="preserve">). </t>
    </r>
    <r>
      <rPr>
        <b/>
        <sz val="11"/>
        <color theme="1"/>
        <rFont val="Calibri"/>
        <family val="2"/>
        <scheme val="minor"/>
      </rPr>
      <t>De marktprijs van de varkenrechten, gebaseerd op de marktprijs van regio Oost of Zuid</t>
    </r>
    <r>
      <rPr>
        <sz val="11"/>
        <color theme="1"/>
        <rFont val="Calibri"/>
        <family val="2"/>
        <scheme val="minor"/>
      </rPr>
      <t xml:space="preserve">.  </t>
    </r>
    <r>
      <rPr>
        <i/>
        <sz val="11"/>
        <color theme="1"/>
        <rFont val="Calibri"/>
        <family val="2"/>
        <scheme val="minor"/>
      </rPr>
      <t>U kunt de juiste regio selecteren in de sheet met de look-up button.</t>
    </r>
    <r>
      <rPr>
        <sz val="11"/>
        <color theme="1"/>
        <rFont val="Calibri"/>
        <family val="2"/>
        <scheme val="minor"/>
      </rPr>
      <t xml:space="preserve">
</t>
    </r>
    <r>
      <rPr>
        <b/>
        <sz val="11"/>
        <color theme="1"/>
        <rFont val="Calibri"/>
        <family val="2"/>
        <scheme val="minor"/>
      </rPr>
      <t>3</t>
    </r>
    <r>
      <rPr>
        <sz val="11"/>
        <color theme="1"/>
        <rFont val="Calibri"/>
        <family val="2"/>
        <scheme val="minor"/>
      </rPr>
      <t xml:space="preserve">). </t>
    </r>
    <r>
      <rPr>
        <b/>
        <sz val="11"/>
        <color theme="1"/>
        <rFont val="Calibri"/>
        <family val="2"/>
        <scheme val="minor"/>
      </rPr>
      <t>De datum van ingebruikname per dierverblijf</t>
    </r>
    <r>
      <rPr>
        <sz val="11"/>
        <color theme="1"/>
        <rFont val="Calibri"/>
        <family val="2"/>
        <scheme val="minor"/>
      </rPr>
      <t xml:space="preserve">. </t>
    </r>
    <r>
      <rPr>
        <i/>
        <sz val="11"/>
        <color theme="1"/>
        <rFont val="Calibri"/>
        <family val="2"/>
        <scheme val="minor"/>
      </rPr>
      <t xml:space="preserve">Hiermee wordt bedoeld de datum waarop voor het eerst landbouwhuisdieren in het dierverblijf zijn gehouden. Eventuele verbouwing of uitbreiding van het dierverblijf geldt niet als een nieuwe datum in gebruik name van het dierverblijf.
</t>
    </r>
    <r>
      <rPr>
        <b/>
        <sz val="11"/>
        <color theme="1"/>
        <rFont val="Calibri"/>
        <family val="2"/>
        <scheme val="minor"/>
      </rPr>
      <t>4</t>
    </r>
    <r>
      <rPr>
        <sz val="11"/>
        <color theme="1"/>
        <rFont val="Calibri"/>
        <family val="2"/>
        <scheme val="minor"/>
      </rPr>
      <t xml:space="preserve">.) </t>
    </r>
    <r>
      <rPr>
        <b/>
        <sz val="11"/>
        <color theme="1"/>
        <rFont val="Calibri"/>
        <family val="2"/>
        <scheme val="minor"/>
      </rPr>
      <t>De datum voldaan vereisten</t>
    </r>
    <r>
      <rPr>
        <sz val="11"/>
        <color theme="1"/>
        <rFont val="Calibri"/>
        <family val="2"/>
        <scheme val="minor"/>
      </rPr>
      <t xml:space="preserve">:  </t>
    </r>
    <r>
      <rPr>
        <i/>
        <sz val="11"/>
        <color theme="1"/>
        <rFont val="Calibri"/>
        <family val="2"/>
        <scheme val="minor"/>
      </rPr>
      <t>kiest u hier de datum waarop u aan de eisen van artikel 5, onder a, b, c, d, e, en f heeft voldaan.</t>
    </r>
    <r>
      <rPr>
        <sz val="11"/>
        <color theme="1"/>
        <rFont val="Calibri"/>
        <family val="2"/>
        <scheme val="minor"/>
      </rPr>
      <t xml:space="preserve">
</t>
    </r>
    <r>
      <rPr>
        <b/>
        <sz val="11"/>
        <color theme="1"/>
        <rFont val="Calibri"/>
        <family val="2"/>
        <scheme val="minor"/>
      </rPr>
      <t>5</t>
    </r>
    <r>
      <rPr>
        <sz val="11"/>
        <color theme="1"/>
        <rFont val="Calibri"/>
        <family val="2"/>
        <scheme val="minor"/>
      </rPr>
      <t xml:space="preserve">). </t>
    </r>
    <r>
      <rPr>
        <b/>
        <sz val="11"/>
        <color theme="1"/>
        <rFont val="Calibri"/>
        <family val="2"/>
        <scheme val="minor"/>
      </rPr>
      <t>Het aantal m2 per dierverblijf</t>
    </r>
    <r>
      <rPr>
        <sz val="11"/>
        <color theme="1"/>
        <rFont val="Calibri"/>
        <family val="2"/>
        <scheme val="minor"/>
      </rPr>
      <t xml:space="preserve">. </t>
    </r>
    <r>
      <rPr>
        <i/>
        <sz val="11"/>
        <color theme="1"/>
        <rFont val="Calibri"/>
        <family val="2"/>
        <scheme val="minor"/>
      </rPr>
      <t>Het gaat hier om het aantal m2 per dierverblijf welke bedoeld zijn voor het houden van varkens en wordt berekend volgens de buitenmaten van het dierverblijf. Als het om meerdere dierverblijven gaat moet u per dierverblijf de gegevens invoeren.</t>
    </r>
    <r>
      <rPr>
        <sz val="11"/>
        <color theme="1"/>
        <rFont val="Calibri"/>
        <family val="2"/>
        <scheme val="minor"/>
      </rPr>
      <t xml:space="preserve">                                                                                                                                                                                                                                                                                                                                                      
De gecorrigeerde vervangingswaarde wordt bepaald door per dierenverblijf het aantal m2  te vermenigvuldigen met het bedrag dat in de tabel (bijlage 3 van de Regeling) wordt vermeld. De hoogte van de bedragen in deze tabel is afhankelijk  van de levensduur van het betreffende dierenverblijf (uitgedrukt in jaren en maanden).
Voor de berekening van de vervangingswaarde per m2 wordt in deze berekening uitgegaan van de levensduur van het dierverblijf op het tijdstip van indiening van uw aanvraag. Houdt u er rekening mee dat de daadwerkelijke vervangingswaarde wordt berekend op basis van de levensduur van het dierverblijf </t>
    </r>
    <r>
      <rPr>
        <b/>
        <i/>
        <sz val="11"/>
        <color theme="1"/>
        <rFont val="Calibri"/>
        <family val="2"/>
        <scheme val="minor"/>
      </rPr>
      <t>op het moment dat sprake is van onomkeerbare sluiting van de varkenshouderijlocatie</t>
    </r>
    <r>
      <rPr>
        <sz val="11"/>
        <color theme="1"/>
        <rFont val="Calibri"/>
        <family val="2"/>
        <scheme val="minor"/>
      </rPr>
      <t xml:space="preserve">. Van onomkeerbare sluiting is sprake op het tijdstip waarop  aan de vereisten uit artikel 5 , eerste lid, onder a, b, c, d, e en f van de Regeling is voldaan. Daarom zal het daadwerkelijke subsidiebedrag waarvoor u in aanmerking komt lager uitvallen dan in dit document is berekend.  Het definitieve subsidiebedrag zal na de onomkeerbare sluiting van de varkenshouderijlocatie worden berekend door RVO.nl en u krijgt daarvan een schriftelijke bevestiging.
</t>
    </r>
    <r>
      <rPr>
        <b/>
        <sz val="11"/>
        <color theme="1"/>
        <rFont val="Calibri"/>
        <family val="2"/>
        <scheme val="minor"/>
      </rPr>
      <t>Aan de berekening van dit indicatieve subsidiebedrag kunnen geen rechten worden ontleend!!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</si>
</sst>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 #,##0.00;[Red]&quot;€&quot;\ \-#,##0.00"/>
    <numFmt numFmtId="44" formatCode="_ &quot;€&quot;\ * #,##0.00_ ;_ &quot;€&quot;\ * \-#,##0.00_ ;_ &quot;€&quot;\ * &quot;-&quot;??_ ;_ @_ "/>
    <numFmt numFmtId="43" formatCode="_ * #,##0.00_ ;_ * \-#,##0.00_ ;_ * &quot;-&quot;??_ ;_ @_ "/>
    <numFmt numFmtId="164" formatCode="#,##0_ ;[Red]\-#,##0\ "/>
  </numFmts>
  <fonts count="9" x14ac:knownFonts="1">
    <font>
      <sz val="11"/>
      <color theme="1"/>
      <name val="Calibri"/>
      <family val="2"/>
      <scheme val="minor"/>
    </font>
    <font>
      <b/>
      <sz val="11"/>
      <color theme="1"/>
      <name val="Calibri"/>
      <family val="2"/>
      <scheme val="minor"/>
    </font>
    <font>
      <b/>
      <sz val="12"/>
      <color theme="1"/>
      <name val="Calibri"/>
      <family val="2"/>
      <scheme val="minor"/>
    </font>
    <font>
      <b/>
      <sz val="18"/>
      <color theme="1"/>
      <name val="Calibri"/>
      <family val="2"/>
      <scheme val="minor"/>
    </font>
    <font>
      <b/>
      <sz val="14"/>
      <color theme="1"/>
      <name val="Calibri"/>
      <family val="2"/>
      <scheme val="minor"/>
    </font>
    <font>
      <b/>
      <sz val="20"/>
      <color theme="1"/>
      <name val="Calibri"/>
      <family val="2"/>
      <scheme val="minor"/>
    </font>
    <font>
      <i/>
      <sz val="11"/>
      <color theme="1"/>
      <name val="Calibri"/>
      <family val="2"/>
      <scheme val="minor"/>
    </font>
    <font>
      <b/>
      <i/>
      <sz val="11"/>
      <color theme="1"/>
      <name val="Calibri"/>
      <family val="2"/>
      <scheme val="minor"/>
    </font>
    <font>
      <sz val="7"/>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s>
  <cellStyleXfs count="1">
    <xf numFmtId="0" fontId="0" fillId="0" borderId="0"/>
  </cellStyleXfs>
  <cellXfs count="23">
    <xf numFmtId="0" fontId="0" fillId="0" borderId="0" xfId="0"/>
    <xf numFmtId="0" fontId="1" fillId="0" borderId="0" xfId="0" applyFont="1"/>
    <xf numFmtId="44" fontId="0" fillId="0" borderId="0" xfId="0" applyNumberFormat="1"/>
    <xf numFmtId="0" fontId="2" fillId="0" borderId="0" xfId="0" applyFont="1"/>
    <xf numFmtId="8" fontId="0" fillId="0" borderId="0" xfId="0" applyNumberFormat="1"/>
    <xf numFmtId="164" fontId="1" fillId="0" borderId="0" xfId="0" applyNumberFormat="1" applyFont="1"/>
    <xf numFmtId="0" fontId="3" fillId="0" borderId="0" xfId="0" applyFont="1"/>
    <xf numFmtId="0" fontId="0" fillId="0" borderId="1" xfId="0" applyBorder="1" applyAlignment="1">
      <alignment vertical="top" wrapText="1"/>
    </xf>
    <xf numFmtId="0" fontId="4" fillId="0" borderId="0" xfId="0" applyFont="1"/>
    <xf numFmtId="0" fontId="5" fillId="0" borderId="0" xfId="0" applyFont="1"/>
    <xf numFmtId="0" fontId="1" fillId="2" borderId="0" xfId="0" applyFont="1" applyFill="1"/>
    <xf numFmtId="0" fontId="0" fillId="2" borderId="0" xfId="0" applyFill="1"/>
    <xf numFmtId="0" fontId="4" fillId="2" borderId="0" xfId="0" applyFont="1" applyFill="1"/>
    <xf numFmtId="44" fontId="0" fillId="0" borderId="2" xfId="0" applyNumberFormat="1" applyBorder="1"/>
    <xf numFmtId="44" fontId="1" fillId="0" borderId="0" xfId="0" applyNumberFormat="1" applyFont="1"/>
    <xf numFmtId="0" fontId="8" fillId="0" borderId="0" xfId="0" applyFont="1" applyAlignment="1">
      <alignment horizontal="right" vertical="top"/>
    </xf>
    <xf numFmtId="0" fontId="6" fillId="0" borderId="0" xfId="0" applyFont="1"/>
    <xf numFmtId="0" fontId="0" fillId="3" borderId="0" xfId="0" applyFill="1"/>
    <xf numFmtId="43" fontId="0" fillId="0" borderId="0" xfId="0" applyNumberFormat="1" applyAlignment="1" applyProtection="1">
      <alignment horizontal="left"/>
      <protection locked="0"/>
    </xf>
    <xf numFmtId="0" fontId="0" fillId="0" borderId="0" xfId="0" applyProtection="1">
      <protection locked="0"/>
    </xf>
    <xf numFmtId="14" fontId="0" fillId="0" borderId="0" xfId="0" applyNumberFormat="1" applyProtection="1">
      <protection locked="0"/>
    </xf>
    <xf numFmtId="43" fontId="0" fillId="0" borderId="0" xfId="0" applyNumberFormat="1" applyProtection="1">
      <protection locked="0"/>
    </xf>
    <xf numFmtId="43" fontId="0" fillId="0" borderId="0" xfId="0" applyNumberFormat="1" applyBorder="1" applyProtection="1">
      <protection locked="0"/>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0</xdr:row>
      <xdr:rowOff>0</xdr:rowOff>
    </xdr:from>
    <xdr:to>
      <xdr:col>7</xdr:col>
      <xdr:colOff>9525</xdr:colOff>
      <xdr:row>0</xdr:row>
      <xdr:rowOff>1333500</xdr:rowOff>
    </xdr:to>
    <xdr:pic>
      <xdr:nvPicPr>
        <xdr:cNvPr id="2" name="Afbeelding 1" descr="Rijkslogo">
          <a:extLst>
            <a:ext uri="{FF2B5EF4-FFF2-40B4-BE49-F238E27FC236}">
              <a16:creationId xmlns:a16="http://schemas.microsoft.com/office/drawing/2014/main" id="{CD32EC8C-E774-41D2-9C7A-9CBAE5CB4CCB}"/>
            </a:ext>
          </a:extLst>
        </xdr:cNvPr>
        <xdr:cNvPicPr/>
      </xdr:nvPicPr>
      <xdr:blipFill>
        <a:blip xmlns:r="http://schemas.openxmlformats.org/officeDocument/2006/relationships" r:embed="rId1"/>
        <a:srcRect/>
        <a:stretch>
          <a:fillRect/>
        </a:stretch>
      </xdr:blipFill>
      <xdr:spPr bwMode="auto">
        <a:xfrm>
          <a:off x="3810000" y="0"/>
          <a:ext cx="466725" cy="1333500"/>
        </a:xfrm>
        <a:prstGeom prst="rect">
          <a:avLst/>
        </a:prstGeom>
        <a:noFill/>
        <a:ln w="9525">
          <a:noFill/>
          <a:miter lim="800000"/>
          <a:headEnd/>
          <a:tailEnd/>
        </a:ln>
      </xdr:spPr>
    </xdr:pic>
    <xdr:clientData/>
  </xdr:twoCellAnchor>
  <xdr:twoCellAnchor editAs="oneCell">
    <xdr:from>
      <xdr:col>7</xdr:col>
      <xdr:colOff>28575</xdr:colOff>
      <xdr:row>0</xdr:row>
      <xdr:rowOff>0</xdr:rowOff>
    </xdr:from>
    <xdr:to>
      <xdr:col>10</xdr:col>
      <xdr:colOff>551180</xdr:colOff>
      <xdr:row>0</xdr:row>
      <xdr:rowOff>1590675</xdr:rowOff>
    </xdr:to>
    <xdr:pic>
      <xdr:nvPicPr>
        <xdr:cNvPr id="3" name="Afbeelding 2">
          <a:extLst>
            <a:ext uri="{FF2B5EF4-FFF2-40B4-BE49-F238E27FC236}">
              <a16:creationId xmlns:a16="http://schemas.microsoft.com/office/drawing/2014/main" id="{ECC7087F-7A09-4C5B-A03D-143D58D5D3F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95775" y="0"/>
          <a:ext cx="2351405" cy="1590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3981450</xdr:colOff>
      <xdr:row>0</xdr:row>
      <xdr:rowOff>0</xdr:rowOff>
    </xdr:from>
    <xdr:to>
      <xdr:col>0</xdr:col>
      <xdr:colOff>4448175</xdr:colOff>
      <xdr:row>0</xdr:row>
      <xdr:rowOff>1333500</xdr:rowOff>
    </xdr:to>
    <xdr:pic>
      <xdr:nvPicPr>
        <xdr:cNvPr id="2" name="Afbeelding 1" descr="Rijkslogo">
          <a:extLst>
            <a:ext uri="{FF2B5EF4-FFF2-40B4-BE49-F238E27FC236}">
              <a16:creationId xmlns:a16="http://schemas.microsoft.com/office/drawing/2014/main" id="{56CCCA9E-5077-4E8D-8CB2-E68A71A4C9A0}"/>
            </a:ext>
          </a:extLst>
        </xdr:cNvPr>
        <xdr:cNvPicPr/>
      </xdr:nvPicPr>
      <xdr:blipFill>
        <a:blip xmlns:r="http://schemas.openxmlformats.org/officeDocument/2006/relationships" r:embed="rId1"/>
        <a:srcRect/>
        <a:stretch>
          <a:fillRect/>
        </a:stretch>
      </xdr:blipFill>
      <xdr:spPr bwMode="auto">
        <a:xfrm>
          <a:off x="3981450" y="0"/>
          <a:ext cx="466725" cy="1333500"/>
        </a:xfrm>
        <a:prstGeom prst="rect">
          <a:avLst/>
        </a:prstGeom>
        <a:noFill/>
        <a:ln w="9525">
          <a:noFill/>
          <a:miter lim="800000"/>
          <a:headEnd/>
          <a:tailEnd/>
        </a:ln>
      </xdr:spPr>
    </xdr:pic>
    <xdr:clientData/>
  </xdr:twoCellAnchor>
  <xdr:twoCellAnchor editAs="oneCell">
    <xdr:from>
      <xdr:col>0</xdr:col>
      <xdr:colOff>4448175</xdr:colOff>
      <xdr:row>0</xdr:row>
      <xdr:rowOff>28575</xdr:rowOff>
    </xdr:from>
    <xdr:to>
      <xdr:col>0</xdr:col>
      <xdr:colOff>6799580</xdr:colOff>
      <xdr:row>1</xdr:row>
      <xdr:rowOff>152400</xdr:rowOff>
    </xdr:to>
    <xdr:pic>
      <xdr:nvPicPr>
        <xdr:cNvPr id="3" name="Afbeelding 2">
          <a:extLst>
            <a:ext uri="{FF2B5EF4-FFF2-40B4-BE49-F238E27FC236}">
              <a16:creationId xmlns:a16="http://schemas.microsoft.com/office/drawing/2014/main" id="{AD309E20-E903-4A74-8AFA-408C7C3C1E8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48175" y="28575"/>
          <a:ext cx="2351405" cy="15906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9525</xdr:colOff>
      <xdr:row>0</xdr:row>
      <xdr:rowOff>0</xdr:rowOff>
    </xdr:from>
    <xdr:to>
      <xdr:col>4</xdr:col>
      <xdr:colOff>476250</xdr:colOff>
      <xdr:row>1</xdr:row>
      <xdr:rowOff>19050</xdr:rowOff>
    </xdr:to>
    <xdr:pic>
      <xdr:nvPicPr>
        <xdr:cNvPr id="2" name="Afbeelding 1" descr="Rijkslogo">
          <a:extLst>
            <a:ext uri="{FF2B5EF4-FFF2-40B4-BE49-F238E27FC236}">
              <a16:creationId xmlns:a16="http://schemas.microsoft.com/office/drawing/2014/main" id="{14F6B772-C582-4F64-86FD-64FAFD4498CC}"/>
            </a:ext>
          </a:extLst>
        </xdr:cNvPr>
        <xdr:cNvPicPr/>
      </xdr:nvPicPr>
      <xdr:blipFill>
        <a:blip xmlns:r="http://schemas.openxmlformats.org/officeDocument/2006/relationships" r:embed="rId1"/>
        <a:srcRect/>
        <a:stretch>
          <a:fillRect/>
        </a:stretch>
      </xdr:blipFill>
      <xdr:spPr bwMode="auto">
        <a:xfrm>
          <a:off x="7800975" y="0"/>
          <a:ext cx="466725" cy="1333500"/>
        </a:xfrm>
        <a:prstGeom prst="rect">
          <a:avLst/>
        </a:prstGeom>
        <a:noFill/>
        <a:ln w="9525">
          <a:noFill/>
          <a:miter lim="800000"/>
          <a:headEnd/>
          <a:tailEnd/>
        </a:ln>
      </xdr:spPr>
    </xdr:pic>
    <xdr:clientData/>
  </xdr:twoCellAnchor>
  <xdr:twoCellAnchor editAs="oneCell">
    <xdr:from>
      <xdr:col>4</xdr:col>
      <xdr:colOff>504825</xdr:colOff>
      <xdr:row>0</xdr:row>
      <xdr:rowOff>0</xdr:rowOff>
    </xdr:from>
    <xdr:to>
      <xdr:col>5</xdr:col>
      <xdr:colOff>884555</xdr:colOff>
      <xdr:row>1</xdr:row>
      <xdr:rowOff>276225</xdr:rowOff>
    </xdr:to>
    <xdr:pic>
      <xdr:nvPicPr>
        <xdr:cNvPr id="3" name="Afbeelding 2">
          <a:extLst>
            <a:ext uri="{FF2B5EF4-FFF2-40B4-BE49-F238E27FC236}">
              <a16:creationId xmlns:a16="http://schemas.microsoft.com/office/drawing/2014/main" id="{1CD28208-2FBB-40CF-9176-A0AEE0BFE68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96275" y="0"/>
          <a:ext cx="2351405" cy="1590675"/>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AC3B6-5CA2-4EE2-9F5A-C2FC2C3554AC}">
  <dimension ref="A1:U44"/>
  <sheetViews>
    <sheetView workbookViewId="0">
      <selection activeCell="E6" sqref="E6"/>
    </sheetView>
  </sheetViews>
  <sheetFormatPr defaultRowHeight="15" x14ac:dyDescent="0.25"/>
  <sheetData>
    <row r="1" spans="1:21" s="17" customFormat="1" ht="130.5" customHeight="1" x14ac:dyDescent="0.25"/>
    <row r="2" spans="1:21" ht="0.75" customHeight="1" x14ac:dyDescent="0.25"/>
    <row r="3" spans="1:21" ht="15.75" x14ac:dyDescent="0.25">
      <c r="B3" s="3" t="s">
        <v>3</v>
      </c>
    </row>
    <row r="4" spans="1:21" ht="15.75" x14ac:dyDescent="0.25">
      <c r="A4" s="3" t="s">
        <v>4</v>
      </c>
      <c r="B4" s="1">
        <v>0</v>
      </c>
      <c r="C4" s="1">
        <v>1</v>
      </c>
      <c r="D4" s="1">
        <v>2</v>
      </c>
      <c r="E4" s="1">
        <v>3</v>
      </c>
      <c r="F4" s="1">
        <v>4</v>
      </c>
      <c r="G4" s="1">
        <v>5</v>
      </c>
      <c r="H4" s="1">
        <v>6</v>
      </c>
      <c r="I4" s="1">
        <v>7</v>
      </c>
      <c r="J4" s="1">
        <v>8</v>
      </c>
      <c r="K4" s="1">
        <v>9</v>
      </c>
      <c r="L4" s="1">
        <v>10</v>
      </c>
      <c r="M4" s="1">
        <v>11</v>
      </c>
      <c r="N4" s="1">
        <v>12</v>
      </c>
    </row>
    <row r="5" spans="1:21" x14ac:dyDescent="0.25">
      <c r="A5" s="1">
        <v>0</v>
      </c>
      <c r="C5" s="4">
        <v>469.2</v>
      </c>
      <c r="D5" s="4">
        <v>468.4</v>
      </c>
      <c r="E5" s="4">
        <v>467.7</v>
      </c>
      <c r="F5" s="4">
        <v>466.9</v>
      </c>
      <c r="G5" s="4">
        <v>466.1</v>
      </c>
      <c r="H5" s="4">
        <v>465.3</v>
      </c>
      <c r="I5" s="4">
        <v>464.5</v>
      </c>
      <c r="J5" s="4">
        <v>463.7</v>
      </c>
      <c r="K5" s="4">
        <v>463</v>
      </c>
      <c r="L5" s="4">
        <v>462.2</v>
      </c>
      <c r="M5" s="4">
        <v>461.4</v>
      </c>
      <c r="N5" s="4">
        <v>460.6</v>
      </c>
    </row>
    <row r="6" spans="1:21" x14ac:dyDescent="0.25">
      <c r="A6" s="1">
        <v>1</v>
      </c>
      <c r="B6" s="2">
        <v>460.6</v>
      </c>
      <c r="C6" s="4">
        <v>459.8</v>
      </c>
      <c r="D6" s="4">
        <v>459</v>
      </c>
      <c r="E6" s="4">
        <v>458.3</v>
      </c>
      <c r="F6" s="4">
        <v>457.5</v>
      </c>
      <c r="G6" s="4">
        <v>456.7</v>
      </c>
      <c r="H6" s="4">
        <v>455.9</v>
      </c>
      <c r="I6" s="4">
        <v>455.1</v>
      </c>
      <c r="J6" s="4">
        <v>454.3</v>
      </c>
      <c r="K6" s="4">
        <v>453.6</v>
      </c>
      <c r="L6" s="4">
        <v>452.8</v>
      </c>
      <c r="M6" s="4">
        <v>452</v>
      </c>
      <c r="N6" s="4">
        <v>451.2</v>
      </c>
      <c r="T6" t="s">
        <v>5</v>
      </c>
      <c r="U6">
        <v>52</v>
      </c>
    </row>
    <row r="7" spans="1:21" x14ac:dyDescent="0.25">
      <c r="A7" s="1">
        <v>2</v>
      </c>
      <c r="B7" s="2">
        <v>451.2</v>
      </c>
      <c r="C7" s="4">
        <v>450.4</v>
      </c>
      <c r="D7" s="4">
        <v>449.6</v>
      </c>
      <c r="E7" s="4">
        <v>448.9</v>
      </c>
      <c r="F7" s="4">
        <v>448.1</v>
      </c>
      <c r="G7" s="4">
        <v>447.3</v>
      </c>
      <c r="H7" s="4">
        <v>446.5</v>
      </c>
      <c r="I7" s="4">
        <v>445.7</v>
      </c>
      <c r="J7" s="4">
        <v>444.9</v>
      </c>
      <c r="K7" s="4">
        <v>444.2</v>
      </c>
      <c r="L7" s="4">
        <v>443.4</v>
      </c>
      <c r="M7" s="4">
        <v>442.6</v>
      </c>
      <c r="N7" s="4">
        <v>441.8</v>
      </c>
      <c r="T7" t="s">
        <v>6</v>
      </c>
      <c r="U7">
        <v>151</v>
      </c>
    </row>
    <row r="8" spans="1:21" x14ac:dyDescent="0.25">
      <c r="A8" s="1">
        <v>3</v>
      </c>
      <c r="B8" s="2">
        <v>441.8</v>
      </c>
      <c r="C8" s="4">
        <v>441</v>
      </c>
      <c r="D8" s="4">
        <v>440.2</v>
      </c>
      <c r="E8" s="4">
        <v>439.5</v>
      </c>
      <c r="F8" s="4">
        <v>438.7</v>
      </c>
      <c r="G8" s="4">
        <v>437.9</v>
      </c>
      <c r="H8" s="4">
        <v>437.1</v>
      </c>
      <c r="I8" s="4">
        <v>436.3</v>
      </c>
      <c r="J8" s="4">
        <v>435.5</v>
      </c>
      <c r="K8" s="4">
        <v>434.8</v>
      </c>
      <c r="L8" s="4">
        <v>434</v>
      </c>
      <c r="M8" s="4">
        <v>433.2</v>
      </c>
      <c r="N8" s="4">
        <v>432.4</v>
      </c>
    </row>
    <row r="9" spans="1:21" x14ac:dyDescent="0.25">
      <c r="A9" s="1">
        <v>4</v>
      </c>
      <c r="B9" s="2">
        <v>432.4</v>
      </c>
      <c r="C9" s="4">
        <v>431.6</v>
      </c>
      <c r="D9" s="4">
        <v>430.8</v>
      </c>
      <c r="E9" s="4">
        <v>430.1</v>
      </c>
      <c r="F9" s="4">
        <v>429.3</v>
      </c>
      <c r="G9" s="4">
        <v>428.5</v>
      </c>
      <c r="H9" s="4">
        <v>427.7</v>
      </c>
      <c r="I9" s="4">
        <v>426.9</v>
      </c>
      <c r="J9" s="4">
        <v>426.1</v>
      </c>
      <c r="K9" s="4">
        <v>425.4</v>
      </c>
      <c r="L9" s="4">
        <v>424.6</v>
      </c>
      <c r="M9" s="4">
        <v>423.8</v>
      </c>
      <c r="N9" s="4">
        <v>423</v>
      </c>
    </row>
    <row r="10" spans="1:21" x14ac:dyDescent="0.25">
      <c r="A10" s="1">
        <v>5</v>
      </c>
      <c r="B10" s="4">
        <f>N9</f>
        <v>423</v>
      </c>
      <c r="C10" s="4">
        <v>422.2</v>
      </c>
      <c r="D10" s="4">
        <v>421.4</v>
      </c>
      <c r="E10" s="4">
        <v>420.7</v>
      </c>
      <c r="F10" s="4">
        <v>419.9</v>
      </c>
      <c r="G10" s="4">
        <v>419.1</v>
      </c>
      <c r="H10" s="4">
        <v>418.3</v>
      </c>
      <c r="I10" s="4">
        <v>417.5</v>
      </c>
      <c r="J10" s="4">
        <v>416.7</v>
      </c>
      <c r="K10" s="4">
        <v>416</v>
      </c>
      <c r="L10" s="4">
        <v>415.2</v>
      </c>
      <c r="M10" s="4">
        <v>414.4</v>
      </c>
      <c r="N10" s="4">
        <v>413.6</v>
      </c>
    </row>
    <row r="11" spans="1:21" x14ac:dyDescent="0.25">
      <c r="A11" s="1">
        <v>6</v>
      </c>
      <c r="B11" s="4">
        <f t="shared" ref="B11:B44" si="0">N10</f>
        <v>413.6</v>
      </c>
      <c r="C11" s="4">
        <v>412.8</v>
      </c>
      <c r="D11" s="4">
        <v>412</v>
      </c>
      <c r="E11" s="4">
        <v>411.3</v>
      </c>
      <c r="F11" s="4">
        <v>410.5</v>
      </c>
      <c r="G11" s="4">
        <v>409.7</v>
      </c>
      <c r="H11" s="4">
        <v>408.9</v>
      </c>
      <c r="I11" s="4">
        <v>408.1</v>
      </c>
      <c r="J11" s="4">
        <v>407.3</v>
      </c>
      <c r="K11" s="4">
        <v>406.6</v>
      </c>
      <c r="L11" s="4">
        <v>405.8</v>
      </c>
      <c r="M11" s="4">
        <v>405</v>
      </c>
      <c r="N11" s="4">
        <v>404.2</v>
      </c>
    </row>
    <row r="12" spans="1:21" x14ac:dyDescent="0.25">
      <c r="A12" s="1">
        <v>7</v>
      </c>
      <c r="B12" s="4">
        <f t="shared" si="0"/>
        <v>404.2</v>
      </c>
      <c r="C12" s="4">
        <v>403.4</v>
      </c>
      <c r="D12" s="4">
        <v>402.6</v>
      </c>
      <c r="E12" s="4">
        <v>401.9</v>
      </c>
      <c r="F12" s="4">
        <v>401.1</v>
      </c>
      <c r="G12" s="4">
        <v>400.3</v>
      </c>
      <c r="H12" s="4">
        <v>399.5</v>
      </c>
      <c r="I12" s="4">
        <v>398.7</v>
      </c>
      <c r="J12" s="4">
        <v>397.9</v>
      </c>
      <c r="K12" s="4">
        <v>397.2</v>
      </c>
      <c r="L12" s="4">
        <v>396.4</v>
      </c>
      <c r="M12" s="4">
        <v>395.6</v>
      </c>
      <c r="N12" s="4">
        <v>394.8</v>
      </c>
    </row>
    <row r="13" spans="1:21" x14ac:dyDescent="0.25">
      <c r="A13" s="1">
        <v>8</v>
      </c>
      <c r="B13" s="4">
        <f t="shared" si="0"/>
        <v>394.8</v>
      </c>
      <c r="C13" s="4">
        <v>394</v>
      </c>
      <c r="D13" s="4">
        <v>393.2</v>
      </c>
      <c r="E13" s="4">
        <v>392.5</v>
      </c>
      <c r="F13" s="4">
        <v>391.7</v>
      </c>
      <c r="G13" s="4">
        <v>390.9</v>
      </c>
      <c r="H13" s="4">
        <v>390.1</v>
      </c>
      <c r="I13" s="4">
        <v>389.3</v>
      </c>
      <c r="J13" s="4">
        <v>388.5</v>
      </c>
      <c r="K13" s="4">
        <v>387.8</v>
      </c>
      <c r="L13" s="4">
        <v>387</v>
      </c>
      <c r="M13" s="4">
        <v>386.2</v>
      </c>
      <c r="N13" s="4">
        <v>385.4</v>
      </c>
    </row>
    <row r="14" spans="1:21" x14ac:dyDescent="0.25">
      <c r="A14" s="1">
        <v>9</v>
      </c>
      <c r="B14" s="4">
        <f t="shared" si="0"/>
        <v>385.4</v>
      </c>
      <c r="C14" s="4">
        <v>384.6</v>
      </c>
      <c r="D14" s="4">
        <v>383.8</v>
      </c>
      <c r="E14" s="4">
        <v>383.1</v>
      </c>
      <c r="F14" s="4">
        <v>382.3</v>
      </c>
      <c r="G14" s="4">
        <v>381.5</v>
      </c>
      <c r="H14" s="4">
        <v>380.7</v>
      </c>
      <c r="I14" s="4">
        <v>379.9</v>
      </c>
      <c r="J14" s="4">
        <v>379.1</v>
      </c>
      <c r="K14" s="4">
        <v>378.4</v>
      </c>
      <c r="L14" s="4">
        <v>377.6</v>
      </c>
      <c r="M14" s="4">
        <v>376.8</v>
      </c>
      <c r="N14" s="4">
        <v>376</v>
      </c>
    </row>
    <row r="15" spans="1:21" x14ac:dyDescent="0.25">
      <c r="A15" s="1">
        <v>10</v>
      </c>
      <c r="B15" s="4">
        <f t="shared" si="0"/>
        <v>376</v>
      </c>
      <c r="C15" s="4">
        <v>375.2</v>
      </c>
      <c r="D15" s="4">
        <v>374.4</v>
      </c>
      <c r="E15" s="4">
        <v>373.7</v>
      </c>
      <c r="F15" s="4">
        <v>372.9</v>
      </c>
      <c r="G15" s="4">
        <v>372.1</v>
      </c>
      <c r="H15" s="4">
        <v>371.3</v>
      </c>
      <c r="I15" s="4">
        <v>370.5</v>
      </c>
      <c r="J15" s="4">
        <v>369.7</v>
      </c>
      <c r="K15" s="4">
        <v>369</v>
      </c>
      <c r="L15" s="4">
        <v>368.2</v>
      </c>
      <c r="M15" s="4">
        <v>367.4</v>
      </c>
      <c r="N15" s="4">
        <v>366.6</v>
      </c>
    </row>
    <row r="16" spans="1:21" x14ac:dyDescent="0.25">
      <c r="A16" s="1">
        <v>11</v>
      </c>
      <c r="B16" s="4">
        <f t="shared" si="0"/>
        <v>366.6</v>
      </c>
      <c r="C16" s="4">
        <v>365.8</v>
      </c>
      <c r="D16" s="4">
        <v>365</v>
      </c>
      <c r="E16" s="4">
        <v>364.3</v>
      </c>
      <c r="F16" s="4">
        <v>363.5</v>
      </c>
      <c r="G16" s="4">
        <v>362.7</v>
      </c>
      <c r="H16" s="4">
        <v>361.9</v>
      </c>
      <c r="I16" s="4">
        <v>361.1</v>
      </c>
      <c r="J16" s="4">
        <v>360.3</v>
      </c>
      <c r="K16" s="4">
        <v>359.6</v>
      </c>
      <c r="L16" s="4">
        <v>358.8</v>
      </c>
      <c r="M16" s="4">
        <v>358</v>
      </c>
      <c r="N16" s="4">
        <v>357.2</v>
      </c>
    </row>
    <row r="17" spans="1:14" x14ac:dyDescent="0.25">
      <c r="A17" s="5">
        <v>12</v>
      </c>
      <c r="B17" s="4">
        <f t="shared" si="0"/>
        <v>357.2</v>
      </c>
      <c r="C17" s="4">
        <v>356.4</v>
      </c>
      <c r="D17" s="4">
        <v>355.6</v>
      </c>
      <c r="E17" s="4">
        <v>354.9</v>
      </c>
      <c r="F17" s="4">
        <v>354.1</v>
      </c>
      <c r="G17" s="4">
        <v>353.3</v>
      </c>
      <c r="H17" s="4">
        <v>352.5</v>
      </c>
      <c r="I17" s="4">
        <v>351.7</v>
      </c>
      <c r="J17" s="4">
        <v>350.9</v>
      </c>
      <c r="K17" s="4">
        <v>350.2</v>
      </c>
      <c r="L17" s="4">
        <v>349.4</v>
      </c>
      <c r="M17" s="4">
        <v>348.6</v>
      </c>
      <c r="N17" s="4">
        <v>347.8</v>
      </c>
    </row>
    <row r="18" spans="1:14" x14ac:dyDescent="0.25">
      <c r="A18" s="5">
        <v>13</v>
      </c>
      <c r="B18" s="4">
        <f t="shared" si="0"/>
        <v>347.8</v>
      </c>
      <c r="C18" s="4">
        <v>347</v>
      </c>
      <c r="D18" s="4">
        <v>346.2</v>
      </c>
      <c r="E18" s="4">
        <v>345.5</v>
      </c>
      <c r="F18" s="4">
        <v>344.7</v>
      </c>
      <c r="G18" s="4">
        <v>343.9</v>
      </c>
      <c r="H18" s="4">
        <v>343.1</v>
      </c>
      <c r="I18" s="4">
        <v>342.3</v>
      </c>
      <c r="J18" s="4">
        <v>341.5</v>
      </c>
      <c r="K18" s="4">
        <v>340.8</v>
      </c>
      <c r="L18" s="4">
        <v>340</v>
      </c>
      <c r="M18" s="4">
        <v>339.2</v>
      </c>
      <c r="N18" s="4">
        <v>338.4</v>
      </c>
    </row>
    <row r="19" spans="1:14" x14ac:dyDescent="0.25">
      <c r="A19" s="5">
        <v>14</v>
      </c>
      <c r="B19" s="4">
        <f t="shared" si="0"/>
        <v>338.4</v>
      </c>
      <c r="C19" s="4">
        <v>337.6</v>
      </c>
      <c r="D19" s="4">
        <v>336.8</v>
      </c>
      <c r="E19" s="4">
        <v>336.1</v>
      </c>
      <c r="F19" s="4">
        <v>335.3</v>
      </c>
      <c r="G19" s="4">
        <v>334.5</v>
      </c>
      <c r="H19" s="4">
        <v>333.7</v>
      </c>
      <c r="I19" s="4">
        <v>332.9</v>
      </c>
      <c r="J19" s="4">
        <v>332.1</v>
      </c>
      <c r="K19" s="4">
        <v>331.4</v>
      </c>
      <c r="L19" s="4">
        <v>330.6</v>
      </c>
      <c r="M19" s="4">
        <v>329.8</v>
      </c>
      <c r="N19" s="4">
        <v>329</v>
      </c>
    </row>
    <row r="20" spans="1:14" x14ac:dyDescent="0.25">
      <c r="A20" s="5">
        <v>15</v>
      </c>
      <c r="B20" s="4">
        <f t="shared" si="0"/>
        <v>329</v>
      </c>
      <c r="C20" s="4">
        <v>328.2</v>
      </c>
      <c r="D20" s="4">
        <v>327.39999999999998</v>
      </c>
      <c r="E20" s="4">
        <v>326.7</v>
      </c>
      <c r="F20" s="4">
        <v>325.89999999999998</v>
      </c>
      <c r="G20" s="4">
        <v>325.10000000000002</v>
      </c>
      <c r="H20" s="4">
        <v>324.3</v>
      </c>
      <c r="I20" s="4">
        <v>323.5</v>
      </c>
      <c r="J20" s="4">
        <v>322.7</v>
      </c>
      <c r="K20" s="4">
        <v>322</v>
      </c>
      <c r="L20" s="4">
        <v>321.2</v>
      </c>
      <c r="M20" s="4">
        <v>320.39999999999998</v>
      </c>
      <c r="N20" s="4">
        <v>319.60000000000002</v>
      </c>
    </row>
    <row r="21" spans="1:14" x14ac:dyDescent="0.25">
      <c r="A21" s="5">
        <v>16</v>
      </c>
      <c r="B21" s="4">
        <f t="shared" si="0"/>
        <v>319.60000000000002</v>
      </c>
      <c r="C21" s="4">
        <v>318.8</v>
      </c>
      <c r="D21" s="4">
        <v>318</v>
      </c>
      <c r="E21" s="4">
        <v>317.3</v>
      </c>
      <c r="F21" s="4">
        <v>316.5</v>
      </c>
      <c r="G21" s="4">
        <v>315.7</v>
      </c>
      <c r="H21" s="4">
        <v>314.89999999999998</v>
      </c>
      <c r="I21" s="4">
        <v>314.10000000000002</v>
      </c>
      <c r="J21" s="4">
        <v>313.3</v>
      </c>
      <c r="K21" s="4">
        <v>312.60000000000002</v>
      </c>
      <c r="L21" s="4">
        <v>311.8</v>
      </c>
      <c r="M21" s="4">
        <v>311</v>
      </c>
      <c r="N21" s="4">
        <v>310.2</v>
      </c>
    </row>
    <row r="22" spans="1:14" x14ac:dyDescent="0.25">
      <c r="A22" s="5">
        <v>17</v>
      </c>
      <c r="B22" s="4">
        <f t="shared" si="0"/>
        <v>310.2</v>
      </c>
      <c r="C22" s="4">
        <v>309.39999999999998</v>
      </c>
      <c r="D22" s="4">
        <v>308.60000000000002</v>
      </c>
      <c r="E22" s="4">
        <v>307.89999999999998</v>
      </c>
      <c r="F22" s="4">
        <v>307.10000000000002</v>
      </c>
      <c r="G22" s="4">
        <v>306.3</v>
      </c>
      <c r="H22" s="4">
        <v>305.5</v>
      </c>
      <c r="I22" s="4">
        <v>304.7</v>
      </c>
      <c r="J22" s="4">
        <v>303.89999999999998</v>
      </c>
      <c r="K22" s="4">
        <v>303.2</v>
      </c>
      <c r="L22" s="4">
        <v>302.39999999999998</v>
      </c>
      <c r="M22" s="4">
        <v>301.60000000000002</v>
      </c>
      <c r="N22" s="4">
        <v>300.8</v>
      </c>
    </row>
    <row r="23" spans="1:14" x14ac:dyDescent="0.25">
      <c r="A23" s="5">
        <v>18</v>
      </c>
      <c r="B23" s="4">
        <f t="shared" si="0"/>
        <v>300.8</v>
      </c>
      <c r="C23" s="4">
        <v>300</v>
      </c>
      <c r="D23" s="4">
        <v>299.2</v>
      </c>
      <c r="E23" s="4">
        <v>298.5</v>
      </c>
      <c r="F23" s="4">
        <v>297.7</v>
      </c>
      <c r="G23" s="4">
        <v>296.89999999999998</v>
      </c>
      <c r="H23" s="4">
        <v>296.10000000000002</v>
      </c>
      <c r="I23" s="4">
        <v>295.3</v>
      </c>
      <c r="J23" s="4">
        <v>294.5</v>
      </c>
      <c r="K23" s="4">
        <v>293.8</v>
      </c>
      <c r="L23" s="4">
        <v>293</v>
      </c>
      <c r="M23" s="4">
        <v>292.2</v>
      </c>
      <c r="N23" s="4">
        <v>291.39999999999998</v>
      </c>
    </row>
    <row r="24" spans="1:14" x14ac:dyDescent="0.25">
      <c r="A24" s="5">
        <v>19</v>
      </c>
      <c r="B24" s="4">
        <f t="shared" si="0"/>
        <v>291.39999999999998</v>
      </c>
      <c r="C24" s="4">
        <v>290.60000000000002</v>
      </c>
      <c r="D24" s="4">
        <v>289.8</v>
      </c>
      <c r="E24" s="4">
        <v>289.10000000000002</v>
      </c>
      <c r="F24" s="4">
        <v>288.3</v>
      </c>
      <c r="G24" s="4">
        <v>287.5</v>
      </c>
      <c r="H24" s="4">
        <v>286.7</v>
      </c>
      <c r="I24" s="4">
        <v>285.89999999999998</v>
      </c>
      <c r="J24" s="4">
        <v>285.10000000000002</v>
      </c>
      <c r="K24" s="4">
        <v>284.39999999999998</v>
      </c>
      <c r="L24" s="4">
        <v>283.60000000000002</v>
      </c>
      <c r="M24" s="4">
        <v>282.8</v>
      </c>
      <c r="N24" s="4">
        <v>282</v>
      </c>
    </row>
    <row r="25" spans="1:14" x14ac:dyDescent="0.25">
      <c r="A25" s="5">
        <v>20</v>
      </c>
      <c r="B25" s="4">
        <f t="shared" si="0"/>
        <v>282</v>
      </c>
      <c r="C25" s="4">
        <v>281.2</v>
      </c>
      <c r="D25" s="4">
        <v>280.39999999999998</v>
      </c>
      <c r="E25" s="4">
        <v>279.7</v>
      </c>
      <c r="F25" s="4">
        <v>278.89999999999998</v>
      </c>
      <c r="G25" s="4">
        <v>278.10000000000002</v>
      </c>
      <c r="H25" s="4">
        <v>277.3</v>
      </c>
      <c r="I25" s="4">
        <v>276.5</v>
      </c>
      <c r="J25" s="4">
        <v>275.7</v>
      </c>
      <c r="K25" s="4">
        <v>275</v>
      </c>
      <c r="L25" s="4">
        <v>274.2</v>
      </c>
      <c r="M25" s="4">
        <v>273.39999999999998</v>
      </c>
      <c r="N25" s="4">
        <v>272.60000000000002</v>
      </c>
    </row>
    <row r="26" spans="1:14" x14ac:dyDescent="0.25">
      <c r="A26" s="5">
        <v>21</v>
      </c>
      <c r="B26" s="4">
        <f t="shared" si="0"/>
        <v>272.60000000000002</v>
      </c>
      <c r="C26" s="4">
        <v>271.8</v>
      </c>
      <c r="D26" s="4">
        <v>271</v>
      </c>
      <c r="E26" s="4">
        <v>270.3</v>
      </c>
      <c r="F26" s="4">
        <v>269.5</v>
      </c>
      <c r="G26" s="4">
        <v>268.7</v>
      </c>
      <c r="H26" s="4">
        <v>267.89999999999998</v>
      </c>
      <c r="I26" s="4">
        <v>267.10000000000002</v>
      </c>
      <c r="J26" s="4">
        <v>266.3</v>
      </c>
      <c r="K26" s="4">
        <v>265.60000000000002</v>
      </c>
      <c r="L26" s="4">
        <v>264.8</v>
      </c>
      <c r="M26" s="4">
        <v>264</v>
      </c>
      <c r="N26" s="4">
        <v>263.2</v>
      </c>
    </row>
    <row r="27" spans="1:14" x14ac:dyDescent="0.25">
      <c r="A27" s="5">
        <v>22</v>
      </c>
      <c r="B27" s="4">
        <f t="shared" si="0"/>
        <v>263.2</v>
      </c>
      <c r="C27" s="4">
        <v>262.39999999999998</v>
      </c>
      <c r="D27" s="4">
        <v>261.60000000000002</v>
      </c>
      <c r="E27" s="4">
        <v>260.89999999999998</v>
      </c>
      <c r="F27" s="4">
        <v>260.10000000000002</v>
      </c>
      <c r="G27" s="4">
        <v>259.3</v>
      </c>
      <c r="H27" s="4">
        <v>258.5</v>
      </c>
      <c r="I27" s="4">
        <v>257.7</v>
      </c>
      <c r="J27" s="4">
        <v>256.89999999999998</v>
      </c>
      <c r="K27" s="4">
        <v>256.2</v>
      </c>
      <c r="L27" s="4">
        <v>255.4</v>
      </c>
      <c r="M27" s="4">
        <v>254.6</v>
      </c>
      <c r="N27" s="4">
        <v>253.8</v>
      </c>
    </row>
    <row r="28" spans="1:14" x14ac:dyDescent="0.25">
      <c r="A28" s="5">
        <v>23</v>
      </c>
      <c r="B28" s="4">
        <f t="shared" si="0"/>
        <v>253.8</v>
      </c>
      <c r="C28" s="4">
        <v>253</v>
      </c>
      <c r="D28" s="4">
        <v>252.2</v>
      </c>
      <c r="E28" s="4">
        <v>251.5</v>
      </c>
      <c r="F28" s="4">
        <v>250.7</v>
      </c>
      <c r="G28" s="4">
        <v>249.9</v>
      </c>
      <c r="H28" s="4">
        <v>249.1</v>
      </c>
      <c r="I28" s="4">
        <v>248.3</v>
      </c>
      <c r="J28" s="4">
        <v>247.5</v>
      </c>
      <c r="K28" s="4">
        <v>246.8</v>
      </c>
      <c r="L28" s="4">
        <v>246</v>
      </c>
      <c r="M28" s="4">
        <v>245.2</v>
      </c>
      <c r="N28" s="4">
        <v>244.4</v>
      </c>
    </row>
    <row r="29" spans="1:14" x14ac:dyDescent="0.25">
      <c r="A29" s="5">
        <v>24</v>
      </c>
      <c r="B29" s="4">
        <f t="shared" si="0"/>
        <v>244.4</v>
      </c>
      <c r="C29" s="4">
        <v>243.6</v>
      </c>
      <c r="D29" s="4">
        <v>242.8</v>
      </c>
      <c r="E29" s="4">
        <v>242.1</v>
      </c>
      <c r="F29" s="4">
        <v>241.3</v>
      </c>
      <c r="G29" s="4">
        <v>240.5</v>
      </c>
      <c r="H29" s="4">
        <v>239.7</v>
      </c>
      <c r="I29" s="4">
        <v>238.9</v>
      </c>
      <c r="J29" s="4">
        <v>238.1</v>
      </c>
      <c r="K29" s="4">
        <v>237.4</v>
      </c>
      <c r="L29" s="4">
        <v>236.6</v>
      </c>
      <c r="M29" s="4">
        <v>235.8</v>
      </c>
      <c r="N29" s="4">
        <v>235</v>
      </c>
    </row>
    <row r="30" spans="1:14" x14ac:dyDescent="0.25">
      <c r="A30" s="5">
        <v>25</v>
      </c>
      <c r="B30" s="4">
        <f t="shared" si="0"/>
        <v>235</v>
      </c>
      <c r="C30" s="4">
        <v>234.2</v>
      </c>
      <c r="D30" s="4">
        <v>233.4</v>
      </c>
      <c r="E30" s="4">
        <v>232.7</v>
      </c>
      <c r="F30" s="4">
        <v>231.9</v>
      </c>
      <c r="G30" s="4">
        <v>231.1</v>
      </c>
      <c r="H30" s="4">
        <v>230.3</v>
      </c>
      <c r="I30" s="4">
        <v>229.5</v>
      </c>
      <c r="J30" s="4">
        <v>228.7</v>
      </c>
      <c r="K30" s="4">
        <v>228</v>
      </c>
      <c r="L30" s="4">
        <v>227.2</v>
      </c>
      <c r="M30" s="4">
        <v>226.4</v>
      </c>
      <c r="N30" s="4">
        <v>225.6</v>
      </c>
    </row>
    <row r="31" spans="1:14" x14ac:dyDescent="0.25">
      <c r="A31" s="5">
        <v>26</v>
      </c>
      <c r="B31" s="4">
        <f t="shared" si="0"/>
        <v>225.6</v>
      </c>
      <c r="C31" s="4">
        <v>224.8</v>
      </c>
      <c r="D31" s="4">
        <v>224</v>
      </c>
      <c r="E31" s="4">
        <v>223.3</v>
      </c>
      <c r="F31" s="4">
        <v>222.5</v>
      </c>
      <c r="G31" s="4">
        <v>221.7</v>
      </c>
      <c r="H31" s="4">
        <v>220.9</v>
      </c>
      <c r="I31" s="4">
        <v>220.1</v>
      </c>
      <c r="J31" s="4">
        <v>219.3</v>
      </c>
      <c r="K31" s="4">
        <v>218.6</v>
      </c>
      <c r="L31" s="4">
        <v>217.8</v>
      </c>
      <c r="M31" s="4">
        <v>217</v>
      </c>
      <c r="N31" s="4">
        <v>216.2</v>
      </c>
    </row>
    <row r="32" spans="1:14" x14ac:dyDescent="0.25">
      <c r="A32" s="5">
        <v>27</v>
      </c>
      <c r="B32" s="4">
        <f t="shared" si="0"/>
        <v>216.2</v>
      </c>
      <c r="C32" s="4">
        <v>215.4</v>
      </c>
      <c r="D32" s="4">
        <v>214.6</v>
      </c>
      <c r="E32" s="4">
        <v>213.9</v>
      </c>
      <c r="F32" s="4">
        <v>213.1</v>
      </c>
      <c r="G32" s="4">
        <v>212.3</v>
      </c>
      <c r="H32" s="4">
        <v>211.5</v>
      </c>
      <c r="I32" s="4">
        <v>210.7</v>
      </c>
      <c r="J32" s="4">
        <v>209.9</v>
      </c>
      <c r="K32" s="4">
        <v>209.2</v>
      </c>
      <c r="L32" s="4">
        <v>208.4</v>
      </c>
      <c r="M32" s="4">
        <v>207.6</v>
      </c>
      <c r="N32" s="4">
        <v>206.8</v>
      </c>
    </row>
    <row r="33" spans="1:14" x14ac:dyDescent="0.25">
      <c r="A33" s="5">
        <v>28</v>
      </c>
      <c r="B33" s="4">
        <f t="shared" si="0"/>
        <v>206.8</v>
      </c>
      <c r="C33" s="4">
        <v>206</v>
      </c>
      <c r="D33" s="4">
        <v>205.2</v>
      </c>
      <c r="E33" s="4">
        <v>204.5</v>
      </c>
      <c r="F33" s="4">
        <v>203.7</v>
      </c>
      <c r="G33" s="4">
        <v>202.9</v>
      </c>
      <c r="H33" s="4">
        <v>202.1</v>
      </c>
      <c r="I33" s="4">
        <v>201.3</v>
      </c>
      <c r="J33" s="4">
        <v>200.5</v>
      </c>
      <c r="K33" s="4">
        <v>199.8</v>
      </c>
      <c r="L33" s="4">
        <v>199</v>
      </c>
      <c r="M33" s="4">
        <v>198.2</v>
      </c>
      <c r="N33" s="4">
        <v>197.4</v>
      </c>
    </row>
    <row r="34" spans="1:14" x14ac:dyDescent="0.25">
      <c r="A34" s="5">
        <v>29</v>
      </c>
      <c r="B34" s="4">
        <f t="shared" si="0"/>
        <v>197.4</v>
      </c>
      <c r="C34" s="4">
        <v>196.6</v>
      </c>
      <c r="D34" s="4">
        <v>195.8</v>
      </c>
      <c r="E34" s="4">
        <v>195.1</v>
      </c>
      <c r="F34" s="4">
        <v>194.3</v>
      </c>
      <c r="G34" s="4">
        <v>193.5</v>
      </c>
      <c r="H34" s="4">
        <v>192.7</v>
      </c>
      <c r="I34" s="4">
        <v>191.9</v>
      </c>
      <c r="J34" s="4">
        <v>191.1</v>
      </c>
      <c r="K34" s="4">
        <v>190.4</v>
      </c>
      <c r="L34" s="4">
        <v>189.6</v>
      </c>
      <c r="M34" s="4">
        <v>188.8</v>
      </c>
      <c r="N34" s="4">
        <v>188</v>
      </c>
    </row>
    <row r="35" spans="1:14" x14ac:dyDescent="0.25">
      <c r="A35" s="5">
        <v>30</v>
      </c>
      <c r="B35" s="4">
        <f t="shared" si="0"/>
        <v>188</v>
      </c>
      <c r="C35" s="4">
        <v>187.2</v>
      </c>
      <c r="D35" s="4">
        <v>186.4</v>
      </c>
      <c r="E35" s="4">
        <v>185.7</v>
      </c>
      <c r="F35" s="4">
        <v>184.9</v>
      </c>
      <c r="G35" s="4">
        <v>184.1</v>
      </c>
      <c r="H35" s="4">
        <v>183.3</v>
      </c>
      <c r="I35" s="4">
        <v>182.5</v>
      </c>
      <c r="J35" s="4">
        <v>181.7</v>
      </c>
      <c r="K35" s="4">
        <v>181</v>
      </c>
      <c r="L35" s="4">
        <v>180.2</v>
      </c>
      <c r="M35" s="4">
        <v>179.4</v>
      </c>
      <c r="N35" s="4">
        <v>178.6</v>
      </c>
    </row>
    <row r="36" spans="1:14" x14ac:dyDescent="0.25">
      <c r="A36" s="5">
        <v>31</v>
      </c>
      <c r="B36" s="4">
        <f t="shared" si="0"/>
        <v>178.6</v>
      </c>
      <c r="C36" s="4">
        <v>177.8</v>
      </c>
      <c r="D36" s="4">
        <v>177</v>
      </c>
      <c r="E36" s="4">
        <v>176.3</v>
      </c>
      <c r="F36" s="4">
        <v>175.5</v>
      </c>
      <c r="G36" s="4">
        <v>174.7</v>
      </c>
      <c r="H36" s="4">
        <v>173.9</v>
      </c>
      <c r="I36" s="4">
        <v>173.1</v>
      </c>
      <c r="J36" s="4">
        <v>172.3</v>
      </c>
      <c r="K36" s="4">
        <v>171.6</v>
      </c>
      <c r="L36" s="4">
        <v>170.8</v>
      </c>
      <c r="M36" s="4">
        <v>170</v>
      </c>
      <c r="N36" s="4">
        <v>169.2</v>
      </c>
    </row>
    <row r="37" spans="1:14" x14ac:dyDescent="0.25">
      <c r="A37" s="5">
        <v>32</v>
      </c>
      <c r="B37" s="4">
        <f t="shared" si="0"/>
        <v>169.2</v>
      </c>
      <c r="C37" s="4">
        <v>168.4</v>
      </c>
      <c r="D37" s="4">
        <v>167.6</v>
      </c>
      <c r="E37" s="4">
        <v>166.9</v>
      </c>
      <c r="F37" s="4">
        <v>166.1</v>
      </c>
      <c r="G37" s="4">
        <v>165.3</v>
      </c>
      <c r="H37" s="4">
        <v>164.5</v>
      </c>
      <c r="I37" s="4">
        <v>163.69999999999999</v>
      </c>
      <c r="J37" s="4">
        <v>162.9</v>
      </c>
      <c r="K37" s="4">
        <v>162.19999999999999</v>
      </c>
      <c r="L37" s="4">
        <v>161.4</v>
      </c>
      <c r="M37" s="4">
        <v>160.6</v>
      </c>
      <c r="N37" s="4">
        <v>159.80000000000001</v>
      </c>
    </row>
    <row r="38" spans="1:14" x14ac:dyDescent="0.25">
      <c r="A38" s="5">
        <v>33</v>
      </c>
      <c r="B38" s="4">
        <f t="shared" si="0"/>
        <v>159.80000000000001</v>
      </c>
      <c r="C38" s="4">
        <v>159</v>
      </c>
      <c r="D38" s="4">
        <v>158.19999999999999</v>
      </c>
      <c r="E38" s="4">
        <v>157.5</v>
      </c>
      <c r="F38" s="4">
        <v>156.69999999999999</v>
      </c>
      <c r="G38" s="4">
        <v>155.9</v>
      </c>
      <c r="H38" s="4">
        <v>155.1</v>
      </c>
      <c r="I38" s="4">
        <v>154.30000000000001</v>
      </c>
      <c r="J38" s="4">
        <v>153.5</v>
      </c>
      <c r="K38" s="4">
        <v>152.80000000000001</v>
      </c>
      <c r="L38" s="4">
        <v>152</v>
      </c>
      <c r="M38" s="4">
        <v>151.19999999999999</v>
      </c>
      <c r="N38" s="4">
        <v>150.4</v>
      </c>
    </row>
    <row r="39" spans="1:14" x14ac:dyDescent="0.25">
      <c r="A39" s="5">
        <v>34</v>
      </c>
      <c r="B39" s="4">
        <f t="shared" si="0"/>
        <v>150.4</v>
      </c>
      <c r="C39" s="4">
        <v>149.6</v>
      </c>
      <c r="D39" s="4">
        <v>148.80000000000001</v>
      </c>
      <c r="E39" s="4">
        <v>148.1</v>
      </c>
      <c r="F39" s="4">
        <v>147.30000000000001</v>
      </c>
      <c r="G39" s="4">
        <v>146.5</v>
      </c>
      <c r="H39" s="4">
        <v>145.69999999999999</v>
      </c>
      <c r="I39" s="4">
        <v>144.9</v>
      </c>
      <c r="J39" s="4">
        <v>144.1</v>
      </c>
      <c r="K39" s="4">
        <v>143.4</v>
      </c>
      <c r="L39" s="4">
        <v>142.6</v>
      </c>
      <c r="M39" s="4">
        <v>141.80000000000001</v>
      </c>
      <c r="N39" s="4">
        <v>141</v>
      </c>
    </row>
    <row r="40" spans="1:14" x14ac:dyDescent="0.25">
      <c r="A40" s="5">
        <v>35</v>
      </c>
      <c r="B40" s="4">
        <f t="shared" si="0"/>
        <v>141</v>
      </c>
      <c r="C40" s="4">
        <v>140.19999999999999</v>
      </c>
      <c r="D40" s="4">
        <v>139.4</v>
      </c>
      <c r="E40" s="4">
        <v>138.69999999999999</v>
      </c>
      <c r="F40" s="4">
        <v>137.9</v>
      </c>
      <c r="G40" s="4">
        <v>137.1</v>
      </c>
      <c r="H40" s="4">
        <v>136.30000000000001</v>
      </c>
      <c r="I40" s="4">
        <v>135.5</v>
      </c>
      <c r="J40" s="4">
        <v>134.69999999999999</v>
      </c>
      <c r="K40" s="4">
        <v>134</v>
      </c>
      <c r="L40" s="4">
        <v>133.19999999999999</v>
      </c>
      <c r="M40" s="4">
        <v>132.4</v>
      </c>
      <c r="N40" s="4">
        <v>131.6</v>
      </c>
    </row>
    <row r="41" spans="1:14" x14ac:dyDescent="0.25">
      <c r="A41" s="5">
        <v>36</v>
      </c>
      <c r="B41" s="4">
        <f t="shared" si="0"/>
        <v>131.6</v>
      </c>
      <c r="C41" s="4">
        <v>130.80000000000001</v>
      </c>
      <c r="D41" s="4">
        <v>130</v>
      </c>
      <c r="E41" s="4">
        <v>129.30000000000001</v>
      </c>
      <c r="F41" s="4">
        <v>128.5</v>
      </c>
      <c r="G41" s="4">
        <v>127.7</v>
      </c>
      <c r="H41" s="4">
        <v>126.9</v>
      </c>
      <c r="I41" s="4">
        <v>126.1</v>
      </c>
      <c r="J41" s="4">
        <v>125.3</v>
      </c>
      <c r="K41" s="4">
        <v>124.6</v>
      </c>
      <c r="L41" s="4">
        <v>123.8</v>
      </c>
      <c r="M41" s="4">
        <v>123</v>
      </c>
      <c r="N41" s="4">
        <v>122.2</v>
      </c>
    </row>
    <row r="42" spans="1:14" x14ac:dyDescent="0.25">
      <c r="A42" s="5">
        <v>37</v>
      </c>
      <c r="B42" s="4">
        <f t="shared" si="0"/>
        <v>122.2</v>
      </c>
      <c r="C42" s="4">
        <v>121.4</v>
      </c>
      <c r="D42" s="4">
        <v>120.6</v>
      </c>
      <c r="E42" s="4">
        <v>119.9</v>
      </c>
      <c r="F42" s="4">
        <v>119.1</v>
      </c>
      <c r="G42" s="4">
        <v>118.3</v>
      </c>
      <c r="H42" s="4">
        <v>117.5</v>
      </c>
      <c r="I42" s="4">
        <v>116.7</v>
      </c>
      <c r="J42" s="4">
        <v>115.9</v>
      </c>
      <c r="K42" s="4">
        <v>115.2</v>
      </c>
      <c r="L42" s="4">
        <v>114.4</v>
      </c>
      <c r="M42" s="4">
        <v>113.6</v>
      </c>
      <c r="N42" s="4">
        <v>112.8</v>
      </c>
    </row>
    <row r="43" spans="1:14" x14ac:dyDescent="0.25">
      <c r="A43" s="5">
        <v>38</v>
      </c>
      <c r="B43" s="4">
        <f t="shared" si="0"/>
        <v>112.8</v>
      </c>
      <c r="C43" s="4">
        <v>112</v>
      </c>
      <c r="D43" s="4">
        <v>111.2</v>
      </c>
      <c r="E43" s="4">
        <v>110.5</v>
      </c>
      <c r="F43" s="4">
        <v>109.7</v>
      </c>
      <c r="G43" s="4">
        <v>108.9</v>
      </c>
      <c r="H43" s="4">
        <v>108.1</v>
      </c>
      <c r="I43" s="4">
        <v>107.3</v>
      </c>
      <c r="J43" s="4">
        <v>106.5</v>
      </c>
      <c r="K43" s="4">
        <v>105.8</v>
      </c>
      <c r="L43" s="4">
        <v>105</v>
      </c>
      <c r="M43" s="4">
        <v>104.2</v>
      </c>
      <c r="N43" s="4">
        <v>103.4</v>
      </c>
    </row>
    <row r="44" spans="1:14" x14ac:dyDescent="0.25">
      <c r="A44" s="5">
        <v>39</v>
      </c>
      <c r="B44" s="4">
        <f t="shared" si="0"/>
        <v>103.4</v>
      </c>
      <c r="C44" s="4">
        <v>102.6</v>
      </c>
      <c r="D44" s="4">
        <v>101.8</v>
      </c>
      <c r="E44" s="4">
        <v>101.1</v>
      </c>
      <c r="F44" s="4">
        <v>100.3</v>
      </c>
      <c r="G44" s="4">
        <v>99.5</v>
      </c>
      <c r="H44" s="4">
        <v>98.7</v>
      </c>
      <c r="I44" s="4">
        <v>97.9</v>
      </c>
      <c r="J44" s="4">
        <v>97.1</v>
      </c>
      <c r="K44" s="4">
        <v>96.4</v>
      </c>
      <c r="L44" s="4">
        <v>95.6</v>
      </c>
      <c r="M44" s="4">
        <v>94.8</v>
      </c>
      <c r="N44" s="4">
        <v>94</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F821A-364C-4892-90E8-6773D0EF89A7}">
  <dimension ref="A1:A5"/>
  <sheetViews>
    <sheetView showGridLines="0" tabSelected="1" workbookViewId="0">
      <selection activeCell="E1" sqref="E1"/>
    </sheetView>
  </sheetViews>
  <sheetFormatPr defaultRowHeight="15" x14ac:dyDescent="0.25"/>
  <cols>
    <col min="1" max="1" width="128.140625" customWidth="1"/>
  </cols>
  <sheetData>
    <row r="1" spans="1:1" ht="115.5" customHeight="1" x14ac:dyDescent="0.25"/>
    <row r="2" spans="1:1" ht="23.25" x14ac:dyDescent="0.35">
      <c r="A2" s="6" t="s">
        <v>8</v>
      </c>
    </row>
    <row r="4" spans="1:1" ht="15.75" thickBot="1" x14ac:dyDescent="0.3"/>
    <row r="5" spans="1:1" ht="409.6" thickBot="1" x14ac:dyDescent="0.3">
      <c r="A5" s="7" t="s">
        <v>36</v>
      </c>
    </row>
  </sheetData>
  <sheetProtection algorithmName="SHA-512" hashValue="3qQJeSX+SYL/8GB4IlNPzYrbphUJ6Ngwaso+8mo/LvPQOaE2OpjwRgyMzBMh32xZBD3TZQ3P3tTGxd1ExCWDfw==" saltValue="1OlR1NqPpZru7iOLG4HrUA==" spinCount="100000" sheet="1" objects="1" scenario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9B4E2-1C71-4B92-A0A4-4B07C979DF1C}">
  <dimension ref="A1:K30"/>
  <sheetViews>
    <sheetView showGridLines="0" topLeftCell="A4" zoomScale="90" zoomScaleNormal="90" workbookViewId="0">
      <selection activeCell="D10" sqref="D10"/>
    </sheetView>
  </sheetViews>
  <sheetFormatPr defaultRowHeight="15" x14ac:dyDescent="0.25"/>
  <cols>
    <col min="1" max="1" width="53.28515625" customWidth="1"/>
    <col min="2" max="2" width="21.42578125" customWidth="1"/>
    <col min="4" max="4" width="33" customWidth="1"/>
    <col min="5" max="5" width="29.5703125" customWidth="1"/>
    <col min="6" max="6" width="26.85546875" customWidth="1"/>
    <col min="7" max="7" width="39.28515625" customWidth="1"/>
    <col min="8" max="8" width="38.28515625" customWidth="1"/>
    <col min="9" max="9" width="2.7109375" customWidth="1"/>
    <col min="10" max="10" width="15.140625" customWidth="1"/>
    <col min="11" max="11" width="19" customWidth="1"/>
  </cols>
  <sheetData>
    <row r="1" spans="1:11" ht="103.5" customHeight="1" x14ac:dyDescent="0.25"/>
    <row r="2" spans="1:11" ht="30" customHeight="1" x14ac:dyDescent="0.25"/>
    <row r="3" spans="1:11" ht="26.25" x14ac:dyDescent="0.4">
      <c r="A3" s="9" t="s">
        <v>28</v>
      </c>
      <c r="H3" s="15" t="s">
        <v>34</v>
      </c>
    </row>
    <row r="4" spans="1:11" ht="26.25" x14ac:dyDescent="0.4">
      <c r="A4" s="9" t="s">
        <v>29</v>
      </c>
    </row>
    <row r="7" spans="1:11" ht="18.75" x14ac:dyDescent="0.3">
      <c r="A7" s="8" t="s">
        <v>9</v>
      </c>
    </row>
    <row r="9" spans="1:11" x14ac:dyDescent="0.25">
      <c r="A9" s="10" t="s">
        <v>10</v>
      </c>
      <c r="B9" s="11"/>
      <c r="C9" s="11"/>
      <c r="D9" s="10" t="s">
        <v>11</v>
      </c>
      <c r="E9" s="10" t="s">
        <v>7</v>
      </c>
      <c r="F9" s="10" t="s">
        <v>2</v>
      </c>
      <c r="G9" s="11"/>
      <c r="H9" s="11"/>
    </row>
    <row r="10" spans="1:11" x14ac:dyDescent="0.25">
      <c r="D10" s="18"/>
      <c r="E10" s="19" t="s">
        <v>6</v>
      </c>
      <c r="F10" s="2">
        <f>IF(E10="Oost",Stam!U6,Stam!U7)</f>
        <v>151</v>
      </c>
    </row>
    <row r="12" spans="1:11" ht="18.75" x14ac:dyDescent="0.3">
      <c r="A12" s="8" t="s">
        <v>12</v>
      </c>
      <c r="D12" s="1"/>
      <c r="E12" s="1"/>
      <c r="F12" s="1"/>
      <c r="G12" s="1"/>
      <c r="H12" s="1"/>
    </row>
    <row r="13" spans="1:11" ht="18.75" x14ac:dyDescent="0.3">
      <c r="A13" s="12"/>
      <c r="B13" s="11"/>
      <c r="C13" s="11"/>
      <c r="D13" s="10" t="s">
        <v>13</v>
      </c>
      <c r="E13" s="10" t="s">
        <v>35</v>
      </c>
      <c r="F13" s="10" t="s">
        <v>14</v>
      </c>
      <c r="G13" s="10" t="s">
        <v>15</v>
      </c>
      <c r="H13" s="10" t="s">
        <v>27</v>
      </c>
      <c r="J13" s="10" t="s">
        <v>0</v>
      </c>
      <c r="K13" s="10" t="s">
        <v>1</v>
      </c>
    </row>
    <row r="14" spans="1:11" x14ac:dyDescent="0.25">
      <c r="A14" s="19" t="s">
        <v>18</v>
      </c>
      <c r="D14" s="20"/>
      <c r="E14" s="20"/>
      <c r="F14" s="21"/>
      <c r="G14" s="2">
        <f>IF(J14&gt;=40,94,SUMPRODUCT((Stam!$A$5:$A$44=J14)*(Stam!$B$4:$N$4=K14)*Stam!$B$5:$N$44))</f>
        <v>0</v>
      </c>
      <c r="H14" s="2">
        <f>F14*G14</f>
        <v>0</v>
      </c>
      <c r="J14">
        <f>DATEDIF(D14,E14,"Y")</f>
        <v>0</v>
      </c>
      <c r="K14">
        <f>DATEDIF(D14,E14,"YM")</f>
        <v>0</v>
      </c>
    </row>
    <row r="15" spans="1:11" x14ac:dyDescent="0.25">
      <c r="A15" s="19" t="s">
        <v>19</v>
      </c>
      <c r="D15" s="20"/>
      <c r="E15" s="20"/>
      <c r="F15" s="21"/>
      <c r="G15" s="2">
        <f>IF(J15&gt;=40,94,SUMPRODUCT((Stam!$A$5:$A$44=J15)*(Stam!$B$4:$N$4=K15)*Stam!$B$5:$N$44))</f>
        <v>0</v>
      </c>
      <c r="H15" s="2">
        <f t="shared" ref="H15:H23" si="0">F15*G15</f>
        <v>0</v>
      </c>
      <c r="J15">
        <f t="shared" ref="J15:J23" si="1">DATEDIF(D15,E15,"Y")</f>
        <v>0</v>
      </c>
      <c r="K15">
        <f t="shared" ref="K15:K23" si="2">DATEDIF(D15,E15,"YM")</f>
        <v>0</v>
      </c>
    </row>
    <row r="16" spans="1:11" x14ac:dyDescent="0.25">
      <c r="A16" s="19" t="s">
        <v>20</v>
      </c>
      <c r="D16" s="20"/>
      <c r="E16" s="20"/>
      <c r="F16" s="21"/>
      <c r="G16" s="2">
        <f>IF(J16&gt;=40,94,SUMPRODUCT((Stam!$A$5:$A$44=J16)*(Stam!$B$4:$N$4=K16)*Stam!$B$5:$N$44))</f>
        <v>0</v>
      </c>
      <c r="H16" s="2">
        <f t="shared" si="0"/>
        <v>0</v>
      </c>
      <c r="J16">
        <f t="shared" si="1"/>
        <v>0</v>
      </c>
      <c r="K16">
        <f t="shared" si="2"/>
        <v>0</v>
      </c>
    </row>
    <row r="17" spans="1:11" x14ac:dyDescent="0.25">
      <c r="A17" s="19" t="s">
        <v>21</v>
      </c>
      <c r="D17" s="20"/>
      <c r="E17" s="20"/>
      <c r="F17" s="21"/>
      <c r="G17" s="2">
        <f>IF(J17&gt;=40,94,SUMPRODUCT((Stam!$A$5:$A$44=J17)*(Stam!$B$4:$N$4=K17)*Stam!$B$5:$N$44))</f>
        <v>0</v>
      </c>
      <c r="H17" s="2">
        <f t="shared" si="0"/>
        <v>0</v>
      </c>
      <c r="J17">
        <f t="shared" si="1"/>
        <v>0</v>
      </c>
      <c r="K17">
        <f t="shared" si="2"/>
        <v>0</v>
      </c>
    </row>
    <row r="18" spans="1:11" x14ac:dyDescent="0.25">
      <c r="A18" s="19" t="s">
        <v>22</v>
      </c>
      <c r="D18" s="20"/>
      <c r="E18" s="20"/>
      <c r="F18" s="21"/>
      <c r="G18" s="2">
        <f>IF(J18&gt;=40,94,SUMPRODUCT((Stam!$A$5:$A$44=J18)*(Stam!$B$4:$N$4=K18)*Stam!$B$5:$N$44))</f>
        <v>0</v>
      </c>
      <c r="H18" s="2">
        <f t="shared" si="0"/>
        <v>0</v>
      </c>
      <c r="J18">
        <f t="shared" si="1"/>
        <v>0</v>
      </c>
      <c r="K18">
        <f t="shared" si="2"/>
        <v>0</v>
      </c>
    </row>
    <row r="19" spans="1:11" x14ac:dyDescent="0.25">
      <c r="A19" s="19" t="s">
        <v>23</v>
      </c>
      <c r="D19" s="19"/>
      <c r="E19" s="19"/>
      <c r="F19" s="21"/>
      <c r="G19" s="2">
        <f>IF(J19&gt;=40,94,SUMPRODUCT((Stam!$A$5:$A$44=J19)*(Stam!$B$4:$N$4=K19)*Stam!$B$5:$N$44))</f>
        <v>0</v>
      </c>
      <c r="H19" s="2">
        <f t="shared" si="0"/>
        <v>0</v>
      </c>
      <c r="J19">
        <f t="shared" si="1"/>
        <v>0</v>
      </c>
      <c r="K19">
        <f t="shared" si="2"/>
        <v>0</v>
      </c>
    </row>
    <row r="20" spans="1:11" x14ac:dyDescent="0.25">
      <c r="A20" s="19" t="s">
        <v>24</v>
      </c>
      <c r="D20" s="19"/>
      <c r="E20" s="19"/>
      <c r="F20" s="21"/>
      <c r="G20" s="2">
        <f>IF(J20&gt;=40,94,SUMPRODUCT((Stam!$A$5:$A$44=J20)*(Stam!$B$4:$N$4=K20)*Stam!$B$5:$N$44))</f>
        <v>0</v>
      </c>
      <c r="H20" s="2">
        <f t="shared" si="0"/>
        <v>0</v>
      </c>
      <c r="J20">
        <f t="shared" si="1"/>
        <v>0</v>
      </c>
      <c r="K20">
        <f t="shared" si="2"/>
        <v>0</v>
      </c>
    </row>
    <row r="21" spans="1:11" x14ac:dyDescent="0.25">
      <c r="A21" s="19" t="s">
        <v>25</v>
      </c>
      <c r="D21" s="19"/>
      <c r="E21" s="19"/>
      <c r="F21" s="21"/>
      <c r="G21" s="2">
        <f>IF(J21&gt;=40,94,SUMPRODUCT((Stam!$A$5:$A$44=J21)*(Stam!$B$4:$N$4=K21)*Stam!$B$5:$N$44))</f>
        <v>0</v>
      </c>
      <c r="H21" s="2">
        <f t="shared" si="0"/>
        <v>0</v>
      </c>
      <c r="J21">
        <f t="shared" si="1"/>
        <v>0</v>
      </c>
      <c r="K21">
        <f t="shared" si="2"/>
        <v>0</v>
      </c>
    </row>
    <row r="22" spans="1:11" x14ac:dyDescent="0.25">
      <c r="A22" s="19" t="s">
        <v>26</v>
      </c>
      <c r="D22" s="19"/>
      <c r="E22" s="19"/>
      <c r="F22" s="22"/>
      <c r="G22" s="2">
        <f>IF(J22&gt;=40,94,SUMPRODUCT((Stam!$A$5:$A$44=J22)*(Stam!$B$4:$N$4=K22)*Stam!$B$5:$N$44))</f>
        <v>0</v>
      </c>
      <c r="H22" s="2">
        <f t="shared" si="0"/>
        <v>0</v>
      </c>
      <c r="J22">
        <f t="shared" si="1"/>
        <v>0</v>
      </c>
      <c r="K22">
        <f t="shared" si="2"/>
        <v>0</v>
      </c>
    </row>
    <row r="23" spans="1:11" x14ac:dyDescent="0.25">
      <c r="A23" s="19" t="s">
        <v>30</v>
      </c>
      <c r="D23" s="19"/>
      <c r="E23" s="19"/>
      <c r="F23" s="22"/>
      <c r="G23" s="2">
        <f>IF(J23&gt;=40,94,SUMPRODUCT((Stam!$A$5:$A$44=J23)*(Stam!$B$4:$N$4=K23)*Stam!$B$5:$N$44))</f>
        <v>0</v>
      </c>
      <c r="H23" s="13">
        <f t="shared" si="0"/>
        <v>0</v>
      </c>
      <c r="J23">
        <f t="shared" si="1"/>
        <v>0</v>
      </c>
      <c r="K23">
        <f t="shared" si="2"/>
        <v>0</v>
      </c>
    </row>
    <row r="24" spans="1:11" x14ac:dyDescent="0.25">
      <c r="A24" s="1" t="s">
        <v>32</v>
      </c>
      <c r="H24" s="14">
        <f>SUM(H14:H23)</f>
        <v>0</v>
      </c>
    </row>
    <row r="26" spans="1:11" ht="15.75" x14ac:dyDescent="0.25">
      <c r="A26" s="3" t="s">
        <v>16</v>
      </c>
      <c r="B26" s="2">
        <f>D10*F10</f>
        <v>0</v>
      </c>
    </row>
    <row r="27" spans="1:11" ht="15.75" x14ac:dyDescent="0.25">
      <c r="A27" s="3" t="s">
        <v>31</v>
      </c>
      <c r="B27" s="2">
        <f>H24*65%</f>
        <v>0</v>
      </c>
    </row>
    <row r="29" spans="1:11" ht="15.75" x14ac:dyDescent="0.25">
      <c r="A29" s="3" t="s">
        <v>17</v>
      </c>
      <c r="B29" s="14">
        <f>B26+B27</f>
        <v>0</v>
      </c>
    </row>
    <row r="30" spans="1:11" x14ac:dyDescent="0.25">
      <c r="A30" s="16" t="s">
        <v>33</v>
      </c>
    </row>
  </sheetData>
  <sheetProtection algorithmName="SHA-512" hashValue="n82ShePbCbchrj/t7YJdinuKv5OTAeXwIwO5o2GakvdozDnXVKeS+2uHYsT5MaTKNsheSGtAk8oFzGMWm9JXkg==" saltValue="mnQ/WcO0LnazHfpzN+7ueA==" spinCount="100000" sheet="1" objects="1" scenarios="1" selectLockedCells="1"/>
  <dataValidations count="1">
    <dataValidation type="list" allowBlank="1" showInputMessage="1" showErrorMessage="1" sqref="E10" xr:uid="{26DDAAFE-8FEF-4DB9-83EE-27D48F2F4BBA}">
      <formula1>Regio</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Stam</vt:lpstr>
      <vt:lpstr>Toelichting</vt:lpstr>
      <vt:lpstr>Berekensheet</vt:lpstr>
      <vt:lpstr>Regio</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Excelsheet berekening varkensregeling</dc:title>
  <dc:creator>Rijksdienst voor Ondernemend Nederland</dc:creator>
  <cp:lastModifiedBy>Deegens, B.T.A. (Berry)</cp:lastModifiedBy>
  <dcterms:created xsi:type="dcterms:W3CDTF">2019-04-17T07:48:06Z</dcterms:created>
  <dcterms:modified xsi:type="dcterms:W3CDTF">2020-10-27T06:53:37Z</dcterms:modified>
</cp:coreProperties>
</file>