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defaultThemeVersion="124226"/>
  <mc:AlternateContent xmlns:mc="http://schemas.openxmlformats.org/markup-compatibility/2006">
    <mc:Choice Requires="x15">
      <x15ac:absPath xmlns:x15ac="http://schemas.microsoft.com/office/spreadsheetml/2010/11/ac" url="T:\rvo\NLK\WOZ\VERWZ23\Voorbereidingsfase\Exploitatiemodel\Versies ter publicatie\Publicatie 20240130\"/>
    </mc:Choice>
  </mc:AlternateContent>
  <xr:revisionPtr revIDLastSave="0" documentId="13_ncr:1_{40ECAFD2-62EC-4D5C-BF2B-B1DF32353E7B}" xr6:coauthVersionLast="47" xr6:coauthVersionMax="47" xr10:uidLastSave="{00000000-0000-0000-0000-000000000000}"/>
  <workbookProtection workbookAlgorithmName="SHA-512" workbookHashValue="mNhgMDRBwyFuShVB60NA3N3LM2ChQZ8eAkiByodvZ4V5+vzTOvkh1hvSpj8P5PpBYCUPay0xirA3Tgao2/3j9g==" workbookSaltValue="+Re+EUBXhBEKUTwpqk35Qw==" workbookSpinCount="100000" lockStructure="1"/>
  <bookViews>
    <workbookView xWindow="26265" yWindow="0" windowWidth="25245" windowHeight="20940" activeTab="1"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KEV2023" sheetId="16" state="hidden" r:id="rId9"/>
  </sheets>
  <definedNames>
    <definedName name="_xlnm.Print_Area" localSheetId="6">Berekeningen!$B$1:$AI$120</definedName>
    <definedName name="_xlnm.Print_Area" localSheetId="2">CAPEX!$A$1:$B$49</definedName>
    <definedName name="_xlnm.Print_Area" localSheetId="0">Instructies!$B$1:$B$61</definedName>
    <definedName name="_xlnm.Print_Area" localSheetId="1">'Invoer Parameters'!$B$1:$L$79</definedName>
    <definedName name="_xlnm.Print_Area" localSheetId="5">'MP en GVO'!$A$1:$AI$26</definedName>
    <definedName name="_xlnm.Print_Area" localSheetId="3">OPEX!$A$1:$AL$30</definedName>
    <definedName name="_xlnm.Print_Area" localSheetId="7">Resultaten!$B$1:$AI$48</definedName>
    <definedName name="TotaalOpexPerJaar">SUM(OPEX!A$11:A$30)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 i="13" l="1"/>
  <c r="AP6" i="15"/>
  <c r="AQ6" i="15"/>
  <c r="AR6" i="15"/>
  <c r="AS6" i="15"/>
  <c r="F1" i="10" l="1"/>
  <c r="B26" i="2"/>
  <c r="AS12" i="10" l="1"/>
  <c r="AP26" i="15" l="1"/>
  <c r="AQ26" i="15"/>
  <c r="AR26" i="15"/>
  <c r="AS26" i="15"/>
  <c r="I8" i="13"/>
  <c r="C13" i="13"/>
  <c r="C14" i="13"/>
  <c r="C15" i="13"/>
  <c r="C16" i="13"/>
  <c r="C17" i="13"/>
  <c r="C18" i="13"/>
  <c r="C19" i="13"/>
  <c r="C20" i="13"/>
  <c r="C21" i="13"/>
  <c r="C22" i="13"/>
  <c r="C23" i="13"/>
  <c r="C24" i="13"/>
  <c r="C25" i="13"/>
  <c r="C26" i="13"/>
  <c r="C27" i="13"/>
  <c r="C28" i="13"/>
  <c r="C29" i="13"/>
  <c r="C30" i="13"/>
  <c r="C12" i="13"/>
  <c r="C11" i="13"/>
  <c r="O1" i="13" l="1"/>
  <c r="J1" i="13"/>
  <c r="C26" i="2" l="1"/>
  <c r="D21" i="11" l="1"/>
  <c r="C28" i="10" l="1"/>
  <c r="C21" i="11" s="1"/>
  <c r="B27" i="2" a="1"/>
  <c r="B27" i="2" s="1"/>
  <c r="B25" i="2"/>
  <c r="G26" i="15" l="1"/>
  <c r="H26" i="15"/>
  <c r="I26" i="15"/>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K6" i="15" s="1"/>
  <c r="AL26" i="15"/>
  <c r="AL6" i="15" s="1"/>
  <c r="AM26" i="15"/>
  <c r="AN26" i="15"/>
  <c r="AO26" i="15"/>
  <c r="AO6" i="15" s="1"/>
  <c r="F26" i="15"/>
  <c r="G2" i="10"/>
  <c r="D27" i="2"/>
  <c r="E27" i="2"/>
  <c r="B28" i="2"/>
  <c r="D28" i="2"/>
  <c r="AN6" i="15"/>
  <c r="AM6" i="15" l="1"/>
  <c r="AG8" i="13" l="1"/>
  <c r="AH8" i="13"/>
  <c r="AJ8" i="13"/>
  <c r="AK8" i="13"/>
  <c r="AL8" i="13"/>
  <c r="AM8" i="13"/>
  <c r="AN8" i="13"/>
  <c r="J19" i="2"/>
  <c r="F12" i="10"/>
  <c r="F13" i="10" s="1"/>
  <c r="K17" i="10" s="1"/>
  <c r="F17" i="10" l="1"/>
  <c r="F16" i="10"/>
  <c r="G18" i="10"/>
  <c r="H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F18"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H19" i="10"/>
  <c r="G19" i="10"/>
  <c r="F19" i="10"/>
  <c r="D19" i="2"/>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D25" i="2"/>
  <c r="D26" i="2"/>
  <c r="C6" i="12"/>
  <c r="D6" i="12" s="1"/>
  <c r="F79" i="2"/>
  <c r="E28" i="2"/>
  <c r="E25" i="2"/>
  <c r="E26" i="2"/>
  <c r="C29" i="2"/>
  <c r="I5" i="13"/>
  <c r="J5" i="13"/>
  <c r="K5" i="13" s="1"/>
  <c r="L5" i="13" s="1"/>
  <c r="M5" i="13" s="1"/>
  <c r="N5" i="13" s="1"/>
  <c r="O5" i="13" s="1"/>
  <c r="P5" i="13" s="1"/>
  <c r="Q5" i="13" s="1"/>
  <c r="R5" i="13" s="1"/>
  <c r="S5" i="13" s="1"/>
  <c r="T5" i="13" s="1"/>
  <c r="U5" i="13" s="1"/>
  <c r="V5" i="13" s="1"/>
  <c r="W5" i="13" s="1"/>
  <c r="X5" i="13" s="1"/>
  <c r="Y5" i="13" s="1"/>
  <c r="Z5" i="13" s="1"/>
  <c r="AA5" i="13" s="1"/>
  <c r="AB5" i="13" s="1"/>
  <c r="AC5" i="13" s="1"/>
  <c r="AD5" i="13" s="1"/>
  <c r="H8" i="13"/>
  <c r="I18" i="10" s="1"/>
  <c r="D34" i="2"/>
  <c r="G14" i="2"/>
  <c r="B48" i="2"/>
  <c r="G13" i="2"/>
  <c r="D76" i="2"/>
  <c r="F76" i="2" s="1"/>
  <c r="F54" i="10"/>
  <c r="F55" i="10"/>
  <c r="F56" i="10"/>
  <c r="F59" i="10"/>
  <c r="F60" i="10"/>
  <c r="F61" i="10"/>
  <c r="F62" i="10"/>
  <c r="F63" i="10"/>
  <c r="H2" i="10"/>
  <c r="E44" i="10"/>
  <c r="F45" i="10"/>
  <c r="E46" i="10"/>
  <c r="F47" i="10"/>
  <c r="E48" i="10"/>
  <c r="F49" i="10"/>
  <c r="E50" i="10"/>
  <c r="F51" i="10"/>
  <c r="E52" i="10"/>
  <c r="F53" i="10"/>
  <c r="B67" i="2"/>
  <c r="B68" i="2" s="1"/>
  <c r="B69" i="2" s="1"/>
  <c r="B70" i="2" s="1"/>
  <c r="F9" i="15"/>
  <c r="G9" i="15" s="1"/>
  <c r="F20" i="10"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D126" i="10"/>
  <c r="D128" i="10" s="1"/>
  <c r="B2" i="11"/>
  <c r="B2" i="10"/>
  <c r="A2" i="13"/>
  <c r="A2" i="14"/>
  <c r="B2" i="2"/>
  <c r="C84" i="10"/>
  <c r="C83" i="10"/>
  <c r="C91" i="10"/>
  <c r="C90" i="10"/>
  <c r="F68" i="10"/>
  <c r="F67" i="10"/>
  <c r="F58" i="10"/>
  <c r="F57" i="10"/>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I6" i="13"/>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E14" i="11"/>
  <c r="E15" i="11"/>
  <c r="F15" i="11"/>
  <c r="D45" i="2"/>
  <c r="F83" i="10" l="1"/>
  <c r="F84" i="10"/>
  <c r="F91" i="10"/>
  <c r="F90" i="10"/>
  <c r="F89" i="10"/>
  <c r="F88" i="10"/>
  <c r="F87" i="10"/>
  <c r="F82" i="10"/>
  <c r="F81" i="10"/>
  <c r="F80" i="10"/>
  <c r="F14" i="11"/>
  <c r="F6" i="10"/>
  <c r="F9" i="10"/>
  <c r="E76" i="2"/>
  <c r="B76" i="2"/>
  <c r="C12" i="12" s="1"/>
  <c r="D29" i="2"/>
  <c r="F71" i="2"/>
  <c r="AK15" i="12"/>
  <c r="AL15" i="12" s="1"/>
  <c r="AM15" i="12" s="1"/>
  <c r="AN15" i="12" s="1"/>
  <c r="H3" i="15"/>
  <c r="H12" i="10" s="1"/>
  <c r="G12" i="10"/>
  <c r="E29" i="2"/>
  <c r="G1" i="10"/>
  <c r="G48" i="10" s="1"/>
  <c r="G15" i="11"/>
  <c r="I2" i="10"/>
  <c r="H15" i="11"/>
  <c r="B6" i="14"/>
  <c r="C47" i="13"/>
  <c r="E6" i="12"/>
  <c r="D9" i="12"/>
  <c r="AE6" i="15"/>
  <c r="AC6" i="16"/>
  <c r="J35" i="13"/>
  <c r="I3" i="15"/>
  <c r="I12" i="10" s="1"/>
  <c r="AD6" i="15"/>
  <c r="H9" i="15"/>
  <c r="G5" i="12"/>
  <c r="C9" i="12"/>
  <c r="F78" i="2"/>
  <c r="E5" i="12" s="1"/>
  <c r="AE5" i="13"/>
  <c r="F85" i="10"/>
  <c r="F92" i="10"/>
  <c r="D37" i="2" l="1"/>
  <c r="D70" i="2" s="1"/>
  <c r="F15" i="10"/>
  <c r="AS14" i="10"/>
  <c r="AS15" i="10"/>
  <c r="AS23" i="10" s="1"/>
  <c r="AS16" i="10"/>
  <c r="AS26" i="10" s="1"/>
  <c r="AS17" i="10"/>
  <c r="AS28" i="10" s="1"/>
  <c r="G49" i="10"/>
  <c r="AP15" i="10"/>
  <c r="AP23" i="10" s="1"/>
  <c r="AQ15" i="10"/>
  <c r="AQ23" i="10" s="1"/>
  <c r="AR15" i="10"/>
  <c r="AR23" i="10" s="1"/>
  <c r="AP16" i="10"/>
  <c r="AP26" i="10" s="1"/>
  <c r="AQ16" i="10"/>
  <c r="AQ26" i="10" s="1"/>
  <c r="AR16" i="10"/>
  <c r="AR26" i="10" s="1"/>
  <c r="AP17" i="10"/>
  <c r="AP28" i="10" s="1"/>
  <c r="AP21" i="11" s="1"/>
  <c r="AQ17" i="10"/>
  <c r="AQ28" i="10" s="1"/>
  <c r="AQ21" i="11" s="1"/>
  <c r="AR17" i="10"/>
  <c r="AR28" i="10" s="1"/>
  <c r="AR21" i="11" s="1"/>
  <c r="G17" i="10"/>
  <c r="G28" i="10" s="1"/>
  <c r="G21" i="11" s="1"/>
  <c r="K28" i="10"/>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B17" i="10"/>
  <c r="AB28" i="10" s="1"/>
  <c r="AB21" i="11" s="1"/>
  <c r="AF17" i="10"/>
  <c r="AF28" i="10" s="1"/>
  <c r="AF21" i="11" s="1"/>
  <c r="AJ17" i="10"/>
  <c r="AJ28" i="10" s="1"/>
  <c r="AJ21" i="11" s="1"/>
  <c r="AN17" i="10"/>
  <c r="AN28" i="10" s="1"/>
  <c r="AN21" i="11" s="1"/>
  <c r="I17" i="10"/>
  <c r="I28" i="10" s="1"/>
  <c r="I21" i="11" s="1"/>
  <c r="M17" i="10"/>
  <c r="M28" i="10" s="1"/>
  <c r="M21" i="11" s="1"/>
  <c r="Q17" i="10"/>
  <c r="Q28" i="10" s="1"/>
  <c r="Q21" i="11" s="1"/>
  <c r="U17" i="10"/>
  <c r="U28" i="10" s="1"/>
  <c r="U21" i="11" s="1"/>
  <c r="Y17" i="10"/>
  <c r="Y28" i="10" s="1"/>
  <c r="Y21" i="11" s="1"/>
  <c r="AC17" i="10"/>
  <c r="AC28" i="10" s="1"/>
  <c r="AC21" i="11" s="1"/>
  <c r="AG17" i="10"/>
  <c r="AG28" i="10" s="1"/>
  <c r="AG21" i="11" s="1"/>
  <c r="AK17" i="10"/>
  <c r="AK28" i="10" s="1"/>
  <c r="AK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28" i="10"/>
  <c r="E28" i="10" s="1"/>
  <c r="G46" i="10"/>
  <c r="G6" i="10"/>
  <c r="G9" i="10"/>
  <c r="G50" i="10"/>
  <c r="G51" i="10" s="1"/>
  <c r="G52" i="10"/>
  <c r="G7" i="10"/>
  <c r="F7" i="10"/>
  <c r="F10" i="10" s="1"/>
  <c r="D12" i="12"/>
  <c r="C10" i="12"/>
  <c r="D10" i="12"/>
  <c r="H1" i="10"/>
  <c r="AO16" i="10"/>
  <c r="AO26" i="10" s="1"/>
  <c r="AO15" i="10"/>
  <c r="AO23" i="10" s="1"/>
  <c r="E11" i="12"/>
  <c r="E10" i="12"/>
  <c r="E9" i="12"/>
  <c r="D69" i="2"/>
  <c r="I36" i="10" s="1"/>
  <c r="I110" i="10" s="1"/>
  <c r="C11" i="12"/>
  <c r="D43" i="2"/>
  <c r="D46" i="2" s="1"/>
  <c r="D68" i="2"/>
  <c r="H36" i="10" s="1"/>
  <c r="G14" i="11"/>
  <c r="G44" i="10"/>
  <c r="D11" i="12"/>
  <c r="D67" i="2"/>
  <c r="G36" i="10" s="1"/>
  <c r="I38" i="10" s="1"/>
  <c r="D66" i="2"/>
  <c r="F36" i="10" s="1"/>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G20"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I15" i="10"/>
  <c r="I23" i="10" s="1"/>
  <c r="M15" i="10"/>
  <c r="M23" i="10" s="1"/>
  <c r="Q15" i="10"/>
  <c r="Q23" i="10" s="1"/>
  <c r="U15" i="10"/>
  <c r="U23" i="10" s="1"/>
  <c r="Y15" i="10"/>
  <c r="Y23" i="10" s="1"/>
  <c r="AC15" i="10"/>
  <c r="AC23" i="10" s="1"/>
  <c r="AG15" i="10"/>
  <c r="AG23" i="10" s="1"/>
  <c r="AK15" i="10"/>
  <c r="AK23" i="10" s="1"/>
  <c r="F26" i="10"/>
  <c r="J16" i="10"/>
  <c r="J26" i="10" s="1"/>
  <c r="N16" i="10"/>
  <c r="N26" i="10" s="1"/>
  <c r="R16" i="10"/>
  <c r="R26" i="10" s="1"/>
  <c r="V16" i="10"/>
  <c r="V26" i="10" s="1"/>
  <c r="Z16" i="10"/>
  <c r="Z26" i="10" s="1"/>
  <c r="AD16" i="10"/>
  <c r="AD26" i="10" s="1"/>
  <c r="AH16" i="10"/>
  <c r="AH26" i="10" s="1"/>
  <c r="AL16" i="10"/>
  <c r="AL26" i="10" s="1"/>
  <c r="F23" i="10"/>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J2" i="10"/>
  <c r="I15" i="11"/>
  <c r="I9" i="15"/>
  <c r="H20" i="10" s="1"/>
  <c r="K35" i="13"/>
  <c r="J3" i="15"/>
  <c r="J12" i="10" s="1"/>
  <c r="AD6" i="16"/>
  <c r="AF6" i="15"/>
  <c r="F6" i="12"/>
  <c r="E12" i="12"/>
  <c r="G19" i="12"/>
  <c r="AF5" i="13"/>
  <c r="AF9" i="13"/>
  <c r="F26" i="11"/>
  <c r="J36" i="10"/>
  <c r="J110" i="10" s="1"/>
  <c r="F94" i="10"/>
  <c r="I37" i="10" l="1"/>
  <c r="G37" i="10"/>
  <c r="G45" i="10"/>
  <c r="H44" i="10" s="1"/>
  <c r="G53" i="10"/>
  <c r="G47" i="10"/>
  <c r="G10" i="10"/>
  <c r="F14" i="10"/>
  <c r="E21" i="11"/>
  <c r="F21" i="11"/>
  <c r="H46" i="10"/>
  <c r="H47" i="10" s="1"/>
  <c r="H14" i="11"/>
  <c r="I1" i="10"/>
  <c r="I9" i="10" s="1"/>
  <c r="H48" i="10"/>
  <c r="H49" i="10" s="1"/>
  <c r="H50" i="10"/>
  <c r="H51" i="10" s="1"/>
  <c r="I50" i="10" s="1"/>
  <c r="H52" i="10"/>
  <c r="H9" i="10"/>
  <c r="H6" i="10"/>
  <c r="H7" i="10"/>
  <c r="G8" i="10"/>
  <c r="I8" i="10"/>
  <c r="F8" i="10"/>
  <c r="H8" i="10"/>
  <c r="D13" i="12"/>
  <c r="D16" i="12" s="1"/>
  <c r="C13" i="12"/>
  <c r="C16" i="12" s="1"/>
  <c r="F11" i="12"/>
  <c r="F9" i="12"/>
  <c r="F10" i="12"/>
  <c r="G68" i="2"/>
  <c r="H114" i="10" s="1"/>
  <c r="H110" i="10"/>
  <c r="I39" i="10"/>
  <c r="I42" i="10" s="1"/>
  <c r="I25" i="11" s="1"/>
  <c r="G110" i="10"/>
  <c r="H38" i="10"/>
  <c r="D71" i="2"/>
  <c r="F110" i="10"/>
  <c r="G42" i="10"/>
  <c r="H37" i="10"/>
  <c r="G69" i="2"/>
  <c r="H69" i="2" s="1"/>
  <c r="G66" i="2"/>
  <c r="H66" i="2" s="1"/>
  <c r="I66" i="2" s="1"/>
  <c r="J66" i="2" s="1"/>
  <c r="G54" i="10" s="1"/>
  <c r="G80" i="10" s="1"/>
  <c r="G67" i="2"/>
  <c r="G114" i="10" s="1"/>
  <c r="G70" i="2"/>
  <c r="J114" i="10" s="1"/>
  <c r="H45" i="13"/>
  <c r="E13" i="12"/>
  <c r="E16" i="12" s="1"/>
  <c r="J39" i="10"/>
  <c r="J38" i="10"/>
  <c r="J37" i="10"/>
  <c r="J15" i="11"/>
  <c r="J40" i="10"/>
  <c r="K2" i="10"/>
  <c r="H53" i="10"/>
  <c r="AG6" i="15"/>
  <c r="AE6" i="16"/>
  <c r="F12" i="12"/>
  <c r="G6" i="12"/>
  <c r="H45" i="10"/>
  <c r="K3" i="15"/>
  <c r="K12" i="10" s="1"/>
  <c r="L35" i="13"/>
  <c r="I14" i="11"/>
  <c r="J9" i="15"/>
  <c r="C6" i="11"/>
  <c r="C44" i="13"/>
  <c r="C43" i="13"/>
  <c r="C46" i="13"/>
  <c r="AG5" i="13"/>
  <c r="AG9" i="13"/>
  <c r="F118" i="10"/>
  <c r="F46" i="11" s="1"/>
  <c r="H54" i="10" l="1"/>
  <c r="H80" i="10" s="1"/>
  <c r="F69" i="10"/>
  <c r="G64" i="10"/>
  <c r="G69" i="10"/>
  <c r="H10" i="10"/>
  <c r="G14" i="10"/>
  <c r="I7" i="10"/>
  <c r="I44" i="10"/>
  <c r="F131" i="10"/>
  <c r="F24" i="10"/>
  <c r="F27" i="10"/>
  <c r="G27" i="10"/>
  <c r="G20" i="11" s="1"/>
  <c r="G24" i="10"/>
  <c r="G19" i="11" s="1"/>
  <c r="I20" i="10"/>
  <c r="I46" i="10"/>
  <c r="F114" i="10"/>
  <c r="H42" i="10"/>
  <c r="J1" i="10"/>
  <c r="J9" i="10" s="1"/>
  <c r="I6" i="10"/>
  <c r="I52" i="10"/>
  <c r="I53" i="10" s="1"/>
  <c r="J52" i="10" s="1"/>
  <c r="I48" i="10"/>
  <c r="H27" i="10"/>
  <c r="H20" i="11" s="1"/>
  <c r="I114" i="10"/>
  <c r="G131" i="10"/>
  <c r="G25" i="11"/>
  <c r="H68" i="2"/>
  <c r="I68" i="2" s="1"/>
  <c r="J68" i="2" s="1"/>
  <c r="G56" i="10" s="1"/>
  <c r="G9" i="12"/>
  <c r="G11" i="12"/>
  <c r="G10" i="12"/>
  <c r="H67" i="2"/>
  <c r="I67" i="2" s="1"/>
  <c r="J67" i="2" s="1"/>
  <c r="H70" i="2"/>
  <c r="I70" i="2" s="1"/>
  <c r="J70" i="2" s="1"/>
  <c r="G68" i="10" s="1"/>
  <c r="H64" i="10"/>
  <c r="H59" i="10"/>
  <c r="H87" i="10" s="1"/>
  <c r="G71" i="2"/>
  <c r="J42" i="10"/>
  <c r="J25" i="11" s="1"/>
  <c r="K41" i="10"/>
  <c r="K37" i="10"/>
  <c r="L2" i="10"/>
  <c r="K15" i="11"/>
  <c r="K39" i="10"/>
  <c r="K38" i="10"/>
  <c r="K40" i="10"/>
  <c r="K9" i="15"/>
  <c r="I54" i="10"/>
  <c r="I80" i="10" s="1"/>
  <c r="I59" i="10"/>
  <c r="I87" i="10" s="1"/>
  <c r="I45" i="10"/>
  <c r="J44" i="10" s="1"/>
  <c r="I64" i="10"/>
  <c r="M35" i="13"/>
  <c r="F13" i="12"/>
  <c r="F16" i="12" s="1"/>
  <c r="I49" i="10"/>
  <c r="J48" i="10" s="1"/>
  <c r="I51" i="10"/>
  <c r="K1" i="10"/>
  <c r="J14" i="11"/>
  <c r="AF6" i="16"/>
  <c r="AH6" i="15"/>
  <c r="I47" i="10"/>
  <c r="J46" i="10" s="1"/>
  <c r="L3" i="15"/>
  <c r="L12" i="10" s="1"/>
  <c r="H6" i="12"/>
  <c r="G12" i="12"/>
  <c r="AH9" i="13"/>
  <c r="AH5" i="13"/>
  <c r="G59" i="10"/>
  <c r="I69" i="2"/>
  <c r="J69" i="2" s="1"/>
  <c r="I57" i="10" s="1"/>
  <c r="I83" i="10" s="1"/>
  <c r="I60" i="10" l="1"/>
  <c r="I88" i="10" s="1"/>
  <c r="G55" i="10"/>
  <c r="F20" i="11"/>
  <c r="F19" i="11"/>
  <c r="H25" i="11"/>
  <c r="I10" i="10"/>
  <c r="H14" i="10"/>
  <c r="I56" i="10"/>
  <c r="I82" i="10" s="1"/>
  <c r="J8" i="10"/>
  <c r="F29" i="10"/>
  <c r="J6" i="10"/>
  <c r="G29" i="10"/>
  <c r="G98" i="10" s="1"/>
  <c r="J20" i="10"/>
  <c r="J50" i="10"/>
  <c r="J62" i="10" s="1"/>
  <c r="J90" i="10" s="1"/>
  <c r="J7" i="10"/>
  <c r="H131" i="10"/>
  <c r="H24" i="10"/>
  <c r="K9" i="10"/>
  <c r="K6" i="10"/>
  <c r="K7" i="10"/>
  <c r="K8" i="10"/>
  <c r="H71" i="2"/>
  <c r="H9" i="12"/>
  <c r="H11" i="12"/>
  <c r="H10" i="12"/>
  <c r="I55" i="10"/>
  <c r="I81" i="10" s="1"/>
  <c r="I62" i="10"/>
  <c r="I90" i="10" s="1"/>
  <c r="H68" i="10"/>
  <c r="H58" i="10"/>
  <c r="H84" i="10" s="1"/>
  <c r="H63" i="10"/>
  <c r="H91" i="10" s="1"/>
  <c r="I67" i="10"/>
  <c r="I68" i="10"/>
  <c r="H66" i="10"/>
  <c r="H61" i="10"/>
  <c r="H89" i="10" s="1"/>
  <c r="H56" i="10"/>
  <c r="I61" i="10"/>
  <c r="I89" i="10" s="1"/>
  <c r="I63" i="10"/>
  <c r="I91" i="10" s="1"/>
  <c r="H62" i="10"/>
  <c r="H90" i="10" s="1"/>
  <c r="H67" i="10"/>
  <c r="H57" i="10"/>
  <c r="H83" i="10" s="1"/>
  <c r="H55" i="10"/>
  <c r="H81" i="10" s="1"/>
  <c r="H65" i="10"/>
  <c r="H60" i="10"/>
  <c r="H88" i="10" s="1"/>
  <c r="I65" i="10"/>
  <c r="I66" i="10"/>
  <c r="I58" i="10"/>
  <c r="I84" i="10" s="1"/>
  <c r="I131" i="10"/>
  <c r="I27" i="10"/>
  <c r="G13" i="12"/>
  <c r="G16" i="12" s="1"/>
  <c r="L40" i="10"/>
  <c r="L41" i="10"/>
  <c r="L38" i="10"/>
  <c r="L15" i="11"/>
  <c r="L37" i="10"/>
  <c r="L39" i="10"/>
  <c r="M2" i="10"/>
  <c r="K42" i="10"/>
  <c r="J47" i="10"/>
  <c r="K46" i="10" s="1"/>
  <c r="J65" i="10"/>
  <c r="J60" i="10"/>
  <c r="J88" i="10" s="1"/>
  <c r="J55" i="10"/>
  <c r="J81" i="10" s="1"/>
  <c r="H12" i="12"/>
  <c r="I6" i="12"/>
  <c r="J61" i="10"/>
  <c r="J89" i="10" s="1"/>
  <c r="J66" i="10"/>
  <c r="J49" i="10"/>
  <c r="K48" i="10" s="1"/>
  <c r="J56" i="10"/>
  <c r="J82" i="10" s="1"/>
  <c r="AI6" i="15"/>
  <c r="AG6" i="16"/>
  <c r="AJ6" i="15" s="1"/>
  <c r="J45" i="10"/>
  <c r="K44" i="10" s="1"/>
  <c r="J54" i="10"/>
  <c r="J59" i="10"/>
  <c r="J64" i="10"/>
  <c r="J63" i="10"/>
  <c r="J91" i="10" s="1"/>
  <c r="J68" i="10"/>
  <c r="J53" i="10"/>
  <c r="K52" i="10" s="1"/>
  <c r="J58" i="10"/>
  <c r="J84" i="10" s="1"/>
  <c r="K14" i="11"/>
  <c r="L1" i="10"/>
  <c r="N35" i="13"/>
  <c r="L9" i="15"/>
  <c r="M3" i="15"/>
  <c r="M12" i="10" s="1"/>
  <c r="J51" i="10"/>
  <c r="K50" i="10" s="1"/>
  <c r="J8" i="13"/>
  <c r="AI5" i="13"/>
  <c r="AI9" i="13"/>
  <c r="G60" i="10"/>
  <c r="F70" i="10"/>
  <c r="G65" i="10"/>
  <c r="J71" i="2"/>
  <c r="G61" i="10"/>
  <c r="G66" i="10"/>
  <c r="F71" i="10"/>
  <c r="G63" i="10"/>
  <c r="G58" i="10"/>
  <c r="F73" i="10"/>
  <c r="G62" i="10"/>
  <c r="G67" i="10"/>
  <c r="F72" i="10"/>
  <c r="G57" i="10"/>
  <c r="G74" i="10"/>
  <c r="G87" i="10"/>
  <c r="J87" i="10" l="1"/>
  <c r="J80" i="10"/>
  <c r="H82" i="10"/>
  <c r="I20" i="11"/>
  <c r="H19" i="11"/>
  <c r="I24" i="10"/>
  <c r="K25" i="11"/>
  <c r="F98" i="10"/>
  <c r="K10" i="10"/>
  <c r="J10" i="10"/>
  <c r="I14" i="10"/>
  <c r="G22" i="11"/>
  <c r="F22" i="11"/>
  <c r="K20" i="10"/>
  <c r="J57" i="10"/>
  <c r="J67" i="10"/>
  <c r="H29" i="10"/>
  <c r="I29" i="10"/>
  <c r="I98" i="10" s="1"/>
  <c r="L9" i="10"/>
  <c r="L6" i="10"/>
  <c r="L7" i="10"/>
  <c r="L8" i="10"/>
  <c r="I85" i="10"/>
  <c r="I92" i="10"/>
  <c r="I26" i="11" s="1"/>
  <c r="J24" i="10"/>
  <c r="I9" i="12"/>
  <c r="I11" i="12"/>
  <c r="I10" i="12"/>
  <c r="J27" i="10"/>
  <c r="H92" i="10"/>
  <c r="H26" i="11" s="1"/>
  <c r="H85" i="10"/>
  <c r="H69" i="10"/>
  <c r="H74" i="10"/>
  <c r="M39" i="10"/>
  <c r="M37" i="10"/>
  <c r="M40" i="10"/>
  <c r="N2" i="10"/>
  <c r="M15" i="11"/>
  <c r="M41" i="10"/>
  <c r="M38" i="10"/>
  <c r="L42" i="10"/>
  <c r="K67" i="10"/>
  <c r="K62" i="10"/>
  <c r="K51" i="10"/>
  <c r="L50" i="10" s="1"/>
  <c r="K57" i="10"/>
  <c r="K83" i="10" s="1"/>
  <c r="N3" i="15"/>
  <c r="N12" i="10" s="1"/>
  <c r="K54" i="10"/>
  <c r="K59" i="10"/>
  <c r="K64" i="10"/>
  <c r="K45" i="10"/>
  <c r="L44" i="10" s="1"/>
  <c r="K56" i="10"/>
  <c r="K49" i="10"/>
  <c r="L48" i="10" s="1"/>
  <c r="K61" i="10"/>
  <c r="K66" i="10"/>
  <c r="O35" i="13"/>
  <c r="M1" i="10"/>
  <c r="L14" i="11"/>
  <c r="J92" i="10"/>
  <c r="J26" i="11" s="1"/>
  <c r="I12" i="12"/>
  <c r="J6" i="12"/>
  <c r="M9" i="15"/>
  <c r="K63" i="10"/>
  <c r="K68" i="10"/>
  <c r="K53" i="10"/>
  <c r="L52" i="10" s="1"/>
  <c r="K58" i="10"/>
  <c r="K47" i="10"/>
  <c r="L46" i="10" s="1"/>
  <c r="K55" i="10"/>
  <c r="K65" i="10"/>
  <c r="K60" i="10"/>
  <c r="H13" i="12"/>
  <c r="H16" i="12" s="1"/>
  <c r="K8" i="13"/>
  <c r="G31" i="10" s="1"/>
  <c r="AJ5" i="13"/>
  <c r="AJ9" i="13"/>
  <c r="G81" i="10"/>
  <c r="G72" i="10"/>
  <c r="G77" i="10"/>
  <c r="G82" i="10"/>
  <c r="G75" i="10"/>
  <c r="G70" i="10"/>
  <c r="G90" i="10"/>
  <c r="G91" i="10"/>
  <c r="G89" i="10"/>
  <c r="G83" i="10"/>
  <c r="G78" i="10"/>
  <c r="G73" i="10"/>
  <c r="G76" i="10"/>
  <c r="G71" i="10"/>
  <c r="G84" i="10"/>
  <c r="G88" i="10"/>
  <c r="K87" i="10" l="1"/>
  <c r="K84" i="10"/>
  <c r="K91" i="10"/>
  <c r="K90" i="10"/>
  <c r="J83" i="10"/>
  <c r="J85" i="10" s="1"/>
  <c r="K89" i="10"/>
  <c r="K82" i="10"/>
  <c r="K88" i="10"/>
  <c r="K81" i="10"/>
  <c r="J20" i="11"/>
  <c r="J131" i="10"/>
  <c r="I19" i="11"/>
  <c r="H22" i="11"/>
  <c r="L10" i="10"/>
  <c r="J14" i="10"/>
  <c r="F31" i="10"/>
  <c r="L20" i="10"/>
  <c r="H98" i="10"/>
  <c r="J19" i="11"/>
  <c r="J29" i="10"/>
  <c r="M9" i="10"/>
  <c r="M6" i="10"/>
  <c r="M7" i="10"/>
  <c r="M8" i="10"/>
  <c r="I94" i="10"/>
  <c r="L25" i="11"/>
  <c r="J9" i="12"/>
  <c r="J11" i="12"/>
  <c r="J10" i="12"/>
  <c r="H94" i="10"/>
  <c r="G92" i="10"/>
  <c r="I22" i="11"/>
  <c r="G85" i="10"/>
  <c r="H73" i="10"/>
  <c r="H78" i="10"/>
  <c r="K80" i="10"/>
  <c r="K85" i="10" s="1"/>
  <c r="I69" i="10"/>
  <c r="I74" i="10"/>
  <c r="H72" i="10"/>
  <c r="H77" i="10"/>
  <c r="H71" i="10"/>
  <c r="H76" i="10"/>
  <c r="H70" i="10"/>
  <c r="H75" i="10"/>
  <c r="L27" i="10"/>
  <c r="L20" i="11" s="1"/>
  <c r="K24" i="10"/>
  <c r="K131" i="10"/>
  <c r="AK5" i="13"/>
  <c r="AK9" i="13"/>
  <c r="K27" i="10"/>
  <c r="J94" i="10"/>
  <c r="N37" i="10"/>
  <c r="O2" i="10"/>
  <c r="N40" i="10"/>
  <c r="N41" i="10"/>
  <c r="N15" i="11"/>
  <c r="N39" i="10"/>
  <c r="N38" i="10"/>
  <c r="M42" i="10"/>
  <c r="L63" i="10"/>
  <c r="L53" i="10"/>
  <c r="M52" i="10" s="1"/>
  <c r="L68" i="10"/>
  <c r="L58" i="10"/>
  <c r="L55" i="10"/>
  <c r="L47" i="10"/>
  <c r="M46" i="10" s="1"/>
  <c r="L60" i="10"/>
  <c r="L65" i="10"/>
  <c r="N9" i="15"/>
  <c r="I13" i="12"/>
  <c r="I16" i="12" s="1"/>
  <c r="N1" i="10"/>
  <c r="M14" i="11"/>
  <c r="K6" i="12"/>
  <c r="J12" i="12"/>
  <c r="L54" i="10"/>
  <c r="L64" i="10"/>
  <c r="L45" i="10"/>
  <c r="M44" i="10" s="1"/>
  <c r="L59" i="10"/>
  <c r="L51" i="10"/>
  <c r="M50" i="10" s="1"/>
  <c r="L62" i="10"/>
  <c r="L67" i="10"/>
  <c r="L57" i="10"/>
  <c r="K92" i="10"/>
  <c r="K26" i="11" s="1"/>
  <c r="P35" i="13"/>
  <c r="L56" i="10"/>
  <c r="L49" i="10"/>
  <c r="M48" i="10" s="1"/>
  <c r="L61" i="10"/>
  <c r="L66" i="10"/>
  <c r="O3" i="15"/>
  <c r="O12" i="10" s="1"/>
  <c r="L8" i="13"/>
  <c r="L87" i="10" l="1"/>
  <c r="L80" i="10"/>
  <c r="L82" i="10"/>
  <c r="M25" i="11"/>
  <c r="J98" i="10"/>
  <c r="M10" i="10"/>
  <c r="K14" i="10"/>
  <c r="G130" i="10"/>
  <c r="G33" i="10"/>
  <c r="G24" i="11"/>
  <c r="G99" i="10"/>
  <c r="F99" i="10"/>
  <c r="F33" i="10"/>
  <c r="F130" i="10"/>
  <c r="F24" i="11"/>
  <c r="M20" i="10"/>
  <c r="K19" i="11"/>
  <c r="K29" i="10"/>
  <c r="N9" i="10"/>
  <c r="N6" i="10"/>
  <c r="N7" i="10"/>
  <c r="N8" i="10"/>
  <c r="J22" i="11"/>
  <c r="G26" i="11"/>
  <c r="G94" i="10"/>
  <c r="K9" i="12"/>
  <c r="K11" i="12"/>
  <c r="K10" i="12"/>
  <c r="L24" i="10"/>
  <c r="L131" i="10"/>
  <c r="L90" i="10"/>
  <c r="L91" i="10"/>
  <c r="L88" i="10"/>
  <c r="L84" i="10"/>
  <c r="I72" i="10"/>
  <c r="I77" i="10"/>
  <c r="I73" i="10"/>
  <c r="I78" i="10"/>
  <c r="L83" i="10"/>
  <c r="I71" i="10"/>
  <c r="I76" i="10"/>
  <c r="I70" i="10"/>
  <c r="I75" i="10"/>
  <c r="L89" i="10"/>
  <c r="L81" i="10"/>
  <c r="J74" i="10"/>
  <c r="J69" i="10"/>
  <c r="K20" i="11"/>
  <c r="AL5" i="13"/>
  <c r="AL9" i="13"/>
  <c r="G27" i="11"/>
  <c r="G100" i="10"/>
  <c r="G29" i="11" s="1"/>
  <c r="K94" i="10"/>
  <c r="O39" i="10"/>
  <c r="O15" i="11"/>
  <c r="O41" i="10"/>
  <c r="O38" i="10"/>
  <c r="O40" i="10"/>
  <c r="O37" i="10"/>
  <c r="P2" i="10"/>
  <c r="N42" i="10"/>
  <c r="M64" i="10"/>
  <c r="M45" i="10"/>
  <c r="N44" i="10" s="1"/>
  <c r="M59" i="10"/>
  <c r="M54" i="10"/>
  <c r="M61" i="10"/>
  <c r="M56" i="10"/>
  <c r="M66" i="10"/>
  <c r="M49" i="10"/>
  <c r="N48" i="10" s="1"/>
  <c r="M62" i="10"/>
  <c r="M57" i="10"/>
  <c r="M67" i="10"/>
  <c r="M51" i="10"/>
  <c r="N50" i="10" s="1"/>
  <c r="O1" i="10"/>
  <c r="N14" i="11"/>
  <c r="O9" i="15"/>
  <c r="P3" i="15"/>
  <c r="P12" i="10" s="1"/>
  <c r="J13" i="12"/>
  <c r="J16" i="12" s="1"/>
  <c r="Q35" i="13"/>
  <c r="M63" i="10"/>
  <c r="M58" i="10"/>
  <c r="M68" i="10"/>
  <c r="M53" i="10"/>
  <c r="N52" i="10" s="1"/>
  <c r="L6" i="12"/>
  <c r="K12" i="12"/>
  <c r="M47" i="10"/>
  <c r="N46" i="10" s="1"/>
  <c r="M60" i="10"/>
  <c r="M55" i="10"/>
  <c r="M65" i="10"/>
  <c r="M8" i="13"/>
  <c r="H31" i="10" s="1"/>
  <c r="M87" i="10" l="1"/>
  <c r="M84" i="10"/>
  <c r="M91" i="10"/>
  <c r="M83" i="10"/>
  <c r="M90" i="10"/>
  <c r="M82" i="10"/>
  <c r="M89" i="10"/>
  <c r="M81" i="10"/>
  <c r="M88" i="10"/>
  <c r="N25" i="11"/>
  <c r="G96" i="10"/>
  <c r="F96" i="10"/>
  <c r="N10" i="10"/>
  <c r="L14" i="10"/>
  <c r="H24" i="11"/>
  <c r="H99" i="10"/>
  <c r="H33" i="10"/>
  <c r="H130" i="10"/>
  <c r="F104" i="10"/>
  <c r="F27" i="11"/>
  <c r="F100" i="10"/>
  <c r="F29" i="11" s="1"/>
  <c r="N20" i="10"/>
  <c r="L19" i="11"/>
  <c r="L29" i="10"/>
  <c r="O9" i="10"/>
  <c r="O6" i="10"/>
  <c r="O7" i="10"/>
  <c r="O8" i="10"/>
  <c r="L9" i="12"/>
  <c r="L11" i="12"/>
  <c r="L10" i="12"/>
  <c r="L92" i="10"/>
  <c r="L85" i="10"/>
  <c r="K74" i="10"/>
  <c r="K69" i="10"/>
  <c r="J70" i="10"/>
  <c r="J75" i="10"/>
  <c r="J71" i="10"/>
  <c r="J76" i="10"/>
  <c r="J72" i="10"/>
  <c r="J77" i="10"/>
  <c r="M80" i="10"/>
  <c r="M85" i="10" s="1"/>
  <c r="J73" i="10"/>
  <c r="J78" i="10"/>
  <c r="K22" i="11"/>
  <c r="M131" i="10"/>
  <c r="M27" i="10"/>
  <c r="K98" i="10"/>
  <c r="M24" i="10"/>
  <c r="AM5" i="13"/>
  <c r="AM9" i="13"/>
  <c r="N24" i="10"/>
  <c r="H100" i="10"/>
  <c r="H29" i="11" s="1"/>
  <c r="O42" i="10"/>
  <c r="P15" i="11"/>
  <c r="P40" i="10"/>
  <c r="Q2" i="10"/>
  <c r="P38" i="10"/>
  <c r="P37" i="10"/>
  <c r="P41" i="10"/>
  <c r="P39" i="10"/>
  <c r="N67" i="10"/>
  <c r="N51" i="10"/>
  <c r="O50" i="10" s="1"/>
  <c r="N57" i="10"/>
  <c r="N62" i="10"/>
  <c r="N47" i="10"/>
  <c r="O46" i="10" s="1"/>
  <c r="N60" i="10"/>
  <c r="N55" i="10"/>
  <c r="N65" i="10"/>
  <c r="N45" i="10"/>
  <c r="O44" i="10" s="1"/>
  <c r="N64" i="10"/>
  <c r="N59" i="10"/>
  <c r="N54" i="10"/>
  <c r="N61" i="10"/>
  <c r="N56" i="10"/>
  <c r="N66" i="10"/>
  <c r="N49" i="10"/>
  <c r="O48" i="10" s="1"/>
  <c r="P1" i="10"/>
  <c r="O14" i="11"/>
  <c r="P9" i="15"/>
  <c r="N58" i="10"/>
  <c r="N68" i="10"/>
  <c r="N53" i="10"/>
  <c r="O52" i="10" s="1"/>
  <c r="N63" i="10"/>
  <c r="K13" i="12"/>
  <c r="K16" i="12" s="1"/>
  <c r="M6" i="12"/>
  <c r="L12" i="12"/>
  <c r="R35" i="13"/>
  <c r="M92" i="10"/>
  <c r="M26" i="11" s="1"/>
  <c r="Q3" i="15"/>
  <c r="Q12" i="10" s="1"/>
  <c r="N8" i="13"/>
  <c r="I31" i="10" s="1"/>
  <c r="N80" i="10" l="1"/>
  <c r="N87" i="10"/>
  <c r="N91" i="10"/>
  <c r="N84" i="10"/>
  <c r="N90" i="10"/>
  <c r="N83" i="10"/>
  <c r="N82" i="10"/>
  <c r="N89" i="10"/>
  <c r="N81" i="10"/>
  <c r="N88" i="10"/>
  <c r="L98" i="10"/>
  <c r="H96" i="10"/>
  <c r="H27" i="11"/>
  <c r="O10" i="10"/>
  <c r="M14" i="10"/>
  <c r="I99" i="10"/>
  <c r="I24" i="11"/>
  <c r="I33" i="10"/>
  <c r="I130" i="10"/>
  <c r="F106" i="10"/>
  <c r="G102" i="10"/>
  <c r="F33" i="11"/>
  <c r="O20" i="10"/>
  <c r="M29" i="10"/>
  <c r="P9" i="10"/>
  <c r="P6" i="10"/>
  <c r="P7" i="10"/>
  <c r="P8" i="10"/>
  <c r="L26" i="11"/>
  <c r="O25" i="11"/>
  <c r="L22" i="11"/>
  <c r="M9" i="12"/>
  <c r="M11" i="12"/>
  <c r="M10" i="12"/>
  <c r="L94" i="10"/>
  <c r="K78" i="10"/>
  <c r="K73" i="10"/>
  <c r="K77" i="10"/>
  <c r="K72" i="10"/>
  <c r="K75" i="10"/>
  <c r="K70" i="10"/>
  <c r="L74" i="10"/>
  <c r="L69" i="10"/>
  <c r="K71" i="10"/>
  <c r="K76" i="10"/>
  <c r="M20" i="11"/>
  <c r="M19" i="11"/>
  <c r="N131" i="10"/>
  <c r="N27" i="10"/>
  <c r="AN5" i="13"/>
  <c r="AO8" i="13" s="1"/>
  <c r="AP18" i="10" s="1"/>
  <c r="AN9" i="13"/>
  <c r="N85" i="10"/>
  <c r="Q40" i="10"/>
  <c r="Q38" i="10"/>
  <c r="Q37" i="10"/>
  <c r="Q39" i="10"/>
  <c r="R2" i="10"/>
  <c r="Q41" i="10"/>
  <c r="Q15" i="11"/>
  <c r="L13" i="12"/>
  <c r="L16" i="12" s="1"/>
  <c r="P42" i="10"/>
  <c r="O68" i="10"/>
  <c r="O63" i="10"/>
  <c r="O53" i="10"/>
  <c r="P52" i="10" s="1"/>
  <c r="O58" i="10"/>
  <c r="S35" i="13"/>
  <c r="O55" i="10"/>
  <c r="O65" i="10"/>
  <c r="O47" i="10"/>
  <c r="P46" i="10" s="1"/>
  <c r="O60" i="10"/>
  <c r="O57" i="10"/>
  <c r="O67" i="10"/>
  <c r="O62" i="10"/>
  <c r="O51" i="10"/>
  <c r="P50" i="10" s="1"/>
  <c r="P14" i="11"/>
  <c r="Q1" i="10"/>
  <c r="N92" i="10"/>
  <c r="R3" i="15"/>
  <c r="R12" i="10" s="1"/>
  <c r="M94" i="10"/>
  <c r="M12" i="12"/>
  <c r="N6" i="12"/>
  <c r="N19" i="11"/>
  <c r="O49" i="10"/>
  <c r="P48" i="10" s="1"/>
  <c r="O56" i="10"/>
  <c r="O61" i="10"/>
  <c r="O66" i="10"/>
  <c r="Q9" i="15"/>
  <c r="O54" i="10"/>
  <c r="O59" i="10"/>
  <c r="O64" i="10"/>
  <c r="O45" i="10"/>
  <c r="P44" i="10" s="1"/>
  <c r="O8" i="13"/>
  <c r="J31" i="10" s="1"/>
  <c r="O87" i="10" l="1"/>
  <c r="O84" i="10"/>
  <c r="O91" i="10"/>
  <c r="O90" i="10"/>
  <c r="O83" i="10"/>
  <c r="O89" i="10"/>
  <c r="O82" i="10"/>
  <c r="O88" i="10"/>
  <c r="O81" i="10"/>
  <c r="N20" i="11"/>
  <c r="P25" i="11"/>
  <c r="M22" i="11"/>
  <c r="I96" i="10"/>
  <c r="P10" i="10"/>
  <c r="N14" i="10"/>
  <c r="J99" i="10"/>
  <c r="J130" i="10"/>
  <c r="J24" i="11"/>
  <c r="J33" i="10"/>
  <c r="G31" i="11"/>
  <c r="G104" i="10"/>
  <c r="F108" i="10"/>
  <c r="F134" i="10"/>
  <c r="F35" i="11"/>
  <c r="I27" i="11"/>
  <c r="I100" i="10"/>
  <c r="I29" i="11" s="1"/>
  <c r="P20" i="10"/>
  <c r="N29" i="10"/>
  <c r="Q9" i="10"/>
  <c r="Q6" i="10"/>
  <c r="Q7" i="10"/>
  <c r="Q8" i="10"/>
  <c r="N9" i="12"/>
  <c r="N11" i="12"/>
  <c r="N10" i="12"/>
  <c r="L75" i="10"/>
  <c r="L70" i="10"/>
  <c r="L78" i="10"/>
  <c r="L73" i="10"/>
  <c r="M69" i="10"/>
  <c r="M74" i="10"/>
  <c r="L77" i="10"/>
  <c r="L72" i="10"/>
  <c r="O80" i="10"/>
  <c r="O85" i="10" s="1"/>
  <c r="N26" i="11"/>
  <c r="L76" i="10"/>
  <c r="L71" i="10"/>
  <c r="O131" i="10"/>
  <c r="M98" i="10"/>
  <c r="O27" i="10"/>
  <c r="O24" i="10"/>
  <c r="AO5" i="13"/>
  <c r="AO9" i="13"/>
  <c r="P131" i="10"/>
  <c r="Q42" i="10"/>
  <c r="R15" i="11"/>
  <c r="R39" i="10"/>
  <c r="R41" i="10"/>
  <c r="R37" i="10"/>
  <c r="R38" i="10"/>
  <c r="R40" i="10"/>
  <c r="S2" i="10"/>
  <c r="P49" i="10"/>
  <c r="Q48" i="10" s="1"/>
  <c r="P61" i="10"/>
  <c r="P66" i="10"/>
  <c r="P56" i="10"/>
  <c r="P59" i="10"/>
  <c r="P54" i="10"/>
  <c r="P45" i="10"/>
  <c r="Q44" i="10" s="1"/>
  <c r="P64" i="10"/>
  <c r="P55" i="10"/>
  <c r="P65" i="10"/>
  <c r="P60" i="10"/>
  <c r="P47" i="10"/>
  <c r="Q46" i="10" s="1"/>
  <c r="T35" i="13"/>
  <c r="P58" i="10"/>
  <c r="P53" i="10"/>
  <c r="Q52" i="10" s="1"/>
  <c r="P63" i="10"/>
  <c r="P68" i="10"/>
  <c r="R9" i="15"/>
  <c r="S3" i="15"/>
  <c r="S12" i="10" s="1"/>
  <c r="N94" i="10"/>
  <c r="N12" i="12"/>
  <c r="O6" i="12"/>
  <c r="P51" i="10"/>
  <c r="Q50" i="10" s="1"/>
  <c r="P67" i="10"/>
  <c r="P57" i="10"/>
  <c r="P62" i="10"/>
  <c r="O92" i="10"/>
  <c r="M13" i="12"/>
  <c r="M16" i="12" s="1"/>
  <c r="R1" i="10"/>
  <c r="Q14" i="11"/>
  <c r="P8" i="13"/>
  <c r="K31" i="10" s="1"/>
  <c r="P80" i="10" l="1"/>
  <c r="P87" i="10"/>
  <c r="P90" i="10"/>
  <c r="P83" i="10"/>
  <c r="P82" i="10"/>
  <c r="P88" i="10"/>
  <c r="P81" i="10"/>
  <c r="O20" i="11"/>
  <c r="Q25" i="11"/>
  <c r="O26" i="11"/>
  <c r="N98" i="10"/>
  <c r="J96" i="10"/>
  <c r="Q10" i="10"/>
  <c r="O14" i="10"/>
  <c r="K33" i="10"/>
  <c r="K24" i="11"/>
  <c r="K99" i="10"/>
  <c r="K130" i="10"/>
  <c r="F37" i="11"/>
  <c r="F111" i="10"/>
  <c r="F115" i="10"/>
  <c r="G106" i="10"/>
  <c r="H102" i="10"/>
  <c r="G33" i="11"/>
  <c r="G108" i="10"/>
  <c r="J27" i="11"/>
  <c r="J100" i="10"/>
  <c r="J29" i="11" s="1"/>
  <c r="Q20" i="10"/>
  <c r="O19" i="11"/>
  <c r="O29" i="10"/>
  <c r="R9" i="10"/>
  <c r="R6" i="10"/>
  <c r="R7" i="10"/>
  <c r="R8" i="10"/>
  <c r="O9" i="12"/>
  <c r="O11" i="12"/>
  <c r="O10" i="12"/>
  <c r="K27" i="11"/>
  <c r="P84" i="10"/>
  <c r="P85" i="10" s="1"/>
  <c r="P91" i="10"/>
  <c r="M72" i="10"/>
  <c r="M77" i="10"/>
  <c r="N74" i="10"/>
  <c r="N69" i="10"/>
  <c r="M75" i="10"/>
  <c r="M70" i="10"/>
  <c r="P89" i="10"/>
  <c r="M76" i="10"/>
  <c r="M71" i="10"/>
  <c r="M78" i="10"/>
  <c r="M73" i="10"/>
  <c r="N22" i="11"/>
  <c r="K100" i="10"/>
  <c r="K29" i="11" s="1"/>
  <c r="P27" i="10"/>
  <c r="P24" i="10"/>
  <c r="AP5" i="13"/>
  <c r="AP9" i="13"/>
  <c r="AP8" i="13"/>
  <c r="AQ18" i="10" s="1"/>
  <c r="AQ31" i="10" s="1"/>
  <c r="AQ24" i="11" s="1"/>
  <c r="Q24" i="10"/>
  <c r="N13" i="12"/>
  <c r="N16" i="12" s="1"/>
  <c r="S39" i="10"/>
  <c r="S15" i="11"/>
  <c r="S41" i="10"/>
  <c r="S40" i="10"/>
  <c r="S38" i="10"/>
  <c r="S37" i="10"/>
  <c r="T2" i="10"/>
  <c r="R42" i="10"/>
  <c r="Q62" i="10"/>
  <c r="Q57" i="10"/>
  <c r="Q51" i="10"/>
  <c r="R50" i="10" s="1"/>
  <c r="Q67" i="10"/>
  <c r="Q47" i="10"/>
  <c r="R46" i="10" s="1"/>
  <c r="Q60" i="10"/>
  <c r="Q55" i="10"/>
  <c r="Q65" i="10"/>
  <c r="Q64" i="10"/>
  <c r="Q59" i="10"/>
  <c r="Q45" i="10"/>
  <c r="R44" i="10" s="1"/>
  <c r="Q54" i="10"/>
  <c r="S9" i="15"/>
  <c r="U35" i="13"/>
  <c r="Q53" i="10"/>
  <c r="R52" i="10" s="1"/>
  <c r="Q63" i="10"/>
  <c r="Q68" i="10"/>
  <c r="Q58" i="10"/>
  <c r="S1" i="10"/>
  <c r="R14" i="11"/>
  <c r="P6" i="12"/>
  <c r="O12" i="12"/>
  <c r="O94" i="10"/>
  <c r="Q49" i="10"/>
  <c r="R48" i="10" s="1"/>
  <c r="Q66" i="10"/>
  <c r="Q56" i="10"/>
  <c r="Q61" i="10"/>
  <c r="T3" i="15"/>
  <c r="T12" i="10" s="1"/>
  <c r="Q8" i="13"/>
  <c r="L31" i="10" s="1"/>
  <c r="Q80" i="10" l="1"/>
  <c r="Q87" i="10"/>
  <c r="G118" i="10"/>
  <c r="Q84" i="10"/>
  <c r="Q91" i="10"/>
  <c r="Q83" i="10"/>
  <c r="Q90" i="10"/>
  <c r="Q89" i="10"/>
  <c r="Q82" i="10"/>
  <c r="Q81" i="10"/>
  <c r="Q88" i="10"/>
  <c r="P20" i="11"/>
  <c r="R25" i="11"/>
  <c r="K96" i="10"/>
  <c r="F40" i="11"/>
  <c r="F43" i="11"/>
  <c r="R10" i="10"/>
  <c r="P14" i="10"/>
  <c r="L24" i="11"/>
  <c r="L33" i="10"/>
  <c r="L130" i="10"/>
  <c r="L99" i="10"/>
  <c r="G37" i="11"/>
  <c r="G115" i="10"/>
  <c r="G111" i="10"/>
  <c r="G46" i="11"/>
  <c r="H104" i="10"/>
  <c r="H31" i="11"/>
  <c r="G134" i="10"/>
  <c r="G35" i="11"/>
  <c r="R20" i="10"/>
  <c r="P19" i="11"/>
  <c r="P29" i="10"/>
  <c r="S9" i="10"/>
  <c r="S6" i="10"/>
  <c r="S7" i="10"/>
  <c r="S8" i="10"/>
  <c r="P9" i="12"/>
  <c r="P11" i="12"/>
  <c r="P10" i="12"/>
  <c r="P92" i="10"/>
  <c r="O74" i="10"/>
  <c r="O69" i="10"/>
  <c r="N78" i="10"/>
  <c r="N73" i="10"/>
  <c r="N76" i="10"/>
  <c r="N71" i="10"/>
  <c r="N75" i="10"/>
  <c r="N70" i="10"/>
  <c r="N77" i="10"/>
  <c r="N72" i="10"/>
  <c r="O98" i="10"/>
  <c r="R27" i="10"/>
  <c r="R20" i="11" s="1"/>
  <c r="O22" i="11"/>
  <c r="Q27" i="10"/>
  <c r="Q131" i="10"/>
  <c r="AQ5" i="13"/>
  <c r="AQ9" i="13"/>
  <c r="AQ8" i="13"/>
  <c r="L100" i="10"/>
  <c r="L29" i="11" s="1"/>
  <c r="T39" i="10"/>
  <c r="T40" i="10"/>
  <c r="T41" i="10"/>
  <c r="T38" i="10"/>
  <c r="T37" i="10"/>
  <c r="U2" i="10"/>
  <c r="T15" i="11"/>
  <c r="O13" i="12"/>
  <c r="O16" i="12" s="1"/>
  <c r="S42" i="10"/>
  <c r="R56" i="10"/>
  <c r="R66" i="10"/>
  <c r="R49" i="10"/>
  <c r="S48" i="10" s="1"/>
  <c r="R61" i="10"/>
  <c r="R47" i="10"/>
  <c r="S46" i="10" s="1"/>
  <c r="R65" i="10"/>
  <c r="R60" i="10"/>
  <c r="R55" i="10"/>
  <c r="R59" i="10"/>
  <c r="R54" i="10"/>
  <c r="R64" i="10"/>
  <c r="R45" i="10"/>
  <c r="S44" i="10" s="1"/>
  <c r="T9" i="15"/>
  <c r="Q92" i="10"/>
  <c r="Q26" i="11" s="1"/>
  <c r="T1" i="10"/>
  <c r="S14" i="11"/>
  <c r="Q19" i="11"/>
  <c r="P12" i="12"/>
  <c r="Q6" i="12"/>
  <c r="R53" i="10"/>
  <c r="S52" i="10" s="1"/>
  <c r="R58" i="10"/>
  <c r="R68" i="10"/>
  <c r="R63" i="10"/>
  <c r="V35" i="13"/>
  <c r="Q85" i="10"/>
  <c r="U3" i="15"/>
  <c r="U12" i="10" s="1"/>
  <c r="R57" i="10"/>
  <c r="R67" i="10"/>
  <c r="R51" i="10"/>
  <c r="S50" i="10" s="1"/>
  <c r="R62" i="10"/>
  <c r="R8" i="13"/>
  <c r="M31" i="10" s="1"/>
  <c r="AL31" i="10" l="1"/>
  <c r="AL24" i="11" s="1"/>
  <c r="AR18" i="10"/>
  <c r="AR31" i="10" s="1"/>
  <c r="AR24" i="11" s="1"/>
  <c r="R87" i="10"/>
  <c r="R91" i="10"/>
  <c r="R84" i="10"/>
  <c r="R90" i="10"/>
  <c r="R83" i="10"/>
  <c r="R82" i="10"/>
  <c r="R81" i="10"/>
  <c r="R88" i="10"/>
  <c r="Q29" i="10"/>
  <c r="S25" i="11"/>
  <c r="P26" i="11"/>
  <c r="P98" i="10"/>
  <c r="L96" i="10"/>
  <c r="L27" i="11"/>
  <c r="G40" i="11"/>
  <c r="G43" i="11"/>
  <c r="S10" i="10"/>
  <c r="Q14" i="10"/>
  <c r="M24" i="11"/>
  <c r="M33" i="10"/>
  <c r="M99" i="10"/>
  <c r="M130" i="10"/>
  <c r="I102" i="10"/>
  <c r="H33" i="11"/>
  <c r="H106" i="10"/>
  <c r="H108" i="10"/>
  <c r="AR5" i="13"/>
  <c r="AR8" i="13"/>
  <c r="AR9" i="13"/>
  <c r="AO31" i="10"/>
  <c r="AO24" i="11" s="1"/>
  <c r="S20" i="10"/>
  <c r="T9" i="10"/>
  <c r="T6" i="10"/>
  <c r="T7" i="10"/>
  <c r="T8" i="10"/>
  <c r="P94" i="10"/>
  <c r="R24" i="10"/>
  <c r="Q9" i="12"/>
  <c r="Q11" i="12"/>
  <c r="Q10" i="12"/>
  <c r="O70" i="10"/>
  <c r="O75" i="10"/>
  <c r="O76" i="10"/>
  <c r="O71" i="10"/>
  <c r="R80" i="10"/>
  <c r="R85" i="10" s="1"/>
  <c r="R89" i="10"/>
  <c r="R92" i="10" s="1"/>
  <c r="O78" i="10"/>
  <c r="O73" i="10"/>
  <c r="P74" i="10"/>
  <c r="P69" i="10"/>
  <c r="O77" i="10"/>
  <c r="O72" i="10"/>
  <c r="P22" i="11"/>
  <c r="R131" i="10"/>
  <c r="S24" i="10"/>
  <c r="Q20" i="11"/>
  <c r="Q98" i="10"/>
  <c r="M27" i="11"/>
  <c r="P13" i="12"/>
  <c r="P16" i="12" s="1"/>
  <c r="Q94" i="10"/>
  <c r="U38" i="10"/>
  <c r="V2" i="10"/>
  <c r="U15" i="11"/>
  <c r="U39" i="10"/>
  <c r="U37" i="10"/>
  <c r="U41" i="10"/>
  <c r="U40" i="10"/>
  <c r="T42" i="10"/>
  <c r="S59" i="10"/>
  <c r="S64" i="10"/>
  <c r="S45" i="10"/>
  <c r="T44" i="10" s="1"/>
  <c r="S54" i="10"/>
  <c r="S51" i="10"/>
  <c r="T50" i="10" s="1"/>
  <c r="S57" i="10"/>
  <c r="S67" i="10"/>
  <c r="S62" i="10"/>
  <c r="S63" i="10"/>
  <c r="S68" i="10"/>
  <c r="S53" i="10"/>
  <c r="T52" i="10" s="1"/>
  <c r="S58" i="10"/>
  <c r="W35" i="13"/>
  <c r="S65" i="10"/>
  <c r="S60" i="10"/>
  <c r="S47" i="10"/>
  <c r="T46" i="10" s="1"/>
  <c r="S55" i="10"/>
  <c r="U9" i="15"/>
  <c r="V3" i="15"/>
  <c r="V12" i="10" s="1"/>
  <c r="Q12" i="12"/>
  <c r="R6" i="12"/>
  <c r="S66" i="10"/>
  <c r="S61" i="10"/>
  <c r="S49" i="10"/>
  <c r="T48" i="10" s="1"/>
  <c r="S56" i="10"/>
  <c r="U1" i="10"/>
  <c r="T14" i="11"/>
  <c r="S8" i="13"/>
  <c r="N31" i="10" s="1"/>
  <c r="AP31" i="10" l="1"/>
  <c r="AP24" i="11" s="1"/>
  <c r="AS18" i="10"/>
  <c r="AS31" i="10" s="1"/>
  <c r="S80" i="10"/>
  <c r="S87" i="10"/>
  <c r="S84" i="10"/>
  <c r="S91" i="10"/>
  <c r="S90" i="10"/>
  <c r="S83" i="10"/>
  <c r="S82" i="10"/>
  <c r="S89" i="10"/>
  <c r="S81" i="10"/>
  <c r="S88" i="10"/>
  <c r="R29" i="10"/>
  <c r="T25" i="11"/>
  <c r="R26" i="11"/>
  <c r="M96" i="10"/>
  <c r="M100" i="10"/>
  <c r="M29" i="11" s="1"/>
  <c r="AM31" i="10"/>
  <c r="AM24" i="11" s="1"/>
  <c r="AN31" i="10"/>
  <c r="AN24" i="11" s="1"/>
  <c r="T10" i="10"/>
  <c r="R14" i="10"/>
  <c r="N24" i="11"/>
  <c r="N130" i="10"/>
  <c r="N99" i="10"/>
  <c r="N33" i="10"/>
  <c r="H115" i="10"/>
  <c r="H37" i="11"/>
  <c r="H118" i="10"/>
  <c r="H46" i="11" s="1"/>
  <c r="H111" i="10"/>
  <c r="H35" i="11"/>
  <c r="H134" i="10"/>
  <c r="I104" i="10"/>
  <c r="I31" i="11"/>
  <c r="T20" i="10"/>
  <c r="U9" i="10"/>
  <c r="U6" i="10"/>
  <c r="U7" i="10"/>
  <c r="U8" i="10"/>
  <c r="R19" i="11"/>
  <c r="R9" i="12"/>
  <c r="R11" i="12"/>
  <c r="R10" i="12"/>
  <c r="P77" i="10"/>
  <c r="P72" i="10"/>
  <c r="P78" i="10"/>
  <c r="P73" i="10"/>
  <c r="P71" i="10"/>
  <c r="P76" i="10"/>
  <c r="Q74" i="10"/>
  <c r="Q69" i="10"/>
  <c r="P75" i="10"/>
  <c r="P70" i="10"/>
  <c r="S131" i="10"/>
  <c r="S27" i="10"/>
  <c r="Q22" i="11"/>
  <c r="T27" i="10"/>
  <c r="T20" i="11" s="1"/>
  <c r="N100" i="10"/>
  <c r="N29" i="11" s="1"/>
  <c r="U42" i="10"/>
  <c r="V38" i="10"/>
  <c r="V40" i="10"/>
  <c r="V37" i="10"/>
  <c r="V39" i="10"/>
  <c r="W2" i="10"/>
  <c r="V15" i="11"/>
  <c r="V41" i="10"/>
  <c r="T59" i="10"/>
  <c r="T54" i="10"/>
  <c r="T45" i="10"/>
  <c r="U44" i="10" s="1"/>
  <c r="T64" i="10"/>
  <c r="T61" i="10"/>
  <c r="T56" i="10"/>
  <c r="T49" i="10"/>
  <c r="U48" i="10" s="1"/>
  <c r="T66" i="10"/>
  <c r="R94" i="10"/>
  <c r="Q13" i="12"/>
  <c r="Q16" i="12" s="1"/>
  <c r="S19" i="11"/>
  <c r="S6" i="12"/>
  <c r="R12" i="12"/>
  <c r="W3" i="15"/>
  <c r="W12" i="10" s="1"/>
  <c r="T53" i="10"/>
  <c r="U52" i="10" s="1"/>
  <c r="T63" i="10"/>
  <c r="T58" i="10"/>
  <c r="T68" i="10"/>
  <c r="T55" i="10"/>
  <c r="T65" i="10"/>
  <c r="T47" i="10"/>
  <c r="U46" i="10" s="1"/>
  <c r="T60" i="10"/>
  <c r="T62" i="10"/>
  <c r="T57" i="10"/>
  <c r="T51" i="10"/>
  <c r="U50" i="10" s="1"/>
  <c r="T67" i="10"/>
  <c r="R98" i="10"/>
  <c r="R22" i="11"/>
  <c r="V9" i="15"/>
  <c r="X35" i="13"/>
  <c r="V1" i="10"/>
  <c r="U14" i="11"/>
  <c r="S85" i="10"/>
  <c r="S92" i="10"/>
  <c r="T8" i="13"/>
  <c r="O31" i="10" s="1"/>
  <c r="T80" i="10" l="1"/>
  <c r="T87" i="10"/>
  <c r="T84" i="10"/>
  <c r="T91" i="10"/>
  <c r="T83" i="10"/>
  <c r="T90" i="10"/>
  <c r="T82" i="10"/>
  <c r="T89" i="10"/>
  <c r="T88" i="10"/>
  <c r="T81" i="10"/>
  <c r="S20" i="11"/>
  <c r="U25" i="11"/>
  <c r="S26" i="11"/>
  <c r="N96" i="10"/>
  <c r="N27" i="11"/>
  <c r="H40" i="11"/>
  <c r="H43" i="11"/>
  <c r="U10" i="10"/>
  <c r="S14" i="10"/>
  <c r="I33" i="11"/>
  <c r="J102" i="10"/>
  <c r="I106" i="10"/>
  <c r="I108" i="10"/>
  <c r="O130" i="10"/>
  <c r="O33" i="10"/>
  <c r="O99" i="10"/>
  <c r="O24" i="11"/>
  <c r="U20" i="10"/>
  <c r="S29" i="10"/>
  <c r="V9" i="10"/>
  <c r="V6" i="10"/>
  <c r="V7" i="10"/>
  <c r="V8" i="10"/>
  <c r="S9" i="12"/>
  <c r="S11" i="12"/>
  <c r="S10" i="12"/>
  <c r="Q75" i="10"/>
  <c r="Q70" i="10"/>
  <c r="Q77" i="10"/>
  <c r="Q72" i="10"/>
  <c r="R74" i="10"/>
  <c r="R69" i="10"/>
  <c r="Q76" i="10"/>
  <c r="Q71" i="10"/>
  <c r="Q78" i="10"/>
  <c r="Q73" i="10"/>
  <c r="U24" i="10"/>
  <c r="T24" i="10"/>
  <c r="T131" i="10"/>
  <c r="O27" i="11"/>
  <c r="V42" i="10"/>
  <c r="W38" i="10"/>
  <c r="W37" i="10"/>
  <c r="W39" i="10"/>
  <c r="X2" i="10"/>
  <c r="W40" i="10"/>
  <c r="W15" i="11"/>
  <c r="W41" i="10"/>
  <c r="U64" i="10"/>
  <c r="U45" i="10"/>
  <c r="V44" i="10" s="1"/>
  <c r="U59" i="10"/>
  <c r="U54" i="10"/>
  <c r="S12" i="12"/>
  <c r="T6" i="12"/>
  <c r="U55" i="10"/>
  <c r="U65" i="10"/>
  <c r="U47" i="10"/>
  <c r="V46" i="10" s="1"/>
  <c r="U60" i="10"/>
  <c r="U63" i="10"/>
  <c r="U58" i="10"/>
  <c r="U53" i="10"/>
  <c r="V52" i="10" s="1"/>
  <c r="U68" i="10"/>
  <c r="Y35" i="13"/>
  <c r="R13" i="12"/>
  <c r="R16" i="12" s="1"/>
  <c r="T85" i="10"/>
  <c r="S94" i="10"/>
  <c r="V14" i="11"/>
  <c r="W1" i="10"/>
  <c r="W9" i="15"/>
  <c r="T92" i="10"/>
  <c r="U51" i="10"/>
  <c r="V50" i="10" s="1"/>
  <c r="U62" i="10"/>
  <c r="U57" i="10"/>
  <c r="U67" i="10"/>
  <c r="U66" i="10"/>
  <c r="U49" i="10"/>
  <c r="V48" i="10" s="1"/>
  <c r="U61" i="10"/>
  <c r="U56" i="10"/>
  <c r="X3" i="15"/>
  <c r="X12" i="10" s="1"/>
  <c r="U8" i="13"/>
  <c r="P31" i="10" s="1"/>
  <c r="U80" i="10" l="1"/>
  <c r="U87" i="10"/>
  <c r="U84" i="10"/>
  <c r="U91" i="10"/>
  <c r="U83" i="10"/>
  <c r="U90" i="10"/>
  <c r="U82" i="10"/>
  <c r="U89" i="10"/>
  <c r="U88" i="10"/>
  <c r="U81" i="10"/>
  <c r="T29" i="10"/>
  <c r="V25" i="11"/>
  <c r="T26" i="11"/>
  <c r="S98" i="10"/>
  <c r="O96" i="10"/>
  <c r="O100" i="10"/>
  <c r="O29" i="11" s="1"/>
  <c r="V10" i="10"/>
  <c r="T14" i="10"/>
  <c r="I118" i="10"/>
  <c r="I46" i="11" s="1"/>
  <c r="I37" i="11"/>
  <c r="I115" i="10"/>
  <c r="I111" i="10"/>
  <c r="I134" i="10"/>
  <c r="I35" i="11"/>
  <c r="J31" i="11"/>
  <c r="J104" i="10"/>
  <c r="P24" i="11"/>
  <c r="P33" i="10"/>
  <c r="P130" i="10"/>
  <c r="P99" i="10"/>
  <c r="V20" i="10"/>
  <c r="W9" i="10"/>
  <c r="W6" i="10"/>
  <c r="W7" i="10"/>
  <c r="W8" i="10"/>
  <c r="T9" i="12"/>
  <c r="T11" i="12"/>
  <c r="T10" i="12"/>
  <c r="S22" i="11"/>
  <c r="U131" i="10"/>
  <c r="U27" i="10"/>
  <c r="R76" i="10"/>
  <c r="R71" i="10"/>
  <c r="R77" i="10"/>
  <c r="R72" i="10"/>
  <c r="R75" i="10"/>
  <c r="R70" i="10"/>
  <c r="R78" i="10"/>
  <c r="R73" i="10"/>
  <c r="S74" i="10"/>
  <c r="S69" i="10"/>
  <c r="T19" i="11"/>
  <c r="V131" i="10"/>
  <c r="P27" i="11"/>
  <c r="W42" i="10"/>
  <c r="X38" i="10"/>
  <c r="X41" i="10"/>
  <c r="X37" i="10"/>
  <c r="X15" i="11"/>
  <c r="X39" i="10"/>
  <c r="X40" i="10"/>
  <c r="Y2" i="10"/>
  <c r="V59" i="10"/>
  <c r="V54" i="10"/>
  <c r="V64" i="10"/>
  <c r="V45" i="10"/>
  <c r="W44" i="10" s="1"/>
  <c r="V62" i="10"/>
  <c r="V57" i="10"/>
  <c r="V51" i="10"/>
  <c r="W50" i="10" s="1"/>
  <c r="V67" i="10"/>
  <c r="V58" i="10"/>
  <c r="V68" i="10"/>
  <c r="V53" i="10"/>
  <c r="W52" i="10" s="1"/>
  <c r="V63" i="10"/>
  <c r="U19" i="11"/>
  <c r="S13" i="12"/>
  <c r="S16" i="12" s="1"/>
  <c r="X9" i="15"/>
  <c r="V61" i="10"/>
  <c r="V56" i="10"/>
  <c r="V66" i="10"/>
  <c r="V49" i="10"/>
  <c r="W48" i="10" s="1"/>
  <c r="Y3" i="15"/>
  <c r="Y12" i="10" s="1"/>
  <c r="X1" i="10"/>
  <c r="W14" i="11"/>
  <c r="T94" i="10"/>
  <c r="Z35" i="13"/>
  <c r="T98" i="10"/>
  <c r="T22" i="11"/>
  <c r="U6" i="12"/>
  <c r="T12" i="12"/>
  <c r="U85" i="10"/>
  <c r="V47" i="10"/>
  <c r="W46" i="10" s="1"/>
  <c r="V60" i="10"/>
  <c r="V55" i="10"/>
  <c r="V65" i="10"/>
  <c r="U92" i="10"/>
  <c r="V8" i="13"/>
  <c r="Q31" i="10" s="1"/>
  <c r="V80" i="10" l="1"/>
  <c r="V87" i="10"/>
  <c r="V91" i="10"/>
  <c r="V84" i="10"/>
  <c r="V83" i="10"/>
  <c r="V90" i="10"/>
  <c r="V82" i="10"/>
  <c r="V89" i="10"/>
  <c r="V81" i="10"/>
  <c r="V88" i="10"/>
  <c r="U20" i="11"/>
  <c r="W25" i="11"/>
  <c r="U26" i="11"/>
  <c r="P96" i="10"/>
  <c r="P100" i="10"/>
  <c r="P29" i="11" s="1"/>
  <c r="I40" i="11"/>
  <c r="I43" i="11"/>
  <c r="W10" i="10"/>
  <c r="U14" i="10"/>
  <c r="J106" i="10"/>
  <c r="K102" i="10"/>
  <c r="J33" i="11"/>
  <c r="J108" i="10"/>
  <c r="Q99" i="10"/>
  <c r="Q130" i="10"/>
  <c r="Q24" i="11"/>
  <c r="Q33" i="10"/>
  <c r="W20" i="10"/>
  <c r="U29" i="10"/>
  <c r="X9" i="10"/>
  <c r="X6" i="10"/>
  <c r="X7" i="10"/>
  <c r="X8" i="10"/>
  <c r="U9" i="12"/>
  <c r="U11" i="12"/>
  <c r="U10" i="12"/>
  <c r="T74" i="10"/>
  <c r="T69" i="10"/>
  <c r="S77" i="10"/>
  <c r="S72" i="10"/>
  <c r="S78" i="10"/>
  <c r="S73" i="10"/>
  <c r="S75" i="10"/>
  <c r="S70" i="10"/>
  <c r="S76" i="10"/>
  <c r="S71" i="10"/>
  <c r="W24" i="10"/>
  <c r="V27" i="10"/>
  <c r="V24" i="10"/>
  <c r="X42" i="10"/>
  <c r="T13" i="12"/>
  <c r="T16" i="12" s="1"/>
  <c r="U94" i="10"/>
  <c r="Y37" i="10"/>
  <c r="Y38" i="10"/>
  <c r="Y40" i="10"/>
  <c r="Z2" i="10"/>
  <c r="Y39" i="10"/>
  <c r="Y41" i="10"/>
  <c r="Y15" i="11"/>
  <c r="W47" i="10"/>
  <c r="X46" i="10" s="1"/>
  <c r="W65" i="10"/>
  <c r="W60" i="10"/>
  <c r="W55" i="10"/>
  <c r="V6" i="12"/>
  <c r="U12" i="12"/>
  <c r="W56" i="10"/>
  <c r="W61" i="10"/>
  <c r="W66" i="10"/>
  <c r="W49" i="10"/>
  <c r="X48" i="10" s="1"/>
  <c r="Y1" i="10"/>
  <c r="X14" i="11"/>
  <c r="V92" i="10"/>
  <c r="W59" i="10"/>
  <c r="W64" i="10"/>
  <c r="W45" i="10"/>
  <c r="X44" i="10" s="1"/>
  <c r="W54" i="10"/>
  <c r="W51" i="10"/>
  <c r="X50" i="10" s="1"/>
  <c r="W57" i="10"/>
  <c r="W67" i="10"/>
  <c r="W62" i="10"/>
  <c r="Z3" i="15"/>
  <c r="Z12" i="10" s="1"/>
  <c r="AA35" i="13"/>
  <c r="W58" i="10"/>
  <c r="W68" i="10"/>
  <c r="W63" i="10"/>
  <c r="W53" i="10"/>
  <c r="X52" i="10" s="1"/>
  <c r="Y9" i="15"/>
  <c r="V85" i="10"/>
  <c r="W8" i="13"/>
  <c r="R31" i="10" s="1"/>
  <c r="W80" i="10" l="1"/>
  <c r="W87" i="10"/>
  <c r="W91" i="10"/>
  <c r="W84" i="10"/>
  <c r="W90" i="10"/>
  <c r="W83" i="10"/>
  <c r="W89" i="10"/>
  <c r="W82" i="10"/>
  <c r="W81" i="10"/>
  <c r="W88" i="10"/>
  <c r="V20" i="11"/>
  <c r="X25" i="11"/>
  <c r="V26" i="11"/>
  <c r="U98" i="10"/>
  <c r="Q96" i="10"/>
  <c r="X10" i="10"/>
  <c r="V14" i="10"/>
  <c r="J118" i="10"/>
  <c r="J46" i="11" s="1"/>
  <c r="J115" i="10"/>
  <c r="J37" i="11"/>
  <c r="J111" i="10"/>
  <c r="K31" i="11"/>
  <c r="K104" i="10"/>
  <c r="J35" i="11"/>
  <c r="J134" i="10"/>
  <c r="R99" i="10"/>
  <c r="R24" i="11"/>
  <c r="R130" i="10"/>
  <c r="R33" i="10"/>
  <c r="Q27" i="11"/>
  <c r="Q100" i="10"/>
  <c r="Q29" i="11" s="1"/>
  <c r="X20" i="10"/>
  <c r="V19" i="11"/>
  <c r="V29" i="10"/>
  <c r="Y9" i="10"/>
  <c r="Y6" i="10"/>
  <c r="Y7" i="10"/>
  <c r="Y8" i="10"/>
  <c r="U22" i="11"/>
  <c r="W27" i="10"/>
  <c r="V9" i="12"/>
  <c r="V11" i="12"/>
  <c r="V10" i="12"/>
  <c r="W131" i="10"/>
  <c r="T76" i="10"/>
  <c r="T71" i="10"/>
  <c r="T78" i="10"/>
  <c r="T73" i="10"/>
  <c r="T77" i="10"/>
  <c r="T72" i="10"/>
  <c r="U74" i="10"/>
  <c r="U69" i="10"/>
  <c r="T75" i="10"/>
  <c r="T70" i="10"/>
  <c r="X24" i="10"/>
  <c r="Z15" i="11"/>
  <c r="Z39" i="10"/>
  <c r="Z41" i="10"/>
  <c r="Z40" i="10"/>
  <c r="Z37" i="10"/>
  <c r="AA2" i="10"/>
  <c r="Z38" i="10"/>
  <c r="V94" i="10"/>
  <c r="Y42" i="10"/>
  <c r="X54" i="10"/>
  <c r="X59" i="10"/>
  <c r="X64" i="10"/>
  <c r="X45" i="10"/>
  <c r="Y44" i="10" s="1"/>
  <c r="X57" i="10"/>
  <c r="X51" i="10"/>
  <c r="Y50" i="10" s="1"/>
  <c r="X67" i="10"/>
  <c r="X62" i="10"/>
  <c r="Z9" i="15"/>
  <c r="W85" i="10"/>
  <c r="W92" i="10"/>
  <c r="X55" i="10"/>
  <c r="X65" i="10"/>
  <c r="X47" i="10"/>
  <c r="Y46" i="10" s="1"/>
  <c r="X60" i="10"/>
  <c r="W19" i="11"/>
  <c r="U13" i="12"/>
  <c r="U16" i="12" s="1"/>
  <c r="X63" i="10"/>
  <c r="X68" i="10"/>
  <c r="X53" i="10"/>
  <c r="Y52" i="10" s="1"/>
  <c r="X58" i="10"/>
  <c r="W6" i="12"/>
  <c r="V12" i="12"/>
  <c r="AA3" i="15"/>
  <c r="AA12" i="10" s="1"/>
  <c r="AB35" i="13"/>
  <c r="X61" i="10"/>
  <c r="X49" i="10"/>
  <c r="Y48" i="10" s="1"/>
  <c r="X56" i="10"/>
  <c r="X66" i="10"/>
  <c r="Z1" i="10"/>
  <c r="Y14" i="11"/>
  <c r="X8" i="13"/>
  <c r="S31" i="10" s="1"/>
  <c r="X87" i="10" l="1"/>
  <c r="X80" i="10"/>
  <c r="X84" i="10"/>
  <c r="X91" i="10"/>
  <c r="X90" i="10"/>
  <c r="X83" i="10"/>
  <c r="X82" i="10"/>
  <c r="X89" i="10"/>
  <c r="X88" i="10"/>
  <c r="X81" i="10"/>
  <c r="W20" i="11"/>
  <c r="Y25" i="11"/>
  <c r="W26" i="11"/>
  <c r="V98" i="10"/>
  <c r="R96" i="10"/>
  <c r="J40" i="11"/>
  <c r="J43" i="11"/>
  <c r="Y10" i="10"/>
  <c r="W14" i="10"/>
  <c r="L102" i="10"/>
  <c r="K33" i="11"/>
  <c r="K106" i="10"/>
  <c r="K108" i="10"/>
  <c r="S130" i="10"/>
  <c r="S33" i="10"/>
  <c r="S24" i="11"/>
  <c r="S99" i="10"/>
  <c r="R27" i="11"/>
  <c r="R100" i="10"/>
  <c r="R29" i="11" s="1"/>
  <c r="Y20" i="10"/>
  <c r="W29" i="10"/>
  <c r="Z9" i="10"/>
  <c r="Z6" i="10"/>
  <c r="Z7" i="10"/>
  <c r="Z8" i="10"/>
  <c r="X27" i="10"/>
  <c r="W9" i="12"/>
  <c r="W11" i="12"/>
  <c r="W10" i="12"/>
  <c r="V22" i="11"/>
  <c r="U77" i="10"/>
  <c r="U72" i="10"/>
  <c r="U76" i="10"/>
  <c r="U71" i="10"/>
  <c r="U75" i="10"/>
  <c r="U70" i="10"/>
  <c r="V74" i="10"/>
  <c r="V69" i="10"/>
  <c r="U78" i="10"/>
  <c r="U73" i="10"/>
  <c r="X131" i="10"/>
  <c r="S100" i="10"/>
  <c r="S29" i="11" s="1"/>
  <c r="W94" i="10"/>
  <c r="X92" i="10"/>
  <c r="AA40" i="10"/>
  <c r="AA37" i="10"/>
  <c r="AA15" i="11"/>
  <c r="AA41" i="10"/>
  <c r="AB2" i="10"/>
  <c r="AA38" i="10"/>
  <c r="AA39" i="10"/>
  <c r="Z42" i="10"/>
  <c r="Y57" i="10"/>
  <c r="Y67" i="10"/>
  <c r="Y62" i="10"/>
  <c r="Y51" i="10"/>
  <c r="Z50" i="10" s="1"/>
  <c r="AA1" i="10"/>
  <c r="Z14" i="11"/>
  <c r="X19" i="11"/>
  <c r="X6" i="12"/>
  <c r="W12" i="12"/>
  <c r="Y49" i="10"/>
  <c r="Z48" i="10" s="1"/>
  <c r="Y61" i="10"/>
  <c r="Y56" i="10"/>
  <c r="Y66" i="10"/>
  <c r="Y45" i="10"/>
  <c r="Z44" i="10" s="1"/>
  <c r="Y64" i="10"/>
  <c r="Y59" i="10"/>
  <c r="Y54" i="10"/>
  <c r="Y53" i="10"/>
  <c r="Z52" i="10" s="1"/>
  <c r="Y58" i="10"/>
  <c r="Y68" i="10"/>
  <c r="Y63" i="10"/>
  <c r="AC35" i="13"/>
  <c r="Y60" i="10"/>
  <c r="Y65" i="10"/>
  <c r="Y47" i="10"/>
  <c r="Z46" i="10" s="1"/>
  <c r="Y55" i="10"/>
  <c r="AB3" i="15"/>
  <c r="AB12" i="10" s="1"/>
  <c r="V13" i="12"/>
  <c r="V16" i="12" s="1"/>
  <c r="AA9" i="15"/>
  <c r="X85" i="10"/>
  <c r="Y8" i="13"/>
  <c r="T31" i="10" s="1"/>
  <c r="Y80" i="10" l="1"/>
  <c r="Y87" i="10"/>
  <c r="Y91" i="10"/>
  <c r="Y84" i="10"/>
  <c r="Y90" i="10"/>
  <c r="Y83" i="10"/>
  <c r="Y82" i="10"/>
  <c r="Y89" i="10"/>
  <c r="Y81" i="10"/>
  <c r="Y88" i="10"/>
  <c r="X20" i="11"/>
  <c r="Z25" i="11"/>
  <c r="X26" i="11"/>
  <c r="W22" i="11"/>
  <c r="S96" i="10"/>
  <c r="S27" i="11"/>
  <c r="Z10" i="10"/>
  <c r="X14" i="10"/>
  <c r="K118" i="10"/>
  <c r="K46" i="11" s="1"/>
  <c r="K37" i="11"/>
  <c r="K115" i="10"/>
  <c r="K111" i="10"/>
  <c r="K35" i="11"/>
  <c r="K134" i="10"/>
  <c r="L31" i="11"/>
  <c r="L104" i="10"/>
  <c r="T24" i="11"/>
  <c r="T33" i="10"/>
  <c r="T130" i="10"/>
  <c r="T99" i="10"/>
  <c r="Z20" i="10"/>
  <c r="X29" i="10"/>
  <c r="AA9" i="10"/>
  <c r="AA6" i="10"/>
  <c r="AA7" i="10"/>
  <c r="AA8" i="10"/>
  <c r="W98" i="10"/>
  <c r="X9" i="12"/>
  <c r="X11" i="12"/>
  <c r="X10" i="12"/>
  <c r="V78" i="10"/>
  <c r="V73" i="10"/>
  <c r="V75" i="10"/>
  <c r="V70" i="10"/>
  <c r="V76" i="10"/>
  <c r="V71" i="10"/>
  <c r="V77" i="10"/>
  <c r="V72" i="10"/>
  <c r="W74" i="10"/>
  <c r="W69" i="10"/>
  <c r="T100" i="10"/>
  <c r="T29" i="11" s="1"/>
  <c r="X94" i="10"/>
  <c r="AA42" i="10"/>
  <c r="AB40" i="10"/>
  <c r="AB37" i="10"/>
  <c r="AB39" i="10"/>
  <c r="AB41" i="10"/>
  <c r="AC2" i="10"/>
  <c r="AB15" i="11"/>
  <c r="AB38" i="10"/>
  <c r="Y85" i="10"/>
  <c r="Z27" i="10"/>
  <c r="Z20" i="11" s="1"/>
  <c r="Z64" i="10"/>
  <c r="Z59" i="10"/>
  <c r="Z45" i="10"/>
  <c r="AA44" i="10" s="1"/>
  <c r="Z54" i="10"/>
  <c r="Z61" i="10"/>
  <c r="Z49" i="10"/>
  <c r="AA48" i="10" s="1"/>
  <c r="Z56" i="10"/>
  <c r="Z66" i="10"/>
  <c r="Z47" i="10"/>
  <c r="AA46" i="10" s="1"/>
  <c r="Z55" i="10"/>
  <c r="Z60" i="10"/>
  <c r="Z65" i="10"/>
  <c r="Z58" i="10"/>
  <c r="Z63" i="10"/>
  <c r="Z68" i="10"/>
  <c r="Z53" i="10"/>
  <c r="AA52" i="10" s="1"/>
  <c r="AC3" i="15"/>
  <c r="AC12" i="10" s="1"/>
  <c r="AD35" i="13"/>
  <c r="Y92" i="10"/>
  <c r="Y6" i="12"/>
  <c r="X12" i="12"/>
  <c r="AB9" i="15"/>
  <c r="Y27" i="10"/>
  <c r="Y24" i="10"/>
  <c r="Y131" i="10"/>
  <c r="Z57" i="10"/>
  <c r="Z51" i="10"/>
  <c r="AA50" i="10" s="1"/>
  <c r="Z67" i="10"/>
  <c r="Z62" i="10"/>
  <c r="AB1" i="10"/>
  <c r="AA14" i="11"/>
  <c r="W13" i="12"/>
  <c r="W16" i="12" s="1"/>
  <c r="Z8" i="13"/>
  <c r="U31" i="10" s="1"/>
  <c r="Z80" i="10" l="1"/>
  <c r="Z87" i="10"/>
  <c r="Z91" i="10"/>
  <c r="Z84" i="10"/>
  <c r="Z90" i="10"/>
  <c r="Z83" i="10"/>
  <c r="Z82" i="10"/>
  <c r="Z89" i="10"/>
  <c r="Z88" i="10"/>
  <c r="Z81" i="10"/>
  <c r="Y20" i="11"/>
  <c r="AA25" i="11"/>
  <c r="Y26" i="11"/>
  <c r="X98" i="10"/>
  <c r="T96" i="10"/>
  <c r="T27" i="11"/>
  <c r="K40" i="11"/>
  <c r="K43" i="11"/>
  <c r="AA10" i="10"/>
  <c r="Y14" i="10"/>
  <c r="M102" i="10"/>
  <c r="L106" i="10"/>
  <c r="L33" i="11"/>
  <c r="L108" i="10"/>
  <c r="U33" i="10"/>
  <c r="U24" i="11"/>
  <c r="U130" i="10"/>
  <c r="U99" i="10"/>
  <c r="AA20" i="10"/>
  <c r="Y29" i="10"/>
  <c r="AB9" i="10"/>
  <c r="AB6" i="10"/>
  <c r="AB7" i="10"/>
  <c r="AB8" i="10"/>
  <c r="X22" i="11"/>
  <c r="Y9" i="12"/>
  <c r="Y11" i="12"/>
  <c r="Y10" i="12"/>
  <c r="W77" i="10"/>
  <c r="W72" i="10"/>
  <c r="W76" i="10"/>
  <c r="W71" i="10"/>
  <c r="W78" i="10"/>
  <c r="W73" i="10"/>
  <c r="X74" i="10"/>
  <c r="X69" i="10"/>
  <c r="W75" i="10"/>
  <c r="W70" i="10"/>
  <c r="AA131" i="10"/>
  <c r="U27" i="11"/>
  <c r="Y94" i="10"/>
  <c r="Z131" i="10"/>
  <c r="AB42" i="10"/>
  <c r="Z24" i="10"/>
  <c r="Z85" i="10"/>
  <c r="AC37" i="10"/>
  <c r="AC41" i="10"/>
  <c r="AC15" i="11"/>
  <c r="AD2" i="10"/>
  <c r="AC38" i="10"/>
  <c r="AC39" i="10"/>
  <c r="AC40" i="10"/>
  <c r="AA59" i="10"/>
  <c r="AA54" i="10"/>
  <c r="AA45" i="10"/>
  <c r="AB44" i="10" s="1"/>
  <c r="AA64" i="10"/>
  <c r="AA63" i="10"/>
  <c r="AA68" i="10"/>
  <c r="AA53" i="10"/>
  <c r="AA58" i="10"/>
  <c r="AC9" i="15"/>
  <c r="AD3" i="15"/>
  <c r="AD12" i="10" s="1"/>
  <c r="X13" i="12"/>
  <c r="X16" i="12" s="1"/>
  <c r="AA57" i="10"/>
  <c r="AA67" i="10"/>
  <c r="AA51" i="10"/>
  <c r="AB50" i="10" s="1"/>
  <c r="AA62" i="10"/>
  <c r="AE35" i="13"/>
  <c r="AA66" i="10"/>
  <c r="AA49" i="10"/>
  <c r="AB48" i="10" s="1"/>
  <c r="AA61" i="10"/>
  <c r="AA56" i="10"/>
  <c r="AB14" i="11"/>
  <c r="AC1" i="10"/>
  <c r="AB52" i="10"/>
  <c r="Y19" i="11"/>
  <c r="Y12" i="12"/>
  <c r="Z6" i="12"/>
  <c r="Z92" i="10"/>
  <c r="AA60" i="10"/>
  <c r="AA55" i="10"/>
  <c r="AA65" i="10"/>
  <c r="AA47" i="10"/>
  <c r="AB46" i="10" s="1"/>
  <c r="AA8" i="13"/>
  <c r="V31" i="10" s="1"/>
  <c r="AA80" i="10" l="1"/>
  <c r="AA87" i="10"/>
  <c r="AA84" i="10"/>
  <c r="AA91" i="10"/>
  <c r="AA90" i="10"/>
  <c r="AA83" i="10"/>
  <c r="AA82" i="10"/>
  <c r="AA89" i="10"/>
  <c r="AA81" i="10"/>
  <c r="AA88" i="10"/>
  <c r="AB25" i="11"/>
  <c r="Z26" i="11"/>
  <c r="U96" i="10"/>
  <c r="U100" i="10"/>
  <c r="U29" i="11" s="1"/>
  <c r="AB10" i="10"/>
  <c r="Z14" i="10"/>
  <c r="L118" i="10"/>
  <c r="L46" i="11" s="1"/>
  <c r="L111" i="10"/>
  <c r="L115" i="10"/>
  <c r="L37" i="11"/>
  <c r="L35" i="11"/>
  <c r="L134" i="10"/>
  <c r="M31" i="11"/>
  <c r="M104" i="10"/>
  <c r="V130" i="10"/>
  <c r="V33" i="10"/>
  <c r="V24" i="11"/>
  <c r="V99" i="10"/>
  <c r="AB20" i="10"/>
  <c r="Z19" i="11"/>
  <c r="Z29" i="10"/>
  <c r="AC9" i="10"/>
  <c r="AC6" i="10"/>
  <c r="AC7" i="10"/>
  <c r="AC8" i="10"/>
  <c r="AA27" i="10"/>
  <c r="Z9" i="12"/>
  <c r="Z11" i="12"/>
  <c r="Z10" i="12"/>
  <c r="AA24" i="10"/>
  <c r="Y74" i="10"/>
  <c r="Y69" i="10"/>
  <c r="X76" i="10"/>
  <c r="X71" i="10"/>
  <c r="X77" i="10"/>
  <c r="X72" i="10"/>
  <c r="X75" i="10"/>
  <c r="X70" i="10"/>
  <c r="X78" i="10"/>
  <c r="X73" i="10"/>
  <c r="AB27" i="10"/>
  <c r="AB20" i="11" s="1"/>
  <c r="V100" i="10"/>
  <c r="V29" i="11" s="1"/>
  <c r="Y13" i="12"/>
  <c r="Y16" i="12" s="1"/>
  <c r="AC42" i="10"/>
  <c r="AE2" i="10"/>
  <c r="AD15" i="11"/>
  <c r="AD41" i="10"/>
  <c r="AD39" i="10"/>
  <c r="AD40" i="10"/>
  <c r="AD38" i="10"/>
  <c r="AD37" i="10"/>
  <c r="AB60" i="10"/>
  <c r="AB65" i="10"/>
  <c r="AB47" i="10"/>
  <c r="AC46" i="10" s="1"/>
  <c r="AB55" i="10"/>
  <c r="AB51" i="10"/>
  <c r="AC50" i="10" s="1"/>
  <c r="AB57" i="10"/>
  <c r="AB67" i="10"/>
  <c r="AB62" i="10"/>
  <c r="Y98" i="10"/>
  <c r="Y22" i="11"/>
  <c r="AD9" i="15"/>
  <c r="Z94" i="10"/>
  <c r="Z12" i="12"/>
  <c r="AA6" i="12"/>
  <c r="AB45" i="10"/>
  <c r="AC44" i="10" s="1"/>
  <c r="AB54" i="10"/>
  <c r="AB59" i="10"/>
  <c r="AB64" i="10"/>
  <c r="AD1" i="10"/>
  <c r="AC14" i="11"/>
  <c r="AB56" i="10"/>
  <c r="AB61" i="10"/>
  <c r="AB49" i="10"/>
  <c r="AC48" i="10" s="1"/>
  <c r="AB66" i="10"/>
  <c r="AA85" i="10"/>
  <c r="AB53" i="10"/>
  <c r="AC52" i="10" s="1"/>
  <c r="AB58" i="10"/>
  <c r="AB63" i="10"/>
  <c r="AB68" i="10"/>
  <c r="AF35" i="13"/>
  <c r="AE3" i="15"/>
  <c r="AE12" i="10" s="1"/>
  <c r="AA92" i="10"/>
  <c r="AB8" i="13"/>
  <c r="W31" i="10" s="1"/>
  <c r="AB87" i="10" l="1"/>
  <c r="AB80" i="10"/>
  <c r="AB91" i="10"/>
  <c r="AB84" i="10"/>
  <c r="AB90" i="10"/>
  <c r="AB83" i="10"/>
  <c r="AB89" i="10"/>
  <c r="AB82" i="10"/>
  <c r="AB81" i="10"/>
  <c r="AB88" i="10"/>
  <c r="AA20" i="11"/>
  <c r="AC25" i="11"/>
  <c r="AA26" i="11"/>
  <c r="Z98" i="10"/>
  <c r="V96" i="10"/>
  <c r="V27" i="11"/>
  <c r="L40" i="11"/>
  <c r="L43" i="11"/>
  <c r="AC10" i="10"/>
  <c r="AA14" i="10"/>
  <c r="M33" i="11"/>
  <c r="N102" i="10"/>
  <c r="M106" i="10"/>
  <c r="M108" i="10"/>
  <c r="W99" i="10"/>
  <c r="W24" i="11"/>
  <c r="W130" i="10"/>
  <c r="W33" i="10"/>
  <c r="AC20" i="10"/>
  <c r="AA19" i="11"/>
  <c r="AA29" i="10"/>
  <c r="AD9" i="10"/>
  <c r="AD6" i="10"/>
  <c r="AD7" i="10"/>
  <c r="AD8" i="10"/>
  <c r="AB131" i="10"/>
  <c r="AA9" i="12"/>
  <c r="AA11" i="12"/>
  <c r="AA10" i="12"/>
  <c r="AB24" i="10"/>
  <c r="Y78" i="10"/>
  <c r="Y73" i="10"/>
  <c r="Y77" i="10"/>
  <c r="Y72" i="10"/>
  <c r="Z74" i="10"/>
  <c r="Z69" i="10"/>
  <c r="Y75" i="10"/>
  <c r="Y70" i="10"/>
  <c r="Y76" i="10"/>
  <c r="Y71" i="10"/>
  <c r="AC27" i="10"/>
  <c r="Z22" i="11"/>
  <c r="AF2" i="10"/>
  <c r="AE37" i="10"/>
  <c r="AE38" i="10"/>
  <c r="AE41" i="10"/>
  <c r="AE40" i="10"/>
  <c r="AE15" i="11"/>
  <c r="AE39" i="10"/>
  <c r="AD42" i="10"/>
  <c r="AC59" i="10"/>
  <c r="AC45" i="10"/>
  <c r="AD44" i="10" s="1"/>
  <c r="AC64" i="10"/>
  <c r="AC54" i="10"/>
  <c r="AC63" i="10"/>
  <c r="AC58" i="10"/>
  <c r="AC68" i="10"/>
  <c r="AC53" i="10"/>
  <c r="AD52" i="10" s="1"/>
  <c r="AC55" i="10"/>
  <c r="AC47" i="10"/>
  <c r="AD46" i="10" s="1"/>
  <c r="AC60" i="10"/>
  <c r="AC65" i="10"/>
  <c r="AC51" i="10"/>
  <c r="AD50" i="10" s="1"/>
  <c r="AC57" i="10"/>
  <c r="AC62" i="10"/>
  <c r="AC67" i="10"/>
  <c r="AF3" i="15"/>
  <c r="AF12" i="10" s="1"/>
  <c r="AA94" i="10"/>
  <c r="AE1" i="10"/>
  <c r="AD14" i="11"/>
  <c r="AB85" i="10"/>
  <c r="AB6" i="12"/>
  <c r="AA12" i="12"/>
  <c r="AE9" i="15"/>
  <c r="AC61" i="10"/>
  <c r="AC49" i="10"/>
  <c r="AD48" i="10" s="1"/>
  <c r="AC56" i="10"/>
  <c r="AC66" i="10"/>
  <c r="AG35" i="13"/>
  <c r="AB92" i="10"/>
  <c r="Z13" i="12"/>
  <c r="Z16" i="12" s="1"/>
  <c r="AC8" i="13"/>
  <c r="AC80" i="10" l="1"/>
  <c r="AC87" i="10"/>
  <c r="AC84" i="10"/>
  <c r="AC91" i="10"/>
  <c r="AC90" i="10"/>
  <c r="AC83" i="10"/>
  <c r="AC82" i="10"/>
  <c r="AC89" i="10"/>
  <c r="AC88" i="10"/>
  <c r="AC81" i="10"/>
  <c r="AC20" i="11"/>
  <c r="AD25" i="11"/>
  <c r="AB26" i="11"/>
  <c r="AA98" i="10"/>
  <c r="W96" i="10"/>
  <c r="AD10" i="10"/>
  <c r="AB14" i="10"/>
  <c r="M118" i="10"/>
  <c r="M46" i="11" s="1"/>
  <c r="M115" i="10"/>
  <c r="M37" i="11"/>
  <c r="M111" i="10"/>
  <c r="M35" i="11"/>
  <c r="M134" i="10"/>
  <c r="N104" i="10"/>
  <c r="N31" i="11"/>
  <c r="X31" i="10"/>
  <c r="W100" i="10"/>
  <c r="W29" i="11" s="1"/>
  <c r="W27" i="11"/>
  <c r="AD20" i="10"/>
  <c r="AB19" i="11"/>
  <c r="AB29" i="10"/>
  <c r="AE9" i="10"/>
  <c r="AE6" i="10"/>
  <c r="AE7" i="10"/>
  <c r="AE8" i="10"/>
  <c r="AA22" i="11"/>
  <c r="AB9" i="12"/>
  <c r="AB11" i="12"/>
  <c r="AB10" i="12"/>
  <c r="AC24" i="10"/>
  <c r="Z76" i="10"/>
  <c r="Z71" i="10"/>
  <c r="AA74" i="10"/>
  <c r="AA69" i="10"/>
  <c r="Z78" i="10"/>
  <c r="Z73" i="10"/>
  <c r="Z75" i="10"/>
  <c r="Z70" i="10"/>
  <c r="Z77" i="10"/>
  <c r="Z72" i="10"/>
  <c r="AC131" i="10"/>
  <c r="AE42" i="10"/>
  <c r="AG2" i="10"/>
  <c r="AF39" i="10"/>
  <c r="AF38" i="10"/>
  <c r="AF41" i="10"/>
  <c r="AF15" i="11"/>
  <c r="AF37" i="10"/>
  <c r="AF40" i="10"/>
  <c r="AD66" i="10"/>
  <c r="AD49" i="10"/>
  <c r="AE48" i="10" s="1"/>
  <c r="AD56" i="10"/>
  <c r="AD61" i="10"/>
  <c r="AD65" i="10"/>
  <c r="AD55" i="10"/>
  <c r="AD60" i="10"/>
  <c r="AD47" i="10"/>
  <c r="AE46" i="10" s="1"/>
  <c r="AH35" i="13"/>
  <c r="AB94" i="10"/>
  <c r="AD59" i="10"/>
  <c r="AD54" i="10"/>
  <c r="AD64" i="10"/>
  <c r="AD45" i="10"/>
  <c r="AE44" i="10" s="1"/>
  <c r="AF9" i="15"/>
  <c r="AD63" i="10"/>
  <c r="AD68" i="10"/>
  <c r="AD58" i="10"/>
  <c r="AD53" i="10"/>
  <c r="AE52" i="10" s="1"/>
  <c r="AD51" i="10"/>
  <c r="AE50" i="10" s="1"/>
  <c r="AD57" i="10"/>
  <c r="AD67" i="10"/>
  <c r="AD62" i="10"/>
  <c r="AG3" i="15"/>
  <c r="AG12" i="10" s="1"/>
  <c r="AC85" i="10"/>
  <c r="AC92" i="10"/>
  <c r="AA13" i="12"/>
  <c r="AA16" i="12" s="1"/>
  <c r="AC6" i="12"/>
  <c r="AB12" i="12"/>
  <c r="AE14" i="11"/>
  <c r="AF1" i="10"/>
  <c r="AD8" i="13"/>
  <c r="AD80" i="10" l="1"/>
  <c r="AD87" i="10"/>
  <c r="AD84" i="10"/>
  <c r="AD91" i="10"/>
  <c r="AD90" i="10"/>
  <c r="AD83" i="10"/>
  <c r="AD89" i="10"/>
  <c r="AD82" i="10"/>
  <c r="AD88" i="10"/>
  <c r="AD81" i="10"/>
  <c r="AE25" i="11"/>
  <c r="AC26" i="11"/>
  <c r="AB22" i="11"/>
  <c r="M40" i="11"/>
  <c r="M43" i="11"/>
  <c r="AE10" i="10"/>
  <c r="AC14" i="10"/>
  <c r="N33" i="11"/>
  <c r="O102" i="10"/>
  <c r="N106" i="10"/>
  <c r="N108" i="10"/>
  <c r="Y31" i="10"/>
  <c r="X33" i="10"/>
  <c r="X99" i="10"/>
  <c r="X130" i="10"/>
  <c r="X24" i="11"/>
  <c r="AE20" i="10"/>
  <c r="AC19" i="11"/>
  <c r="AC29" i="10"/>
  <c r="AF9" i="10"/>
  <c r="AF6" i="10"/>
  <c r="AF7" i="10"/>
  <c r="AF8" i="10"/>
  <c r="AB98" i="10"/>
  <c r="AC9" i="12"/>
  <c r="AC11" i="12"/>
  <c r="AC10" i="12"/>
  <c r="AA77" i="10"/>
  <c r="AA72" i="10"/>
  <c r="AB74" i="10"/>
  <c r="AB69" i="10"/>
  <c r="AA78" i="10"/>
  <c r="AA73" i="10"/>
  <c r="AA76" i="10"/>
  <c r="AA71" i="10"/>
  <c r="AA75" i="10"/>
  <c r="AA70" i="10"/>
  <c r="AE24" i="10"/>
  <c r="AF42" i="10"/>
  <c r="AC94" i="10"/>
  <c r="AD85" i="10"/>
  <c r="AG41" i="10"/>
  <c r="AG15" i="11"/>
  <c r="AG39" i="10"/>
  <c r="AG40" i="10"/>
  <c r="AH2" i="10"/>
  <c r="AG38" i="10"/>
  <c r="AG37" i="10"/>
  <c r="AE54" i="10"/>
  <c r="AE59" i="10"/>
  <c r="AE64" i="10"/>
  <c r="AE45" i="10"/>
  <c r="AF44" i="10" s="1"/>
  <c r="AE49" i="10"/>
  <c r="AF48" i="10" s="1"/>
  <c r="AE66" i="10"/>
  <c r="AE61" i="10"/>
  <c r="AE56" i="10"/>
  <c r="AB13" i="12"/>
  <c r="AB16" i="12" s="1"/>
  <c r="AD6" i="12"/>
  <c r="AC12" i="12"/>
  <c r="AG9" i="15"/>
  <c r="AI35" i="13"/>
  <c r="AE65" i="10"/>
  <c r="AE60" i="10"/>
  <c r="AE47" i="10"/>
  <c r="AF46" i="10" s="1"/>
  <c r="AE55" i="10"/>
  <c r="AF14" i="11"/>
  <c r="AG1" i="10"/>
  <c r="AH3" i="15"/>
  <c r="AH12" i="10" s="1"/>
  <c r="AD92" i="10"/>
  <c r="AE62" i="10"/>
  <c r="AE57" i="10"/>
  <c r="AE51" i="10"/>
  <c r="AF50" i="10" s="1"/>
  <c r="AE67" i="10"/>
  <c r="AE53" i="10"/>
  <c r="AF52" i="10" s="1"/>
  <c r="AE63" i="10"/>
  <c r="AE58" i="10"/>
  <c r="AE68" i="10"/>
  <c r="AD27" i="10"/>
  <c r="AD131" i="10"/>
  <c r="AD24" i="10"/>
  <c r="AE8" i="13"/>
  <c r="AD20" i="11" l="1"/>
  <c r="AF25" i="11"/>
  <c r="AD26" i="11"/>
  <c r="AC22" i="11"/>
  <c r="X96" i="10"/>
  <c r="AF10" i="10"/>
  <c r="AD14" i="10"/>
  <c r="N118" i="10"/>
  <c r="N46" i="11" s="1"/>
  <c r="N111" i="10"/>
  <c r="N115" i="10"/>
  <c r="N37" i="11"/>
  <c r="N35" i="11"/>
  <c r="N134" i="10"/>
  <c r="O31" i="11"/>
  <c r="O104" i="10"/>
  <c r="Z31" i="10"/>
  <c r="X27" i="11"/>
  <c r="X100" i="10"/>
  <c r="X29" i="11" s="1"/>
  <c r="Y99" i="10"/>
  <c r="Y33" i="10"/>
  <c r="Y130" i="10"/>
  <c r="Y24" i="11"/>
  <c r="AF20" i="10"/>
  <c r="AD29" i="10"/>
  <c r="AG9" i="10"/>
  <c r="AG6" i="10"/>
  <c r="AG7" i="10"/>
  <c r="AG8" i="10"/>
  <c r="AC98" i="10"/>
  <c r="AD9" i="12"/>
  <c r="AD11" i="12"/>
  <c r="AD10" i="12"/>
  <c r="AE81" i="10"/>
  <c r="AE80" i="10"/>
  <c r="AB75" i="10"/>
  <c r="AB70" i="10"/>
  <c r="AB76" i="10"/>
  <c r="AB71" i="10"/>
  <c r="AB77" i="10"/>
  <c r="AB72" i="10"/>
  <c r="AE88" i="10"/>
  <c r="AE91" i="10"/>
  <c r="AE82" i="10"/>
  <c r="AC74" i="10"/>
  <c r="AC69" i="10"/>
  <c r="AE87" i="10"/>
  <c r="AE83" i="10"/>
  <c r="AE84" i="10"/>
  <c r="AE90" i="10"/>
  <c r="AE89" i="10"/>
  <c r="AB78" i="10"/>
  <c r="AB73" i="10"/>
  <c r="AE27" i="10"/>
  <c r="AE131" i="10"/>
  <c r="AJ35" i="13"/>
  <c r="AF24" i="10"/>
  <c r="AH40" i="10"/>
  <c r="AH37" i="10"/>
  <c r="AI2" i="10"/>
  <c r="AH39" i="10"/>
  <c r="AH15" i="11"/>
  <c r="AH41" i="10"/>
  <c r="AH38" i="10"/>
  <c r="AG42" i="10"/>
  <c r="AF51" i="10"/>
  <c r="AG50" i="10" s="1"/>
  <c r="AF62" i="10"/>
  <c r="AF57" i="10"/>
  <c r="AF67" i="10"/>
  <c r="AF54" i="10"/>
  <c r="AF45" i="10"/>
  <c r="AG44" i="10" s="1"/>
  <c r="AF64" i="10"/>
  <c r="AF59" i="10"/>
  <c r="AI3" i="15"/>
  <c r="AI12" i="10" s="1"/>
  <c r="AF63" i="10"/>
  <c r="AF58" i="10"/>
  <c r="AF53" i="10"/>
  <c r="AG52" i="10" s="1"/>
  <c r="AF68" i="10"/>
  <c r="AF66" i="10"/>
  <c r="AF49" i="10"/>
  <c r="AG48" i="10" s="1"/>
  <c r="AF61" i="10"/>
  <c r="AF56" i="10"/>
  <c r="AH9" i="15"/>
  <c r="AH1" i="10"/>
  <c r="AG14" i="11"/>
  <c r="AD94" i="10"/>
  <c r="AD19" i="11"/>
  <c r="AF60" i="10"/>
  <c r="AF65" i="10"/>
  <c r="AF47" i="10"/>
  <c r="AG46" i="10" s="1"/>
  <c r="AF55" i="10"/>
  <c r="AC13" i="12"/>
  <c r="AC16" i="12" s="1"/>
  <c r="AE6" i="12"/>
  <c r="AD12" i="12"/>
  <c r="AE19" i="11"/>
  <c r="AF8" i="13"/>
  <c r="AB31" i="10" l="1"/>
  <c r="AB130" i="10" s="1"/>
  <c r="AF87" i="10"/>
  <c r="AF80" i="10"/>
  <c r="AF84" i="10"/>
  <c r="AF91" i="10"/>
  <c r="AF83" i="10"/>
  <c r="AF90" i="10"/>
  <c r="AF82" i="10"/>
  <c r="AF89" i="10"/>
  <c r="AF81" i="10"/>
  <c r="AF88" i="10"/>
  <c r="AE20" i="11"/>
  <c r="Y96" i="10"/>
  <c r="N40" i="11"/>
  <c r="N43" i="11"/>
  <c r="AG10" i="10"/>
  <c r="AE14" i="10"/>
  <c r="O33" i="11"/>
  <c r="P102" i="10"/>
  <c r="O106" i="10"/>
  <c r="O108" i="10"/>
  <c r="AA31" i="10"/>
  <c r="C8" i="13"/>
  <c r="Y27" i="11"/>
  <c r="Y100" i="10"/>
  <c r="Y29" i="11" s="1"/>
  <c r="Z130" i="10"/>
  <c r="Z24" i="11"/>
  <c r="Z99" i="10"/>
  <c r="Z33" i="10"/>
  <c r="AG20" i="10"/>
  <c r="AE29" i="10"/>
  <c r="AH9" i="10"/>
  <c r="AH6" i="10"/>
  <c r="AH7" i="10"/>
  <c r="AH8" i="10"/>
  <c r="C9" i="13"/>
  <c r="AE9" i="12"/>
  <c r="AE11" i="12"/>
  <c r="AE10" i="12"/>
  <c r="AE12" i="12"/>
  <c r="AE92" i="10"/>
  <c r="AE85" i="10"/>
  <c r="AD74" i="10"/>
  <c r="AD69" i="10"/>
  <c r="AC75" i="10"/>
  <c r="AC70" i="10"/>
  <c r="AC77" i="10"/>
  <c r="AC72" i="10"/>
  <c r="AC78" i="10"/>
  <c r="AC73" i="10"/>
  <c r="AC76" i="10"/>
  <c r="AC71" i="10"/>
  <c r="AG131" i="10"/>
  <c r="AF27" i="10"/>
  <c r="AF131" i="10"/>
  <c r="AK35" i="13"/>
  <c r="AB99" i="10"/>
  <c r="AB100" i="10" s="1"/>
  <c r="AB29" i="11" s="1"/>
  <c r="AB33" i="10"/>
  <c r="AB96" i="10" s="1"/>
  <c r="AB24" i="11"/>
  <c r="AC31" i="10"/>
  <c r="AC24" i="11" s="1"/>
  <c r="AJ2" i="10"/>
  <c r="AI39" i="10"/>
  <c r="AI37" i="10"/>
  <c r="AI40" i="10"/>
  <c r="AI38" i="10"/>
  <c r="AI41" i="10"/>
  <c r="AI15" i="11"/>
  <c r="AH42" i="10"/>
  <c r="AG25" i="11"/>
  <c r="AG55" i="10"/>
  <c r="AG60" i="10"/>
  <c r="AG47" i="10"/>
  <c r="AH46" i="10" s="1"/>
  <c r="AG65" i="10"/>
  <c r="AG58" i="10"/>
  <c r="AG63" i="10"/>
  <c r="AG68" i="10"/>
  <c r="AG53" i="10"/>
  <c r="AH52" i="10" s="1"/>
  <c r="AF85" i="10"/>
  <c r="AI9" i="15"/>
  <c r="AF92" i="10"/>
  <c r="AF26" i="11" s="1"/>
  <c r="AF19" i="11"/>
  <c r="AD22" i="11"/>
  <c r="AD98" i="10"/>
  <c r="AG57" i="10"/>
  <c r="AG62" i="10"/>
  <c r="AG67" i="10"/>
  <c r="AG51" i="10"/>
  <c r="AH50" i="10" s="1"/>
  <c r="AG49" i="10"/>
  <c r="AH48" i="10" s="1"/>
  <c r="AG56" i="10"/>
  <c r="AG66" i="10"/>
  <c r="AG61" i="10"/>
  <c r="AJ3" i="15"/>
  <c r="AF6" i="12"/>
  <c r="AD13" i="12"/>
  <c r="AD16" i="12" s="1"/>
  <c r="AG59" i="10"/>
  <c r="AG45" i="10"/>
  <c r="AH44" i="10" s="1"/>
  <c r="AG64" i="10"/>
  <c r="AG54" i="10"/>
  <c r="AI1" i="10"/>
  <c r="AH14" i="11"/>
  <c r="AG80" i="10" l="1"/>
  <c r="AG87" i="10"/>
  <c r="AG91" i="10"/>
  <c r="AG84" i="10"/>
  <c r="AG90" i="10"/>
  <c r="AG83" i="10"/>
  <c r="AG89" i="10"/>
  <c r="AG82" i="10"/>
  <c r="AG88" i="10"/>
  <c r="AG81" i="10"/>
  <c r="AF20" i="11"/>
  <c r="AH25" i="11"/>
  <c r="AE26" i="11"/>
  <c r="AE98" i="10"/>
  <c r="Z96" i="10"/>
  <c r="AH10" i="10"/>
  <c r="O118" i="10"/>
  <c r="O46" i="11" s="1"/>
  <c r="O111" i="10"/>
  <c r="O37" i="11"/>
  <c r="O115" i="10"/>
  <c r="O35" i="11"/>
  <c r="O134" i="10"/>
  <c r="P104" i="10"/>
  <c r="P31" i="11"/>
  <c r="Z27" i="11"/>
  <c r="Z100" i="10"/>
  <c r="Z29" i="11" s="1"/>
  <c r="AA99" i="10"/>
  <c r="AA130" i="10"/>
  <c r="AA24" i="11"/>
  <c r="AA33" i="10"/>
  <c r="AH20" i="10"/>
  <c r="AF29" i="10"/>
  <c r="AI9" i="10"/>
  <c r="AI6" i="10"/>
  <c r="AI7" i="10"/>
  <c r="AI8" i="10"/>
  <c r="AJ12" i="10"/>
  <c r="AK3" i="15"/>
  <c r="AG27" i="10"/>
  <c r="AG24" i="10"/>
  <c r="AE94" i="10"/>
  <c r="AE13" i="12"/>
  <c r="AE16" i="12" s="1"/>
  <c r="AF9" i="12"/>
  <c r="AF11" i="12"/>
  <c r="AG6" i="12"/>
  <c r="AF12" i="12"/>
  <c r="AF10" i="12"/>
  <c r="AD78" i="10"/>
  <c r="AD73" i="10"/>
  <c r="AD75" i="10"/>
  <c r="AD70" i="10"/>
  <c r="AE74" i="10"/>
  <c r="AE69" i="10"/>
  <c r="AD76" i="10"/>
  <c r="AD71" i="10"/>
  <c r="AD77" i="10"/>
  <c r="AD72" i="10"/>
  <c r="AE22" i="11"/>
  <c r="AB27" i="11"/>
  <c r="AL35" i="13"/>
  <c r="AC99" i="10"/>
  <c r="AC100" i="10" s="1"/>
  <c r="AC29" i="11" s="1"/>
  <c r="AC33" i="10"/>
  <c r="AC96" i="10" s="1"/>
  <c r="AC130" i="10"/>
  <c r="AD31" i="10"/>
  <c r="AG92" i="10"/>
  <c r="AI42" i="10"/>
  <c r="AH27" i="10"/>
  <c r="AH20" i="11" s="1"/>
  <c r="AG85" i="10"/>
  <c r="AF94" i="10"/>
  <c r="AJ40" i="10"/>
  <c r="AJ39" i="10"/>
  <c r="AJ15" i="11"/>
  <c r="AJ37" i="10"/>
  <c r="AJ38" i="10"/>
  <c r="AK2" i="10"/>
  <c r="AJ41" i="10"/>
  <c r="AH54" i="10"/>
  <c r="AH59" i="10"/>
  <c r="AH45" i="10"/>
  <c r="AI44" i="10" s="1"/>
  <c r="AH64" i="10"/>
  <c r="AH61" i="10"/>
  <c r="AH66" i="10"/>
  <c r="AH56" i="10"/>
  <c r="AH49" i="10"/>
  <c r="AI48" i="10" s="1"/>
  <c r="AJ1" i="10"/>
  <c r="AI14" i="11"/>
  <c r="AJ9" i="15"/>
  <c r="AI20" i="10" s="1"/>
  <c r="AH68" i="10"/>
  <c r="AH63" i="10"/>
  <c r="AH58" i="10"/>
  <c r="AH53" i="10"/>
  <c r="AI52" i="10" s="1"/>
  <c r="AH57" i="10"/>
  <c r="AH51" i="10"/>
  <c r="AI50" i="10" s="1"/>
  <c r="AH62" i="10"/>
  <c r="AH67" i="10"/>
  <c r="AH65" i="10"/>
  <c r="AH55" i="10"/>
  <c r="AH47" i="10"/>
  <c r="AI46" i="10" s="1"/>
  <c r="AH60" i="10"/>
  <c r="AH87" i="10" l="1"/>
  <c r="AH80" i="10"/>
  <c r="AH84" i="10"/>
  <c r="AH91" i="10"/>
  <c r="AH90" i="10"/>
  <c r="AH83" i="10"/>
  <c r="AH82" i="10"/>
  <c r="AH89" i="10"/>
  <c r="AH88" i="10"/>
  <c r="AH81" i="10"/>
  <c r="AG20" i="11"/>
  <c r="AG26" i="11"/>
  <c r="AF98" i="10"/>
  <c r="AD24" i="11"/>
  <c r="AA96" i="10"/>
  <c r="O40" i="11"/>
  <c r="O43" i="11"/>
  <c r="AI10" i="10"/>
  <c r="AF14" i="10"/>
  <c r="P106" i="10"/>
  <c r="Q102" i="10"/>
  <c r="P33" i="11"/>
  <c r="P108" i="10"/>
  <c r="AA27" i="11"/>
  <c r="AA100" i="10"/>
  <c r="AA29" i="11" s="1"/>
  <c r="AF69" i="10"/>
  <c r="AF74" i="10"/>
  <c r="AG29" i="10"/>
  <c r="AJ9" i="10"/>
  <c r="AJ6" i="10"/>
  <c r="AJ7" i="10"/>
  <c r="AJ8" i="10"/>
  <c r="AL3" i="15"/>
  <c r="AK12" i="10"/>
  <c r="AG94" i="10"/>
  <c r="AG19" i="11"/>
  <c r="AK9" i="15"/>
  <c r="AJ20" i="10" s="1"/>
  <c r="AF13" i="12"/>
  <c r="AF16" i="12" s="1"/>
  <c r="AH6" i="12"/>
  <c r="AG9" i="12"/>
  <c r="AG11" i="12"/>
  <c r="AG12" i="12"/>
  <c r="AG10" i="12"/>
  <c r="AE77" i="10"/>
  <c r="AE72" i="10"/>
  <c r="AE75" i="10"/>
  <c r="AE70" i="10"/>
  <c r="AE71" i="10"/>
  <c r="AE76" i="10"/>
  <c r="AE78" i="10"/>
  <c r="AE73" i="10"/>
  <c r="AF22" i="11"/>
  <c r="AC27" i="11"/>
  <c r="AI31" i="10"/>
  <c r="AD130" i="10"/>
  <c r="AK31" i="10"/>
  <c r="AH131" i="10"/>
  <c r="AD33" i="10"/>
  <c r="AD99" i="10"/>
  <c r="AE31" i="10"/>
  <c r="AH24" i="10"/>
  <c r="AK37" i="10"/>
  <c r="AK41" i="10"/>
  <c r="AK38" i="10"/>
  <c r="AK40" i="10"/>
  <c r="AL2" i="10"/>
  <c r="AK15" i="11"/>
  <c r="AK39" i="10"/>
  <c r="AJ42" i="10"/>
  <c r="AI25" i="11"/>
  <c r="AI51" i="10"/>
  <c r="AJ50" i="10" s="1"/>
  <c r="AI67" i="10"/>
  <c r="AI62" i="10"/>
  <c r="AI57" i="10"/>
  <c r="AI47" i="10"/>
  <c r="AJ46" i="10" s="1"/>
  <c r="AI65" i="10"/>
  <c r="AI60" i="10"/>
  <c r="AI55" i="10"/>
  <c r="AI61" i="10"/>
  <c r="AI49" i="10"/>
  <c r="AJ48" i="10" s="1"/>
  <c r="AI56" i="10"/>
  <c r="AI66" i="10"/>
  <c r="AI59" i="10"/>
  <c r="AI54" i="10"/>
  <c r="AI64" i="10"/>
  <c r="AI45" i="10"/>
  <c r="AJ44" i="10" s="1"/>
  <c r="AI58" i="10"/>
  <c r="AI68" i="10"/>
  <c r="AI53" i="10"/>
  <c r="AJ52" i="10" s="1"/>
  <c r="AI63" i="10"/>
  <c r="AH92" i="10"/>
  <c r="AH85" i="10"/>
  <c r="AK1" i="10"/>
  <c r="AJ14" i="11"/>
  <c r="AH31" i="10"/>
  <c r="AI80" i="10" l="1"/>
  <c r="AI87" i="10"/>
  <c r="AI91" i="10"/>
  <c r="AI84" i="10"/>
  <c r="AI83" i="10"/>
  <c r="AI90" i="10"/>
  <c r="AI82" i="10"/>
  <c r="AI89" i="10"/>
  <c r="AI81" i="10"/>
  <c r="AI88" i="10"/>
  <c r="AJ25" i="11"/>
  <c r="AG22" i="11"/>
  <c r="AE33" i="10"/>
  <c r="AD96" i="10"/>
  <c r="AD100" i="10"/>
  <c r="AD29" i="11" s="1"/>
  <c r="AJ10" i="10"/>
  <c r="AG14" i="10"/>
  <c r="P118" i="10"/>
  <c r="P46" i="11" s="1"/>
  <c r="P115" i="10"/>
  <c r="P37" i="11"/>
  <c r="P111" i="10"/>
  <c r="Q31" i="11"/>
  <c r="Q104" i="10"/>
  <c r="P35" i="11"/>
  <c r="P134" i="10"/>
  <c r="AG69" i="10"/>
  <c r="AG74" i="10"/>
  <c r="AH19" i="11"/>
  <c r="AH29" i="10"/>
  <c r="AK9" i="10"/>
  <c r="AK6" i="10"/>
  <c r="AK7" i="10"/>
  <c r="AK8" i="10"/>
  <c r="AM3" i="15"/>
  <c r="AL12" i="10"/>
  <c r="AG98" i="10"/>
  <c r="AK24" i="11"/>
  <c r="AG13" i="12"/>
  <c r="AG16" i="12" s="1"/>
  <c r="B16" i="12" s="1"/>
  <c r="AH9" i="12"/>
  <c r="AH11" i="12"/>
  <c r="AI6" i="12"/>
  <c r="AH10" i="12"/>
  <c r="AH12" i="12"/>
  <c r="AL9" i="15"/>
  <c r="AK20" i="10" s="1"/>
  <c r="AF73" i="10"/>
  <c r="AF78" i="10"/>
  <c r="AF72" i="10"/>
  <c r="AF77" i="10"/>
  <c r="AF71" i="10"/>
  <c r="AF76" i="10"/>
  <c r="AF70" i="10"/>
  <c r="AF75" i="10"/>
  <c r="AG31" i="10"/>
  <c r="AG33" i="10" s="1"/>
  <c r="AG96" i="10" s="1"/>
  <c r="AJ31" i="10"/>
  <c r="AD27" i="11"/>
  <c r="AI24" i="11"/>
  <c r="AI130" i="10"/>
  <c r="AE24" i="11"/>
  <c r="AE99" i="10"/>
  <c r="AE130" i="10"/>
  <c r="AH24" i="11"/>
  <c r="AH130" i="10"/>
  <c r="AH94" i="10"/>
  <c r="AL40" i="10"/>
  <c r="AL15" i="11"/>
  <c r="AL37" i="10"/>
  <c r="AL39" i="10"/>
  <c r="AL41" i="10"/>
  <c r="AM2" i="10"/>
  <c r="AL38" i="10"/>
  <c r="AK42" i="10"/>
  <c r="AJ63" i="10"/>
  <c r="AJ53" i="10"/>
  <c r="AK52" i="10" s="1"/>
  <c r="AJ68" i="10"/>
  <c r="AJ58" i="10"/>
  <c r="AJ56" i="10"/>
  <c r="AJ61" i="10"/>
  <c r="AJ49" i="10"/>
  <c r="AK48" i="10" s="1"/>
  <c r="AJ66" i="10"/>
  <c r="AJ45" i="10"/>
  <c r="AK44" i="10" s="1"/>
  <c r="AJ59" i="10"/>
  <c r="AJ64" i="10"/>
  <c r="AJ54" i="10"/>
  <c r="AH26" i="11"/>
  <c r="AH99" i="10"/>
  <c r="AH27" i="11" s="1"/>
  <c r="AJ57" i="10"/>
  <c r="AJ51" i="10"/>
  <c r="AK50" i="10" s="1"/>
  <c r="AJ62" i="10"/>
  <c r="AJ67" i="10"/>
  <c r="AI131" i="10"/>
  <c r="AI24" i="10"/>
  <c r="AI27" i="10"/>
  <c r="AJ60" i="10"/>
  <c r="AJ55" i="10"/>
  <c r="AJ65" i="10"/>
  <c r="AJ47" i="10"/>
  <c r="AK46" i="10" s="1"/>
  <c r="AL1" i="10"/>
  <c r="AK14" i="11"/>
  <c r="AI85" i="10"/>
  <c r="AI92" i="10"/>
  <c r="AF31" i="10"/>
  <c r="E31" i="10" s="1"/>
  <c r="AJ80" i="10" l="1"/>
  <c r="AJ87" i="10"/>
  <c r="AJ84" i="10"/>
  <c r="AJ91" i="10"/>
  <c r="AJ90" i="10"/>
  <c r="AJ83" i="10"/>
  <c r="AJ89" i="10"/>
  <c r="AJ82" i="10"/>
  <c r="AJ81" i="10"/>
  <c r="AJ88" i="10"/>
  <c r="AE96" i="10"/>
  <c r="AK25" i="11"/>
  <c r="AH22" i="11"/>
  <c r="AE100" i="10"/>
  <c r="AE29" i="11" s="1"/>
  <c r="P40" i="11"/>
  <c r="P43" i="11"/>
  <c r="AK10" i="10"/>
  <c r="AH14" i="10"/>
  <c r="Q106" i="10"/>
  <c r="R102" i="10"/>
  <c r="Q33" i="11"/>
  <c r="Q108" i="10"/>
  <c r="AG70" i="10"/>
  <c r="AG75" i="10"/>
  <c r="AH74" i="10"/>
  <c r="AH69" i="10"/>
  <c r="AI29" i="10"/>
  <c r="AL9" i="10"/>
  <c r="AL6" i="10"/>
  <c r="AL7" i="10"/>
  <c r="AL8" i="10"/>
  <c r="AN3" i="15"/>
  <c r="AM12" i="10"/>
  <c r="E24" i="11"/>
  <c r="AH13" i="12"/>
  <c r="AH16" i="12" s="1"/>
  <c r="AM9" i="15"/>
  <c r="AL20" i="10" s="1"/>
  <c r="AI9" i="12"/>
  <c r="AI11" i="12"/>
  <c r="AJ6" i="12"/>
  <c r="AI12" i="12"/>
  <c r="AI10" i="12"/>
  <c r="AG73" i="10"/>
  <c r="AG78" i="10"/>
  <c r="AG72" i="10"/>
  <c r="AG77" i="10"/>
  <c r="AG71" i="10"/>
  <c r="AG76" i="10"/>
  <c r="AI20" i="11"/>
  <c r="AJ24" i="11"/>
  <c r="AJ130" i="10"/>
  <c r="AG24" i="11"/>
  <c r="AG99" i="10"/>
  <c r="AG27" i="11" s="1"/>
  <c r="AG130" i="10"/>
  <c r="AE27" i="11"/>
  <c r="AH33" i="10"/>
  <c r="AH96" i="10" s="1"/>
  <c r="AH98" i="10"/>
  <c r="AM15" i="11"/>
  <c r="AM37" i="10"/>
  <c r="AM40" i="10"/>
  <c r="AM41" i="10"/>
  <c r="AM39" i="10"/>
  <c r="AM38" i="10"/>
  <c r="AN2" i="10"/>
  <c r="AO2" i="10" s="1"/>
  <c r="AL42" i="10"/>
  <c r="AK45" i="10"/>
  <c r="AL44" i="10" s="1"/>
  <c r="AK64" i="10"/>
  <c r="AK59" i="10"/>
  <c r="AK54" i="10"/>
  <c r="AK56" i="10"/>
  <c r="AK66" i="10"/>
  <c r="AK49" i="10"/>
  <c r="AL48" i="10" s="1"/>
  <c r="AK61" i="10"/>
  <c r="AJ85" i="10"/>
  <c r="AI26" i="11"/>
  <c r="AI99" i="10"/>
  <c r="AI27" i="11" s="1"/>
  <c r="AJ24" i="10"/>
  <c r="AJ131" i="10"/>
  <c r="E131" i="10" s="1"/>
  <c r="AJ27" i="10"/>
  <c r="AK57" i="10"/>
  <c r="AK51" i="10"/>
  <c r="AL50" i="10" s="1"/>
  <c r="AK62" i="10"/>
  <c r="AK67" i="10"/>
  <c r="AI19" i="11"/>
  <c r="AK63" i="10"/>
  <c r="AK53" i="10"/>
  <c r="AL52" i="10" s="1"/>
  <c r="AK58" i="10"/>
  <c r="AK68" i="10"/>
  <c r="AI94" i="10"/>
  <c r="AL14" i="11"/>
  <c r="AM1" i="10"/>
  <c r="AJ92" i="10"/>
  <c r="AK65" i="10"/>
  <c r="AK60" i="10"/>
  <c r="AK47" i="10"/>
  <c r="AL46" i="10" s="1"/>
  <c r="AK55" i="10"/>
  <c r="AF99" i="10"/>
  <c r="AF24" i="11"/>
  <c r="AF130" i="10"/>
  <c r="AF33" i="10"/>
  <c r="AK80" i="10" l="1"/>
  <c r="AK87" i="10"/>
  <c r="AK84" i="10"/>
  <c r="AK91" i="10"/>
  <c r="AK90" i="10"/>
  <c r="AK83" i="10"/>
  <c r="AK89" i="10"/>
  <c r="AK82" i="10"/>
  <c r="AK81" i="10"/>
  <c r="AK88" i="10"/>
  <c r="AJ20" i="11"/>
  <c r="AL25" i="11"/>
  <c r="AH100" i="10"/>
  <c r="AH29" i="11" s="1"/>
  <c r="AO15" i="11"/>
  <c r="AP2" i="10"/>
  <c r="AL10" i="10"/>
  <c r="AL14" i="10"/>
  <c r="AI14" i="10"/>
  <c r="Q118" i="10"/>
  <c r="Q46" i="11" s="1"/>
  <c r="Q115" i="10"/>
  <c r="Q111" i="10"/>
  <c r="Q37" i="11"/>
  <c r="R104" i="10"/>
  <c r="R31" i="11"/>
  <c r="Q134" i="10"/>
  <c r="Q35" i="11"/>
  <c r="AH71" i="10"/>
  <c r="AH76" i="10"/>
  <c r="AI74" i="10"/>
  <c r="AI69" i="10"/>
  <c r="AH70" i="10"/>
  <c r="AH75" i="10"/>
  <c r="AJ29" i="10"/>
  <c r="AM9" i="10"/>
  <c r="AM6" i="10"/>
  <c r="AM7" i="10"/>
  <c r="AM8" i="10"/>
  <c r="AO3" i="15"/>
  <c r="AP3" i="15" s="1"/>
  <c r="AN12" i="10"/>
  <c r="AI13" i="12"/>
  <c r="AI16" i="12" s="1"/>
  <c r="AO39" i="10"/>
  <c r="AO37" i="10"/>
  <c r="AO41" i="10"/>
  <c r="AO40" i="10"/>
  <c r="AO38" i="10"/>
  <c r="AJ9" i="12"/>
  <c r="AJ11" i="12"/>
  <c r="AJ10" i="12"/>
  <c r="AJ12" i="12"/>
  <c r="AK6" i="12"/>
  <c r="AN9" i="15"/>
  <c r="AM20" i="10" s="1"/>
  <c r="AH73" i="10"/>
  <c r="AH78" i="10"/>
  <c r="AH72" i="10"/>
  <c r="AH77" i="10"/>
  <c r="AG100" i="10"/>
  <c r="AG29" i="11" s="1"/>
  <c r="E130" i="10"/>
  <c r="E132" i="10" s="1"/>
  <c r="AN38" i="10"/>
  <c r="AN15" i="11"/>
  <c r="AN40" i="10"/>
  <c r="AN41" i="10"/>
  <c r="AN37" i="10"/>
  <c r="AN39" i="10"/>
  <c r="AM42" i="10"/>
  <c r="AL63" i="10"/>
  <c r="AL58" i="10"/>
  <c r="AL68" i="10"/>
  <c r="AL53" i="10"/>
  <c r="AM52" i="10" s="1"/>
  <c r="AL60" i="10"/>
  <c r="AL65" i="10"/>
  <c r="AL47" i="10"/>
  <c r="AM46" i="10" s="1"/>
  <c r="AL55" i="10"/>
  <c r="AL57" i="10"/>
  <c r="AL62" i="10"/>
  <c r="AL67" i="10"/>
  <c r="AL51" i="10"/>
  <c r="AM50" i="10" s="1"/>
  <c r="AL61" i="10"/>
  <c r="AL66" i="10"/>
  <c r="AL49" i="10"/>
  <c r="AM48" i="10" s="1"/>
  <c r="AL56" i="10"/>
  <c r="AI22" i="11"/>
  <c r="AI98" i="10"/>
  <c r="AI33" i="10"/>
  <c r="AK85" i="10"/>
  <c r="AL74" i="10"/>
  <c r="AL45" i="10"/>
  <c r="AM44" i="10" s="1"/>
  <c r="AL64" i="10"/>
  <c r="AL54" i="10"/>
  <c r="AL59" i="10"/>
  <c r="AJ26" i="11"/>
  <c r="AJ99" i="10"/>
  <c r="AJ94" i="10"/>
  <c r="AK92" i="10"/>
  <c r="AK27" i="10"/>
  <c r="AK24" i="10"/>
  <c r="AJ19" i="11"/>
  <c r="AN1" i="10"/>
  <c r="AM14" i="11"/>
  <c r="AF96" i="10"/>
  <c r="AF27" i="11"/>
  <c r="AF100" i="10"/>
  <c r="AF29" i="11" s="1"/>
  <c r="AL87" i="10" l="1"/>
  <c r="AL80" i="10"/>
  <c r="AL84" i="10"/>
  <c r="AL91" i="10"/>
  <c r="AL90" i="10"/>
  <c r="AL83" i="10"/>
  <c r="AL82" i="10"/>
  <c r="AL89" i="10"/>
  <c r="AL81" i="10"/>
  <c r="AL88" i="10"/>
  <c r="AK20" i="11"/>
  <c r="AQ3" i="15"/>
  <c r="AP12" i="10"/>
  <c r="AM25" i="11"/>
  <c r="AQ2" i="10"/>
  <c r="AP15" i="11"/>
  <c r="AP37" i="10"/>
  <c r="AP38" i="10"/>
  <c r="AP39" i="10"/>
  <c r="AP40" i="10"/>
  <c r="AP41" i="10"/>
  <c r="AI96" i="10"/>
  <c r="AJ27" i="11"/>
  <c r="AI100" i="10"/>
  <c r="AI29" i="11" s="1"/>
  <c r="Q40" i="11"/>
  <c r="Q43" i="11"/>
  <c r="AM10" i="10"/>
  <c r="AM14" i="10"/>
  <c r="AJ14" i="10"/>
  <c r="R106" i="10"/>
  <c r="R33" i="11"/>
  <c r="S102" i="10"/>
  <c r="R108" i="10"/>
  <c r="AI72" i="10"/>
  <c r="AI77" i="10"/>
  <c r="AI70" i="10"/>
  <c r="AI75" i="10"/>
  <c r="AJ74" i="10"/>
  <c r="AJ69" i="10"/>
  <c r="AI71" i="10"/>
  <c r="AI76" i="10"/>
  <c r="AK29" i="10"/>
  <c r="AO1" i="10"/>
  <c r="AP1" i="10" s="1"/>
  <c r="AN9" i="10"/>
  <c r="AN6" i="10"/>
  <c r="AN7" i="10"/>
  <c r="AN8" i="10"/>
  <c r="AO12" i="10"/>
  <c r="AK14" i="10" s="1"/>
  <c r="AO9" i="15"/>
  <c r="AO20" i="10"/>
  <c r="AO42" i="10"/>
  <c r="AL6" i="12"/>
  <c r="AK9" i="12"/>
  <c r="AK11" i="12"/>
  <c r="AK12" i="12"/>
  <c r="AK10" i="12"/>
  <c r="AJ13" i="12"/>
  <c r="AJ16" i="12" s="1"/>
  <c r="AI78" i="10"/>
  <c r="AI73" i="10"/>
  <c r="AL85" i="10"/>
  <c r="AK94" i="10"/>
  <c r="AN42" i="10"/>
  <c r="AM51" i="10"/>
  <c r="AN50" i="10" s="1"/>
  <c r="AM67" i="10"/>
  <c r="AM57" i="10"/>
  <c r="AM62" i="10"/>
  <c r="AK19" i="11"/>
  <c r="AM68" i="10"/>
  <c r="AM58" i="10"/>
  <c r="AM63" i="10"/>
  <c r="AM53" i="10"/>
  <c r="AN52" i="10" s="1"/>
  <c r="AM64" i="10"/>
  <c r="AM54" i="10"/>
  <c r="AM59" i="10"/>
  <c r="AM74" i="10"/>
  <c r="AM45" i="10"/>
  <c r="AN44" i="10" s="1"/>
  <c r="AM60" i="10"/>
  <c r="AM65" i="10"/>
  <c r="AM75" i="10"/>
  <c r="AM47" i="10"/>
  <c r="AN46" i="10" s="1"/>
  <c r="AM55" i="10"/>
  <c r="AL27" i="10"/>
  <c r="AL24" i="10"/>
  <c r="AN14" i="11"/>
  <c r="AM49" i="10"/>
  <c r="AN48" i="10" s="1"/>
  <c r="AM66" i="10"/>
  <c r="AM56" i="10"/>
  <c r="AM61" i="10"/>
  <c r="AJ22" i="11"/>
  <c r="AJ98" i="10"/>
  <c r="AJ33" i="10"/>
  <c r="AK26" i="11"/>
  <c r="AK99" i="10"/>
  <c r="AL92" i="10"/>
  <c r="AM87" i="10" l="1"/>
  <c r="AM80" i="10"/>
  <c r="AM91" i="10"/>
  <c r="AM84" i="10"/>
  <c r="AM90" i="10"/>
  <c r="AM83" i="10"/>
  <c r="AM89" i="10"/>
  <c r="AM82" i="10"/>
  <c r="AM81" i="10"/>
  <c r="AM88" i="10"/>
  <c r="AL20" i="11"/>
  <c r="AN20" i="10"/>
  <c r="AP9" i="15"/>
  <c r="AP20" i="10"/>
  <c r="AR3" i="15"/>
  <c r="AQ12" i="10"/>
  <c r="AP14" i="10" s="1"/>
  <c r="AN25" i="11"/>
  <c r="AQ1" i="10"/>
  <c r="AP14" i="11"/>
  <c r="AP8" i="10"/>
  <c r="AP9" i="10"/>
  <c r="AP7" i="10"/>
  <c r="AP6" i="10"/>
  <c r="AP10" i="10" s="1"/>
  <c r="AP42" i="10"/>
  <c r="AR2" i="10"/>
  <c r="AS2" i="10" s="1"/>
  <c r="AQ15" i="11"/>
  <c r="AQ37" i="10"/>
  <c r="AQ38" i="10"/>
  <c r="AQ39" i="10"/>
  <c r="AQ40" i="10"/>
  <c r="AQ41" i="10"/>
  <c r="AJ96" i="10"/>
  <c r="AK27" i="11"/>
  <c r="AJ100" i="10"/>
  <c r="AJ29" i="11" s="1"/>
  <c r="AN10" i="10"/>
  <c r="R118" i="10"/>
  <c r="R46" i="11" s="1"/>
  <c r="R37" i="11"/>
  <c r="R115" i="10"/>
  <c r="R111" i="10"/>
  <c r="S31" i="11"/>
  <c r="S104" i="10"/>
  <c r="R35" i="11"/>
  <c r="R134" i="10"/>
  <c r="AK69" i="10"/>
  <c r="AL69" i="10" s="1"/>
  <c r="AM69" i="10" s="1"/>
  <c r="AK74" i="10"/>
  <c r="AJ73" i="10"/>
  <c r="AJ78" i="10"/>
  <c r="AJ71" i="10"/>
  <c r="AJ76" i="10"/>
  <c r="AJ75" i="10"/>
  <c r="AJ70" i="10"/>
  <c r="AJ72" i="10"/>
  <c r="AJ77" i="10"/>
  <c r="AL29" i="10"/>
  <c r="AO14" i="11"/>
  <c r="AO6" i="10"/>
  <c r="AO9" i="10"/>
  <c r="AO7" i="10"/>
  <c r="AO8" i="10"/>
  <c r="AN14" i="10"/>
  <c r="AO14" i="10"/>
  <c r="AL94" i="10"/>
  <c r="AO25" i="11"/>
  <c r="AK13" i="12"/>
  <c r="AK16" i="12" s="1"/>
  <c r="AL11" i="12"/>
  <c r="AL10" i="12"/>
  <c r="AL9" i="12"/>
  <c r="AM6" i="12"/>
  <c r="AL12" i="12"/>
  <c r="AN47" i="10"/>
  <c r="AO46" i="10" s="1"/>
  <c r="AN55" i="10"/>
  <c r="AN65" i="10"/>
  <c r="AN75" i="10"/>
  <c r="AN60" i="10"/>
  <c r="AM85" i="10"/>
  <c r="AL26" i="11"/>
  <c r="AL99" i="10"/>
  <c r="AN57" i="10"/>
  <c r="AN67" i="10"/>
  <c r="AN62" i="10"/>
  <c r="AN51" i="10"/>
  <c r="AO50" i="10" s="1"/>
  <c r="AM27" i="10"/>
  <c r="AM24" i="10"/>
  <c r="AK33" i="10"/>
  <c r="AK22" i="11"/>
  <c r="AK98" i="10"/>
  <c r="AN76" i="10"/>
  <c r="AN61" i="10"/>
  <c r="AN56" i="10"/>
  <c r="AN49" i="10"/>
  <c r="AO48" i="10" s="1"/>
  <c r="AN66" i="10"/>
  <c r="AN58" i="10"/>
  <c r="AN68" i="10"/>
  <c r="AN53" i="10"/>
  <c r="AO52" i="10" s="1"/>
  <c r="AN63" i="10"/>
  <c r="AL19" i="11"/>
  <c r="AN74" i="10"/>
  <c r="AN59" i="10"/>
  <c r="AN64" i="10"/>
  <c r="AN45" i="10"/>
  <c r="AO44" i="10" s="1"/>
  <c r="AN54" i="10"/>
  <c r="AM92" i="10"/>
  <c r="AN80" i="10" l="1"/>
  <c r="AN69" i="10"/>
  <c r="AN87" i="10"/>
  <c r="AK73" i="10"/>
  <c r="AK78" i="10"/>
  <c r="AN91" i="10"/>
  <c r="AN84" i="10"/>
  <c r="AN90" i="10"/>
  <c r="AN83" i="10"/>
  <c r="AN82" i="10"/>
  <c r="AN89" i="10"/>
  <c r="AN88" i="10"/>
  <c r="AN81" i="10"/>
  <c r="AS37" i="10"/>
  <c r="AS38" i="10"/>
  <c r="AS39" i="10"/>
  <c r="AS40" i="10"/>
  <c r="AS41" i="10"/>
  <c r="AM20" i="11"/>
  <c r="AS3" i="15"/>
  <c r="AR12" i="10"/>
  <c r="AQ9" i="15"/>
  <c r="AQ20" i="10"/>
  <c r="AQ42" i="10"/>
  <c r="AR15" i="11"/>
  <c r="AR37" i="10"/>
  <c r="AR38" i="10"/>
  <c r="AR39" i="10"/>
  <c r="AR40" i="10"/>
  <c r="AR41" i="10"/>
  <c r="AP25" i="11"/>
  <c r="AP24" i="10"/>
  <c r="AP27" i="10"/>
  <c r="AP20" i="11" s="1"/>
  <c r="AR1" i="10"/>
  <c r="AS1" i="10" s="1"/>
  <c r="AQ14" i="11"/>
  <c r="AQ8" i="10"/>
  <c r="AQ9" i="10"/>
  <c r="AQ7" i="10"/>
  <c r="AQ6" i="10"/>
  <c r="AQ10" i="10" s="1"/>
  <c r="AK96" i="10"/>
  <c r="AL27" i="11"/>
  <c r="AK100" i="10"/>
  <c r="AK29" i="11" s="1"/>
  <c r="R40" i="11"/>
  <c r="R43" i="11"/>
  <c r="AO10" i="10"/>
  <c r="S33" i="11"/>
  <c r="S106" i="10"/>
  <c r="T102" i="10"/>
  <c r="S108" i="10"/>
  <c r="AK72" i="10"/>
  <c r="AK77" i="10"/>
  <c r="AK71" i="10"/>
  <c r="AK76" i="10"/>
  <c r="AK70" i="10"/>
  <c r="AK75" i="10"/>
  <c r="AM29" i="10"/>
  <c r="AO27" i="10"/>
  <c r="AO20" i="11" s="1"/>
  <c r="AO56" i="10"/>
  <c r="AO66" i="10"/>
  <c r="AO76" i="10"/>
  <c r="AO49" i="10"/>
  <c r="AP48" i="10" s="1"/>
  <c r="AO61" i="10"/>
  <c r="AO68" i="10"/>
  <c r="AO53" i="10"/>
  <c r="AP52" i="10" s="1"/>
  <c r="AO58" i="10"/>
  <c r="AO63" i="10"/>
  <c r="AO60" i="10"/>
  <c r="AO65" i="10"/>
  <c r="AO75" i="10"/>
  <c r="AO47" i="10"/>
  <c r="AP46" i="10" s="1"/>
  <c r="AO55" i="10"/>
  <c r="AO64" i="10"/>
  <c r="AO74" i="10"/>
  <c r="AO54" i="10"/>
  <c r="AO59" i="10"/>
  <c r="AO45" i="10"/>
  <c r="AP44" i="10" s="1"/>
  <c r="AO67" i="10"/>
  <c r="AO77" i="10"/>
  <c r="AO57" i="10"/>
  <c r="AO62" i="10"/>
  <c r="AO51" i="10"/>
  <c r="AP50" i="10" s="1"/>
  <c r="AL13" i="12"/>
  <c r="AL16" i="12" s="1"/>
  <c r="AN6" i="12"/>
  <c r="AM11" i="12"/>
  <c r="AM10" i="12"/>
  <c r="AM9" i="12"/>
  <c r="AM12" i="12"/>
  <c r="AN92" i="10"/>
  <c r="AN85" i="10"/>
  <c r="AM19" i="11"/>
  <c r="AL22" i="11"/>
  <c r="AL33" i="10"/>
  <c r="AL98" i="10"/>
  <c r="AN27" i="10"/>
  <c r="AN24" i="10"/>
  <c r="AM26" i="11"/>
  <c r="AM99" i="10"/>
  <c r="AM94" i="10"/>
  <c r="AO87" i="10" l="1"/>
  <c r="AO80" i="10"/>
  <c r="AO69" i="10"/>
  <c r="AL73" i="10"/>
  <c r="AM73" i="10" s="1"/>
  <c r="AN73" i="10" s="1"/>
  <c r="AO78" i="10" s="1"/>
  <c r="AL78" i="10"/>
  <c r="AO91" i="10"/>
  <c r="AO84" i="10"/>
  <c r="AO90" i="10"/>
  <c r="AO83" i="10"/>
  <c r="AO89" i="10"/>
  <c r="AO82" i="10"/>
  <c r="AO81" i="10"/>
  <c r="AO88" i="10"/>
  <c r="AS8" i="10"/>
  <c r="AS9" i="10"/>
  <c r="AS7" i="10"/>
  <c r="AS6" i="10"/>
  <c r="AS10" i="10" s="1"/>
  <c r="AQ25" i="11"/>
  <c r="AS42" i="10"/>
  <c r="AN20" i="11"/>
  <c r="AQ14" i="10"/>
  <c r="AR14" i="10"/>
  <c r="AR9" i="15"/>
  <c r="AR20" i="10"/>
  <c r="AQ24" i="10"/>
  <c r="AQ27" i="10"/>
  <c r="AR14" i="11"/>
  <c r="AR8" i="10"/>
  <c r="AR9" i="10"/>
  <c r="AR7" i="10"/>
  <c r="AR6" i="10"/>
  <c r="AR10" i="10" s="1"/>
  <c r="E10" i="10" s="1"/>
  <c r="AP19" i="11"/>
  <c r="AP29" i="10"/>
  <c r="AR42" i="10"/>
  <c r="E42" i="10" s="1"/>
  <c r="AP51" i="10"/>
  <c r="AQ50" i="10" s="1"/>
  <c r="AP57" i="10"/>
  <c r="AP62" i="10"/>
  <c r="AP67" i="10"/>
  <c r="AP77" i="10"/>
  <c r="AP45" i="10"/>
  <c r="AQ44" i="10" s="1"/>
  <c r="AP54" i="10"/>
  <c r="AP59" i="10"/>
  <c r="AP64" i="10"/>
  <c r="AP74" i="10"/>
  <c r="AP69" i="10"/>
  <c r="AP47" i="10"/>
  <c r="AQ46" i="10" s="1"/>
  <c r="AP55" i="10"/>
  <c r="AP60" i="10"/>
  <c r="AP65" i="10"/>
  <c r="AP75" i="10"/>
  <c r="AP53" i="10"/>
  <c r="AQ52" i="10" s="1"/>
  <c r="AP58" i="10"/>
  <c r="AP63" i="10"/>
  <c r="AP68" i="10"/>
  <c r="AP78" i="10"/>
  <c r="AP49" i="10"/>
  <c r="AQ48" i="10" s="1"/>
  <c r="AP56" i="10"/>
  <c r="AP61" i="10"/>
  <c r="AP66" i="10"/>
  <c r="AP76" i="10"/>
  <c r="AN99" i="10"/>
  <c r="AL96" i="10"/>
  <c r="AM27" i="11"/>
  <c r="AL100" i="10"/>
  <c r="AL29" i="11" s="1"/>
  <c r="S118" i="10"/>
  <c r="S46" i="11" s="1"/>
  <c r="S37" i="11"/>
  <c r="S111" i="10"/>
  <c r="S115" i="10"/>
  <c r="T31" i="11"/>
  <c r="T104" i="10"/>
  <c r="S35" i="11"/>
  <c r="S134" i="10"/>
  <c r="AL72" i="10"/>
  <c r="AL77" i="10"/>
  <c r="AL71" i="10"/>
  <c r="AL76" i="10"/>
  <c r="AL70" i="10"/>
  <c r="AM70" i="10" s="1"/>
  <c r="AN70" i="10" s="1"/>
  <c r="AL75" i="10"/>
  <c r="AO70" i="10"/>
  <c r="AP70" i="10" s="1"/>
  <c r="AN29" i="10"/>
  <c r="AO24" i="10"/>
  <c r="AO92" i="10"/>
  <c r="AO85" i="10"/>
  <c r="AN26" i="11"/>
  <c r="AM13" i="12"/>
  <c r="AM16" i="12" s="1"/>
  <c r="AN11" i="12"/>
  <c r="AN10" i="12"/>
  <c r="AN9" i="12"/>
  <c r="AN12" i="12"/>
  <c r="AN94" i="10"/>
  <c r="AN27" i="11"/>
  <c r="AN19" i="11"/>
  <c r="AM22" i="11"/>
  <c r="AM33" i="10"/>
  <c r="AM98" i="10"/>
  <c r="AM71" i="10" l="1"/>
  <c r="AN71" i="10" s="1"/>
  <c r="AO71" i="10" s="1"/>
  <c r="AP71" i="10" s="1"/>
  <c r="AM76" i="10"/>
  <c r="AS9" i="15"/>
  <c r="AS20" i="10"/>
  <c r="AP87" i="10"/>
  <c r="AP80" i="10"/>
  <c r="AM78" i="10"/>
  <c r="AP91" i="10"/>
  <c r="AP84" i="10"/>
  <c r="AP90" i="10"/>
  <c r="AP83" i="10"/>
  <c r="AP89" i="10"/>
  <c r="AP82" i="10"/>
  <c r="AP88" i="10"/>
  <c r="AP81" i="10"/>
  <c r="AS24" i="10"/>
  <c r="AS27" i="10"/>
  <c r="AQ20" i="11"/>
  <c r="AR25" i="11"/>
  <c r="E25" i="11"/>
  <c r="AP22" i="11"/>
  <c r="AP33" i="10"/>
  <c r="AP98" i="10"/>
  <c r="AR24" i="10"/>
  <c r="E24" i="10" s="1"/>
  <c r="E19" i="11" s="1"/>
  <c r="AR27" i="10"/>
  <c r="AQ19" i="11"/>
  <c r="AQ29" i="10"/>
  <c r="AQ49" i="10"/>
  <c r="AR48" i="10" s="1"/>
  <c r="AQ56" i="10"/>
  <c r="AQ61" i="10"/>
  <c r="AQ66" i="10"/>
  <c r="AQ76" i="10"/>
  <c r="AQ53" i="10"/>
  <c r="AR52" i="10" s="1"/>
  <c r="AQ58" i="10"/>
  <c r="AQ63" i="10"/>
  <c r="AQ68" i="10"/>
  <c r="AQ78" i="10"/>
  <c r="AQ47" i="10"/>
  <c r="AR46" i="10" s="1"/>
  <c r="AQ55" i="10"/>
  <c r="AQ60" i="10"/>
  <c r="AQ65" i="10"/>
  <c r="AQ75" i="10"/>
  <c r="AP92" i="10"/>
  <c r="AP85" i="10"/>
  <c r="AQ45" i="10"/>
  <c r="AR44" i="10" s="1"/>
  <c r="AQ54" i="10"/>
  <c r="AQ59" i="10"/>
  <c r="AQ64" i="10"/>
  <c r="AQ74" i="10"/>
  <c r="AQ51" i="10"/>
  <c r="AR50" i="10" s="1"/>
  <c r="AQ57" i="10"/>
  <c r="AQ62" i="10"/>
  <c r="AQ67" i="10"/>
  <c r="AQ77" i="10"/>
  <c r="AM96" i="10"/>
  <c r="AM100" i="10"/>
  <c r="AM29" i="11" s="1"/>
  <c r="S40" i="11"/>
  <c r="S43" i="11"/>
  <c r="T33" i="11"/>
  <c r="U102" i="10"/>
  <c r="T106" i="10"/>
  <c r="T108" i="10"/>
  <c r="AM72" i="10"/>
  <c r="AM77" i="10"/>
  <c r="AO19" i="11"/>
  <c r="AO29" i="10"/>
  <c r="AO94" i="10"/>
  <c r="AO99" i="10"/>
  <c r="AO26" i="11"/>
  <c r="AN13" i="12"/>
  <c r="AN16" i="12" s="1"/>
  <c r="AN22" i="11"/>
  <c r="AN33" i="10"/>
  <c r="AN98" i="10"/>
  <c r="AN72" i="10" l="1"/>
  <c r="AO72" i="10" s="1"/>
  <c r="AP72" i="10" s="1"/>
  <c r="AQ72" i="10" s="1"/>
  <c r="AN77" i="10"/>
  <c r="AQ69" i="10"/>
  <c r="AQ87" i="10"/>
  <c r="AQ80" i="10"/>
  <c r="AP94" i="10"/>
  <c r="AN78" i="10"/>
  <c r="AO73" i="10"/>
  <c r="AP73" i="10" s="1"/>
  <c r="AQ73" i="10"/>
  <c r="AQ91" i="10"/>
  <c r="AQ84" i="10"/>
  <c r="AQ90" i="10"/>
  <c r="AQ83" i="10"/>
  <c r="AQ71" i="10"/>
  <c r="AQ89" i="10"/>
  <c r="AQ82" i="10"/>
  <c r="AQ70" i="10"/>
  <c r="AQ88" i="10"/>
  <c r="AQ81" i="10"/>
  <c r="AS29" i="10"/>
  <c r="AR20" i="11"/>
  <c r="E27" i="10"/>
  <c r="E20" i="11" s="1"/>
  <c r="AQ22" i="11"/>
  <c r="AQ33" i="10"/>
  <c r="AQ98" i="10"/>
  <c r="AR19" i="11"/>
  <c r="AR29" i="10"/>
  <c r="E29" i="10" s="1"/>
  <c r="AR51" i="10"/>
  <c r="AS50" i="10" s="1"/>
  <c r="AR57" i="10"/>
  <c r="AR62" i="10"/>
  <c r="AR67" i="10"/>
  <c r="AR77" i="10"/>
  <c r="AQ92" i="10"/>
  <c r="AQ85" i="10"/>
  <c r="AR45" i="10"/>
  <c r="AS44" i="10" s="1"/>
  <c r="AR54" i="10"/>
  <c r="AR59" i="10"/>
  <c r="AR64" i="10"/>
  <c r="AR74" i="10"/>
  <c r="AP118" i="10"/>
  <c r="AP46" i="11" s="1"/>
  <c r="AP96" i="10"/>
  <c r="AP26" i="11"/>
  <c r="AP99" i="10"/>
  <c r="AR47" i="10"/>
  <c r="AS46" i="10" s="1"/>
  <c r="AR55" i="10"/>
  <c r="AR60" i="10"/>
  <c r="AR65" i="10"/>
  <c r="AR75" i="10"/>
  <c r="AR53" i="10"/>
  <c r="AS52" i="10" s="1"/>
  <c r="AR58" i="10"/>
  <c r="AR63" i="10"/>
  <c r="AR68" i="10"/>
  <c r="AR78" i="10"/>
  <c r="AR49" i="10"/>
  <c r="AS48" i="10" s="1"/>
  <c r="AR56" i="10"/>
  <c r="AR61" i="10"/>
  <c r="AR66" i="10"/>
  <c r="AR76" i="10"/>
  <c r="AO22" i="11"/>
  <c r="E22" i="11"/>
  <c r="AN96" i="10"/>
  <c r="T118" i="10"/>
  <c r="T46" i="11" s="1"/>
  <c r="T115" i="10"/>
  <c r="T37" i="11"/>
  <c r="T111" i="10"/>
  <c r="T35" i="11"/>
  <c r="T134" i="10"/>
  <c r="U31" i="11"/>
  <c r="U104" i="10"/>
  <c r="AO98" i="10"/>
  <c r="AO33" i="10"/>
  <c r="AO27" i="11"/>
  <c r="AN100" i="10"/>
  <c r="AN29" i="11" s="1"/>
  <c r="AR69" i="10" l="1"/>
  <c r="AR87" i="10"/>
  <c r="AR80" i="10"/>
  <c r="AQ94" i="10"/>
  <c r="AR73" i="10"/>
  <c r="AR91" i="10"/>
  <c r="AR84" i="10"/>
  <c r="AR72" i="10"/>
  <c r="AR90" i="10"/>
  <c r="AR83" i="10"/>
  <c r="AR71" i="10"/>
  <c r="AR89" i="10"/>
  <c r="AR82" i="10"/>
  <c r="AR70" i="10"/>
  <c r="AR88" i="10"/>
  <c r="AR81" i="10"/>
  <c r="AS33" i="10"/>
  <c r="AS98" i="10"/>
  <c r="AS49" i="10"/>
  <c r="AS56" i="10"/>
  <c r="AS61" i="10"/>
  <c r="AS66" i="10"/>
  <c r="AS76" i="10"/>
  <c r="E76" i="10" s="1"/>
  <c r="AS53" i="10"/>
  <c r="AS58" i="10"/>
  <c r="AS63" i="10"/>
  <c r="AS68" i="10"/>
  <c r="AS78" i="10"/>
  <c r="E78" i="10" s="1"/>
  <c r="AS47" i="10"/>
  <c r="AS55" i="10"/>
  <c r="AS60" i="10"/>
  <c r="AS65" i="10"/>
  <c r="AS75" i="10"/>
  <c r="E75" i="10" s="1"/>
  <c r="AS45" i="10"/>
  <c r="AS54" i="10"/>
  <c r="AS59" i="10"/>
  <c r="AS64" i="10"/>
  <c r="AS74" i="10"/>
  <c r="E74" i="10" s="1"/>
  <c r="AS51" i="10"/>
  <c r="AS57" i="10"/>
  <c r="AS62" i="10"/>
  <c r="AS67" i="10"/>
  <c r="AS77" i="10"/>
  <c r="E77" i="10" s="1"/>
  <c r="AR22" i="11"/>
  <c r="AR33" i="10"/>
  <c r="E33" i="10" s="1"/>
  <c r="AR98" i="10"/>
  <c r="E98" i="10" s="1"/>
  <c r="AP27" i="11"/>
  <c r="AP100" i="10"/>
  <c r="AP29" i="11" s="1"/>
  <c r="AR92" i="10"/>
  <c r="AR85" i="10"/>
  <c r="AQ118" i="10"/>
  <c r="AQ46" i="11" s="1"/>
  <c r="AQ96" i="10"/>
  <c r="AQ26" i="11"/>
  <c r="AQ99" i="10"/>
  <c r="AO100" i="10"/>
  <c r="AO29" i="11" s="1"/>
  <c r="T40" i="11"/>
  <c r="T43" i="11"/>
  <c r="U106" i="10"/>
  <c r="U33" i="11"/>
  <c r="V102" i="10"/>
  <c r="U108" i="10"/>
  <c r="AO96" i="10"/>
  <c r="AS73" i="10" l="1"/>
  <c r="AR94" i="10"/>
  <c r="AS69" i="10"/>
  <c r="E64" i="10"/>
  <c r="AS87" i="10"/>
  <c r="E59" i="10"/>
  <c r="AS80" i="10"/>
  <c r="E54" i="10"/>
  <c r="E68" i="10"/>
  <c r="AS91" i="10"/>
  <c r="E63" i="10"/>
  <c r="AS84" i="10"/>
  <c r="E58" i="10"/>
  <c r="AS72" i="10"/>
  <c r="E67" i="10"/>
  <c r="AS90" i="10"/>
  <c r="E62" i="10"/>
  <c r="AS83" i="10"/>
  <c r="E57" i="10"/>
  <c r="AS71" i="10"/>
  <c r="E66" i="10"/>
  <c r="AS89" i="10"/>
  <c r="E61" i="10"/>
  <c r="AS82" i="10"/>
  <c r="E56" i="10"/>
  <c r="AS70" i="10"/>
  <c r="E65" i="10"/>
  <c r="AS88" i="10"/>
  <c r="E60" i="10"/>
  <c r="AS81" i="10"/>
  <c r="E55" i="10"/>
  <c r="AS92" i="10"/>
  <c r="AS85" i="10"/>
  <c r="AQ27" i="11"/>
  <c r="AQ100" i="10"/>
  <c r="AQ29" i="11" s="1"/>
  <c r="AR118" i="10"/>
  <c r="AR46" i="11" s="1"/>
  <c r="AR96" i="10"/>
  <c r="AR26" i="11"/>
  <c r="AR99" i="10"/>
  <c r="U118" i="10"/>
  <c r="U46" i="11" s="1"/>
  <c r="U111" i="10"/>
  <c r="U115" i="10"/>
  <c r="U37" i="11"/>
  <c r="V31" i="11"/>
  <c r="V104" i="10"/>
  <c r="U134" i="10"/>
  <c r="U35" i="11"/>
  <c r="AS94" i="10" l="1"/>
  <c r="E85" i="10"/>
  <c r="AS99" i="10"/>
  <c r="E92" i="10"/>
  <c r="E26" i="11" s="1"/>
  <c r="E94" i="10"/>
  <c r="AS96" i="10"/>
  <c r="E96" i="10" s="1"/>
  <c r="AS118" i="10"/>
  <c r="AR27" i="11"/>
  <c r="AR100" i="10"/>
  <c r="AR29" i="11" s="1"/>
  <c r="U40" i="11"/>
  <c r="U43" i="11"/>
  <c r="W102" i="10"/>
  <c r="V106" i="10"/>
  <c r="V33" i="11"/>
  <c r="V108" i="10"/>
  <c r="AS100" i="10" l="1"/>
  <c r="E99" i="10"/>
  <c r="V118" i="10"/>
  <c r="V46" i="11" s="1"/>
  <c r="V37" i="11"/>
  <c r="V115" i="10"/>
  <c r="V111" i="10"/>
  <c r="V134" i="10"/>
  <c r="V35" i="11"/>
  <c r="W31" i="11"/>
  <c r="W104" i="10"/>
  <c r="E27" i="11" l="1"/>
  <c r="E100" i="10"/>
  <c r="E29" i="11" s="1"/>
  <c r="V40" i="11"/>
  <c r="V43" i="11"/>
  <c r="W33" i="11"/>
  <c r="W106" i="10"/>
  <c r="X102" i="10"/>
  <c r="W108" i="10"/>
  <c r="W118" i="10" l="1"/>
  <c r="W46" i="11" s="1"/>
  <c r="W111" i="10"/>
  <c r="W115" i="10"/>
  <c r="W37" i="11"/>
  <c r="X31" i="11"/>
  <c r="X104" i="10"/>
  <c r="W35" i="11"/>
  <c r="W134" i="10"/>
  <c r="W40" i="11" l="1"/>
  <c r="W43" i="11"/>
  <c r="X33" i="11"/>
  <c r="Y102" i="10"/>
  <c r="X106" i="10"/>
  <c r="X108" i="10"/>
  <c r="X118" i="10" l="1"/>
  <c r="X46" i="11" s="1"/>
  <c r="X111" i="10"/>
  <c r="X37" i="11"/>
  <c r="X115" i="10"/>
  <c r="X35" i="11"/>
  <c r="X134" i="10"/>
  <c r="Y31" i="11"/>
  <c r="Y104" i="10"/>
  <c r="X40" i="11" l="1"/>
  <c r="X43" i="11"/>
  <c r="Y106" i="10"/>
  <c r="Y33" i="11"/>
  <c r="Z102" i="10"/>
  <c r="Y108" i="10"/>
  <c r="Y118" i="10" l="1"/>
  <c r="Y46" i="11" s="1"/>
  <c r="Y111" i="10"/>
  <c r="Y115" i="10"/>
  <c r="Y37" i="11"/>
  <c r="Z31" i="11"/>
  <c r="Z104" i="10"/>
  <c r="Y35" i="11"/>
  <c r="Y134" i="10"/>
  <c r="Y40" i="11" l="1"/>
  <c r="Y43" i="11"/>
  <c r="AA102" i="10"/>
  <c r="Z106" i="10"/>
  <c r="Z33" i="11"/>
  <c r="Z108" i="10"/>
  <c r="Z118" i="10" l="1"/>
  <c r="Z46" i="11" s="1"/>
  <c r="Z115" i="10"/>
  <c r="Z37" i="11"/>
  <c r="Z111" i="10"/>
  <c r="Z134" i="10"/>
  <c r="Z35" i="11"/>
  <c r="AA104" i="10"/>
  <c r="AA31" i="11"/>
  <c r="Z40" i="11" l="1"/>
  <c r="Z43" i="11"/>
  <c r="AB102" i="10"/>
  <c r="AA106" i="10"/>
  <c r="AA33" i="11"/>
  <c r="AA108" i="10" l="1"/>
  <c r="AA134" i="10"/>
  <c r="AA35" i="11"/>
  <c r="AB31" i="11"/>
  <c r="AB104" i="10"/>
  <c r="AB106" i="10" l="1"/>
  <c r="AB33" i="11"/>
  <c r="AC102" i="10"/>
  <c r="AB108" i="10"/>
  <c r="AA118" i="10"/>
  <c r="AA46" i="11" s="1"/>
  <c r="AA115" i="10"/>
  <c r="AA37" i="11"/>
  <c r="AA111" i="10"/>
  <c r="AA40" i="11" l="1"/>
  <c r="AA43" i="11"/>
  <c r="AB118" i="10"/>
  <c r="AB46" i="11" s="1"/>
  <c r="AB37" i="11"/>
  <c r="AB115" i="10"/>
  <c r="AB111" i="10"/>
  <c r="AC104" i="10"/>
  <c r="AC31" i="11"/>
  <c r="AB35" i="11"/>
  <c r="AB134" i="10"/>
  <c r="AB40" i="11" l="1"/>
  <c r="AB43" i="11"/>
  <c r="AC33" i="11"/>
  <c r="AD102" i="10"/>
  <c r="AC106" i="10"/>
  <c r="AC108" i="10"/>
  <c r="AC118" i="10" l="1"/>
  <c r="AC46" i="11" s="1"/>
  <c r="AC37" i="11"/>
  <c r="AC115" i="10"/>
  <c r="AC111" i="10"/>
  <c r="AC35" i="11"/>
  <c r="AC134" i="10"/>
  <c r="AD31" i="11"/>
  <c r="AD104" i="10"/>
  <c r="AC40" i="11" l="1"/>
  <c r="AC43" i="11"/>
  <c r="AD106" i="10"/>
  <c r="AE102" i="10"/>
  <c r="AD33" i="11"/>
  <c r="AD108" i="10"/>
  <c r="AD118" i="10" l="1"/>
  <c r="AD46" i="11" s="1"/>
  <c r="AD115" i="10"/>
  <c r="AD111" i="10"/>
  <c r="AD37" i="11"/>
  <c r="AE31" i="11"/>
  <c r="AE104" i="10"/>
  <c r="AD35" i="11"/>
  <c r="AD134" i="10"/>
  <c r="AD40" i="11" l="1"/>
  <c r="AD43" i="11"/>
  <c r="AE106" i="10"/>
  <c r="AE33" i="11"/>
  <c r="AF102" i="10"/>
  <c r="AE108" i="10"/>
  <c r="AE118" i="10" l="1"/>
  <c r="AE46" i="11" s="1"/>
  <c r="AE115" i="10"/>
  <c r="AE37" i="11"/>
  <c r="AE111" i="10"/>
  <c r="AF31" i="11"/>
  <c r="AF104" i="10"/>
  <c r="AE134" i="10"/>
  <c r="AE35" i="11"/>
  <c r="AE40" i="11" l="1"/>
  <c r="AE43" i="11"/>
  <c r="AF33" i="11"/>
  <c r="AG102" i="10"/>
  <c r="AF106" i="10"/>
  <c r="AF108" i="10"/>
  <c r="AF118" i="10" l="1"/>
  <c r="AF46" i="11" s="1"/>
  <c r="AF37" i="11"/>
  <c r="AF115" i="10"/>
  <c r="AF111" i="10"/>
  <c r="AF35" i="11"/>
  <c r="AF134" i="10"/>
  <c r="AG31" i="11"/>
  <c r="AG104" i="10"/>
  <c r="AF40" i="11" l="1"/>
  <c r="AF43" i="11"/>
  <c r="AH102" i="10"/>
  <c r="AG106" i="10"/>
  <c r="AG33" i="11"/>
  <c r="AG108" i="10"/>
  <c r="AG118" i="10" l="1"/>
  <c r="AG46" i="11" s="1"/>
  <c r="AG37" i="11"/>
  <c r="AG111" i="10"/>
  <c r="AG115" i="10"/>
  <c r="AG35" i="11"/>
  <c r="AG134" i="10"/>
  <c r="AH31" i="11"/>
  <c r="AH104" i="10"/>
  <c r="AG40" i="11" l="1"/>
  <c r="AG43" i="11"/>
  <c r="AH33" i="11"/>
  <c r="AI102" i="10"/>
  <c r="AH106" i="10"/>
  <c r="AH108" i="10"/>
  <c r="AH118" i="10" l="1"/>
  <c r="AH46" i="11" s="1"/>
  <c r="AH111" i="10"/>
  <c r="AH115" i="10"/>
  <c r="AH37" i="11"/>
  <c r="AH35" i="11"/>
  <c r="AH134" i="10"/>
  <c r="AI31" i="11"/>
  <c r="AI104" i="10"/>
  <c r="AH40" i="11" l="1"/>
  <c r="AH43" i="11"/>
  <c r="AI33" i="11"/>
  <c r="AI106" i="10"/>
  <c r="AJ102" i="10"/>
  <c r="AI108" i="10"/>
  <c r="AI118" i="10" l="1"/>
  <c r="AI46" i="11" s="1"/>
  <c r="AI37" i="11"/>
  <c r="AI115" i="10"/>
  <c r="AI111" i="10"/>
  <c r="AJ31" i="11"/>
  <c r="AJ104" i="10"/>
  <c r="AI35" i="11"/>
  <c r="AI134" i="10"/>
  <c r="AI40" i="11" l="1"/>
  <c r="AI43" i="11"/>
  <c r="AJ106" i="10"/>
  <c r="AJ33" i="11"/>
  <c r="AK102" i="10"/>
  <c r="AJ108" i="10"/>
  <c r="AJ118" i="10" l="1"/>
  <c r="AJ46" i="11" s="1"/>
  <c r="AJ115" i="10"/>
  <c r="AJ111" i="10"/>
  <c r="AJ37" i="11"/>
  <c r="AK31" i="11"/>
  <c r="AK104" i="10"/>
  <c r="AJ35" i="11"/>
  <c r="AJ134" i="10"/>
  <c r="E134" i="10" s="1"/>
  <c r="E135" i="10" s="1"/>
  <c r="AJ40" i="11" l="1"/>
  <c r="AJ43" i="11"/>
  <c r="AK33" i="11"/>
  <c r="AK106" i="10"/>
  <c r="AL102" i="10"/>
  <c r="AK108" i="10"/>
  <c r="AK35" i="11" l="1"/>
  <c r="AK118" i="10"/>
  <c r="AK46" i="11" s="1"/>
  <c r="AK37" i="11"/>
  <c r="AK111" i="10"/>
  <c r="AK115" i="10"/>
  <c r="AL31" i="11"/>
  <c r="AL104" i="10"/>
  <c r="AK40" i="11" l="1"/>
  <c r="AK43" i="11"/>
  <c r="AL33" i="11"/>
  <c r="AL106" i="10"/>
  <c r="AM102" i="10"/>
  <c r="AL108" i="10"/>
  <c r="AL35" i="11" l="1"/>
  <c r="AL37" i="11"/>
  <c r="AL118" i="10"/>
  <c r="AL46" i="11" s="1"/>
  <c r="AL115" i="10"/>
  <c r="AL111" i="10"/>
  <c r="AM31" i="11"/>
  <c r="AM104" i="10"/>
  <c r="AL40" i="11" l="1"/>
  <c r="AL43" i="11"/>
  <c r="AM33" i="11"/>
  <c r="AN102" i="10"/>
  <c r="AM106" i="10"/>
  <c r="AM108" i="10"/>
  <c r="AM35" i="11" l="1"/>
  <c r="AM37" i="11"/>
  <c r="AM118" i="10"/>
  <c r="AM46" i="11" s="1"/>
  <c r="AM115" i="10"/>
  <c r="AM111" i="10"/>
  <c r="AN31" i="11"/>
  <c r="AN104" i="10"/>
  <c r="AM40" i="11" l="1"/>
  <c r="AM43" i="11"/>
  <c r="AO102" i="10"/>
  <c r="AN33" i="11"/>
  <c r="AN106" i="10"/>
  <c r="AN108" i="10"/>
  <c r="AN118" i="10" l="1"/>
  <c r="AN46" i="11" s="1"/>
  <c r="AN35" i="11"/>
  <c r="AN37" i="11"/>
  <c r="AN111" i="10"/>
  <c r="AN115" i="10"/>
  <c r="AO31" i="11"/>
  <c r="AO104" i="10"/>
  <c r="AP102" i="10" l="1"/>
  <c r="AP104" i="10"/>
  <c r="AP31" i="11"/>
  <c r="AQ102" i="10"/>
  <c r="AP106" i="10"/>
  <c r="AP35" i="11" s="1"/>
  <c r="AP108" i="10"/>
  <c r="AP37" i="11" s="1"/>
  <c r="AN43" i="11"/>
  <c r="AN40" i="11"/>
  <c r="AO106" i="10"/>
  <c r="AO33" i="11"/>
  <c r="AO108" i="10"/>
  <c r="AO118" i="10" s="1"/>
  <c r="AO46" i="11" s="1"/>
  <c r="AP33" i="11" l="1"/>
  <c r="AQ104" i="10"/>
  <c r="AQ31" i="11"/>
  <c r="AP111" i="10"/>
  <c r="AP40" i="11" s="1"/>
  <c r="AP115" i="10"/>
  <c r="AP43" i="11" s="1"/>
  <c r="AR102" i="10"/>
  <c r="AQ106" i="10"/>
  <c r="AQ108" i="10"/>
  <c r="AO35" i="11"/>
  <c r="AO37" i="11"/>
  <c r="AO111" i="10"/>
  <c r="AO115" i="10"/>
  <c r="AQ33" i="11" l="1"/>
  <c r="AQ35" i="11"/>
  <c r="AQ37" i="11"/>
  <c r="AR104" i="10"/>
  <c r="AR31" i="11"/>
  <c r="AQ111" i="10"/>
  <c r="AQ115" i="10"/>
  <c r="AR106" i="10"/>
  <c r="AR108" i="10"/>
  <c r="AO43" i="11"/>
  <c r="AO40" i="11"/>
  <c r="AS102" i="10" l="1"/>
  <c r="AR33" i="11"/>
  <c r="AR35" i="11"/>
  <c r="AR37" i="11"/>
  <c r="AQ40" i="11"/>
  <c r="AQ43" i="11"/>
  <c r="AR111" i="10"/>
  <c r="AR115" i="10"/>
  <c r="AS104" i="10" l="1"/>
  <c r="E102" i="10"/>
  <c r="E31" i="11" s="1"/>
  <c r="AR40" i="11"/>
  <c r="AR43" i="11"/>
  <c r="E104" i="10" l="1"/>
  <c r="E33" i="11" s="1"/>
  <c r="AS106" i="10"/>
  <c r="E106" i="10" s="1"/>
  <c r="E35" i="11" s="1"/>
  <c r="AS108" i="10"/>
  <c r="E108" i="10" l="1"/>
  <c r="AS111" i="10"/>
  <c r="AS115" i="10"/>
  <c r="E115" i="10" s="1"/>
  <c r="E43" i="11" l="1"/>
  <c r="E116" i="10"/>
  <c r="E111" i="10"/>
  <c r="E40" i="11" s="1"/>
  <c r="E112" i="10"/>
  <c r="E119" i="10"/>
  <c r="E37" i="11"/>
  <c r="E47" i="11" l="1"/>
  <c r="D10" i="2"/>
  <c r="E41" i="11"/>
  <c r="D8" i="2"/>
  <c r="E44" i="11"/>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netto P50 jaarproductie in volgens het windrapport.</t>
        </r>
      </text>
    </comment>
    <comment ref="B23" authorId="0" shapeId="0" xr:uid="{CA605BE4-5006-40EE-BF3A-8F9DB84D1A02}">
      <text>
        <r>
          <rPr>
            <sz val="9"/>
            <color indexed="81"/>
            <rFont val="Tahoma"/>
            <family val="2"/>
          </rPr>
          <t xml:space="preserve">Gelet op de mijlpalen voor oplevering van de het platform van TenneT, bent u verplicht de gehele productie in 2029 op te starten.  
Geef voor 2029 aan welk percentage van de P50-productie u in 2029 verwacht te halen. 
Het restant van de P50-productie wordt automatisch bij 2030 ingevuld, zodat het totaal op 100% uitkomt. 
</t>
        </r>
      </text>
    </comment>
    <comment ref="B25" authorId="0" shapeId="0" xr:uid="{C9D8B76C-3136-4DFC-B71D-025882C37EF8}">
      <text>
        <r>
          <rPr>
            <sz val="9"/>
            <color indexed="81"/>
            <rFont val="Tahoma"/>
            <family val="2"/>
          </rPr>
          <t>Deze waarde wordt overgenomen uit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B0A4849A-147B-4447-8BBA-6CABB96D65BC}">
      <text>
        <r>
          <rPr>
            <sz val="9"/>
            <color indexed="81"/>
            <rFont val="Tahoma"/>
            <family val="2"/>
          </rPr>
          <t xml:space="preserve">Vul per jaar in welk % van de totale investeringskosten u in dat jaar investeert. Bij elkaar moet dit 100% zijn.
Gebruik maximaal 2 cijfers achter de komma.
</t>
        </r>
      </text>
    </comment>
    <comment ref="E65" authorId="0" shapeId="0" xr:uid="{A0F96506-C931-4D7B-AB7D-8400957002D6}">
      <text>
        <r>
          <rPr>
            <sz val="9"/>
            <color indexed="81"/>
            <rFont val="Tahoma"/>
            <family val="2"/>
          </rPr>
          <t>Kies het jaar waarin u start met aflossen van het leendeel. 
Start pas met aflossen als er:  
- voldoende inkomsten zijn 
- en op zijn vroegst het jaar na het investeringsjaar.
Indien u de investering geheel uit eigen middelen financiert dan laat u deze kolom leeg.</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E0327E55-5E72-4092-910D-C1F3A7EE98DF}">
      <text>
        <r>
          <rPr>
            <sz val="9"/>
            <color indexed="81"/>
            <rFont val="Tahoma"/>
            <family val="2"/>
          </rPr>
          <t>Wanneer wordt gestart met aflossen in het jaar direct na de investering, dan wordt hier geen bouwrente ingevuld. Als later wordt gestart met aflossen, dan wordt hier automatisch de bouwrente ingevuld.</t>
        </r>
      </text>
    </comment>
    <comment ref="B66" authorId="0" shapeId="0" xr:uid="{81973BB9-AD22-445B-BEFC-555BE75B497F}">
      <text>
        <r>
          <rPr>
            <sz val="9"/>
            <color indexed="81"/>
            <rFont val="Tahoma"/>
            <family val="2"/>
          </rPr>
          <t>Vul het eerste investeringsjaar in. 
De rest volgt automatisch.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€ 19.885.756 is vastgesteld als vergoeding voor de kosten voor de Site Studies en het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F7" authorId="0" shapeId="0" xr:uid="{05CC4D64-B1DD-4360-AA45-327BFD27C17A}">
      <text>
        <r>
          <rPr>
            <sz val="9"/>
            <color indexed="81"/>
            <rFont val="Tahoma"/>
            <family val="2"/>
          </rPr>
          <t xml:space="preserve">Deze waarden vooringevuld overgenomen uit de onderstaande PBL2021 tabel.
U kunt deze waarden naar eigen inzicht aanpassen.
</t>
        </r>
      </text>
    </comment>
    <comment ref="B12" authorId="0" shapeId="0" xr:uid="{ECD25ACF-B7E9-48B0-98D3-13B663D54F9E}">
      <text>
        <r>
          <rPr>
            <b/>
            <sz val="9"/>
            <color indexed="81"/>
            <rFont val="Tahoma"/>
            <family val="2"/>
          </rPr>
          <t xml:space="preserve">Extra opbrengsten:
</t>
        </r>
        <r>
          <rPr>
            <sz val="9"/>
            <color indexed="81"/>
            <rFont val="Tahoma"/>
            <family val="2"/>
          </rPr>
          <t>Geef hier een kenmerkende naam van de extra opbrengsten/inkomsten. Bijvoorbeeld: Waterstofproductie
Geef, indien nodig, een korte toelichting in het gebied F18:V22</t>
        </r>
        <r>
          <rPr>
            <sz val="9"/>
            <color indexed="81"/>
            <rFont val="Tahoma"/>
            <family val="2"/>
          </rPr>
          <t xml:space="preserve">
</t>
        </r>
      </text>
    </comment>
    <comment ref="K12" authorId="0" shapeId="0" xr:uid="{7E959905-0DB9-494D-AD37-1515FE2E5431}">
      <text>
        <r>
          <rPr>
            <sz val="9"/>
            <color indexed="81"/>
            <rFont val="Tahoma"/>
            <family val="2"/>
          </rPr>
          <t xml:space="preserve">Bedrag in 1000€ (k€) per productiejaar vanaf eerst mogelijke exploitatiejaar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C28" authorId="0" shapeId="0" xr:uid="{8B3F3B22-8F0E-4F95-8F04-002EC9A38EC5}">
      <text>
        <r>
          <rPr>
            <b/>
            <sz val="9"/>
            <color indexed="81"/>
            <rFont val="Tahoma"/>
            <family val="2"/>
          </rPr>
          <t xml:space="preserve">Extra inkomsten
</t>
        </r>
        <r>
          <rPr>
            <sz val="9"/>
            <color indexed="81"/>
            <rFont val="Tahoma"/>
            <family val="2"/>
          </rPr>
          <t>zoals ingevoerd in tabblad [MP en GVO]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<sst xmlns="http://schemas.openxmlformats.org/spreadsheetml/2006/main" count="593" uniqueCount="368">
  <si>
    <t>MW</t>
  </si>
  <si>
    <t>MWh</t>
  </si>
  <si>
    <t>€/MWh</t>
  </si>
  <si>
    <t>k€</t>
  </si>
  <si>
    <t>Percentage</t>
  </si>
  <si>
    <t>h</t>
  </si>
  <si>
    <t>Jaar</t>
  </si>
  <si>
    <t>Rente</t>
  </si>
  <si>
    <t>Qtot</t>
  </si>
  <si>
    <t>Q1</t>
  </si>
  <si>
    <t>Q2</t>
  </si>
  <si>
    <t>Totale elektriciteitsproductie</t>
  </si>
  <si>
    <t>eenheid</t>
  </si>
  <si>
    <t>Totale inkomsten elektriciteitsproductie</t>
  </si>
  <si>
    <t>MP</t>
  </si>
  <si>
    <t>Omschrijving</t>
  </si>
  <si>
    <t>Totale operationele kosten</t>
  </si>
  <si>
    <t>Re1</t>
  </si>
  <si>
    <t>Re2</t>
  </si>
  <si>
    <t>Re3</t>
  </si>
  <si>
    <t>Afl1</t>
  </si>
  <si>
    <t>Afl2</t>
  </si>
  <si>
    <t>Afl3</t>
  </si>
  <si>
    <t>TAfl</t>
  </si>
  <si>
    <t>Totale aflossing</t>
  </si>
  <si>
    <t>Investeringskosten</t>
  </si>
  <si>
    <t>Algemene gegevens</t>
  </si>
  <si>
    <t>Project financiering</t>
  </si>
  <si>
    <t>Tarieven en indexatie</t>
  </si>
  <si>
    <t>Investeringsschema</t>
  </si>
  <si>
    <t>Inv1</t>
  </si>
  <si>
    <t>Inv2</t>
  </si>
  <si>
    <t>Inv3</t>
  </si>
  <si>
    <t>Symbool Formule</t>
  </si>
  <si>
    <t>jaar</t>
  </si>
  <si>
    <t>Jaarnr.</t>
  </si>
  <si>
    <t>Onvoorzien</t>
  </si>
  <si>
    <t>TRe</t>
  </si>
  <si>
    <t>Aflosjaar investering 1</t>
  </si>
  <si>
    <t>Aflosjaar investering 2</t>
  </si>
  <si>
    <t>Aflosjaar investering 3</t>
  </si>
  <si>
    <t>Niet afgelost</t>
  </si>
  <si>
    <t>Totale kosten</t>
  </si>
  <si>
    <t>TIE</t>
  </si>
  <si>
    <t>Verliezen uit verleden</t>
  </si>
  <si>
    <t xml:space="preserve"> </t>
  </si>
  <si>
    <t>DSCR totaal</t>
  </si>
  <si>
    <t>DSCR per jaar</t>
  </si>
  <si>
    <t>Vennootschapsbelasting</t>
  </si>
  <si>
    <t>TAfs</t>
  </si>
  <si>
    <t>Afs3</t>
  </si>
  <si>
    <t>Afs2</t>
  </si>
  <si>
    <t>Afs1</t>
  </si>
  <si>
    <t>Bruto cashflow na belasting exclusief rentelasten</t>
  </si>
  <si>
    <t>Netto cashflow voor eigen vermogen verschaffer na belasting en na financieringslasten</t>
  </si>
  <si>
    <t>Totale rente over VV investering</t>
  </si>
  <si>
    <t>Waarde</t>
  </si>
  <si>
    <t>Start af-lossing</t>
  </si>
  <si>
    <t>Afschrijving investering 1</t>
  </si>
  <si>
    <t>Afschrijving investering 2</t>
  </si>
  <si>
    <t>Afschrijving investering 3</t>
  </si>
  <si>
    <t>sommatie over jaren</t>
  </si>
  <si>
    <t>Verzekeringen</t>
  </si>
  <si>
    <t>Omschrijving operationele kostenpost</t>
  </si>
  <si>
    <t>TOK</t>
  </si>
  <si>
    <t>Tabel</t>
  </si>
  <si>
    <t>%</t>
  </si>
  <si>
    <t>-</t>
  </si>
  <si>
    <t>MIE</t>
  </si>
  <si>
    <t>Investeringsjaar</t>
  </si>
  <si>
    <t xml:space="preserve">Operationele kosten via: </t>
  </si>
  <si>
    <t>Onderhoudstarief indexatie</t>
  </si>
  <si>
    <t xml:space="preserve">Invoervelden zijn blauw </t>
  </si>
  <si>
    <t>Tabblad: Invoer Parameters</t>
  </si>
  <si>
    <t>Tabblad: Resultaten</t>
  </si>
  <si>
    <t>Verlies</t>
  </si>
  <si>
    <t>VpB</t>
  </si>
  <si>
    <t>Markt Inkomsten Elektriciteit (Qtot*MP)</t>
  </si>
  <si>
    <t>Totale Inkomsten Elektriciteitsproductie</t>
  </si>
  <si>
    <t>Totale Afschrijving k€</t>
  </si>
  <si>
    <t>Totale Operationele Kosten</t>
  </si>
  <si>
    <t>Financieringslasten = Rente + aflossing</t>
  </si>
  <si>
    <t>FL</t>
  </si>
  <si>
    <t>DCSR = BCF/FL</t>
  </si>
  <si>
    <t>Tabblad: Berekeningen</t>
  </si>
  <si>
    <t>TIK</t>
  </si>
  <si>
    <t>BR = TIE - TOK</t>
  </si>
  <si>
    <t>Bruto Resultaat - Financieringslasten</t>
  </si>
  <si>
    <t>Percentage van totale investering.
Som moet gelijk zijn aan 100%</t>
  </si>
  <si>
    <t>TK = TOK + TAfs + TRe</t>
  </si>
  <si>
    <t>BCF = WnB + TAfs + Tre</t>
  </si>
  <si>
    <t>NCF = WnB + TAfs - TAfl</t>
  </si>
  <si>
    <r>
      <rPr>
        <b/>
        <sz val="11"/>
        <color theme="1"/>
        <rFont val="Calibri"/>
        <family val="2"/>
        <scheme val="minor"/>
      </rPr>
      <t>Sommatie</t>
    </r>
    <r>
      <rPr>
        <b/>
        <sz val="11"/>
        <color theme="1"/>
        <rFont val="Calibri"/>
        <family val="2"/>
      </rPr>
      <t>→</t>
    </r>
  </si>
  <si>
    <t>Leendeel</t>
  </si>
  <si>
    <t>LD</t>
  </si>
  <si>
    <t>EM</t>
  </si>
  <si>
    <t>Percentage van EM</t>
  </si>
  <si>
    <r>
      <t xml:space="preserve">Jaar </t>
    </r>
    <r>
      <rPr>
        <b/>
        <sz val="10"/>
        <color theme="1"/>
        <rFont val="Calibri"/>
        <family val="2"/>
      </rPr>
      <t>→</t>
    </r>
  </si>
  <si>
    <r>
      <t xml:space="preserve">Jaarnr. </t>
    </r>
    <r>
      <rPr>
        <b/>
        <sz val="10"/>
        <color theme="1"/>
        <rFont val="Calibri"/>
        <family val="2"/>
      </rPr>
      <t>→</t>
    </r>
  </si>
  <si>
    <t>Dit tabblad toont alleen de belangrijkste resultaten van de berekening, het is een uittreksel uit het tabblad berekeningen. Het is leesbaar te printen op A3.</t>
  </si>
  <si>
    <t>Marktwaarde indexatie</t>
  </si>
  <si>
    <t>Invoer Parameter</t>
  </si>
  <si>
    <t>Resultaten</t>
  </si>
  <si>
    <t>Bedrag (k€)</t>
  </si>
  <si>
    <t>Totaal investeringskosten</t>
  </si>
  <si>
    <t>Naam aanvragende organisatie</t>
  </si>
  <si>
    <t>Projectnaam</t>
  </si>
  <si>
    <t>Waarvoor?</t>
  </si>
  <si>
    <t>Foundations: secondary steel</t>
  </si>
  <si>
    <t>Foundations: appurtenances and coating</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</si>
  <si>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</si>
  <si>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</si>
  <si>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</si>
  <si>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</si>
  <si>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</si>
  <si>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</si>
  <si>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</si>
  <si>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</si>
  <si>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</si>
  <si>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</si>
  <si>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</si>
  <si>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</si>
  <si>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</si>
  <si>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Foundations: storage at marshalling harbour</t>
  </si>
  <si>
    <t>Foundations: transport to marshalling harbour</t>
  </si>
  <si>
    <t>Wind turbine generators: transport to marshalling harbour</t>
  </si>
  <si>
    <t>Wind turbine generators: mobilisation installation vessel</t>
  </si>
  <si>
    <t>Wind turbine generators: transport and installation WTG's</t>
  </si>
  <si>
    <t>Wind turbine generators: demobilisation installation vessel</t>
  </si>
  <si>
    <t>Wind turbine generators: commisioning WTG's</t>
  </si>
  <si>
    <t>Legal</t>
  </si>
  <si>
    <t>Project development</t>
  </si>
  <si>
    <t>Insurance</t>
  </si>
  <si>
    <t>Wind turbine generators: supply WTG's</t>
  </si>
  <si>
    <t>Garantie</t>
  </si>
  <si>
    <t>Onderhoud</t>
  </si>
  <si>
    <t>Personeel</t>
  </si>
  <si>
    <t>Administratie</t>
  </si>
  <si>
    <t>Monitoringsysteem</t>
  </si>
  <si>
    <t>Afvoer</t>
  </si>
  <si>
    <t>Kosten reservering ontmanteling</t>
  </si>
  <si>
    <t>Unforeseen</t>
  </si>
  <si>
    <r>
      <t xml:space="preserve">Investering k€  </t>
    </r>
    <r>
      <rPr>
        <sz val="10"/>
        <color theme="1"/>
        <rFont val="Calibri"/>
        <family val="2"/>
      </rPr>
      <t>→</t>
    </r>
  </si>
  <si>
    <r>
      <t xml:space="preserve">Eigen Vermogen Inbreng  k€  </t>
    </r>
    <r>
      <rPr>
        <sz val="10"/>
        <color theme="1"/>
        <rFont val="Calibri"/>
        <family val="2"/>
      </rPr>
      <t>→</t>
    </r>
  </si>
  <si>
    <t>Aflossing VV investering 1 Annuiteit</t>
  </si>
  <si>
    <t>Aflossing VV investering 2 Annuiteit</t>
  </si>
  <si>
    <t>Aflossing VV investering 3 Annuiteit</t>
  </si>
  <si>
    <t>Rente VV investering 1 Annuiteit</t>
  </si>
  <si>
    <t>Rente VV investering 2 Annuiteit</t>
  </si>
  <si>
    <t>Rente VV investering 3 Annuiteit</t>
  </si>
  <si>
    <t>Aflossing VV investering 1 Lineair</t>
  </si>
  <si>
    <t>Aflossing VV investering 2 Lineair</t>
  </si>
  <si>
    <t>Aflossing VV investering 3 Lineair</t>
  </si>
  <si>
    <t>Openstaande leensom investering 1 Lineair</t>
  </si>
  <si>
    <t>Rente VV investering 1 Lineair</t>
  </si>
  <si>
    <t>Rente VV investering 2 Lineair</t>
  </si>
  <si>
    <t>Rente VV investering 3 Lineair</t>
  </si>
  <si>
    <t>Aflossingsvorm</t>
  </si>
  <si>
    <t>Annuïteit</t>
  </si>
  <si>
    <t>Tussenresultaat</t>
  </si>
  <si>
    <t>BR-FL</t>
  </si>
  <si>
    <t>Bruto Resultaat = TIE - TOK</t>
  </si>
  <si>
    <r>
      <t xml:space="preserve">Investering k€  </t>
    </r>
    <r>
      <rPr>
        <sz val="10"/>
        <color theme="1"/>
        <rFont val="Arial"/>
        <family val="2"/>
      </rPr>
      <t>→</t>
    </r>
  </si>
  <si>
    <t>Q3</t>
  </si>
  <si>
    <t>Q4</t>
  </si>
  <si>
    <t>Windenergie Op Zee 
Model Exploitatieberekening</t>
  </si>
  <si>
    <t>Technische invulinstructies</t>
  </si>
  <si>
    <t>Inhoudelijke invulinstructies</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</si>
  <si>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</si>
  <si>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Vennootschapsbelasting (=WvB*belastingtarief)</t>
  </si>
  <si>
    <t>Marktwaarde in 1e investeringsjaar</t>
  </si>
  <si>
    <t>Investeringspost</t>
  </si>
  <si>
    <t>Verplichte bijlage</t>
  </si>
  <si>
    <t>Vragen</t>
  </si>
  <si>
    <t>Het rekenmodel kent tabbladen voor invoer van gegevens en tabbladen voor berekeningen en resultaten. Die worden hier stuk voor stuk besproken.</t>
  </si>
  <si>
    <t>Inv4</t>
  </si>
  <si>
    <t>Inv5</t>
  </si>
  <si>
    <t>Afs4</t>
  </si>
  <si>
    <t>Afs5</t>
  </si>
  <si>
    <t>Afschrijving investering 4</t>
  </si>
  <si>
    <t>Afschrijving investering 5</t>
  </si>
  <si>
    <t>Aflosjaar investering 4</t>
  </si>
  <si>
    <t>Aflosjaar investering 5</t>
  </si>
  <si>
    <t>Aflossing VV investering 4 Annuiteit</t>
  </si>
  <si>
    <t>Aflossing VV investering 5 Annuiteit</t>
  </si>
  <si>
    <t>Rente VV investering 4 Annuiteit</t>
  </si>
  <si>
    <t>Rente VV investering 5 Annuiteit</t>
  </si>
  <si>
    <t>Afl4</t>
  </si>
  <si>
    <t>Afl5</t>
  </si>
  <si>
    <t>Re4</t>
  </si>
  <si>
    <t>Re5</t>
  </si>
  <si>
    <t>Aflossing VV investering 4 Lineair</t>
  </si>
  <si>
    <t>Aflossing VV investering 5 Lineair</t>
  </si>
  <si>
    <t>Openstaande leensom investering 2 Lineair</t>
  </si>
  <si>
    <t>Openstaande leensom investering 3 Lineair</t>
  </si>
  <si>
    <t>Openstaande leensom investering 4 Lineair</t>
  </si>
  <si>
    <t>Openstaande leensom investering 5 Lineair</t>
  </si>
  <si>
    <t>Rente VV investering 4 Lineair</t>
  </si>
  <si>
    <t>Rente VV investering 5 Lineair</t>
  </si>
  <si>
    <t>Belangrijkste resultaten</t>
  </si>
  <si>
    <t xml:space="preserve">Resultaten Exploitatieberekening </t>
  </si>
  <si>
    <t>LCOE berekening</t>
  </si>
  <si>
    <t>Aandeel EV</t>
  </si>
  <si>
    <t>Gewenst rendement EV</t>
  </si>
  <si>
    <t>Aandeel VV</t>
  </si>
  <si>
    <t>Rente over VV</t>
  </si>
  <si>
    <t>WACC</t>
  </si>
  <si>
    <t>LCOE=Teller/Noemer</t>
  </si>
  <si>
    <t>Teller inclusief VpB</t>
  </si>
  <si>
    <t>k€/MW/jr</t>
  </si>
  <si>
    <t>Onderhoudstarief</t>
  </si>
  <si>
    <t>€/MW/jr</t>
  </si>
  <si>
    <t>Afschrijvingsperiode</t>
  </si>
  <si>
    <t>Marktprijs gespecificeerd per jaar</t>
  </si>
  <si>
    <t>Teller (kosten)</t>
  </si>
  <si>
    <t>Noemer (productie)</t>
  </si>
  <si>
    <t>Marktprijs elektriciteit berekend en geïndexeerd</t>
  </si>
  <si>
    <t>Netto P50 jaarproductie</t>
  </si>
  <si>
    <t>Netto P50 vollasturen</t>
  </si>
  <si>
    <t>Projectrentabiliteit over exploitatie</t>
  </si>
  <si>
    <t>Invoer Parameters</t>
  </si>
  <si>
    <t>OPEX Tabel</t>
  </si>
  <si>
    <t>OPEX Berekening</t>
  </si>
  <si>
    <t>Berekeningen</t>
  </si>
  <si>
    <t>Exploitatielooptijd</t>
  </si>
  <si>
    <t>start</t>
  </si>
  <si>
    <t>eind</t>
  </si>
  <si>
    <t>Winst voor belasting</t>
  </si>
  <si>
    <t>WvB</t>
  </si>
  <si>
    <t>Netto Winst</t>
  </si>
  <si>
    <t>Belastbaar inkomen</t>
  </si>
  <si>
    <t>BI = WvB - Verlies</t>
  </si>
  <si>
    <t>NW=BI-VpB</t>
  </si>
  <si>
    <t>GVO</t>
  </si>
  <si>
    <t>Garanties van oorsprong</t>
  </si>
  <si>
    <t>Marktprijzen en GvO's</t>
  </si>
  <si>
    <t>GVO berekend en geïndexeerd</t>
  </si>
  <si>
    <t>GVO gespecificeerd per jaar</t>
  </si>
  <si>
    <t>Geïnstalleerd vermogen windpark</t>
  </si>
  <si>
    <t>Marktwaarde via:</t>
  </si>
  <si>
    <t>GvO via</t>
  </si>
  <si>
    <t>GvO in 1e investeringsjaar</t>
  </si>
  <si>
    <t>GvO indexatie</t>
  </si>
  <si>
    <t>Tabblad: OPEX</t>
  </si>
  <si>
    <t>Tabblad: MP en GVO</t>
  </si>
  <si>
    <t>Wanneer een resultaatcel een gele achtergrond met rode waarde krijgt, hebben  een of meer invoervelden onjuiste waarden</t>
  </si>
  <si>
    <t>Elektriciteitsproductie deel 1</t>
  </si>
  <si>
    <t>Elektriciteitsproductie deel 2</t>
  </si>
  <si>
    <t>Niet wijzigbaar</t>
  </si>
  <si>
    <t>Prijsindex CPI (langjarig gemiddelde)</t>
  </si>
  <si>
    <t>Eindbedrag reserveringsvergoeding</t>
  </si>
  <si>
    <t>startbedrag eerste jaar</t>
  </si>
  <si>
    <t>reserveringsvergoeding</t>
  </si>
  <si>
    <t>Toekomstige waarde</t>
  </si>
  <si>
    <t>Tabblad: CAPEX</t>
  </si>
  <si>
    <t>Tabel Prijzen Vastgesteld en Voorgenomen beleid</t>
  </si>
  <si>
    <t>bedragen in k€ = 1.000 €</t>
  </si>
  <si>
    <t>Uit eigen middelen [EM]</t>
  </si>
  <si>
    <t>Uit vreemd vermogen [VV]</t>
  </si>
  <si>
    <t>Lees eerst alle instructies in dit tabblad, bestaande uit:
1 - Invulinstructies
2 - Beschrijving tabbladen
3 - Toelichting invoer Algemene Parameters
Lees vooral de toelichting exploitatieberekening die bij het aanvraagformulier zit. Print deze instructies en hou ze bij de hand tijdens het invullen. Verzamel ook alle relevante gegevens alvorens te beginnen met invullen. 
U kunt alleen de blauw gekleurde velden invullen in de blauwe tabbladen. Wanneer een veld een gele achtergrond kleur met rode tekst krijgt, zijn ergens onjuiste gegevens of nog niet alle gegevens ingevuld.
De tabbladen voor berekeningen en resultaten zijn wit.</t>
  </si>
  <si>
    <t>1 - Invulinstructies</t>
  </si>
  <si>
    <t>2 - Beschrijving tabbladen</t>
  </si>
  <si>
    <t>3- Toelichting tabblad Invoer Parameters</t>
  </si>
  <si>
    <t>Algemene Gegevens.</t>
  </si>
  <si>
    <r>
      <rPr>
        <b/>
        <sz val="11"/>
        <color theme="1"/>
        <rFont val="Calibri"/>
        <family val="2"/>
        <scheme val="minor"/>
      </rPr>
      <t>Projectfinanciering</t>
    </r>
    <r>
      <rPr>
        <sz val="11"/>
        <color theme="1"/>
        <rFont val="Calibri"/>
        <family val="2"/>
        <scheme val="minor"/>
      </rPr>
      <t>:</t>
    </r>
  </si>
  <si>
    <t>Investeringsschema:</t>
  </si>
  <si>
    <r>
      <rPr>
        <b/>
        <sz val="11"/>
        <color theme="1"/>
        <rFont val="Calibri"/>
        <family val="2"/>
        <scheme val="minor"/>
      </rPr>
      <t>Opstartschema elektriciteitsproductie</t>
    </r>
    <r>
      <rPr>
        <sz val="11"/>
        <color theme="1"/>
        <rFont val="Calibri"/>
        <family val="2"/>
        <scheme val="minor"/>
      </rPr>
      <t>:</t>
    </r>
  </si>
  <si>
    <t>Reservedelen</t>
  </si>
  <si>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</si>
  <si>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</si>
  <si>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</si>
  <si>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CAPEX - Investeringskosten</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</si>
  <si>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</si>
  <si>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Elektriciteitsproductie deel 3</t>
  </si>
  <si>
    <t>Eerste jaar elektriciteitsproductie</t>
  </si>
  <si>
    <t>Laatste jaar elektriciteitsproductie</t>
  </si>
  <si>
    <t>Vergunningsperiode Kavelbesluit</t>
  </si>
  <si>
    <t>afgifte vergunning</t>
  </si>
  <si>
    <t>Looptijd vergunning</t>
  </si>
  <si>
    <t>Uiterste verwijderingsjaar</t>
  </si>
  <si>
    <t>Dit model gaat uit van verwijderingswerkzaamheden in 1 jaar</t>
  </si>
  <si>
    <t>Laatst mogelijke productiejaar</t>
  </si>
  <si>
    <t>laatste exploitatiejaar</t>
  </si>
  <si>
    <t>eerste exploitatiejaar</t>
  </si>
  <si>
    <t>Exploitatieperiode</t>
  </si>
  <si>
    <t>Investerings-jaar</t>
  </si>
  <si>
    <t>correctie jaar</t>
  </si>
  <si>
    <t>Marktprijs elektriciteit (default invoer)</t>
  </si>
  <si>
    <t>Garanties van oorsprong (default invoer)</t>
  </si>
  <si>
    <t>jaarwaarde GvO invoer</t>
  </si>
  <si>
    <t>jaarwaarde MP invoer</t>
  </si>
  <si>
    <t>tabelwaarde MP (NEV)</t>
  </si>
  <si>
    <t>tabelwaarde GvO (NEV)</t>
  </si>
  <si>
    <t>jaarwaarde OPEX invoer</t>
  </si>
  <si>
    <t>Bedrag EM in investeringsjaar</t>
  </si>
  <si>
    <t>Foundations: primary steel</t>
  </si>
  <si>
    <t>Berekening Opstalvergoeding (1e en laatste jaar 50%)</t>
  </si>
  <si>
    <t>bedragen in k€ (€ x 1000)</t>
  </si>
  <si>
    <t xml:space="preserve">RVO.nl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RVO.nl u de afwijking toe te lichten en te onderbouwen. </t>
  </si>
  <si>
    <t>Investerings- bedrag</t>
  </si>
  <si>
    <t>eerste jaar</t>
  </si>
  <si>
    <t>tweede jaar</t>
  </si>
  <si>
    <t>derder jaar</t>
  </si>
  <si>
    <t>P50-productie opstartjaar [%]</t>
  </si>
  <si>
    <t>Productie [MWh/jaar]</t>
  </si>
  <si>
    <t>Kavel Dummy</t>
  </si>
  <si>
    <t>KEV2019</t>
  </si>
  <si>
    <t>Jaarnr</t>
  </si>
  <si>
    <t>met 1,5% inflatiecorrectie</t>
  </si>
  <si>
    <t>€2019/MWh</t>
  </si>
  <si>
    <t>Elektriciteitsprijzen WOZ incl. PIF</t>
  </si>
  <si>
    <t>Jaartal  MP en GVO in tabel</t>
  </si>
  <si>
    <t>jaarverschil (en toe te passen verschuiving)</t>
  </si>
  <si>
    <r>
      <t>ge</t>
    </r>
    <r>
      <rPr>
        <sz val="10"/>
        <color theme="1"/>
        <rFont val="Calibri"/>
        <family val="2"/>
      </rPr>
      <t>ï</t>
    </r>
    <r>
      <rPr>
        <sz val="10"/>
        <color theme="1"/>
        <rFont val="Calibri"/>
        <family val="2"/>
        <scheme val="minor"/>
      </rPr>
      <t>nstalleerd vermogen</t>
    </r>
  </si>
  <si>
    <t>totaal geïnstalleerd vermogen</t>
  </si>
  <si>
    <t>Rendement EV over exploitatie</t>
  </si>
  <si>
    <t>Adviseurs</t>
  </si>
  <si>
    <t>Legal &amp; finance</t>
  </si>
  <si>
    <t>Percentage uit eigen middelen</t>
  </si>
  <si>
    <t>Eigen middelen</t>
  </si>
  <si>
    <t xml:space="preserve">Voer hier geen kosten in voor rente en afschrijving. Deze kosten worden berekend aan de hand van de invoergegevens op tabblad 'Invoer Parameters'. </t>
  </si>
  <si>
    <t>in dat jaar producerend [MW]</t>
  </si>
  <si>
    <t>Elektriciteitsproductie deel 4</t>
  </si>
  <si>
    <t>Lineair</t>
  </si>
  <si>
    <t>Overig</t>
  </si>
  <si>
    <t>Extra inkomsten/opbrengsten:</t>
  </si>
  <si>
    <t>EI</t>
  </si>
  <si>
    <t>jaarwaarde EI invoer</t>
  </si>
  <si>
    <t>TIE = MIE + GVO +EI</t>
  </si>
  <si>
    <t>Wanneer een resultaatcel een gele achtergrond met rode waarde krijgt, bevat(ten) één of meer invoervelden onjuiste waarde(n)</t>
  </si>
  <si>
    <t xml:space="preserve">U dient bij de vergunningaanvraag een exploitatieberekening aan te leveren, die minimaal bestaat uit:
1 een specificatie van de investeringskosten per component van de productie-installatie
2 een overzicht van alle kosten en baten van de productie-installatie
3 een berekening van het projectrendement over de looptijd van het project
Met dit door RVO.nl beschikbaar gestelde rekenmodel berekent u het projectrendement, rendement op eigen vermogen en de DSCR. Het geeft inzicht in de financieel economische haalbaarheid van het project. Dit RVO.nl rekenmodel dient u volledig in te vullen en de afdrukken met de  aanvraag mee te sturen als verplichte bijlage. 
Naast het verplichte RVO.nl model mag u ook een berekening volgens uw eigen rekenmodel meesturen met de aanvraag. U dient dan wel uit te leggen hoe u het projectrendement, het rendement op eigen vermogen en de DSCR hebt berekend.  
</t>
  </si>
  <si>
    <t>Een exploitatieberekening is een verplichte bijlage bij de aanvraag. U dient te voldoen aan deze verplichting door het invullen van het RVO.nl model en het meesturen van afdrukken van de tabbladen Invoer Parameters, CAPEX, OPEX, MP en GVO, Berekeningen en Resultaten.</t>
  </si>
  <si>
    <t xml:space="preserve">Dit tabblad gebruikt u om alle relevante gegevens en keuzes in te voeren. U moet hierbij denken aan gegevens over: aanvrager, energieproductie, investeringkosten, financieringskeuzes, enz. </t>
  </si>
  <si>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</si>
  <si>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Opstartjaar</t>
  </si>
  <si>
    <t>Bouwrente</t>
  </si>
  <si>
    <t>Leendeel + 
bouwrente</t>
  </si>
  <si>
    <t>Start exploitatie in jaar</t>
  </si>
  <si>
    <t>Verwachte opleverdatum TenneT plaform west Alpha is 1 maart 2029</t>
  </si>
  <si>
    <t>Totale energieproductie</t>
  </si>
  <si>
    <t>Totale investeringskosten voor kavel Alpha</t>
  </si>
  <si>
    <t>Reservering financieel bod na staking exploitatie tot einde vergunning</t>
  </si>
  <si>
    <r>
      <t xml:space="preserve">Dit deel is vast de tabel refereert naar [MP en GVO] en past een verschuiving toe zodat de jaren in de goede kolommen komen.     </t>
    </r>
    <r>
      <rPr>
        <b/>
        <sz val="10"/>
        <color theme="1"/>
        <rFont val="Calibri"/>
        <family val="2"/>
        <scheme val="minor"/>
      </rPr>
      <t>LET OP: startjaar in OPEX en MP/GVO</t>
    </r>
  </si>
  <si>
    <t xml:space="preserve">
In de blauwe velden vult u voor elk jaar gedurende de exploitatie looptijd de verwachte marktprijs en de waardes van de GvO's in. U mag voor de marktprijs de waardes volgens de KEV2023 voor windenergie op zee gebruiken (zie onderstaande tabel) of u vult uw eigen te verwachten marktprijzen (bijv. deels op basis van PPA's) in. Geef voor uw eigen prijzen onderstaand een toelichting/onderbouwing van 'uw' prijsverloop van de Marktprijs en GvO's.
Heeft u nog andere inkomsten/opbrengsten uit het windpark (bijv. opbrengsten uit de verkoop van waterstof geproduceerd op zee) dan vult u onder ‘Extra inkomsten/opbrengsten’ een kenmerkende naam in voor die inkomsten/opbrengsten en onderbouwt u hieronder hoe u het bedrag per jaar hebt berekend. 
</t>
  </si>
  <si>
    <t>KEV2023</t>
  </si>
  <si>
    <r>
      <t xml:space="preserve">LET OP : in deze tabel alleen </t>
    </r>
    <r>
      <rPr>
        <b/>
        <sz val="12"/>
        <color rgb="FFFF0000"/>
        <rFont val="Calibri (Hoofdtekst)_x0000_"/>
      </rPr>
      <t>onder</t>
    </r>
    <r>
      <rPr>
        <b/>
        <sz val="11"/>
        <color rgb="FFFF0000"/>
        <rFont val="Calibri"/>
        <family val="2"/>
        <scheme val="minor"/>
      </rPr>
      <t xml:space="preserve"> de groen gemarkeerde jaren waardes invoeren. Dit zijn de exploitatiejaren.</t>
    </r>
  </si>
  <si>
    <r>
      <t xml:space="preserve">Hier vult u de marktprijs van de verkochte MWh's in en de GvO's gedurende de looptijd. U mag de verwachte marktprijs van </t>
    </r>
    <r>
      <rPr>
        <b/>
        <sz val="11"/>
        <color theme="1"/>
        <rFont val="Calibri"/>
        <family val="2"/>
        <scheme val="minor"/>
      </rPr>
      <t>PBL uit de KEV2023</t>
    </r>
    <r>
      <rPr>
        <sz val="11"/>
        <color theme="1"/>
        <rFont val="Calibri"/>
        <family val="2"/>
        <scheme val="minor"/>
      </rPr>
      <t xml:space="preserve">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</si>
  <si>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Bedragen berekend op basis van de KEV2023 (specifiek voor Wind op Zee inclusief profiel en onbalans en 2% inflatie)</t>
  </si>
  <si>
    <t xml:space="preserve">De 'captured price' voor wind op zee bestaat uit een ongewogen gemiddelde van de elektriciteitsprijs, vermenigvuldigd met een generieke profiel- en onbalansfactor voor windenergie op zee.
De prijzen zijn in euro/MWh en het zijn lopende prijzen (inflatie van 2,0%/jaar is hierin verwerkt).
</t>
  </si>
  <si>
    <t>Hier vult u in:
- Projectnaam: een door u zelf gekozen naam voor het project
- Naam aanvrager: naam zoals is ingevuld op het aanvraagformulier</t>
  </si>
  <si>
    <t>Hier vult u in:
- Geïnstalleerd vermogen windpark: waarde volgens aanvraagformulier en windrapport 
- Netto P50 jaarproductie: waarde in MWh volgens het windrapport en aanvraagformulier
- Laatste jaar elektriciteitsproductie: het laatste jaar dat het windpark elektriciteit produceert</t>
  </si>
  <si>
    <t>In het rekenmodel geeft u aan hoeveel procent van de jaarproductie MWh u in 2029 verwacht te halen (opstartjaar). Het restant van de P50-productie wordt vervolgens opgestart in 2030. Deze informatie is nodig om te kunnen bepalen hoeveel elektriciteitsproductie u in het eerste jaar verwacht te halen.</t>
  </si>
  <si>
    <t>Opstartschema elektriciteitsproductie</t>
  </si>
  <si>
    <t xml:space="preserve">Costs as specified in article 9, section 1 of the Ministerial Order </t>
  </si>
  <si>
    <t>Jaarproductie kavel Beta</t>
  </si>
  <si>
    <t>Jaargegevens kavel Beta</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</si>
  <si>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opening van de tender tot RVO.nl wenden via het e-mailadres: woz@rvo.nl. Ook kunt u via dit e-mailadres een afspraak maken voor een mondelinge toelichting bij het rekenmodel en het aanvraagformulier in Zwolle.</t>
  </si>
  <si>
    <t xml:space="preserve">U geeft aan welk percentage van de totale investeringskosten wordt gefinancierd uit eigen middelen (EM). U moet hiervoor een percentage kiezen in het bereik van 0 t/m 100%. Het resterende percentage tot 100% wordt met vreemd vermogen gefinancierd en wordt automatisch ingevuld. Voor het leendeel kunt u kiezen uit de aflosvormen lineair of annuïteit. Ook vult u hier de aflosperiode en het rentepercentage voor de lening in. Let op: Indien het project voor 100% met eigen vermogen financiert moet u bij aflosperiode '1' invullen. Dit heeft geen effect op de berekening. </t>
  </si>
  <si>
    <t>Wind turbine generators: storage at marshalling harbour</t>
  </si>
  <si>
    <t>Costs for floating solar</t>
  </si>
  <si>
    <t>Financing costs</t>
  </si>
  <si>
    <t>Kosten voor drijvende zonnepanelen</t>
  </si>
  <si>
    <t xml:space="preserve">U kunt uw investering verdelen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2026 en start met aflossen begin 2027. U bent geen bouwrente verschuldigd.
Voorbeeld 2: u investeert in het jaar 2026 en start met aflossen begin 2028. U bent een jaar bouwrente verschuldigd. 
De financieringslasten dienen uit het bruto resultaat betaald te kunnen worden. Wanneer het bruto resultaat in een jaar niet voldoende is, kiest u een later jaar om te beginnen met het betalen van de financieringslasten. 
In cel B66 vult het eerste jaar dat u investeert in. De opvolgende jaren worden automatisch ingevuld in de cellen eronder. Verder vult u voor elk jaar dat u investeert in:
- het percentage van het totale investeringsbedrag dat u investeert in dit jaar. De percentages bij elkaar opgeteld moet 100% zijn.
- het jaar dat u start met het aflossen van het leendeel. Dit hoeft u alleen in te vullen indien (u een deel van) de investering leent. Dit jaar moet na het investeringsjaar liggen.
- percentage uit de eigen middelen (EM) dat u in dit jaar investeert.  Dit hoeft u alleen in te vullen indien u eigen middelen voor de investering inzet (wordt het gehele bedrag geleend, dan laat u deze kolom leeg). Het is mogelijk hier een percentage te kiezen dat in een negatief leendeel resulteert. In dat geval moet u een kleiner percentage kiezen. De percentages bij elkaar opgeteld moet 100% bedragen. </t>
  </si>
  <si>
    <t>Financieel bod te betalen in de exploitatiejaren (vanaf 6e betaling)</t>
  </si>
  <si>
    <t xml:space="preserve">Hier vult u per jaar de kosten per operationele kostenpost in.
Opmerking: Er zijn twee verplichte posten: 
- het jaarlijkse bedrag aan financieel bod. U vult in het OPEX tabblad de te betalen bedragen vanaf jaar 6 (6e betaling) in.  
- een reservering voor het financieel bod dat nog betaald moet worden in de periode tussen moment van staking exploitatie en einde vergunningsperiode. U kunt het totaalbedrag dat u in laatstgenoemde periode nog aan financieel bod moet betalen in het OPEX tabblad als reservering opnemen in de exploitatiejaren. 
</t>
  </si>
  <si>
    <r>
      <t xml:space="preserve">U vult hier per component de kosten in. U dient de aannemelijkheid van de kosten te onderbouwen vooral wanneer de waardes afwijken van wat in de markt gebruikelijk is.
</t>
    </r>
    <r>
      <rPr>
        <b/>
        <sz val="11"/>
        <color theme="1"/>
        <rFont val="Calibri"/>
        <family val="2"/>
        <scheme val="minor"/>
      </rPr>
      <t>Opmerking:</t>
    </r>
    <r>
      <rPr>
        <sz val="11"/>
        <color theme="1"/>
        <rFont val="Calibri"/>
        <family val="2"/>
        <scheme val="minor"/>
      </rPr>
      <t xml:space="preserve"> Een vaste vooraf ingevulde post zijn de kosten voor het Kavelbesluit (voortvloeiend uit artikel 9, lid 1 van de Regeling). Dit bedrag is niet wijzigbaar. Daarnaast is het financieel bod een verplichte post. In de CAPEX neemt u de </t>
    </r>
    <r>
      <rPr>
        <u/>
        <sz val="11"/>
        <color theme="1"/>
        <rFont val="Calibri"/>
        <family val="2"/>
        <scheme val="minor"/>
      </rPr>
      <t>eerste 5 betalingen</t>
    </r>
    <r>
      <rPr>
        <sz val="11"/>
        <color theme="1"/>
        <rFont val="Calibri"/>
        <family val="2"/>
        <scheme val="minor"/>
      </rPr>
      <t xml:space="preserve"> aan het financieel bod op, dit voor de periode tussen vergunningverlening en in gebruik name van het windpark (= ongeveer 5 jaar).</t>
    </r>
  </si>
  <si>
    <t>Financial bid (sum of the first 5 payments)</t>
  </si>
  <si>
    <t>IJmuiden Ver kavel Beta - Versie 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</si>
</sst>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
    <numFmt numFmtId="175" formatCode="0.0000%"/>
    <numFmt numFmtId="176" formatCode="0.0%"/>
    <numFmt numFmtId="177" formatCode="0.0000"/>
    <numFmt numFmtId="178" formatCode="_(&quot;€&quot;\ * #,##0.000_);_(&quot;€&quot;\ * \(#,##0.000\);_(&quot;€&quot;\ * &quot;-&quot;??_);_(@_)"/>
    <numFmt numFmtId="179" formatCode="_(&quot;€&quot;\ * #,##0.000_);_(&quot;€&quot;\ * \(#,##0.000\);_(&quot;€&quot;\ * &quot;-&quot;???_);_(@_)"/>
    <numFmt numFmtId="180" formatCode="&quot;€&quot;\ #,##0.000"/>
    <numFmt numFmtId="181" formatCode="_ &quot;€&quot;\ * #,##0.000_ ;_ &quot;€&quot;\ * \-#,##0.000_ ;_ &quot;€&quot;\ * &quot;-&quot;???_ ;_ @_ "/>
  </numFmts>
  <fonts count="42">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rgb="FFFF0000"/>
      <name val="Calibri (Hoofdtekst)_x0000_"/>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1"/>
      <color theme="0"/>
      <name val="Calibri"/>
      <family val="2"/>
      <scheme val="minor"/>
    </font>
    <font>
      <b/>
      <sz val="11"/>
      <color theme="0"/>
      <name val="Calibri"/>
      <family val="2"/>
      <scheme val="minor"/>
    </font>
    <font>
      <u/>
      <sz val="11"/>
      <color theme="1"/>
      <name val="Calibri"/>
      <family val="2"/>
      <scheme val="minor"/>
    </font>
  </fonts>
  <fills count="19">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63377788628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11" borderId="0" applyNumberFormat="0" applyBorder="0" applyAlignment="0" applyProtection="0"/>
    <xf numFmtId="164" fontId="15" fillId="0" borderId="0" applyFont="0" applyFill="0" applyBorder="0" applyAlignment="0" applyProtection="0"/>
    <xf numFmtId="0" fontId="20" fillId="0" borderId="0"/>
    <xf numFmtId="0" fontId="28" fillId="0" borderId="0"/>
  </cellStyleXfs>
  <cellXfs count="401">
    <xf numFmtId="0" fontId="0" fillId="0" borderId="0" xfId="0"/>
    <xf numFmtId="0" fontId="3" fillId="0" borderId="0" xfId="0" applyFont="1"/>
    <xf numFmtId="0" fontId="3" fillId="0" borderId="0" xfId="0" applyFont="1" applyFill="1"/>
    <xf numFmtId="3" fontId="3" fillId="0" borderId="0" xfId="0" applyNumberFormat="1" applyFont="1"/>
    <xf numFmtId="0" fontId="12" fillId="0" borderId="0" xfId="0" applyFont="1" applyFill="1" applyAlignment="1" applyProtection="1">
      <alignment horizontal="left" vertical="top" wrapText="1"/>
    </xf>
    <xf numFmtId="0" fontId="0" fillId="0" borderId="0" xfId="0" applyAlignment="1" applyProtection="1">
      <alignment horizontal="left" vertical="top"/>
    </xf>
    <xf numFmtId="0" fontId="1"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0" xfId="0" applyProtection="1"/>
    <xf numFmtId="0" fontId="1" fillId="0" borderId="0" xfId="0" applyFont="1" applyProtection="1"/>
    <xf numFmtId="0" fontId="0" fillId="0" borderId="0" xfId="0" applyFont="1" applyProtection="1"/>
    <xf numFmtId="10" fontId="0" fillId="0" borderId="0" xfId="1" applyNumberFormat="1" applyFont="1" applyProtection="1"/>
    <xf numFmtId="3" fontId="0" fillId="0" borderId="0" xfId="0" applyNumberFormat="1" applyFont="1" applyProtection="1"/>
    <xf numFmtId="0" fontId="0" fillId="0" borderId="0" xfId="0" applyFont="1" applyFill="1" applyBorder="1" applyProtection="1"/>
    <xf numFmtId="0" fontId="0" fillId="0" borderId="0" xfId="0" applyFont="1" applyBorder="1" applyProtection="1"/>
    <xf numFmtId="9" fontId="0" fillId="0" borderId="0" xfId="0" applyNumberFormat="1" applyFont="1" applyProtection="1"/>
    <xf numFmtId="41" fontId="0" fillId="0" borderId="0" xfId="0" applyNumberFormat="1" applyFont="1" applyProtection="1"/>
    <xf numFmtId="0" fontId="1" fillId="0" borderId="0" xfId="0" applyFont="1" applyAlignment="1" applyProtection="1">
      <alignment wrapText="1"/>
    </xf>
    <xf numFmtId="10" fontId="0" fillId="0" borderId="0" xfId="0" applyNumberFormat="1" applyFont="1" applyFill="1" applyBorder="1" applyProtection="1"/>
    <xf numFmtId="1" fontId="0" fillId="0" borderId="0" xfId="0" applyNumberFormat="1" applyFont="1" applyBorder="1" applyProtection="1"/>
    <xf numFmtId="0" fontId="14" fillId="0" borderId="0" xfId="0" applyFont="1" applyProtection="1"/>
    <xf numFmtId="0" fontId="0" fillId="4" borderId="0" xfId="0" applyFont="1" applyFill="1" applyAlignment="1" applyProtection="1"/>
    <xf numFmtId="0" fontId="1" fillId="0" borderId="0" xfId="0" applyFont="1" applyAlignment="1" applyProtection="1">
      <alignment horizontal="right"/>
    </xf>
    <xf numFmtId="0" fontId="0" fillId="4" borderId="1" xfId="0" applyFont="1" applyFill="1" applyBorder="1" applyProtection="1">
      <protection locked="0"/>
    </xf>
    <xf numFmtId="3" fontId="0" fillId="4" borderId="1" xfId="0" applyNumberFormat="1" applyFont="1" applyFill="1" applyBorder="1" applyProtection="1">
      <protection locked="0"/>
    </xf>
    <xf numFmtId="0" fontId="0" fillId="4" borderId="1" xfId="0" applyFill="1" applyBorder="1" applyProtection="1">
      <protection locked="0"/>
    </xf>
    <xf numFmtId="0" fontId="3" fillId="0" borderId="0" xfId="0" applyFont="1" applyProtection="1"/>
    <xf numFmtId="0" fontId="5" fillId="0" borderId="0" xfId="0" applyFont="1" applyProtection="1"/>
    <xf numFmtId="3" fontId="3" fillId="0" borderId="0" xfId="0" applyNumberFormat="1" applyFont="1" applyProtection="1"/>
    <xf numFmtId="1" fontId="3" fillId="0" borderId="0" xfId="0" applyNumberFormat="1" applyFont="1" applyProtection="1"/>
    <xf numFmtId="0" fontId="5" fillId="0" borderId="0" xfId="0" applyFont="1" applyAlignment="1" applyProtection="1">
      <alignment wrapText="1"/>
    </xf>
    <xf numFmtId="166" fontId="3" fillId="0" borderId="0" xfId="0" applyNumberFormat="1" applyFont="1" applyProtection="1"/>
    <xf numFmtId="0" fontId="3" fillId="2" borderId="0" xfId="0" applyFont="1" applyFill="1" applyProtection="1"/>
    <xf numFmtId="3" fontId="3" fillId="2" borderId="0" xfId="0" applyNumberFormat="1" applyFont="1" applyFill="1" applyProtection="1"/>
    <xf numFmtId="0" fontId="3" fillId="0" borderId="0" xfId="0" applyFont="1" applyFill="1" applyProtection="1"/>
    <xf numFmtId="0" fontId="3" fillId="3" borderId="0" xfId="0" applyFont="1" applyFill="1" applyProtection="1"/>
    <xf numFmtId="3" fontId="3" fillId="3" borderId="0" xfId="0" applyNumberFormat="1" applyFont="1" applyFill="1" applyProtection="1"/>
    <xf numFmtId="3" fontId="3" fillId="0" borderId="0" xfId="0" applyNumberFormat="1" applyFont="1" applyFill="1" applyProtection="1"/>
    <xf numFmtId="41" fontId="3" fillId="0" borderId="0" xfId="0" applyNumberFormat="1" applyFont="1" applyProtection="1"/>
    <xf numFmtId="41" fontId="3" fillId="3" borderId="0" xfId="0" applyNumberFormat="1" applyFont="1" applyFill="1" applyProtection="1"/>
    <xf numFmtId="0" fontId="3" fillId="9" borderId="0" xfId="0" applyFont="1" applyFill="1" applyProtection="1"/>
    <xf numFmtId="0" fontId="3" fillId="7" borderId="0" xfId="0" applyFont="1" applyFill="1" applyProtection="1"/>
    <xf numFmtId="3" fontId="3" fillId="7" borderId="0" xfId="0" applyNumberFormat="1" applyFont="1" applyFill="1" applyProtection="1"/>
    <xf numFmtId="0" fontId="3" fillId="8" borderId="0" xfId="0" applyFont="1" applyFill="1" applyProtection="1"/>
    <xf numFmtId="3" fontId="3" fillId="8" borderId="0" xfId="0" applyNumberFormat="1" applyFont="1" applyFill="1" applyProtection="1"/>
    <xf numFmtId="41" fontId="3" fillId="8" borderId="0" xfId="0" applyNumberFormat="1" applyFont="1" applyFill="1" applyAlignment="1" applyProtection="1"/>
    <xf numFmtId="167" fontId="3" fillId="8" borderId="0" xfId="0" applyNumberFormat="1" applyFont="1" applyFill="1" applyAlignment="1" applyProtection="1">
      <alignment horizontal="right"/>
    </xf>
    <xf numFmtId="41" fontId="3" fillId="8" borderId="0" xfId="0" applyNumberFormat="1" applyFont="1" applyFill="1" applyAlignment="1" applyProtection="1">
      <alignment horizontal="right"/>
    </xf>
    <xf numFmtId="41" fontId="3" fillId="0" borderId="0" xfId="0" applyNumberFormat="1" applyFont="1" applyFill="1" applyProtection="1"/>
    <xf numFmtId="1" fontId="3" fillId="2" borderId="0" xfId="0" applyNumberFormat="1" applyFont="1" applyFill="1" applyProtection="1"/>
    <xf numFmtId="1" fontId="3" fillId="0" borderId="0" xfId="0" applyNumberFormat="1" applyFont="1" applyFill="1" applyProtection="1"/>
    <xf numFmtId="9" fontId="3" fillId="3" borderId="0" xfId="0" applyNumberFormat="1" applyFont="1" applyFill="1" applyProtection="1"/>
    <xf numFmtId="9" fontId="3" fillId="2" borderId="0" xfId="0" applyNumberFormat="1" applyFont="1" applyFill="1" applyProtection="1"/>
    <xf numFmtId="9" fontId="3" fillId="0" borderId="0" xfId="0" applyNumberFormat="1" applyFont="1" applyProtection="1"/>
    <xf numFmtId="41" fontId="3" fillId="2" borderId="0" xfId="0" applyNumberFormat="1" applyFont="1" applyFill="1" applyProtection="1"/>
    <xf numFmtId="0" fontId="5" fillId="6" borderId="0" xfId="0" applyFont="1" applyFill="1" applyProtection="1"/>
    <xf numFmtId="10" fontId="5" fillId="6" borderId="0" xfId="0" applyNumberFormat="1" applyFont="1" applyFill="1" applyProtection="1"/>
    <xf numFmtId="0" fontId="3" fillId="2" borderId="0" xfId="0" applyFont="1" applyFill="1" applyAlignment="1" applyProtection="1">
      <alignment wrapText="1"/>
    </xf>
    <xf numFmtId="2" fontId="3" fillId="2" borderId="0" xfId="0" applyNumberFormat="1" applyFont="1" applyFill="1" applyAlignment="1" applyProtection="1">
      <alignment horizontal="right"/>
    </xf>
    <xf numFmtId="2" fontId="5" fillId="6" borderId="0" xfId="0" applyNumberFormat="1" applyFont="1" applyFill="1" applyProtection="1"/>
    <xf numFmtId="165" fontId="3" fillId="0" borderId="0" xfId="0" applyNumberFormat="1" applyFont="1" applyProtection="1"/>
    <xf numFmtId="10" fontId="3" fillId="0" borderId="0" xfId="0" applyNumberFormat="1" applyFont="1" applyProtection="1"/>
    <xf numFmtId="10" fontId="3" fillId="6" borderId="0" xfId="0" applyNumberFormat="1" applyFont="1" applyFill="1" applyProtection="1"/>
    <xf numFmtId="0" fontId="3" fillId="3" borderId="0" xfId="0" applyFont="1" applyFill="1" applyAlignment="1" applyProtection="1">
      <alignment wrapText="1"/>
    </xf>
    <xf numFmtId="2" fontId="3" fillId="2" borderId="0" xfId="0" applyNumberFormat="1" applyFont="1" applyFill="1" applyProtection="1"/>
    <xf numFmtId="2" fontId="3" fillId="6" borderId="0" xfId="0" applyNumberFormat="1" applyFont="1" applyFill="1" applyProtection="1"/>
    <xf numFmtId="0" fontId="1" fillId="0" borderId="0" xfId="0" applyFont="1" applyAlignment="1" applyProtection="1">
      <alignment vertical="center"/>
    </xf>
    <xf numFmtId="10" fontId="3" fillId="0" borderId="0" xfId="1" applyNumberFormat="1" applyFont="1" applyProtection="1"/>
    <xf numFmtId="0" fontId="3" fillId="4" borderId="0" xfId="0" applyFont="1" applyFill="1" applyProtection="1"/>
    <xf numFmtId="10" fontId="3" fillId="4" borderId="0" xfId="1" applyNumberFormat="1" applyFont="1" applyFill="1" applyProtection="1"/>
    <xf numFmtId="168" fontId="3" fillId="0" borderId="0" xfId="0" applyNumberFormat="1" applyFont="1" applyProtection="1"/>
    <xf numFmtId="168" fontId="3" fillId="0" borderId="0" xfId="12" applyNumberFormat="1" applyFont="1" applyProtection="1"/>
    <xf numFmtId="43" fontId="3" fillId="0" borderId="0" xfId="12" applyFont="1" applyProtection="1"/>
    <xf numFmtId="2" fontId="3" fillId="0" borderId="0" xfId="0" applyNumberFormat="1" applyFont="1" applyProtection="1"/>
    <xf numFmtId="168" fontId="3" fillId="0" borderId="0" xfId="12" applyNumberFormat="1" applyFont="1" applyFill="1"/>
    <xf numFmtId="43" fontId="3" fillId="0" borderId="0" xfId="12" applyFont="1"/>
    <xf numFmtId="0" fontId="16" fillId="5" borderId="0" xfId="0" applyFont="1" applyFill="1" applyAlignment="1" applyProtection="1">
      <alignment horizontal="left" vertical="center" wrapText="1"/>
    </xf>
    <xf numFmtId="0" fontId="0" fillId="0" borderId="1" xfId="0" applyFont="1" applyBorder="1" applyProtection="1"/>
    <xf numFmtId="1" fontId="0" fillId="0" borderId="1" xfId="0" applyNumberFormat="1" applyFont="1" applyBorder="1" applyProtection="1"/>
    <xf numFmtId="3" fontId="0" fillId="0" borderId="1" xfId="0" applyNumberFormat="1" applyFont="1" applyBorder="1" applyProtection="1"/>
    <xf numFmtId="0" fontId="0" fillId="0" borderId="1" xfId="0" applyFont="1" applyFill="1" applyBorder="1" applyProtection="1"/>
    <xf numFmtId="41" fontId="0" fillId="0" borderId="1" xfId="0" applyNumberFormat="1" applyFont="1" applyBorder="1" applyProtection="1"/>
    <xf numFmtId="41" fontId="0" fillId="0" borderId="1" xfId="0" applyNumberFormat="1" applyFont="1" applyFill="1" applyBorder="1" applyProtection="1"/>
    <xf numFmtId="10" fontId="0" fillId="4" borderId="1" xfId="0" applyNumberFormat="1" applyFont="1" applyFill="1" applyBorder="1" applyProtection="1">
      <protection locked="0"/>
    </xf>
    <xf numFmtId="3" fontId="0" fillId="0" borderId="1" xfId="0" applyNumberFormat="1" applyFont="1" applyFill="1" applyBorder="1" applyProtection="1"/>
    <xf numFmtId="10" fontId="0" fillId="0" borderId="1" xfId="0" applyNumberFormat="1" applyFont="1" applyBorder="1" applyProtection="1"/>
    <xf numFmtId="10" fontId="0" fillId="0" borderId="1" xfId="0" applyNumberFormat="1" applyFont="1" applyFill="1" applyBorder="1" applyProtection="1"/>
    <xf numFmtId="0" fontId="0" fillId="6" borderId="0" xfId="0" applyFont="1" applyFill="1" applyProtection="1"/>
    <xf numFmtId="168" fontId="0" fillId="0" borderId="0" xfId="12" applyNumberFormat="1" applyFont="1" applyProtection="1"/>
    <xf numFmtId="2" fontId="0" fillId="4" borderId="1" xfId="0" applyNumberFormat="1" applyFont="1" applyFill="1" applyBorder="1" applyProtection="1">
      <protection locked="0"/>
    </xf>
    <xf numFmtId="0" fontId="0" fillId="0" borderId="0" xfId="0" applyAlignment="1" applyProtection="1">
      <alignment horizontal="left" vertical="top" wrapText="1"/>
    </xf>
    <xf numFmtId="0" fontId="0" fillId="0" borderId="0" xfId="0" applyAlignment="1" applyProtection="1"/>
    <xf numFmtId="0" fontId="7" fillId="0" borderId="0" xfId="0" applyFont="1" applyFill="1" applyAlignment="1" applyProtection="1"/>
    <xf numFmtId="0" fontId="0" fillId="0" borderId="0" xfId="0" applyFill="1" applyAlignment="1" applyProtection="1"/>
    <xf numFmtId="0" fontId="0" fillId="10" borderId="0" xfId="0" applyFont="1" applyFill="1" applyProtection="1"/>
    <xf numFmtId="0" fontId="3" fillId="0" borderId="0" xfId="0" applyFont="1" applyAlignment="1" applyProtection="1">
      <alignment horizontal="right"/>
    </xf>
    <xf numFmtId="0" fontId="0" fillId="5" borderId="0" xfId="0" applyFont="1" applyFill="1" applyProtection="1"/>
    <xf numFmtId="0" fontId="0" fillId="0" borderId="0" xfId="0" applyAlignment="1"/>
    <xf numFmtId="0" fontId="1" fillId="0" borderId="1" xfId="0" applyFont="1" applyBorder="1" applyAlignment="1" applyProtection="1">
      <alignment horizontal="right"/>
    </xf>
    <xf numFmtId="0" fontId="1" fillId="0" borderId="1" xfId="0" applyFont="1" applyBorder="1" applyAlignment="1" applyProtection="1">
      <alignment horizontal="center" wrapText="1"/>
    </xf>
    <xf numFmtId="0" fontId="3" fillId="5" borderId="0" xfId="0" applyFont="1" applyFill="1" applyProtection="1"/>
    <xf numFmtId="0" fontId="6" fillId="0" borderId="0" xfId="0" applyFont="1" applyFill="1" applyAlignment="1" applyProtection="1"/>
    <xf numFmtId="0" fontId="0" fillId="0" borderId="0" xfId="0" applyFill="1" applyProtection="1"/>
    <xf numFmtId="0" fontId="0" fillId="0" borderId="0" xfId="0" applyFont="1" applyFill="1" applyProtection="1"/>
    <xf numFmtId="172" fontId="3" fillId="0" borderId="0" xfId="0" applyNumberFormat="1" applyFont="1" applyProtection="1"/>
    <xf numFmtId="9" fontId="3" fillId="0" borderId="0" xfId="1" applyFont="1" applyProtection="1"/>
    <xf numFmtId="43" fontId="3" fillId="0" borderId="0" xfId="0" applyNumberFormat="1" applyFont="1" applyProtection="1"/>
    <xf numFmtId="173" fontId="3" fillId="0" borderId="0" xfId="0" applyNumberFormat="1" applyFont="1" applyProtection="1"/>
    <xf numFmtId="171" fontId="3" fillId="0" borderId="0" xfId="14" applyNumberFormat="1" applyFont="1" applyProtection="1"/>
    <xf numFmtId="171" fontId="3" fillId="0" borderId="0" xfId="0" applyNumberFormat="1" applyFont="1" applyProtection="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pplyProtection="1">
      <alignment horizontal="center"/>
    </xf>
    <xf numFmtId="0" fontId="0" fillId="0" borderId="0" xfId="0" applyFont="1" applyAlignment="1" applyProtection="1">
      <alignment horizontal="right"/>
    </xf>
    <xf numFmtId="0" fontId="2" fillId="14" borderId="1" xfId="0" applyFont="1" applyFill="1" applyBorder="1" applyProtection="1"/>
    <xf numFmtId="3" fontId="2" fillId="14" borderId="1" xfId="0" applyNumberFormat="1" applyFont="1" applyFill="1" applyBorder="1" applyAlignment="1" applyProtection="1">
      <alignment horizontal="center"/>
    </xf>
    <xf numFmtId="0" fontId="0" fillId="14" borderId="1" xfId="0" applyFont="1" applyFill="1" applyBorder="1" applyProtection="1"/>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right"/>
    </xf>
    <xf numFmtId="0" fontId="16" fillId="0" borderId="0" xfId="0" applyFont="1" applyFill="1" applyAlignment="1" applyProtection="1">
      <alignment horizontal="left" vertical="center" wrapText="1"/>
    </xf>
    <xf numFmtId="0" fontId="0" fillId="0" borderId="1" xfId="0" applyBorder="1" applyAlignment="1" applyProtection="1">
      <alignment horizontal="left" vertical="top" wrapText="1"/>
    </xf>
    <xf numFmtId="0" fontId="1" fillId="14" borderId="0" xfId="0" applyFont="1" applyFill="1" applyAlignment="1" applyProtection="1">
      <alignment horizontal="left" vertical="top"/>
    </xf>
    <xf numFmtId="0" fontId="1" fillId="14" borderId="0" xfId="0" applyFont="1" applyFill="1" applyAlignment="1" applyProtection="1">
      <alignment horizontal="left" vertical="top" wrapText="1"/>
    </xf>
    <xf numFmtId="0" fontId="0" fillId="0" borderId="1" xfId="0" applyFont="1" applyBorder="1" applyAlignment="1" applyProtection="1">
      <alignment horizontal="left" vertical="top" wrapText="1"/>
    </xf>
    <xf numFmtId="0" fontId="13" fillId="15" borderId="0" xfId="0" applyFont="1" applyFill="1" applyAlignment="1" applyProtection="1">
      <alignment horizontal="left" vertical="top" wrapText="1"/>
    </xf>
    <xf numFmtId="0" fontId="13" fillId="15" borderId="0" xfId="0" applyFont="1" applyFill="1" applyAlignment="1" applyProtection="1">
      <alignment horizontal="left" vertical="top"/>
    </xf>
    <xf numFmtId="0" fontId="13" fillId="0" borderId="0" xfId="0" applyFont="1" applyFill="1" applyAlignment="1" applyProtection="1">
      <alignment horizontal="left" vertical="top"/>
    </xf>
    <xf numFmtId="0" fontId="0" fillId="14" borderId="0" xfId="0" applyFill="1" applyAlignment="1" applyProtection="1">
      <alignment horizontal="left" vertical="top" wrapText="1"/>
    </xf>
    <xf numFmtId="3" fontId="1" fillId="0" borderId="0" xfId="0" applyNumberFormat="1" applyFont="1" applyProtection="1"/>
    <xf numFmtId="3" fontId="0" fillId="13" borderId="1" xfId="0" applyNumberFormat="1" applyFont="1" applyFill="1" applyBorder="1" applyProtection="1"/>
    <xf numFmtId="0" fontId="21" fillId="4" borderId="1" xfId="0" applyFont="1" applyFill="1" applyBorder="1" applyProtection="1">
      <protection locked="0"/>
    </xf>
    <xf numFmtId="0" fontId="0" fillId="0" borderId="0" xfId="0" applyFont="1"/>
    <xf numFmtId="170" fontId="0" fillId="0" borderId="0" xfId="12" applyNumberFormat="1" applyFont="1" applyProtection="1"/>
    <xf numFmtId="0" fontId="0" fillId="0" borderId="0" xfId="0" applyFont="1" applyAlignment="1">
      <alignment horizontal="right"/>
    </xf>
    <xf numFmtId="0" fontId="0" fillId="0" borderId="2" xfId="0" applyFont="1" applyBorder="1"/>
    <xf numFmtId="0" fontId="0" fillId="0" borderId="3" xfId="0" applyFont="1" applyBorder="1"/>
    <xf numFmtId="0" fontId="0" fillId="0" borderId="1" xfId="0" applyFont="1" applyBorder="1"/>
    <xf numFmtId="170" fontId="0" fillId="4" borderId="13" xfId="12" applyNumberFormat="1" applyFont="1" applyFill="1" applyBorder="1" applyProtection="1">
      <protection locked="0"/>
    </xf>
    <xf numFmtId="0" fontId="1" fillId="0" borderId="13" xfId="0" applyFont="1" applyBorder="1" applyProtection="1"/>
    <xf numFmtId="0" fontId="0" fillId="6" borderId="0" xfId="0" applyFill="1" applyProtection="1"/>
    <xf numFmtId="10" fontId="0" fillId="6" borderId="0" xfId="0" applyNumberFormat="1" applyFont="1" applyFill="1" applyAlignment="1" applyProtection="1">
      <alignment horizontal="right"/>
    </xf>
    <xf numFmtId="2" fontId="0" fillId="6" borderId="0" xfId="0" applyNumberFormat="1" applyFont="1" applyFill="1" applyAlignment="1" applyProtection="1">
      <alignment horizontal="right"/>
    </xf>
    <xf numFmtId="0" fontId="22" fillId="0" borderId="0" xfId="0" applyFont="1" applyAlignment="1" applyProtection="1">
      <alignment horizontal="left" vertical="top" wrapText="1"/>
    </xf>
    <xf numFmtId="0" fontId="0" fillId="0" borderId="0" xfId="0" applyFill="1"/>
    <xf numFmtId="0" fontId="1" fillId="5" borderId="0" xfId="0" applyFont="1" applyFill="1" applyAlignment="1" applyProtection="1">
      <alignment vertical="center"/>
    </xf>
    <xf numFmtId="0" fontId="1" fillId="0" borderId="0" xfId="0" applyFont="1" applyFill="1" applyAlignment="1" applyProtection="1">
      <alignment vertical="center"/>
    </xf>
    <xf numFmtId="0" fontId="0" fillId="4" borderId="0" xfId="0" applyFill="1" applyProtection="1"/>
    <xf numFmtId="0" fontId="3" fillId="10" borderId="0" xfId="0" applyFont="1" applyFill="1" applyAlignment="1" applyProtection="1">
      <alignment horizontal="right"/>
    </xf>
    <xf numFmtId="168" fontId="0" fillId="0" borderId="1" xfId="12" applyNumberFormat="1" applyFont="1" applyBorder="1" applyProtection="1"/>
    <xf numFmtId="0" fontId="1" fillId="0" borderId="0" xfId="0" applyFont="1" applyFill="1" applyBorder="1" applyAlignment="1" applyProtection="1">
      <alignment horizontal="center" wrapText="1"/>
    </xf>
    <xf numFmtId="9" fontId="0" fillId="0" borderId="0" xfId="1" applyFont="1" applyFill="1" applyBorder="1" applyProtection="1">
      <protection locked="0"/>
    </xf>
    <xf numFmtId="175" fontId="0" fillId="0" borderId="0" xfId="1" applyNumberFormat="1" applyFont="1" applyFill="1" applyBorder="1" applyProtection="1"/>
    <xf numFmtId="41" fontId="23" fillId="0" borderId="0" xfId="0" applyNumberFormat="1" applyFont="1" applyAlignment="1" applyProtection="1">
      <alignment horizontal="right"/>
    </xf>
    <xf numFmtId="0" fontId="1" fillId="0" borderId="14" xfId="0" applyFont="1" applyBorder="1" applyProtection="1"/>
    <xf numFmtId="1" fontId="0" fillId="4" borderId="1" xfId="1" applyNumberFormat="1" applyFont="1" applyFill="1" applyBorder="1" applyProtection="1">
      <protection locked="0"/>
    </xf>
    <xf numFmtId="0" fontId="26" fillId="0" borderId="0" xfId="0" applyFont="1" applyAlignment="1" applyProtection="1">
      <alignment horizontal="left" indent="1"/>
    </xf>
    <xf numFmtId="0" fontId="0" fillId="0" borderId="1" xfId="0" applyFont="1" applyBorder="1" applyAlignment="1" applyProtection="1">
      <alignment horizontal="right"/>
    </xf>
    <xf numFmtId="0" fontId="0" fillId="0" borderId="1" xfId="0" applyFont="1" applyFill="1" applyBorder="1" applyProtection="1">
      <protection locked="0"/>
    </xf>
    <xf numFmtId="10" fontId="0" fillId="0" borderId="1" xfId="0" applyNumberFormat="1" applyFont="1" applyFill="1" applyBorder="1" applyProtection="1">
      <protection locked="0"/>
    </xf>
    <xf numFmtId="0" fontId="1" fillId="0" borderId="0" xfId="0" applyFont="1" applyBorder="1" applyAlignment="1" applyProtection="1"/>
    <xf numFmtId="0" fontId="1" fillId="16" borderId="15" xfId="0" applyFont="1" applyFill="1" applyBorder="1" applyAlignment="1" applyProtection="1">
      <alignment horizontal="right" vertical="center" wrapText="1"/>
    </xf>
    <xf numFmtId="0" fontId="2" fillId="16" borderId="16" xfId="0" applyFont="1" applyFill="1" applyBorder="1" applyAlignment="1" applyProtection="1">
      <alignment horizontal="left" vertical="center"/>
    </xf>
    <xf numFmtId="0" fontId="1" fillId="16" borderId="16" xfId="0" applyFont="1" applyFill="1" applyBorder="1" applyAlignment="1" applyProtection="1">
      <alignment horizontal="right"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4" fontId="0" fillId="4" borderId="1" xfId="0" applyNumberFormat="1" applyFont="1" applyFill="1" applyBorder="1" applyProtection="1">
      <protection locked="0"/>
    </xf>
    <xf numFmtId="4" fontId="0" fillId="4" borderId="1" xfId="0" applyNumberFormat="1" applyFill="1" applyBorder="1" applyProtection="1">
      <protection locked="0"/>
    </xf>
    <xf numFmtId="166" fontId="3" fillId="0" borderId="0" xfId="0" applyNumberFormat="1" applyFont="1" applyFill="1" applyProtection="1"/>
    <xf numFmtId="169" fontId="3" fillId="0" borderId="11" xfId="0" applyNumberFormat="1" applyFont="1" applyFill="1" applyBorder="1" applyProtection="1"/>
    <xf numFmtId="0" fontId="3"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 fillId="0" borderId="0" xfId="0" applyFont="1" applyAlignment="1" applyProtection="1">
      <alignment horizontal="right" vertical="center"/>
    </xf>
    <xf numFmtId="0" fontId="3" fillId="0" borderId="0" xfId="0" applyFont="1" applyAlignment="1" applyProtection="1">
      <alignment vertical="center"/>
    </xf>
    <xf numFmtId="10" fontId="0" fillId="0" borderId="1" xfId="1" applyNumberFormat="1" applyFont="1" applyFill="1" applyBorder="1" applyProtection="1"/>
    <xf numFmtId="0" fontId="26" fillId="0" borderId="0" xfId="0" applyFont="1" applyProtection="1"/>
    <xf numFmtId="2" fontId="0" fillId="0" borderId="0" xfId="0" applyNumberFormat="1" applyAlignment="1">
      <alignment horizontal="center"/>
    </xf>
    <xf numFmtId="0" fontId="0" fillId="0" borderId="0" xfId="0"/>
    <xf numFmtId="173" fontId="0" fillId="0" borderId="0" xfId="0" applyNumberFormat="1" applyAlignment="1">
      <alignment horizontal="center"/>
    </xf>
    <xf numFmtId="0" fontId="0" fillId="0" borderId="0" xfId="0" applyFill="1" applyBorder="1"/>
    <xf numFmtId="0" fontId="3" fillId="0" borderId="0" xfId="0" applyFont="1" applyBorder="1"/>
    <xf numFmtId="0" fontId="0" fillId="0" borderId="0" xfId="0" applyFont="1" applyBorder="1"/>
    <xf numFmtId="2" fontId="0" fillId="0" borderId="0" xfId="0" applyNumberFormat="1" applyFont="1" applyBorder="1"/>
    <xf numFmtId="176" fontId="0" fillId="0" borderId="0" xfId="1" applyNumberFormat="1" applyFont="1"/>
    <xf numFmtId="10" fontId="0" fillId="0" borderId="0" xfId="1" applyNumberFormat="1" applyFont="1"/>
    <xf numFmtId="168" fontId="3" fillId="13" borderId="1" xfId="12" applyNumberFormat="1" applyFont="1" applyFill="1" applyBorder="1" applyProtection="1"/>
    <xf numFmtId="0" fontId="3" fillId="0" borderId="1" xfId="0" applyFont="1" applyBorder="1" applyProtection="1"/>
    <xf numFmtId="0" fontId="0" fillId="0" borderId="1" xfId="0" applyBorder="1" applyAlignment="1">
      <alignment horizontal="left" vertical="top" wrapText="1"/>
    </xf>
    <xf numFmtId="41" fontId="25" fillId="0" borderId="0" xfId="0" applyNumberFormat="1" applyFont="1" applyProtection="1"/>
    <xf numFmtId="43" fontId="3" fillId="5" borderId="0" xfId="12" applyFont="1" applyFill="1" applyProtection="1"/>
    <xf numFmtId="0" fontId="0" fillId="0" borderId="2" xfId="0" applyFont="1" applyBorder="1" applyAlignment="1" applyProtection="1">
      <alignment horizontal="left"/>
    </xf>
    <xf numFmtId="0" fontId="0" fillId="0" borderId="4" xfId="0" applyFont="1" applyBorder="1" applyAlignment="1" applyProtection="1">
      <alignment horizontal="left"/>
    </xf>
    <xf numFmtId="168" fontId="0" fillId="0" borderId="0" xfId="12" applyNumberFormat="1" applyFont="1" applyFill="1" applyBorder="1" applyProtection="1"/>
    <xf numFmtId="3" fontId="1" fillId="0" borderId="18" xfId="0" applyNumberFormat="1" applyFont="1" applyFill="1" applyBorder="1" applyProtection="1"/>
    <xf numFmtId="0" fontId="1" fillId="0" borderId="18" xfId="0" applyFont="1" applyFill="1" applyBorder="1" applyAlignment="1" applyProtection="1">
      <alignment wrapText="1"/>
    </xf>
    <xf numFmtId="0" fontId="0" fillId="0" borderId="18" xfId="0" applyFont="1" applyBorder="1" applyProtection="1"/>
    <xf numFmtId="10" fontId="0" fillId="0" borderId="0" xfId="0" applyNumberFormat="1" applyFont="1" applyFill="1" applyBorder="1" applyAlignment="1" applyProtection="1">
      <alignment horizontal="right"/>
    </xf>
    <xf numFmtId="0" fontId="3" fillId="0" borderId="0" xfId="0" applyFont="1" applyAlignment="1">
      <alignment horizontal="right"/>
    </xf>
    <xf numFmtId="0" fontId="1" fillId="0" borderId="1" xfId="0" quotePrefix="1" applyFont="1" applyBorder="1" applyAlignment="1" applyProtection="1">
      <alignment horizontal="center" wrapText="1"/>
    </xf>
    <xf numFmtId="0" fontId="25" fillId="0" borderId="0" xfId="0" applyFont="1" applyAlignment="1" applyProtection="1">
      <alignment horizontal="right" vertical="center" wrapText="1"/>
    </xf>
    <xf numFmtId="0" fontId="25" fillId="0" borderId="0" xfId="0" applyFont="1" applyProtection="1"/>
    <xf numFmtId="0" fontId="25" fillId="0" borderId="0" xfId="0" applyFont="1" applyAlignment="1">
      <alignment horizontal="left"/>
    </xf>
    <xf numFmtId="0" fontId="25" fillId="0" borderId="0" xfId="0" applyFont="1"/>
    <xf numFmtId="0" fontId="28" fillId="0" borderId="0" xfId="16"/>
    <xf numFmtId="0" fontId="0" fillId="12" borderId="1" xfId="0" applyFont="1" applyFill="1" applyBorder="1" applyProtection="1"/>
    <xf numFmtId="0" fontId="30" fillId="0" borderId="0" xfId="0" applyFont="1" applyProtection="1"/>
    <xf numFmtId="0" fontId="0" fillId="0" borderId="18" xfId="0" applyFont="1" applyBorder="1" applyAlignment="1" applyProtection="1">
      <alignment horizontal="right"/>
    </xf>
    <xf numFmtId="10" fontId="0" fillId="0" borderId="18" xfId="0" applyNumberFormat="1" applyFont="1" applyBorder="1" applyProtection="1"/>
    <xf numFmtId="1" fontId="0" fillId="0" borderId="18" xfId="0" applyNumberFormat="1" applyFont="1" applyBorder="1" applyProtection="1"/>
    <xf numFmtId="0" fontId="0" fillId="12" borderId="19" xfId="0" applyFont="1" applyFill="1" applyBorder="1" applyProtection="1"/>
    <xf numFmtId="1" fontId="0" fillId="0" borderId="19" xfId="0" applyNumberFormat="1" applyFont="1" applyBorder="1" applyProtection="1"/>
    <xf numFmtId="168" fontId="0" fillId="0" borderId="19" xfId="12" applyNumberFormat="1" applyFont="1" applyBorder="1" applyProtection="1"/>
    <xf numFmtId="1" fontId="0" fillId="0" borderId="4" xfId="0" applyNumberFormat="1" applyFont="1" applyFill="1" applyBorder="1" applyProtection="1"/>
    <xf numFmtId="0" fontId="0" fillId="12" borderId="1" xfId="0" applyFont="1" applyFill="1" applyBorder="1" applyAlignment="1" applyProtection="1">
      <alignment horizontal="right"/>
    </xf>
    <xf numFmtId="0" fontId="5" fillId="0" borderId="0" xfId="0" applyFont="1" applyAlignment="1" applyProtection="1">
      <alignment horizontal="right"/>
    </xf>
    <xf numFmtId="0" fontId="2" fillId="12" borderId="0" xfId="0" applyFont="1" applyFill="1" applyBorder="1" applyAlignment="1" applyProtection="1"/>
    <xf numFmtId="168" fontId="0" fillId="0" borderId="18" xfId="12" applyNumberFormat="1" applyFont="1" applyBorder="1" applyProtection="1"/>
    <xf numFmtId="41" fontId="0" fillId="4" borderId="1" xfId="0" applyNumberFormat="1" applyFont="1" applyFill="1" applyBorder="1" applyAlignment="1" applyProtection="1">
      <alignment horizontal="center"/>
      <protection locked="0"/>
    </xf>
    <xf numFmtId="10" fontId="0" fillId="4" borderId="1"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14" fillId="0" borderId="0" xfId="0" applyFont="1" applyAlignment="1" applyProtection="1"/>
    <xf numFmtId="0" fontId="0" fillId="5" borderId="0" xfId="0" applyFont="1" applyFill="1" applyAlignment="1" applyProtection="1">
      <alignment horizontal="right"/>
    </xf>
    <xf numFmtId="0" fontId="0" fillId="0" borderId="3" xfId="0" applyFont="1" applyBorder="1" applyAlignment="1">
      <alignment horizontal="right"/>
    </xf>
    <xf numFmtId="0" fontId="0" fillId="0" borderId="1" xfId="0" applyFont="1" applyBorder="1" applyAlignment="1">
      <alignment horizontal="right"/>
    </xf>
    <xf numFmtId="180" fontId="0" fillId="0" borderId="1" xfId="0" applyNumberFormat="1" applyFont="1" applyBorder="1"/>
    <xf numFmtId="0" fontId="1" fillId="0" borderId="0" xfId="0" applyFont="1" applyAlignment="1">
      <alignment horizontal="center" vertical="center" wrapText="1"/>
    </xf>
    <xf numFmtId="0" fontId="1" fillId="0" borderId="0" xfId="0" applyFont="1"/>
    <xf numFmtId="166" fontId="0" fillId="0" borderId="0" xfId="12" applyNumberFormat="1" applyFont="1" applyProtection="1"/>
    <xf numFmtId="173" fontId="0" fillId="0" borderId="0" xfId="0" applyNumberFormat="1"/>
    <xf numFmtId="0" fontId="0" fillId="0" borderId="3" xfId="0" applyBorder="1"/>
    <xf numFmtId="0" fontId="0" fillId="6" borderId="1" xfId="0" applyFill="1" applyBorder="1"/>
    <xf numFmtId="0" fontId="0" fillId="0" borderId="1" xfId="0" applyBorder="1"/>
    <xf numFmtId="0" fontId="31" fillId="0" borderId="0" xfId="0" applyFont="1" applyAlignment="1" applyProtection="1">
      <alignment horizontal="left" vertical="top"/>
    </xf>
    <xf numFmtId="10" fontId="0" fillId="0" borderId="19" xfId="0" applyNumberFormat="1" applyFont="1" applyFill="1" applyBorder="1" applyAlignment="1" applyProtection="1">
      <alignment horizontal="right"/>
      <protection locked="0"/>
    </xf>
    <xf numFmtId="164" fontId="0" fillId="0" borderId="0" xfId="14" applyFont="1" applyFill="1" applyBorder="1" applyProtection="1"/>
    <xf numFmtId="164" fontId="0" fillId="0" borderId="0" xfId="0" applyNumberFormat="1" applyFont="1" applyFill="1" applyBorder="1" applyProtection="1"/>
    <xf numFmtId="164"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3" fillId="0" borderId="0" xfId="0" applyFont="1" applyAlignment="1" applyProtection="1">
      <alignment horizontal="center"/>
    </xf>
    <xf numFmtId="174" fontId="21" fillId="4" borderId="1" xfId="0" applyNumberFormat="1" applyFont="1" applyFill="1" applyBorder="1" applyProtection="1">
      <protection locked="0"/>
    </xf>
    <xf numFmtId="3" fontId="21" fillId="4" borderId="1" xfId="0" applyNumberFormat="1" applyFont="1" applyFill="1" applyBorder="1" applyProtection="1">
      <protection locked="0"/>
    </xf>
    <xf numFmtId="3" fontId="21" fillId="0" borderId="1" xfId="0" applyNumberFormat="1" applyFont="1" applyFill="1" applyBorder="1" applyProtection="1">
      <protection locked="0"/>
    </xf>
    <xf numFmtId="3" fontId="32" fillId="4" borderId="1" xfId="0" applyNumberFormat="1" applyFont="1" applyFill="1" applyBorder="1" applyProtection="1">
      <protection locked="0"/>
    </xf>
    <xf numFmtId="3" fontId="34" fillId="0" borderId="1" xfId="0" applyNumberFormat="1" applyFont="1" applyFill="1" applyBorder="1" applyProtection="1">
      <protection locked="0"/>
    </xf>
    <xf numFmtId="0" fontId="1" fillId="0" borderId="0" xfId="0" applyFont="1" applyBorder="1"/>
    <xf numFmtId="0" fontId="25" fillId="0" borderId="3" xfId="0" applyFont="1" applyBorder="1" applyAlignment="1"/>
    <xf numFmtId="2" fontId="3" fillId="0" borderId="0" xfId="0" applyNumberFormat="1" applyFont="1"/>
    <xf numFmtId="0" fontId="3" fillId="0" borderId="0" xfId="0" applyFont="1" applyAlignment="1"/>
    <xf numFmtId="0" fontId="35" fillId="17" borderId="2" xfId="0" applyFont="1" applyFill="1" applyBorder="1"/>
    <xf numFmtId="0" fontId="35" fillId="17" borderId="3" xfId="0" applyFont="1" applyFill="1" applyBorder="1"/>
    <xf numFmtId="0" fontId="35" fillId="17" borderId="4" xfId="0" applyFont="1" applyFill="1" applyBorder="1"/>
    <xf numFmtId="0" fontId="36" fillId="17" borderId="20" xfId="0" applyFont="1" applyFill="1" applyBorder="1"/>
    <xf numFmtId="0" fontId="36" fillId="17" borderId="21" xfId="0" applyFont="1" applyFill="1" applyBorder="1"/>
    <xf numFmtId="0" fontId="36" fillId="17" borderId="22" xfId="0" applyFont="1" applyFill="1" applyBorder="1"/>
    <xf numFmtId="1" fontId="5" fillId="17" borderId="23" xfId="0" applyNumberFormat="1" applyFont="1" applyFill="1" applyBorder="1"/>
    <xf numFmtId="1" fontId="5" fillId="17" borderId="13" xfId="0" applyNumberFormat="1" applyFont="1" applyFill="1" applyBorder="1"/>
    <xf numFmtId="1" fontId="5" fillId="17" borderId="24" xfId="0" applyNumberFormat="1" applyFont="1" applyFill="1" applyBorder="1"/>
    <xf numFmtId="1" fontId="5" fillId="17" borderId="28" xfId="0" applyNumberFormat="1" applyFont="1" applyFill="1" applyBorder="1"/>
    <xf numFmtId="1" fontId="5" fillId="17" borderId="0" xfId="0" applyNumberFormat="1" applyFont="1" applyFill="1" applyBorder="1"/>
    <xf numFmtId="178" fontId="3" fillId="17" borderId="23" xfId="0" applyNumberFormat="1" applyFont="1" applyFill="1" applyBorder="1"/>
    <xf numFmtId="178" fontId="3" fillId="17" borderId="13" xfId="0" applyNumberFormat="1" applyFont="1" applyFill="1" applyBorder="1"/>
    <xf numFmtId="178" fontId="3" fillId="17" borderId="24" xfId="0" applyNumberFormat="1" applyFont="1" applyFill="1" applyBorder="1"/>
    <xf numFmtId="178" fontId="3" fillId="17" borderId="25" xfId="0" applyNumberFormat="1" applyFont="1" applyFill="1" applyBorder="1"/>
    <xf numFmtId="178" fontId="3" fillId="17" borderId="26" xfId="0" applyNumberFormat="1" applyFont="1" applyFill="1" applyBorder="1"/>
    <xf numFmtId="178" fontId="3" fillId="17" borderId="27" xfId="0" applyNumberFormat="1" applyFont="1" applyFill="1" applyBorder="1"/>
    <xf numFmtId="179" fontId="3" fillId="0" borderId="0" xfId="0" applyNumberFormat="1" applyFont="1"/>
    <xf numFmtId="0" fontId="36" fillId="0" borderId="0" xfId="0" applyFont="1" applyFill="1" applyBorder="1"/>
    <xf numFmtId="1" fontId="5" fillId="0" borderId="0" xfId="0" applyNumberFormat="1" applyFont="1" applyFill="1" applyBorder="1"/>
    <xf numFmtId="166" fontId="3" fillId="0" borderId="0" xfId="0" applyNumberFormat="1" applyFont="1" applyFill="1" applyBorder="1"/>
    <xf numFmtId="177" fontId="3" fillId="0" borderId="0" xfId="0" applyNumberFormat="1" applyFont="1" applyFill="1" applyBorder="1"/>
    <xf numFmtId="2" fontId="3" fillId="0" borderId="0" xfId="0" applyNumberFormat="1" applyFont="1" applyFill="1" applyAlignment="1"/>
    <xf numFmtId="2" fontId="3" fillId="0" borderId="0" xfId="0" applyNumberFormat="1" applyFont="1" applyFill="1"/>
    <xf numFmtId="10" fontId="0" fillId="4" borderId="29" xfId="0" applyNumberFormat="1" applyFont="1" applyFill="1" applyBorder="1" applyAlignment="1" applyProtection="1">
      <alignment horizontal="right"/>
      <protection locked="0"/>
    </xf>
    <xf numFmtId="0" fontId="7" fillId="0" borderId="0" xfId="0" applyFont="1" applyFill="1" applyProtection="1"/>
    <xf numFmtId="0" fontId="0" fillId="10" borderId="1" xfId="0" applyFont="1" applyFill="1" applyBorder="1" applyProtection="1"/>
    <xf numFmtId="4" fontId="0" fillId="10" borderId="1" xfId="0" applyNumberFormat="1" applyFill="1" applyBorder="1" applyProtection="1"/>
    <xf numFmtId="0" fontId="4" fillId="0" borderId="0" xfId="0" applyFont="1" applyAlignment="1"/>
    <xf numFmtId="0" fontId="4" fillId="0" borderId="0" xfId="0" applyFont="1" applyProtection="1"/>
    <xf numFmtId="0" fontId="0" fillId="0" borderId="0" xfId="0" applyAlignment="1">
      <alignment vertical="top" wrapText="1"/>
    </xf>
    <xf numFmtId="178" fontId="3" fillId="17" borderId="25" xfId="14" applyNumberFormat="1" applyFont="1" applyFill="1" applyBorder="1"/>
    <xf numFmtId="178" fontId="3" fillId="17" borderId="26" xfId="14" applyNumberFormat="1" applyFont="1" applyFill="1" applyBorder="1"/>
    <xf numFmtId="178" fontId="3" fillId="17" borderId="27" xfId="14" applyNumberFormat="1" applyFont="1" applyFill="1" applyBorder="1"/>
    <xf numFmtId="0" fontId="38" fillId="17" borderId="20" xfId="0" applyFont="1" applyFill="1" applyBorder="1" applyAlignment="1">
      <alignment horizontal="center"/>
    </xf>
    <xf numFmtId="0" fontId="38" fillId="17" borderId="21" xfId="0" applyFont="1" applyFill="1" applyBorder="1" applyAlignment="1">
      <alignment horizontal="center"/>
    </xf>
    <xf numFmtId="0" fontId="38" fillId="17" borderId="22" xfId="0" applyFont="1" applyFill="1" applyBorder="1" applyAlignment="1">
      <alignment horizontal="center"/>
    </xf>
    <xf numFmtId="0" fontId="3" fillId="17" borderId="23" xfId="0" applyFont="1" applyFill="1" applyBorder="1" applyAlignment="1">
      <alignment horizontal="center"/>
    </xf>
    <xf numFmtId="0" fontId="3" fillId="17" borderId="13" xfId="0" applyFont="1" applyFill="1" applyBorder="1" applyAlignment="1">
      <alignment horizontal="center"/>
    </xf>
    <xf numFmtId="0" fontId="0" fillId="0" borderId="0" xfId="0" applyAlignment="1">
      <alignment horizontal="right"/>
    </xf>
    <xf numFmtId="0" fontId="21" fillId="4" borderId="30" xfId="0" applyFont="1" applyFill="1" applyBorder="1" applyProtection="1">
      <protection locked="0"/>
    </xf>
    <xf numFmtId="0" fontId="7" fillId="0" borderId="0" xfId="0" applyFont="1" applyAlignment="1" applyProtection="1">
      <alignment horizontal="left" vertical="center" wrapText="1"/>
    </xf>
    <xf numFmtId="0" fontId="1" fillId="0" borderId="31" xfId="0" applyFont="1" applyBorder="1" applyProtection="1"/>
    <xf numFmtId="0" fontId="26" fillId="0" borderId="0" xfId="0" applyFont="1"/>
    <xf numFmtId="0" fontId="26" fillId="5" borderId="0" xfId="0" applyFont="1" applyFill="1" applyProtection="1"/>
    <xf numFmtId="0" fontId="1" fillId="0" borderId="0" xfId="0" applyFont="1" applyFill="1" applyAlignment="1" applyProtection="1">
      <alignment vertical="center" wrapText="1"/>
    </xf>
    <xf numFmtId="0" fontId="7" fillId="0" borderId="0" xfId="0" applyFont="1" applyFill="1" applyAlignment="1" applyProtection="1">
      <alignment vertical="top" wrapText="1"/>
    </xf>
    <xf numFmtId="170" fontId="0" fillId="0" borderId="0" xfId="12" applyNumberFormat="1" applyFont="1" applyFill="1" applyBorder="1" applyProtection="1"/>
    <xf numFmtId="0" fontId="0" fillId="0" borderId="0" xfId="0" applyBorder="1" applyAlignment="1" applyProtection="1">
      <alignment horizontal="left" vertical="top" wrapText="1"/>
    </xf>
    <xf numFmtId="166" fontId="3" fillId="2" borderId="0" xfId="0" applyNumberFormat="1" applyFont="1" applyFill="1" applyProtection="1"/>
    <xf numFmtId="0" fontId="3" fillId="0" borderId="0" xfId="0" applyFont="1" applyBorder="1" applyProtection="1"/>
    <xf numFmtId="0" fontId="3" fillId="2" borderId="0" xfId="0" applyFont="1" applyFill="1" applyBorder="1" applyProtection="1"/>
    <xf numFmtId="0" fontId="3" fillId="12" borderId="0" xfId="0" applyFont="1" applyFill="1" applyBorder="1"/>
    <xf numFmtId="0" fontId="0" fillId="4" borderId="1" xfId="0" applyFont="1" applyFill="1" applyBorder="1" applyAlignment="1" applyProtection="1">
      <alignment horizontal="right"/>
      <protection locked="0"/>
    </xf>
    <xf numFmtId="0" fontId="39" fillId="0" borderId="0" xfId="0" applyFont="1" applyProtection="1"/>
    <xf numFmtId="0" fontId="40" fillId="0" borderId="0" xfId="0" applyFont="1" applyProtection="1"/>
    <xf numFmtId="0" fontId="39" fillId="5" borderId="0" xfId="0" applyFont="1" applyFill="1" applyProtection="1"/>
    <xf numFmtId="0" fontId="39" fillId="0" borderId="0" xfId="0" applyFont="1" applyFill="1" applyProtection="1"/>
    <xf numFmtId="0" fontId="39" fillId="5" borderId="0" xfId="0" applyFont="1" applyFill="1" applyBorder="1" applyProtection="1"/>
    <xf numFmtId="0" fontId="1" fillId="0" borderId="1" xfId="0" applyFont="1" applyBorder="1" applyAlignment="1" applyProtection="1">
      <alignment horizontal="center"/>
    </xf>
    <xf numFmtId="10" fontId="0" fillId="12" borderId="1" xfId="0" applyNumberFormat="1" applyFont="1" applyFill="1" applyBorder="1" applyAlignment="1" applyProtection="1">
      <alignment horizontal="right"/>
    </xf>
    <xf numFmtId="0" fontId="0" fillId="10" borderId="1" xfId="0" applyFill="1" applyBorder="1" applyProtection="1"/>
    <xf numFmtId="1" fontId="2" fillId="16" borderId="17" xfId="0" applyNumberFormat="1" applyFont="1" applyFill="1" applyBorder="1" applyAlignment="1" applyProtection="1">
      <alignment horizontal="left" vertical="center"/>
    </xf>
    <xf numFmtId="3" fontId="0" fillId="12" borderId="1" xfId="0" applyNumberFormat="1" applyFont="1" applyFill="1" applyBorder="1" applyProtection="1">
      <protection locked="0"/>
    </xf>
    <xf numFmtId="0" fontId="21" fillId="10" borderId="1" xfId="0" applyFont="1" applyFill="1" applyBorder="1" applyProtection="1">
      <protection locked="0"/>
    </xf>
    <xf numFmtId="0" fontId="21" fillId="18" borderId="1" xfId="0" applyFont="1" applyFill="1" applyBorder="1" applyProtection="1"/>
    <xf numFmtId="181" fontId="3" fillId="0" borderId="0" xfId="0" applyNumberFormat="1" applyFont="1"/>
    <xf numFmtId="0" fontId="0" fillId="0" borderId="11" xfId="0" applyFont="1" applyBorder="1"/>
    <xf numFmtId="0" fontId="0" fillId="0" borderId="0" xfId="0" applyFill="1" applyBorder="1" applyAlignment="1">
      <alignment horizontal="left" vertical="center" wrapText="1"/>
    </xf>
    <xf numFmtId="0" fontId="0" fillId="0" borderId="0" xfId="0" applyFont="1" applyBorder="1" applyAlignment="1" applyProtection="1">
      <alignment horizontal="left" vertical="top" wrapText="1"/>
    </xf>
    <xf numFmtId="0" fontId="0" fillId="4" borderId="0" xfId="0" applyFill="1"/>
    <xf numFmtId="0" fontId="0" fillId="0" borderId="2" xfId="0" applyFont="1" applyBorder="1" applyAlignment="1" applyProtection="1">
      <alignment horizontal="right" indent="1"/>
    </xf>
    <xf numFmtId="0" fontId="0" fillId="0" borderId="4" xfId="0" applyFont="1" applyBorder="1" applyAlignment="1" applyProtection="1">
      <alignment horizontal="right" indent="1"/>
    </xf>
    <xf numFmtId="0" fontId="2" fillId="14" borderId="2" xfId="0" applyFont="1" applyFill="1" applyBorder="1" applyAlignment="1" applyProtection="1">
      <alignment horizontal="center"/>
    </xf>
    <xf numFmtId="0" fontId="2" fillId="14" borderId="3" xfId="0" applyFont="1" applyFill="1" applyBorder="1" applyAlignment="1" applyProtection="1">
      <alignment horizontal="center"/>
    </xf>
    <xf numFmtId="0" fontId="2" fillId="14" borderId="4" xfId="0" applyFont="1" applyFill="1" applyBorder="1" applyAlignment="1" applyProtection="1">
      <alignment horizontal="center"/>
    </xf>
    <xf numFmtId="0" fontId="0" fillId="6" borderId="0" xfId="0" applyFont="1" applyFill="1" applyAlignment="1" applyProtection="1">
      <alignment horizontal="right"/>
    </xf>
    <xf numFmtId="0" fontId="0" fillId="0" borderId="2" xfId="0" applyFont="1" applyBorder="1" applyAlignment="1" applyProtection="1"/>
    <xf numFmtId="0" fontId="0" fillId="0" borderId="4" xfId="0" applyFont="1" applyBorder="1" applyAlignment="1" applyProtection="1"/>
    <xf numFmtId="0" fontId="1" fillId="0" borderId="2" xfId="0" applyFont="1" applyBorder="1" applyAlignment="1" applyProtection="1"/>
    <xf numFmtId="0" fontId="1" fillId="0" borderId="4" xfId="0" applyFont="1" applyBorder="1" applyAlignment="1" applyProtection="1"/>
    <xf numFmtId="0" fontId="0" fillId="0" borderId="2" xfId="0" applyFont="1" applyBorder="1" applyAlignment="1" applyProtection="1">
      <alignment horizontal="left" indent="1"/>
    </xf>
    <xf numFmtId="0" fontId="0" fillId="0" borderId="4" xfId="0" applyFont="1" applyBorder="1" applyAlignment="1" applyProtection="1">
      <alignment horizontal="left" indent="1"/>
    </xf>
    <xf numFmtId="0" fontId="0" fillId="0" borderId="2" xfId="0" applyFont="1" applyFill="1" applyBorder="1" applyAlignment="1" applyProtection="1">
      <alignment horizontal="left" indent="1"/>
    </xf>
    <xf numFmtId="0" fontId="0" fillId="0" borderId="4" xfId="0" applyFont="1" applyFill="1" applyBorder="1" applyAlignment="1" applyProtection="1">
      <alignment horizontal="left" indent="1"/>
    </xf>
    <xf numFmtId="0" fontId="14" fillId="0" borderId="0" xfId="0" applyFont="1" applyAlignment="1" applyProtection="1"/>
    <xf numFmtId="0" fontId="0" fillId="0" borderId="0" xfId="0" applyAlignment="1" applyProtection="1"/>
    <xf numFmtId="0" fontId="1" fillId="5" borderId="0" xfId="0" applyFont="1" applyFill="1" applyAlignment="1" applyProtection="1">
      <alignment horizontal="left" vertical="center" wrapText="1"/>
    </xf>
    <xf numFmtId="0" fontId="0" fillId="4" borderId="0" xfId="0" applyFont="1" applyFill="1" applyAlignment="1" applyProtection="1">
      <alignment horizontal="left"/>
    </xf>
    <xf numFmtId="0" fontId="0" fillId="0" borderId="0" xfId="0" applyAlignment="1" applyProtection="1">
      <alignment horizontal="left" vertical="top" wrapText="1"/>
    </xf>
    <xf numFmtId="0" fontId="4" fillId="5" borderId="0" xfId="0" applyFont="1" applyFill="1" applyAlignment="1" applyProtection="1">
      <alignment horizontal="left" vertical="top" wrapText="1"/>
    </xf>
    <xf numFmtId="0" fontId="2" fillId="6" borderId="0" xfId="0" applyFont="1" applyFill="1" applyAlignment="1" applyProtection="1">
      <alignment horizontal="center"/>
    </xf>
    <xf numFmtId="0" fontId="0" fillId="0" borderId="0" xfId="0" applyFont="1" applyFill="1" applyBorder="1" applyAlignment="1" applyProtection="1">
      <alignment horizontal="left"/>
    </xf>
    <xf numFmtId="0" fontId="7" fillId="0" borderId="0" xfId="0" applyFont="1" applyAlignment="1" applyProtection="1">
      <alignment horizontal="center"/>
    </xf>
    <xf numFmtId="0" fontId="0" fillId="4" borderId="2"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2" fillId="14" borderId="1" xfId="0" applyFont="1" applyFill="1" applyBorder="1" applyAlignment="1" applyProtection="1">
      <alignment horizontal="center"/>
    </xf>
    <xf numFmtId="0" fontId="0" fillId="0" borderId="2" xfId="0" applyFont="1" applyBorder="1" applyAlignment="1" applyProtection="1">
      <alignment horizontal="left"/>
    </xf>
    <xf numFmtId="0" fontId="0" fillId="0" borderId="4" xfId="0" applyFont="1" applyBorder="1" applyAlignment="1" applyProtection="1">
      <alignment horizontal="left"/>
    </xf>
    <xf numFmtId="0" fontId="0" fillId="0" borderId="0" xfId="0" applyFont="1" applyFill="1" applyBorder="1" applyAlignment="1" applyProtection="1">
      <alignment horizontal="center"/>
    </xf>
    <xf numFmtId="0" fontId="0" fillId="0" borderId="1" xfId="0" applyFont="1" applyBorder="1" applyAlignment="1" applyProtection="1">
      <alignment horizontal="left"/>
    </xf>
    <xf numFmtId="0" fontId="2" fillId="0" borderId="0" xfId="0" applyFont="1" applyFill="1" applyBorder="1" applyAlignment="1" applyProtection="1">
      <alignment horizontal="center"/>
    </xf>
    <xf numFmtId="0" fontId="1" fillId="0" borderId="2" xfId="0" applyFont="1" applyBorder="1" applyAlignment="1" applyProtection="1">
      <alignment horizontal="right"/>
    </xf>
    <xf numFmtId="0" fontId="1" fillId="0" borderId="4" xfId="0" applyFont="1" applyBorder="1" applyAlignment="1" applyProtection="1">
      <alignment horizontal="right"/>
    </xf>
    <xf numFmtId="10" fontId="1" fillId="0" borderId="2" xfId="0" applyNumberFormat="1" applyFont="1" applyFill="1" applyBorder="1" applyAlignment="1" applyProtection="1">
      <alignment horizontal="right"/>
    </xf>
    <xf numFmtId="10" fontId="1" fillId="0" borderId="4" xfId="0" applyNumberFormat="1" applyFont="1" applyFill="1" applyBorder="1" applyAlignment="1" applyProtection="1">
      <alignment horizontal="right"/>
    </xf>
    <xf numFmtId="0" fontId="0" fillId="0" borderId="2" xfId="0" applyFont="1" applyFill="1" applyBorder="1" applyAlignment="1" applyProtection="1"/>
    <xf numFmtId="0" fontId="0" fillId="0" borderId="4" xfId="0" applyFont="1" applyFill="1" applyBorder="1" applyAlignment="1" applyProtection="1"/>
    <xf numFmtId="0" fontId="0" fillId="0" borderId="2" xfId="0" applyFont="1" applyBorder="1" applyAlignment="1" applyProtection="1">
      <alignment horizontal="right"/>
    </xf>
    <xf numFmtId="0" fontId="0" fillId="0" borderId="4" xfId="0" applyFont="1" applyBorder="1" applyAlignment="1" applyProtection="1">
      <alignment horizontal="right"/>
    </xf>
    <xf numFmtId="0" fontId="1" fillId="5" borderId="0" xfId="0" applyFont="1" applyFill="1" applyAlignment="1" applyProtection="1">
      <alignment vertical="center"/>
    </xf>
    <xf numFmtId="0" fontId="27" fillId="16" borderId="16" xfId="0" applyFont="1" applyFill="1" applyBorder="1" applyAlignment="1" applyProtection="1">
      <alignment horizontal="center" vertical="center"/>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1" xfId="0" applyFont="1" applyFill="1" applyBorder="1" applyAlignment="1" applyProtection="1">
      <alignment horizontal="left" vertical="top" wrapText="1"/>
      <protection locked="0"/>
    </xf>
    <xf numFmtId="0" fontId="0" fillId="4" borderId="12" xfId="0" applyFont="1" applyFill="1" applyBorder="1" applyAlignment="1" applyProtection="1">
      <alignment horizontal="left" vertical="top" wrapText="1"/>
      <protection locked="0"/>
    </xf>
    <xf numFmtId="0" fontId="14" fillId="0" borderId="0" xfId="0" applyFont="1" applyAlignment="1" applyProtection="1">
      <alignment horizontal="center"/>
    </xf>
    <xf numFmtId="0" fontId="0" fillId="0" borderId="0" xfId="0" applyFont="1" applyFill="1" applyAlignment="1">
      <alignment horizont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 fillId="5" borderId="0" xfId="0"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7" fillId="5" borderId="0" xfId="0" applyFont="1" applyFill="1" applyAlignment="1" applyProtection="1">
      <alignment horizontal="center" vertical="top" wrapText="1"/>
    </xf>
    <xf numFmtId="0" fontId="1" fillId="5" borderId="0" xfId="0" applyFont="1" applyFill="1" applyAlignment="1" applyProtection="1">
      <alignment horizontal="left" vertical="center"/>
    </xf>
    <xf numFmtId="0" fontId="14" fillId="0" borderId="0" xfId="0" applyFont="1" applyAlignment="1" applyProtection="1">
      <alignment wrapText="1"/>
    </xf>
    <xf numFmtId="0" fontId="35" fillId="17" borderId="2" xfId="0" applyFont="1" applyFill="1" applyBorder="1" applyAlignment="1">
      <alignment horizontal="left" vertical="center"/>
    </xf>
    <xf numFmtId="0" fontId="35" fillId="17" borderId="3" xfId="0" applyFont="1" applyFill="1" applyBorder="1" applyAlignment="1">
      <alignment horizontal="left" vertical="center"/>
    </xf>
    <xf numFmtId="0" fontId="0" fillId="0" borderId="3" xfId="0" applyBorder="1" applyAlignment="1"/>
    <xf numFmtId="0" fontId="0" fillId="8" borderId="5"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6" tint="0.39994506668294322"/>
        </patternFill>
      </fill>
    </dxf>
    <dxf>
      <font>
        <strike/>
        <color rgb="FFFF0000"/>
      </font>
    </dxf>
    <dxf>
      <font>
        <strike val="0"/>
        <color auto="1"/>
      </font>
      <fill>
        <patternFill>
          <bgColor theme="3" tint="0.79998168889431442"/>
        </patternFill>
      </fill>
    </dxf>
    <dxf>
      <font>
        <strike val="0"/>
        <color auto="1"/>
      </font>
      <fill>
        <patternFill>
          <bgColor theme="3" tint="0.79998168889431442"/>
        </patternFill>
      </fill>
    </dxf>
    <dxf>
      <font>
        <strike/>
        <color rgb="FFFF0000"/>
      </font>
    </dxf>
    <dxf>
      <font>
        <color rgb="FFFF0000"/>
      </font>
      <fill>
        <patternFill>
          <bgColor rgb="FFFFFF00"/>
        </patternFill>
      </fill>
    </dxf>
    <dxf>
      <fill>
        <patternFill>
          <bgColor rgb="FFFFFF00"/>
        </patternFill>
      </fill>
    </dxf>
    <dxf>
      <font>
        <color rgb="FFFF0000"/>
      </font>
      <fill>
        <patternFill>
          <bgColor rgb="FFFFFF00"/>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ont>
        <color theme="1"/>
      </font>
      <fill>
        <patternFill>
          <bgColor rgb="FF92D050"/>
        </patternFill>
      </fill>
    </dxf>
    <dxf>
      <fill>
        <patternFill>
          <bgColor rgb="FFFFDF79"/>
        </patternFill>
      </fill>
      <border>
        <left style="thin">
          <color rgb="FFFF0000"/>
        </left>
        <right style="thin">
          <color rgb="FFFF0000"/>
        </right>
        <top style="thin">
          <color rgb="FFFF0000"/>
        </top>
        <bottom style="thin">
          <color rgb="FFFF0000"/>
        </bottom>
      </border>
    </dxf>
    <dxf>
      <fill>
        <patternFill>
          <bgColor theme="3" tint="0.79998168889431442"/>
        </patternFill>
      </fill>
    </dxf>
    <dxf>
      <fill>
        <patternFill>
          <bgColor theme="3" tint="0.79998168889431442"/>
        </patternFill>
      </fill>
    </dxf>
    <dxf>
      <font>
        <color rgb="FFFF0000"/>
      </font>
      <fill>
        <patternFill>
          <bgColor rgb="FFFFFF00"/>
        </patternFill>
      </fill>
    </dxf>
    <dxf>
      <font>
        <color rgb="FFFF0000"/>
      </font>
      <fill>
        <patternFill>
          <bgColor rgb="FFFFFF00"/>
        </patternFill>
      </fill>
    </dxf>
    <dxf>
      <font>
        <b/>
        <i val="0"/>
        <color rgb="FFFF0000"/>
      </font>
      <fill>
        <patternFill>
          <bgColor theme="3"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Medium9"/>
  <colors>
    <mruColors>
      <color rgb="FFFFDF79"/>
      <color rgb="FFECF692"/>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'KEV2023'!$C$11:$AL$11</c:f>
              <c:numCache>
                <c:formatCode>General</c:formatCode>
                <c:ptCount val="36"/>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numCache>
            </c:numRef>
          </c:xVal>
          <c:yVal>
            <c:numRef>
              <c:f>'KEV2023'!$C$12:$AL$12</c:f>
              <c:numCache>
                <c:formatCode>_("€"\ * #,##0.000_);_("€"\ * \(#,##0.000\);_("€"\ * "-"??_);_(@_)</c:formatCode>
                <c:ptCount val="36"/>
                <c:pt idx="0">
                  <c:v>101.62922965541325</c:v>
                </c:pt>
                <c:pt idx="1">
                  <c:v>95.259764531542956</c:v>
                </c:pt>
                <c:pt idx="2">
                  <c:v>92.939651350026352</c:v>
                </c:pt>
                <c:pt idx="3">
                  <c:v>88.410662445120366</c:v>
                </c:pt>
                <c:pt idx="4">
                  <c:v>83.915678523587758</c:v>
                </c:pt>
                <c:pt idx="5">
                  <c:v>78.667244608960857</c:v>
                </c:pt>
                <c:pt idx="6">
                  <c:v>73.014237596308448</c:v>
                </c:pt>
                <c:pt idx="7">
                  <c:v>61.084422998803461</c:v>
                </c:pt>
                <c:pt idx="8">
                  <c:v>65.017374678596951</c:v>
                </c:pt>
                <c:pt idx="9">
                  <c:v>78.803004577894328</c:v>
                </c:pt>
                <c:pt idx="10">
                  <c:v>84.738066227456301</c:v>
                </c:pt>
                <c:pt idx="11">
                  <c:v>91.313120832123815</c:v>
                </c:pt>
                <c:pt idx="12">
                  <c:v>96.675466201368394</c:v>
                </c:pt>
                <c:pt idx="13">
                  <c:v>101.46678025859674</c:v>
                </c:pt>
                <c:pt idx="14">
                  <c:v>107.84425171801342</c:v>
                </c:pt>
                <c:pt idx="15">
                  <c:v>110.00113675237372</c:v>
                </c:pt>
                <c:pt idx="16">
                  <c:v>112.20115948742119</c:v>
                </c:pt>
                <c:pt idx="17">
                  <c:v>114.4451826771696</c:v>
                </c:pt>
                <c:pt idx="18">
                  <c:v>116.73408633071298</c:v>
                </c:pt>
                <c:pt idx="19">
                  <c:v>119.06876805732726</c:v>
                </c:pt>
                <c:pt idx="20">
                  <c:v>121.4501434184738</c:v>
                </c:pt>
                <c:pt idx="21">
                  <c:v>123.87914628684329</c:v>
                </c:pt>
                <c:pt idx="22">
                  <c:v>126.35672921258012</c:v>
                </c:pt>
                <c:pt idx="23">
                  <c:v>128.88386379683172</c:v>
                </c:pt>
                <c:pt idx="24">
                  <c:v>131.46154107276837</c:v>
                </c:pt>
                <c:pt idx="25">
                  <c:v>134.09077189422374</c:v>
                </c:pt>
                <c:pt idx="26">
                  <c:v>136.7725873321082</c:v>
                </c:pt>
                <c:pt idx="27">
                  <c:v>139.50803907875039</c:v>
                </c:pt>
                <c:pt idx="28">
                  <c:v>142.29819986032538</c:v>
                </c:pt>
                <c:pt idx="29">
                  <c:v>145.14416385753191</c:v>
                </c:pt>
                <c:pt idx="30">
                  <c:v>148.04704713468251</c:v>
                </c:pt>
                <c:pt idx="31">
                  <c:v>151.00798807737621</c:v>
                </c:pt>
                <c:pt idx="32">
                  <c:v>154.0281478389237</c:v>
                </c:pt>
                <c:pt idx="33">
                  <c:v>157.10871079570219</c:v>
                </c:pt>
                <c:pt idx="34">
                  <c:v>160.25088501161622</c:v>
                </c:pt>
                <c:pt idx="35">
                  <c:v>163.45590271184855</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pageSetUpPr fitToPage="1"/>
  </sheetPr>
  <dimension ref="B1:E60"/>
  <sheetViews>
    <sheetView showGridLines="0" topLeftCell="A43" workbookViewId="0">
      <selection activeCell="B7" sqref="B7"/>
    </sheetView>
  </sheetViews>
  <sheetFormatPr defaultColWidth="8.85546875" defaultRowHeight="15"/>
  <cols>
    <col min="1" max="1" width="4.85546875" style="5" customWidth="1"/>
    <col min="2" max="2" width="100.7109375" style="5" customWidth="1"/>
    <col min="3" max="3" width="8.85546875" style="5"/>
    <col min="4" max="4" width="14" style="5" customWidth="1"/>
    <col min="5" max="5" width="39.140625" style="5" customWidth="1"/>
    <col min="6" max="16384" width="8.85546875" style="5"/>
  </cols>
  <sheetData>
    <row r="1" spans="2:5" ht="63">
      <c r="B1" s="4" t="s">
        <v>165</v>
      </c>
    </row>
    <row r="2" spans="2:5" ht="25.5" customHeight="1">
      <c r="B2" s="77" t="s">
        <v>367</v>
      </c>
    </row>
    <row r="3" spans="2:5" ht="12.75" customHeight="1">
      <c r="B3" s="121"/>
    </row>
    <row r="4" spans="2:5">
      <c r="B4" s="123" t="s">
        <v>107</v>
      </c>
    </row>
    <row r="5" spans="2:5" ht="153" customHeight="1">
      <c r="B5" s="122" t="s">
        <v>330</v>
      </c>
      <c r="E5" s="144"/>
    </row>
    <row r="7" spans="2:5" ht="21" customHeight="1">
      <c r="B7" s="127" t="s">
        <v>260</v>
      </c>
      <c r="E7" s="145"/>
    </row>
    <row r="8" spans="2:5" ht="11.25" customHeight="1">
      <c r="B8" s="128"/>
    </row>
    <row r="9" spans="2:5">
      <c r="B9" s="124" t="s">
        <v>166</v>
      </c>
    </row>
    <row r="10" spans="2:5" ht="151.5" customHeight="1">
      <c r="B10" s="122" t="s">
        <v>259</v>
      </c>
      <c r="E10" s="234"/>
    </row>
    <row r="11" spans="2:5">
      <c r="B11" s="7"/>
    </row>
    <row r="12" spans="2:5">
      <c r="B12" s="124" t="s">
        <v>167</v>
      </c>
    </row>
    <row r="13" spans="2:5" ht="62.25" customHeight="1">
      <c r="B13" s="125" t="s">
        <v>298</v>
      </c>
    </row>
    <row r="14" spans="2:5" ht="16.5" customHeight="1">
      <c r="B14" s="8"/>
    </row>
    <row r="15" spans="2:5" ht="16.5" customHeight="1">
      <c r="B15" s="124" t="s">
        <v>172</v>
      </c>
    </row>
    <row r="16" spans="2:5" ht="48" customHeight="1">
      <c r="B16" s="125" t="s">
        <v>331</v>
      </c>
    </row>
    <row r="17" spans="2:2" ht="16.5" customHeight="1">
      <c r="B17" s="8"/>
    </row>
    <row r="18" spans="2:2">
      <c r="B18" s="124" t="s">
        <v>173</v>
      </c>
    </row>
    <row r="19" spans="2:2" ht="94.5" customHeight="1">
      <c r="B19" s="125" t="s">
        <v>356</v>
      </c>
    </row>
    <row r="20" spans="2:2" ht="15.75" customHeight="1">
      <c r="B20" s="8"/>
    </row>
    <row r="21" spans="2:2" ht="23.25">
      <c r="B21" s="126" t="s">
        <v>261</v>
      </c>
    </row>
    <row r="23" spans="2:2" ht="34.5" customHeight="1">
      <c r="B23" s="125" t="s">
        <v>174</v>
      </c>
    </row>
    <row r="24" spans="2:2" ht="18" customHeight="1">
      <c r="B24" s="8"/>
    </row>
    <row r="25" spans="2:2">
      <c r="B25" s="123" t="s">
        <v>73</v>
      </c>
    </row>
    <row r="26" spans="2:2" ht="30">
      <c r="B26" s="122" t="s">
        <v>332</v>
      </c>
    </row>
    <row r="28" spans="2:2">
      <c r="B28" s="124" t="s">
        <v>254</v>
      </c>
    </row>
    <row r="29" spans="2:2" ht="93.75" customHeight="1">
      <c r="B29" s="122" t="s">
        <v>365</v>
      </c>
    </row>
    <row r="30" spans="2:2">
      <c r="B30" s="7"/>
    </row>
    <row r="31" spans="2:2">
      <c r="B31" s="123" t="s">
        <v>243</v>
      </c>
    </row>
    <row r="32" spans="2:2" ht="107.25" customHeight="1">
      <c r="B32" s="189" t="s">
        <v>364</v>
      </c>
    </row>
    <row r="33" spans="2:2">
      <c r="B33" s="91"/>
    </row>
    <row r="34" spans="2:2">
      <c r="B34" s="123" t="s">
        <v>244</v>
      </c>
    </row>
    <row r="35" spans="2:2" ht="120">
      <c r="B35" s="122" t="s">
        <v>346</v>
      </c>
    </row>
    <row r="37" spans="2:2">
      <c r="B37" s="123" t="s">
        <v>84</v>
      </c>
    </row>
    <row r="38" spans="2:2" ht="198.75" customHeight="1">
      <c r="B38" s="122" t="s">
        <v>333</v>
      </c>
    </row>
    <row r="39" spans="2:2">
      <c r="B39" s="7"/>
    </row>
    <row r="40" spans="2:2">
      <c r="B40" s="123" t="s">
        <v>74</v>
      </c>
    </row>
    <row r="41" spans="2:2" ht="30">
      <c r="B41" s="122" t="s">
        <v>99</v>
      </c>
    </row>
    <row r="42" spans="2:2" ht="17.25" customHeight="1"/>
    <row r="43" spans="2:2" ht="23.25">
      <c r="B43" s="127" t="s">
        <v>262</v>
      </c>
    </row>
    <row r="44" spans="2:2">
      <c r="B44" s="6"/>
    </row>
    <row r="45" spans="2:2">
      <c r="B45" s="123" t="s">
        <v>263</v>
      </c>
    </row>
    <row r="46" spans="2:2" ht="45">
      <c r="B46" s="125" t="s">
        <v>349</v>
      </c>
    </row>
    <row r="47" spans="2:2">
      <c r="B47" s="321"/>
    </row>
    <row r="48" spans="2:2">
      <c r="B48" s="123" t="s">
        <v>355</v>
      </c>
    </row>
    <row r="49" spans="2:2" ht="60">
      <c r="B49" s="125" t="s">
        <v>350</v>
      </c>
    </row>
    <row r="50" spans="2:2">
      <c r="B50" s="6"/>
    </row>
    <row r="51" spans="2:2">
      <c r="B51" s="129" t="s">
        <v>266</v>
      </c>
    </row>
    <row r="52" spans="2:2" ht="45">
      <c r="B52" s="122" t="s">
        <v>351</v>
      </c>
    </row>
    <row r="53" spans="2:2" ht="15" customHeight="1">
      <c r="B53" s="300"/>
    </row>
    <row r="54" spans="2:2">
      <c r="B54" s="129" t="s">
        <v>264</v>
      </c>
    </row>
    <row r="55" spans="2:2" ht="90">
      <c r="B55" s="122" t="s">
        <v>357</v>
      </c>
    </row>
    <row r="56" spans="2:2" hidden="1"/>
    <row r="57" spans="2:2" ht="90" hidden="1">
      <c r="B57" s="7" t="s">
        <v>168</v>
      </c>
    </row>
    <row r="59" spans="2:2">
      <c r="B59" s="124" t="s">
        <v>265</v>
      </c>
    </row>
    <row r="60" spans="2:2" ht="305.25" customHeight="1">
      <c r="B60" s="122" t="s">
        <v>362</v>
      </c>
    </row>
  </sheetData>
  <sheetProtection algorithmName="SHA-512" hashValue="q016NoHLNuF2BOdI7Pa8rb9JqrVAZXz2VBnEWRygW0aeGDtR1x/WUkwBjzinVlHmGjnSdOREkTWrtBm4O45/xg==" saltValue="mR09Z9JDnskGh3TRRHXXAQ==" spinCount="100000" sheet="1" objects="1" scenarios="1"/>
  <pageMargins left="0.23622047244094491" right="0.23622047244094491" top="0.74803149606299213" bottom="0.74803149606299213" header="0.11811023622047245" footer="0.11811023622047245"/>
  <pageSetup paperSize="9" scale="91" fitToHeight="3" pageOrder="overThenDown" orientation="portrait" r:id="rId1"/>
  <headerFooter>
    <oddHeader>&amp;L&amp;10Windenergie Op Zee&amp;C&amp;10RVO.nl&amp;R&amp;10Exploitatieberekening
Instructies</oddHeader>
    <oddFooter>&amp;L&amp;8&amp;F &amp;C&amp;8v.20190215&amp;R&amp;8&amp;P/&amp;N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3" tint="0.39997558519241921"/>
    <pageSetUpPr fitToPage="1"/>
  </sheetPr>
  <dimension ref="A1:T85"/>
  <sheetViews>
    <sheetView showGridLines="0" tabSelected="1" workbookViewId="0">
      <selection activeCell="H38" sqref="H38"/>
    </sheetView>
  </sheetViews>
  <sheetFormatPr defaultColWidth="8.85546875" defaultRowHeight="15"/>
  <cols>
    <col min="1" max="1" width="4.85546875" style="306" customWidth="1"/>
    <col min="2" max="2" width="23.28515625" style="11" customWidth="1"/>
    <col min="3" max="3" width="17.42578125" style="11" customWidth="1"/>
    <col min="4" max="4" width="18.42578125" style="11" customWidth="1"/>
    <col min="5" max="5" width="13" style="11" customWidth="1"/>
    <col min="6" max="6" width="11.85546875" style="11" customWidth="1"/>
    <col min="7" max="7" width="14.140625" style="11" customWidth="1"/>
    <col min="8" max="8" width="15.28515625" style="11" bestFit="1" customWidth="1"/>
    <col min="9" max="11" width="14.140625" style="11" customWidth="1"/>
    <col min="12" max="12" width="11.7109375" style="11" bestFit="1" customWidth="1"/>
    <col min="13" max="14" width="10.7109375" style="11" customWidth="1"/>
    <col min="15" max="16" width="8.85546875" style="11"/>
    <col min="17" max="17" width="38.85546875" style="11" bestFit="1" customWidth="1"/>
    <col min="18" max="18" width="7.140625" style="11" bestFit="1" customWidth="1"/>
    <col min="19" max="19" width="11" style="11" customWidth="1"/>
    <col min="20" max="16384" width="8.85546875" style="11"/>
  </cols>
  <sheetData>
    <row r="1" spans="1:15" s="9" customFormat="1" ht="31.5">
      <c r="A1" s="306"/>
      <c r="B1" s="337" t="s">
        <v>220</v>
      </c>
      <c r="C1" s="337"/>
      <c r="D1" s="338"/>
    </row>
    <row r="2" spans="1:15" s="9" customFormat="1" ht="30" customHeight="1">
      <c r="A2" s="306"/>
      <c r="B2" s="339" t="str">
        <f>Instructies!B2</f>
        <v>IJmuiden Ver kavel Beta - Versie 30-1-2024</v>
      </c>
      <c r="C2" s="339"/>
      <c r="D2" s="339"/>
      <c r="E2" s="339"/>
      <c r="F2" s="112"/>
      <c r="G2" s="112"/>
      <c r="H2" s="112"/>
      <c r="I2" s="112"/>
      <c r="J2" s="112"/>
      <c r="K2" s="112"/>
      <c r="L2" s="112"/>
      <c r="M2" s="112"/>
      <c r="N2" s="112"/>
      <c r="O2" s="112"/>
    </row>
    <row r="3" spans="1:15" s="9" customFormat="1">
      <c r="A3" s="306"/>
      <c r="B3" s="340" t="s">
        <v>72</v>
      </c>
      <c r="C3" s="340"/>
      <c r="D3" s="340"/>
      <c r="E3" s="340"/>
    </row>
    <row r="4" spans="1:15" s="9" customFormat="1" ht="46.5" customHeight="1">
      <c r="A4" s="306"/>
      <c r="B4" s="341" t="s">
        <v>272</v>
      </c>
      <c r="C4" s="341"/>
      <c r="D4" s="341"/>
      <c r="E4" s="341"/>
    </row>
    <row r="5" spans="1:15" s="9" customFormat="1" ht="35.25" customHeight="1">
      <c r="A5" s="306"/>
      <c r="B5" s="342" t="s">
        <v>245</v>
      </c>
      <c r="C5" s="342"/>
      <c r="D5" s="342"/>
      <c r="E5" s="342"/>
    </row>
    <row r="6" spans="1:15" s="9" customFormat="1">
      <c r="A6" s="306"/>
    </row>
    <row r="7" spans="1:15" s="9" customFormat="1" ht="18.75">
      <c r="A7" s="306"/>
      <c r="B7" s="343" t="s">
        <v>199</v>
      </c>
      <c r="C7" s="343"/>
      <c r="D7" s="343"/>
      <c r="E7" s="343"/>
    </row>
    <row r="8" spans="1:15" s="9" customFormat="1">
      <c r="A8" s="306"/>
      <c r="B8" s="328" t="str">
        <f>Berekeningen!$C$112</f>
        <v>Projectrentabiliteit over exploitatie</v>
      </c>
      <c r="C8" s="328"/>
      <c r="D8" s="142" t="str">
        <f ca="1">IFERROR(Berekeningen!$E$112,"geen resultaat")</f>
        <v>geen resultaat</v>
      </c>
      <c r="E8" s="141"/>
    </row>
    <row r="9" spans="1:15">
      <c r="A9" s="307"/>
      <c r="B9" s="328" t="str">
        <f>Berekeningen!$C$116</f>
        <v>Rendement EV over exploitatie</v>
      </c>
      <c r="C9" s="328"/>
      <c r="D9" s="142" t="str">
        <f>IFERROR(Berekeningen!$E$116,"geen resultaat")</f>
        <v>geen EV</v>
      </c>
      <c r="E9" s="88"/>
    </row>
    <row r="10" spans="1:15">
      <c r="B10" s="328" t="str">
        <f>Berekeningen!$C$119</f>
        <v>DSCR totaal</v>
      </c>
      <c r="C10" s="328"/>
      <c r="D10" s="143" t="str">
        <f ca="1">IFERROR(Berekeningen!$E$119,"geen resultaat")</f>
        <v>geen resultaat</v>
      </c>
      <c r="E10" s="88"/>
    </row>
    <row r="12" spans="1:15" ht="18.75">
      <c r="B12" s="325" t="s">
        <v>26</v>
      </c>
      <c r="C12" s="326"/>
      <c r="D12" s="326"/>
      <c r="E12" s="327"/>
    </row>
    <row r="13" spans="1:15">
      <c r="B13" s="333" t="s">
        <v>106</v>
      </c>
      <c r="C13" s="334"/>
      <c r="D13" s="346"/>
      <c r="E13" s="347"/>
      <c r="G13" s="345" t="str">
        <f>IF(D13="","Vooringevulde waarden in de blauwe waarden in dit rekenmodel","")</f>
        <v>Vooringevulde waarden in de blauwe waarden in dit rekenmodel</v>
      </c>
      <c r="H13" s="345"/>
      <c r="I13" s="345"/>
      <c r="J13" s="345"/>
      <c r="K13" s="345"/>
    </row>
    <row r="14" spans="1:15">
      <c r="B14" s="333" t="s">
        <v>105</v>
      </c>
      <c r="C14" s="334"/>
      <c r="D14" s="346"/>
      <c r="E14" s="347"/>
      <c r="G14" s="345" t="str">
        <f>IF(D13="","zijn illustratief en/of fictief. Vul uw eigen waarden in waar nodig","")</f>
        <v>zijn illustratief en/of fictief. Vul uw eigen waarden in waar nodig</v>
      </c>
      <c r="H14" s="345"/>
      <c r="I14" s="345"/>
      <c r="J14" s="345"/>
      <c r="K14" s="345"/>
    </row>
    <row r="16" spans="1:15" ht="18.75">
      <c r="B16" s="325" t="s">
        <v>354</v>
      </c>
      <c r="C16" s="326"/>
      <c r="D16" s="326"/>
      <c r="E16" s="327"/>
      <c r="G16" s="348" t="s">
        <v>276</v>
      </c>
      <c r="H16" s="348"/>
      <c r="I16" s="348"/>
    </row>
    <row r="17" spans="1:20">
      <c r="B17" s="333" t="s">
        <v>238</v>
      </c>
      <c r="C17" s="334"/>
      <c r="D17" s="24"/>
      <c r="E17" s="78" t="s">
        <v>0</v>
      </c>
      <c r="G17" s="349" t="s">
        <v>277</v>
      </c>
      <c r="H17" s="350"/>
      <c r="I17" s="78">
        <v>2024</v>
      </c>
    </row>
    <row r="18" spans="1:20">
      <c r="B18" s="333" t="s">
        <v>217</v>
      </c>
      <c r="C18" s="334"/>
      <c r="D18" s="25"/>
      <c r="E18" s="78" t="s">
        <v>1</v>
      </c>
      <c r="G18" s="352" t="s">
        <v>337</v>
      </c>
      <c r="H18" s="352"/>
      <c r="I18" s="78">
        <v>2029</v>
      </c>
      <c r="J18" s="157" t="s">
        <v>338</v>
      </c>
    </row>
    <row r="19" spans="1:20">
      <c r="B19" s="333" t="s">
        <v>218</v>
      </c>
      <c r="C19" s="334"/>
      <c r="D19" s="150" t="str">
        <f>IFERROR(D18/D17,"")</f>
        <v/>
      </c>
      <c r="E19" s="78" t="s">
        <v>5</v>
      </c>
      <c r="G19" s="352" t="s">
        <v>278</v>
      </c>
      <c r="H19" s="352"/>
      <c r="I19" s="158">
        <v>40</v>
      </c>
      <c r="J19" s="157" t="str">
        <f>"Daarmee is "&amp;I17+I19&amp;" het laatste vergunningsjaar"</f>
        <v>Daarmee is 2064 het laatste vergunningsjaar</v>
      </c>
      <c r="T19" s="207"/>
    </row>
    <row r="20" spans="1:20">
      <c r="B20" s="335" t="s">
        <v>274</v>
      </c>
      <c r="C20" s="336"/>
      <c r="D20" s="206">
        <v>2029</v>
      </c>
      <c r="E20" s="78"/>
      <c r="G20" s="192" t="s">
        <v>279</v>
      </c>
      <c r="H20" s="193"/>
      <c r="I20" s="78">
        <v>2064</v>
      </c>
      <c r="J20" s="157" t="s">
        <v>280</v>
      </c>
    </row>
    <row r="21" spans="1:20">
      <c r="B21" s="335" t="s">
        <v>275</v>
      </c>
      <c r="C21" s="336"/>
      <c r="D21" s="156"/>
      <c r="E21" s="79"/>
      <c r="G21" s="352" t="s">
        <v>281</v>
      </c>
      <c r="H21" s="352"/>
      <c r="I21" s="81">
        <v>2063</v>
      </c>
    </row>
    <row r="23" spans="1:20" ht="18.75">
      <c r="A23" s="306" t="s">
        <v>45</v>
      </c>
      <c r="B23" s="325" t="s">
        <v>352</v>
      </c>
      <c r="C23" s="326"/>
      <c r="D23" s="326"/>
      <c r="E23" s="327"/>
      <c r="F23" s="217"/>
      <c r="J23" s="17"/>
    </row>
    <row r="24" spans="1:20" ht="28.5" customHeight="1">
      <c r="B24" s="311" t="s">
        <v>334</v>
      </c>
      <c r="C24" s="200" t="s">
        <v>303</v>
      </c>
      <c r="D24" s="100" t="s">
        <v>321</v>
      </c>
      <c r="E24" s="100" t="s">
        <v>304</v>
      </c>
      <c r="I24" s="18"/>
    </row>
    <row r="25" spans="1:20">
      <c r="B25" s="215">
        <f>IF(ISBLANK(D20),"",D20)</f>
        <v>2029</v>
      </c>
      <c r="C25" s="84"/>
      <c r="D25" s="79">
        <f>C25*$D$17</f>
        <v>0</v>
      </c>
      <c r="E25" s="150">
        <f>C25*D$18</f>
        <v>0</v>
      </c>
    </row>
    <row r="26" spans="1:20">
      <c r="B26" s="206">
        <f>B25+1</f>
        <v>2030</v>
      </c>
      <c r="C26" s="312">
        <f>100%-C25</f>
        <v>1</v>
      </c>
      <c r="D26" s="79">
        <f t="shared" ref="D26:D28" si="0">C26*$D$17</f>
        <v>0</v>
      </c>
      <c r="E26" s="150">
        <f>C26*D$18</f>
        <v>0</v>
      </c>
      <c r="G26" s="104"/>
      <c r="H26" s="205"/>
    </row>
    <row r="27" spans="1:20" hidden="1">
      <c r="B27" s="206" t="e" cm="1">
        <f t="array" ref="B27">_xlfn.IFS(D20=2024,2026,D20=2025,2027,D20=2026,"",D20="","")</f>
        <v>#N/A</v>
      </c>
      <c r="C27" s="276"/>
      <c r="D27" s="79">
        <f t="shared" ref="D27" si="1">C27*$D$17</f>
        <v>0</v>
      </c>
      <c r="E27" s="150">
        <f>C27*D$18</f>
        <v>0</v>
      </c>
      <c r="G27" s="277"/>
      <c r="H27" s="205"/>
    </row>
    <row r="28" spans="1:20" ht="15.75" hidden="1" thickBot="1">
      <c r="B28" s="211" t="str">
        <f>IF(B25=2024,2027,"")</f>
        <v/>
      </c>
      <c r="C28" s="235"/>
      <c r="D28" s="212">
        <f t="shared" si="0"/>
        <v>0</v>
      </c>
      <c r="E28" s="213">
        <f>C28*D$18</f>
        <v>0</v>
      </c>
      <c r="G28" s="104"/>
      <c r="H28" s="205"/>
    </row>
    <row r="29" spans="1:20">
      <c r="B29" s="208" t="s">
        <v>339</v>
      </c>
      <c r="C29" s="209">
        <f>SUM(C25:C28)</f>
        <v>1</v>
      </c>
      <c r="D29" s="210">
        <f>SUM(D25:D28)</f>
        <v>0</v>
      </c>
      <c r="E29" s="218">
        <f>SUM(E25:E28)</f>
        <v>0</v>
      </c>
    </row>
    <row r="30" spans="1:20">
      <c r="G30" s="12"/>
    </row>
    <row r="31" spans="1:20" ht="18.75" hidden="1">
      <c r="A31" s="308"/>
      <c r="B31" s="116"/>
      <c r="C31" s="116"/>
      <c r="D31" s="117" t="s">
        <v>305</v>
      </c>
      <c r="E31" s="118"/>
      <c r="G31" s="113"/>
      <c r="H31" s="113"/>
      <c r="I31" s="113"/>
    </row>
    <row r="32" spans="1:20" hidden="1">
      <c r="A32" s="308"/>
      <c r="B32" s="78" t="s">
        <v>238</v>
      </c>
      <c r="C32" s="78"/>
      <c r="D32" s="24">
        <v>1E-3</v>
      </c>
      <c r="E32" s="78" t="s">
        <v>0</v>
      </c>
      <c r="G32" s="113"/>
      <c r="H32" s="113"/>
      <c r="I32" s="113"/>
    </row>
    <row r="33" spans="1:12" hidden="1">
      <c r="A33" s="308"/>
      <c r="B33" s="78" t="s">
        <v>217</v>
      </c>
      <c r="C33" s="78"/>
      <c r="D33" s="25">
        <v>1E-3</v>
      </c>
      <c r="E33" s="78" t="s">
        <v>1</v>
      </c>
      <c r="G33" s="113"/>
      <c r="H33" s="113"/>
      <c r="I33" s="113"/>
    </row>
    <row r="34" spans="1:12" hidden="1">
      <c r="A34" s="308"/>
      <c r="B34" s="78" t="s">
        <v>218</v>
      </c>
      <c r="C34" s="78"/>
      <c r="D34" s="79">
        <f>D33/D32/100</f>
        <v>0.01</v>
      </c>
      <c r="E34" s="78" t="s">
        <v>5</v>
      </c>
      <c r="G34" s="113"/>
      <c r="H34" s="113"/>
      <c r="I34" s="113"/>
    </row>
    <row r="35" spans="1:12" hidden="1">
      <c r="D35" s="13"/>
    </row>
    <row r="36" spans="1:12" ht="18.75">
      <c r="B36" s="325" t="s">
        <v>25</v>
      </c>
      <c r="C36" s="326"/>
      <c r="D36" s="326"/>
      <c r="E36" s="327"/>
    </row>
    <row r="37" spans="1:12">
      <c r="A37" s="306" t="s">
        <v>85</v>
      </c>
      <c r="B37" s="335" t="s">
        <v>340</v>
      </c>
      <c r="C37" s="336"/>
      <c r="D37" s="82">
        <f>CAPEX!B6</f>
        <v>19886</v>
      </c>
      <c r="E37" s="78" t="s">
        <v>3</v>
      </c>
    </row>
    <row r="38" spans="1:12">
      <c r="B38" s="335" t="s">
        <v>212</v>
      </c>
      <c r="C38" s="336"/>
      <c r="D38" s="24"/>
      <c r="E38" s="81" t="s">
        <v>34</v>
      </c>
    </row>
    <row r="40" spans="1:12" ht="18.75">
      <c r="B40" s="325" t="s">
        <v>27</v>
      </c>
      <c r="C40" s="326"/>
      <c r="D40" s="326"/>
      <c r="E40" s="327"/>
      <c r="G40" s="353"/>
      <c r="H40" s="353"/>
      <c r="I40" s="353"/>
      <c r="J40" s="353"/>
      <c r="K40" s="351"/>
      <c r="L40" s="351"/>
    </row>
    <row r="41" spans="1:12">
      <c r="B41" s="331" t="s">
        <v>257</v>
      </c>
      <c r="C41" s="332"/>
      <c r="D41" s="78"/>
      <c r="E41" s="78"/>
      <c r="G41" s="344"/>
      <c r="H41" s="344"/>
      <c r="I41" s="19"/>
      <c r="J41" s="14"/>
      <c r="K41" s="351"/>
      <c r="L41" s="351"/>
    </row>
    <row r="42" spans="1:12">
      <c r="B42" s="329" t="s">
        <v>318</v>
      </c>
      <c r="C42" s="330"/>
      <c r="D42" s="84">
        <v>0</v>
      </c>
      <c r="E42" s="78"/>
      <c r="G42" s="344"/>
      <c r="H42" s="344"/>
      <c r="I42" s="237"/>
      <c r="J42" s="14"/>
      <c r="K42" s="237"/>
      <c r="L42" s="14"/>
    </row>
    <row r="43" spans="1:12">
      <c r="A43" s="306" t="s">
        <v>95</v>
      </c>
      <c r="B43" s="329" t="s">
        <v>319</v>
      </c>
      <c r="C43" s="330"/>
      <c r="D43" s="83">
        <f>D42*D37</f>
        <v>0</v>
      </c>
      <c r="E43" s="78" t="s">
        <v>3</v>
      </c>
      <c r="G43" s="344"/>
      <c r="H43" s="344"/>
      <c r="I43" s="237"/>
      <c r="J43" s="14"/>
      <c r="K43" s="237"/>
      <c r="L43" s="14"/>
    </row>
    <row r="44" spans="1:12">
      <c r="B44" s="331" t="s">
        <v>258</v>
      </c>
      <c r="C44" s="332"/>
      <c r="D44" s="78"/>
      <c r="E44" s="78"/>
      <c r="G44" s="344"/>
      <c r="H44" s="344"/>
      <c r="I44" s="237"/>
      <c r="J44" s="14"/>
      <c r="K44" s="238"/>
      <c r="L44" s="239"/>
    </row>
    <row r="45" spans="1:12">
      <c r="B45" s="329" t="s">
        <v>4</v>
      </c>
      <c r="C45" s="330"/>
      <c r="D45" s="87">
        <f>100%-D42</f>
        <v>1</v>
      </c>
      <c r="E45" s="78"/>
      <c r="G45" s="344"/>
      <c r="H45" s="344"/>
      <c r="I45" s="236"/>
      <c r="J45" s="14"/>
      <c r="K45" s="240"/>
      <c r="L45" s="14"/>
    </row>
    <row r="46" spans="1:12">
      <c r="A46" s="306" t="s">
        <v>94</v>
      </c>
      <c r="B46" s="329" t="s">
        <v>93</v>
      </c>
      <c r="C46" s="330"/>
      <c r="D46" s="83">
        <f>D37-D43</f>
        <v>19886</v>
      </c>
      <c r="E46" s="78" t="s">
        <v>3</v>
      </c>
      <c r="G46" s="14"/>
      <c r="H46" s="14"/>
      <c r="I46" s="14"/>
      <c r="J46" s="14"/>
      <c r="K46" s="14"/>
      <c r="L46" s="14"/>
    </row>
    <row r="47" spans="1:12">
      <c r="B47" s="358" t="s">
        <v>157</v>
      </c>
      <c r="C47" s="359"/>
      <c r="D47" s="219" t="s">
        <v>158</v>
      </c>
      <c r="E47" s="78"/>
      <c r="G47" s="351"/>
      <c r="H47" s="351"/>
      <c r="I47" s="351"/>
      <c r="J47" s="351"/>
      <c r="K47" s="14"/>
      <c r="L47" s="14"/>
    </row>
    <row r="48" spans="1:12">
      <c r="B48" s="358" t="str">
        <f>"Aflosperiode "&amp;IF(D42=1,"(bij 100% EM vult u 1 in)","")</f>
        <v xml:space="preserve">Aflosperiode </v>
      </c>
      <c r="C48" s="359"/>
      <c r="D48" s="24">
        <v>1</v>
      </c>
      <c r="E48" s="78" t="s">
        <v>34</v>
      </c>
      <c r="G48" s="344"/>
      <c r="H48" s="344"/>
      <c r="I48" s="194"/>
      <c r="J48" s="14"/>
      <c r="K48" s="14"/>
      <c r="L48" s="14"/>
    </row>
    <row r="49" spans="1:14">
      <c r="B49" s="358" t="s">
        <v>7</v>
      </c>
      <c r="C49" s="359"/>
      <c r="D49" s="84"/>
      <c r="E49" s="78"/>
      <c r="G49" s="344"/>
      <c r="H49" s="344"/>
      <c r="I49" s="194"/>
      <c r="J49" s="14"/>
      <c r="K49" s="14"/>
      <c r="L49" s="14"/>
    </row>
    <row r="50" spans="1:14">
      <c r="G50" s="344"/>
      <c r="H50" s="344"/>
      <c r="I50" s="241"/>
      <c r="J50" s="14"/>
      <c r="K50" s="14"/>
      <c r="L50" s="14"/>
    </row>
    <row r="51" spans="1:14" ht="18.75">
      <c r="A51" s="309"/>
      <c r="B51" s="325" t="s">
        <v>28</v>
      </c>
      <c r="C51" s="326"/>
      <c r="D51" s="326"/>
      <c r="E51" s="327"/>
      <c r="G51" s="104"/>
    </row>
    <row r="52" spans="1:14" hidden="1">
      <c r="A52" s="309"/>
      <c r="B52" s="323" t="s">
        <v>239</v>
      </c>
      <c r="C52" s="324"/>
      <c r="D52" s="220" t="s">
        <v>65</v>
      </c>
      <c r="E52" s="78"/>
      <c r="G52" s="104"/>
    </row>
    <row r="53" spans="1:14" hidden="1">
      <c r="A53" s="309"/>
      <c r="B53" s="360" t="s">
        <v>170</v>
      </c>
      <c r="C53" s="361"/>
      <c r="D53" s="90"/>
      <c r="E53" s="78" t="s">
        <v>2</v>
      </c>
      <c r="G53" s="104"/>
    </row>
    <row r="54" spans="1:14" hidden="1">
      <c r="A54" s="309"/>
      <c r="B54" s="360" t="s">
        <v>100</v>
      </c>
      <c r="C54" s="361"/>
      <c r="D54" s="84"/>
      <c r="E54" s="78"/>
      <c r="G54" s="104"/>
    </row>
    <row r="55" spans="1:14" hidden="1">
      <c r="A55" s="309"/>
      <c r="B55" s="323" t="s">
        <v>240</v>
      </c>
      <c r="C55" s="324"/>
      <c r="D55" s="220" t="s">
        <v>65</v>
      </c>
      <c r="E55" s="78"/>
      <c r="G55" s="104"/>
    </row>
    <row r="56" spans="1:14" hidden="1">
      <c r="A56" s="309"/>
      <c r="B56" s="323" t="s">
        <v>241</v>
      </c>
      <c r="C56" s="324"/>
      <c r="D56" s="90"/>
      <c r="E56" s="78" t="s">
        <v>2</v>
      </c>
      <c r="G56" s="104"/>
    </row>
    <row r="57" spans="1:14" hidden="1">
      <c r="A57" s="309"/>
      <c r="B57" s="323" t="s">
        <v>242</v>
      </c>
      <c r="C57" s="324"/>
      <c r="D57" s="84"/>
      <c r="E57" s="78"/>
      <c r="G57" s="104"/>
    </row>
    <row r="58" spans="1:14" hidden="1">
      <c r="A58" s="309"/>
      <c r="B58" s="323" t="s">
        <v>70</v>
      </c>
      <c r="C58" s="324"/>
      <c r="D58" s="221" t="s">
        <v>65</v>
      </c>
      <c r="E58" s="78"/>
      <c r="G58" s="104"/>
    </row>
    <row r="59" spans="1:14" hidden="1">
      <c r="A59" s="309"/>
      <c r="B59" s="323" t="s">
        <v>210</v>
      </c>
      <c r="C59" s="324"/>
      <c r="D59" s="25"/>
      <c r="E59" s="78" t="s">
        <v>211</v>
      </c>
      <c r="G59" s="104"/>
    </row>
    <row r="60" spans="1:14" hidden="1">
      <c r="A60" s="309"/>
      <c r="B60" s="323" t="s">
        <v>71</v>
      </c>
      <c r="C60" s="324"/>
      <c r="D60" s="84"/>
      <c r="E60" s="78"/>
      <c r="G60" s="104"/>
    </row>
    <row r="61" spans="1:14">
      <c r="A61" s="309"/>
      <c r="B61" s="323" t="s">
        <v>48</v>
      </c>
      <c r="C61" s="324"/>
      <c r="D61" s="87">
        <v>0.25</v>
      </c>
      <c r="E61" s="78"/>
      <c r="F61" s="177"/>
      <c r="G61" s="104"/>
    </row>
    <row r="62" spans="1:14">
      <c r="A62" s="309"/>
      <c r="B62" s="323" t="s">
        <v>249</v>
      </c>
      <c r="C62" s="324"/>
      <c r="D62" s="176">
        <v>0.02</v>
      </c>
      <c r="E62" s="78"/>
      <c r="G62" s="104"/>
    </row>
    <row r="64" spans="1:14" ht="17.25" customHeight="1">
      <c r="B64" s="325" t="s">
        <v>29</v>
      </c>
      <c r="C64" s="326"/>
      <c r="D64" s="326"/>
      <c r="E64" s="326"/>
      <c r="F64" s="326"/>
      <c r="G64" s="326"/>
      <c r="H64" s="326"/>
      <c r="I64" s="326"/>
      <c r="J64" s="327"/>
      <c r="K64" s="217"/>
      <c r="M64" s="14"/>
      <c r="N64" s="14"/>
    </row>
    <row r="65" spans="1:14" ht="30" customHeight="1">
      <c r="B65" s="120" t="s">
        <v>69</v>
      </c>
      <c r="C65" s="119" t="s">
        <v>88</v>
      </c>
      <c r="D65" s="119" t="s">
        <v>299</v>
      </c>
      <c r="E65" s="119" t="s">
        <v>57</v>
      </c>
      <c r="F65" s="119" t="s">
        <v>96</v>
      </c>
      <c r="G65" s="119" t="s">
        <v>294</v>
      </c>
      <c r="H65" s="119" t="s">
        <v>93</v>
      </c>
      <c r="I65" s="119" t="s">
        <v>335</v>
      </c>
      <c r="J65" s="119" t="s">
        <v>336</v>
      </c>
      <c r="M65" s="151"/>
      <c r="N65" s="151"/>
    </row>
    <row r="66" spans="1:14">
      <c r="A66" s="306" t="s">
        <v>30</v>
      </c>
      <c r="B66" s="24"/>
      <c r="C66" s="84"/>
      <c r="D66" s="80">
        <f>C66*$D$37</f>
        <v>0</v>
      </c>
      <c r="E66" s="24"/>
      <c r="F66" s="84"/>
      <c r="G66" s="85">
        <f>F66*$D$43</f>
        <v>0</v>
      </c>
      <c r="H66" s="83">
        <f>D66-G66</f>
        <v>0</v>
      </c>
      <c r="I66" s="83">
        <f>((100%+$D$49)^(E66-B66-1)-1)*H66</f>
        <v>0</v>
      </c>
      <c r="J66" s="82">
        <f>H66+I66</f>
        <v>0</v>
      </c>
      <c r="M66" s="152"/>
      <c r="N66" s="153"/>
    </row>
    <row r="67" spans="1:14">
      <c r="A67" s="306" t="s">
        <v>31</v>
      </c>
      <c r="B67" s="78">
        <f>B66+1</f>
        <v>1</v>
      </c>
      <c r="C67" s="84"/>
      <c r="D67" s="80">
        <f>C67*$D$37</f>
        <v>0</v>
      </c>
      <c r="E67" s="24"/>
      <c r="F67" s="84"/>
      <c r="G67" s="85">
        <f>F67*$D$43</f>
        <v>0</v>
      </c>
      <c r="H67" s="83">
        <f>D67-G67</f>
        <v>0</v>
      </c>
      <c r="I67" s="83">
        <f>((100%+$D$49)^(E67-B67-1)-1)*H67</f>
        <v>0</v>
      </c>
      <c r="J67" s="82">
        <f>H67+I67</f>
        <v>0</v>
      </c>
      <c r="M67" s="152"/>
      <c r="N67" s="153"/>
    </row>
    <row r="68" spans="1:14">
      <c r="A68" s="306" t="s">
        <v>32</v>
      </c>
      <c r="B68" s="78">
        <f>B67+1</f>
        <v>2</v>
      </c>
      <c r="C68" s="84"/>
      <c r="D68" s="80">
        <f>C68*$D$37</f>
        <v>0</v>
      </c>
      <c r="E68" s="24"/>
      <c r="F68" s="84"/>
      <c r="G68" s="85">
        <f>F68*$D$43</f>
        <v>0</v>
      </c>
      <c r="H68" s="83">
        <f>D68-G68</f>
        <v>0</v>
      </c>
      <c r="I68" s="83">
        <f>((100%+$D$49)^(E68-B68-1)-1)*H68</f>
        <v>0</v>
      </c>
      <c r="J68" s="82">
        <f>H68+I68</f>
        <v>0</v>
      </c>
      <c r="M68" s="152"/>
      <c r="N68" s="153"/>
    </row>
    <row r="69" spans="1:14">
      <c r="A69" s="306" t="s">
        <v>175</v>
      </c>
      <c r="B69" s="78">
        <f t="shared" ref="B69:B70" si="2">B68+1</f>
        <v>3</v>
      </c>
      <c r="C69" s="84"/>
      <c r="D69" s="80">
        <f t="shared" ref="D69:D70" si="3">C69*$D$37</f>
        <v>0</v>
      </c>
      <c r="E69" s="24"/>
      <c r="F69" s="84"/>
      <c r="G69" s="85">
        <f t="shared" ref="G69:G70" si="4">F69*$D$43</f>
        <v>0</v>
      </c>
      <c r="H69" s="83">
        <f t="shared" ref="H69:H70" si="5">D69-G69</f>
        <v>0</v>
      </c>
      <c r="I69" s="83">
        <f>((100%+$D$49)^(E69-B69-1)-1)*H69</f>
        <v>0</v>
      </c>
      <c r="J69" s="82">
        <f t="shared" ref="J69:J70" si="6">H69+I69</f>
        <v>0</v>
      </c>
      <c r="M69" s="152"/>
      <c r="N69" s="153"/>
    </row>
    <row r="70" spans="1:14">
      <c r="A70" s="306" t="s">
        <v>176</v>
      </c>
      <c r="B70" s="78">
        <f t="shared" si="2"/>
        <v>4</v>
      </c>
      <c r="C70" s="84"/>
      <c r="D70" s="80">
        <f t="shared" si="3"/>
        <v>0</v>
      </c>
      <c r="E70" s="24"/>
      <c r="F70" s="84"/>
      <c r="G70" s="85">
        <f t="shared" si="4"/>
        <v>0</v>
      </c>
      <c r="H70" s="83">
        <f t="shared" si="5"/>
        <v>0</v>
      </c>
      <c r="I70" s="83">
        <f>((100%+$D$49)^(E70-B70-1)-1)*H70</f>
        <v>0</v>
      </c>
      <c r="J70" s="82">
        <f t="shared" si="6"/>
        <v>0</v>
      </c>
      <c r="M70" s="152"/>
      <c r="N70" s="153"/>
    </row>
    <row r="71" spans="1:14">
      <c r="B71" s="99" t="s">
        <v>92</v>
      </c>
      <c r="C71" s="86">
        <f>SUM(C66:C70)</f>
        <v>0</v>
      </c>
      <c r="D71" s="80">
        <f>SUM(D66:D70)</f>
        <v>0</v>
      </c>
      <c r="E71" s="78"/>
      <c r="F71" s="86">
        <f>SUM(F66:F70)</f>
        <v>0</v>
      </c>
      <c r="G71" s="85">
        <f>SUM(G66:G70)</f>
        <v>0</v>
      </c>
      <c r="H71" s="82">
        <f>SUM(H66:H70)</f>
        <v>0</v>
      </c>
      <c r="I71" s="78"/>
      <c r="J71" s="82">
        <f>SUM(J66:J70)</f>
        <v>0</v>
      </c>
      <c r="M71" s="152"/>
      <c r="N71" s="153" t="str">
        <f>IF(M71&lt;&gt;"",M71*D71/D$43,"")</f>
        <v/>
      </c>
    </row>
    <row r="72" spans="1:14">
      <c r="D72" s="16"/>
      <c r="I72" s="17"/>
      <c r="J72" s="154" t="s">
        <v>256</v>
      </c>
      <c r="M72" s="17"/>
    </row>
    <row r="73" spans="1:14" hidden="1">
      <c r="A73" s="308"/>
      <c r="B73" s="14"/>
      <c r="C73" s="14"/>
      <c r="D73" s="198"/>
      <c r="E73" s="20"/>
      <c r="F73" s="20"/>
      <c r="G73" s="194"/>
      <c r="H73" s="104"/>
      <c r="I73" s="205"/>
    </row>
    <row r="74" spans="1:14" hidden="1">
      <c r="A74" s="308"/>
      <c r="B74" s="195" t="str">
        <f>D31</f>
        <v>Kavel Dummy</v>
      </c>
      <c r="C74" s="195"/>
      <c r="D74" s="196"/>
      <c r="E74" s="197"/>
      <c r="F74" s="197"/>
      <c r="H74" s="104"/>
    </row>
    <row r="75" spans="1:14" hidden="1">
      <c r="A75" s="310" t="s">
        <v>163</v>
      </c>
      <c r="B75" s="159">
        <v>2023</v>
      </c>
      <c r="C75" s="159"/>
      <c r="D75" s="160">
        <v>1</v>
      </c>
      <c r="E75" s="79">
        <f>D75*$D$32</f>
        <v>1E-3</v>
      </c>
      <c r="F75" s="78"/>
      <c r="H75" s="104"/>
    </row>
    <row r="76" spans="1:14" hidden="1">
      <c r="A76" s="310" t="s">
        <v>164</v>
      </c>
      <c r="B76" s="78" t="str">
        <f>IF(D76&gt;0,B75+1, " ")</f>
        <v xml:space="preserve"> </v>
      </c>
      <c r="C76" s="78"/>
      <c r="D76" s="87">
        <f>100%-D75</f>
        <v>0</v>
      </c>
      <c r="E76" s="79">
        <f>D76*$D$32</f>
        <v>0</v>
      </c>
      <c r="F76" s="78" t="str">
        <f>IF(D76&gt;0,B76+#REF!-1," ")</f>
        <v xml:space="preserve"> </v>
      </c>
      <c r="H76" s="104"/>
    </row>
    <row r="77" spans="1:14" hidden="1">
      <c r="A77" s="310"/>
      <c r="B77" s="15"/>
      <c r="C77" s="15"/>
      <c r="D77" s="19"/>
      <c r="E77" s="20"/>
      <c r="F77" s="15"/>
      <c r="G77" s="15"/>
    </row>
    <row r="78" spans="1:14" hidden="1">
      <c r="A78" s="310"/>
      <c r="B78" s="15"/>
      <c r="C78" s="15"/>
      <c r="D78" s="356" t="s">
        <v>283</v>
      </c>
      <c r="E78" s="357"/>
      <c r="F78" s="78">
        <f>B25</f>
        <v>2029</v>
      </c>
      <c r="G78" s="15"/>
    </row>
    <row r="79" spans="1:14" hidden="1">
      <c r="A79" s="308"/>
      <c r="B79" s="161"/>
      <c r="C79" s="161"/>
      <c r="D79" s="354" t="s">
        <v>282</v>
      </c>
      <c r="E79" s="355"/>
      <c r="F79" s="214">
        <f>D21</f>
        <v>0</v>
      </c>
    </row>
    <row r="80" spans="1:14" hidden="1"/>
    <row r="81" spans="1:4" hidden="1">
      <c r="A81" s="308"/>
      <c r="B81" s="291" t="s">
        <v>157</v>
      </c>
      <c r="D81" s="179" t="s">
        <v>158</v>
      </c>
    </row>
    <row r="82" spans="1:4" hidden="1">
      <c r="A82" s="308"/>
      <c r="D82" s="179" t="s">
        <v>323</v>
      </c>
    </row>
    <row r="83" spans="1:4">
      <c r="D83" s="89"/>
    </row>
    <row r="85" spans="1:4">
      <c r="B85" s="104"/>
      <c r="C85" s="104"/>
    </row>
  </sheetData>
  <sheetProtection algorithmName="SHA-512" hashValue="e2N9hO3KUoU+JCh8DbbctIQ/+VdYYKDoETr1YhnzsCF/h7HrEN36YJT5jnsSpMUvCT8A6X6sfG8YbTdtM0etFQ==" saltValue="KDApwHFYwf8caSYYSbshqw==" spinCount="100000" sheet="1" objects="1" scenarios="1"/>
  <dataConsolidate/>
  <mergeCells count="68">
    <mergeCell ref="D79:E79"/>
    <mergeCell ref="D78:E78"/>
    <mergeCell ref="G45:H45"/>
    <mergeCell ref="G48:H48"/>
    <mergeCell ref="G49:H49"/>
    <mergeCell ref="G50:H50"/>
    <mergeCell ref="G47:J47"/>
    <mergeCell ref="B51:E51"/>
    <mergeCell ref="B46:C46"/>
    <mergeCell ref="B47:C47"/>
    <mergeCell ref="B48:C48"/>
    <mergeCell ref="B49:C49"/>
    <mergeCell ref="B52:C52"/>
    <mergeCell ref="B53:C53"/>
    <mergeCell ref="B54:C54"/>
    <mergeCell ref="B55:C55"/>
    <mergeCell ref="G19:H19"/>
    <mergeCell ref="G21:H21"/>
    <mergeCell ref="B21:C21"/>
    <mergeCell ref="G40:J40"/>
    <mergeCell ref="G42:H42"/>
    <mergeCell ref="B40:E40"/>
    <mergeCell ref="B36:E36"/>
    <mergeCell ref="B7:E7"/>
    <mergeCell ref="B8:C8"/>
    <mergeCell ref="B9:C9"/>
    <mergeCell ref="G43:H43"/>
    <mergeCell ref="G44:H44"/>
    <mergeCell ref="B12:E12"/>
    <mergeCell ref="G41:H41"/>
    <mergeCell ref="G13:K13"/>
    <mergeCell ref="G14:K14"/>
    <mergeCell ref="D13:E13"/>
    <mergeCell ref="D14:E14"/>
    <mergeCell ref="G16:I16"/>
    <mergeCell ref="G17:H17"/>
    <mergeCell ref="K40:L40"/>
    <mergeCell ref="K41:L41"/>
    <mergeCell ref="G18:H18"/>
    <mergeCell ref="B1:D1"/>
    <mergeCell ref="B2:E2"/>
    <mergeCell ref="B3:E3"/>
    <mergeCell ref="B4:E4"/>
    <mergeCell ref="B5:E5"/>
    <mergeCell ref="B10:C10"/>
    <mergeCell ref="B43:C43"/>
    <mergeCell ref="B42:C42"/>
    <mergeCell ref="B44:C44"/>
    <mergeCell ref="B45:C45"/>
    <mergeCell ref="B23:E23"/>
    <mergeCell ref="B16:E16"/>
    <mergeCell ref="B14:C14"/>
    <mergeCell ref="B17:C17"/>
    <mergeCell ref="B18:C18"/>
    <mergeCell ref="B19:C19"/>
    <mergeCell ref="B20:C20"/>
    <mergeCell ref="B13:C13"/>
    <mergeCell ref="B37:C37"/>
    <mergeCell ref="B38:C38"/>
    <mergeCell ref="B41:C41"/>
    <mergeCell ref="B56:C56"/>
    <mergeCell ref="B57:C57"/>
    <mergeCell ref="B64:J64"/>
    <mergeCell ref="B58:C58"/>
    <mergeCell ref="B59:C59"/>
    <mergeCell ref="B60:C60"/>
    <mergeCell ref="B61:C61"/>
    <mergeCell ref="B62:C62"/>
  </mergeCells>
  <conditionalFormatting sqref="C71">
    <cfRule type="cellIs" dxfId="28" priority="20" operator="notEqual">
      <formula>1</formula>
    </cfRule>
  </conditionalFormatting>
  <conditionalFormatting sqref="G71">
    <cfRule type="cellIs" dxfId="27" priority="18" operator="notEqual">
      <formula>$D$43</formula>
    </cfRule>
  </conditionalFormatting>
  <conditionalFormatting sqref="F71">
    <cfRule type="cellIs" dxfId="26" priority="17" operator="notEqual">
      <formula>1</formula>
    </cfRule>
  </conditionalFormatting>
  <conditionalFormatting sqref="H66">
    <cfRule type="cellIs" dxfId="25" priority="16" operator="lessThan">
      <formula>0</formula>
    </cfRule>
  </conditionalFormatting>
  <conditionalFormatting sqref="H67">
    <cfRule type="cellIs" dxfId="24" priority="15" operator="lessThan">
      <formula>0</formula>
    </cfRule>
  </conditionalFormatting>
  <conditionalFormatting sqref="H68:H70">
    <cfRule type="cellIs" dxfId="23" priority="14" operator="lessThan">
      <formula>0</formula>
    </cfRule>
  </conditionalFormatting>
  <conditionalFormatting sqref="F79 F73">
    <cfRule type="cellIs" dxfId="22" priority="10" operator="greaterThan">
      <formula>#REF!</formula>
    </cfRule>
  </conditionalFormatting>
  <conditionalFormatting sqref="G13:G14">
    <cfRule type="notContainsBlanks" dxfId="21" priority="22">
      <formula>LEN(TRIM(G13))&gt;0</formula>
    </cfRule>
  </conditionalFormatting>
  <conditionalFormatting sqref="D42">
    <cfRule type="cellIs" dxfId="20" priority="7" operator="notBetween">
      <formula>0</formula>
      <formula>1</formula>
    </cfRule>
  </conditionalFormatting>
  <conditionalFormatting sqref="C29">
    <cfRule type="cellIs" dxfId="19" priority="6" operator="notEqual">
      <formula>1</formula>
    </cfRule>
  </conditionalFormatting>
  <conditionalFormatting sqref="C28">
    <cfRule type="expression" dxfId="18" priority="1">
      <formula>IF($B$25=2024,1,0)&gt;0</formula>
    </cfRule>
    <cfRule type="expression" dxfId="17" priority="2">
      <formula>IF(B28=2025,1,0)&gt;0</formula>
    </cfRule>
  </conditionalFormatting>
  <dataValidations xWindow="223" yWindow="699" count="15">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 xr:uid="{00000000-0002-0000-0100-000003000000}">
      <formula1>B66</formula1>
    </dataValidation>
    <dataValidation type="whole" operator="greaterThan" allowBlank="1" showInputMessage="1" showErrorMessage="1" errorTitle="onjuist jaartal" error="kies jaartal groter dan 5e investeringsjaar" promptTitle="5e aflossingsjaar" prompt="kies jaartal groter dan 5e investeringsjaar" sqref="E70" xr:uid="{00000000-0002-0000-0100-000004000000}">
      <formula1>B70</formula1>
    </dataValidation>
    <dataValidation type="decimal" allowBlank="1" showInputMessage="1" showErrorMessage="1" errorTitle="Invoer buiten toegestane waarde." error="Vul een vermogen in tussen 1.900 en 2.300 MW." promptTitle="Totale vermogen windpark" prompt="Het gaat hier om het geinstalleerde vermogen van het gehele windpark. Het geinstalleerd vermogen moet tussen de 1.900 MW en 2.300 MW liggen" sqref="D17" xr:uid="{00000000-0002-0000-0100-000006000000}">
      <formula1>1900</formula1>
      <formula2>2300</formula2>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40 jaar." sqref="D38" xr:uid="{00000000-0002-0000-0100-00000C000000}">
      <formula1>1</formula1>
      <formula2>40</formula2>
    </dataValidation>
    <dataValidation type="whole" allowBlank="1" showInputMessage="1" showErrorMessage="1" errorTitle="Controleer uw invoer" error="Het ingevoerde jaartal mag niet  niet later zijn dan 2063 zijn._x000a_Verwijderen kan vanaf jaar 35 (2059) en kan duren t/m jaar 40 (2064)." promptTitle="Eindjaar productie windpark" prompt="Geef hier het laatste jaar van de elektriciteitsproductie." sqref="D21" xr:uid="{10C53E60-544D-44ED-8745-6712EBA12565}">
      <formula1>2052</formula1>
      <formula2>2063</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whole" operator="greaterThan" allowBlank="1" showInputMessage="1" showErrorMessage="1" errorTitle="onjuist jaartal" error="kies jaartal groter dan 2e investeringsjaarr" promptTitle="2e aflossingsjaar" prompt="kies jaartal groter dan 2e investeringsjaar" sqref="E67" xr:uid="{8FA4792D-EC3D-471B-A1E9-734E0F5B129F}">
      <formula1>B67</formula1>
    </dataValidation>
    <dataValidation type="whole" operator="greaterThan" allowBlank="1" showInputMessage="1" showErrorMessage="1" errorTitle="onjuis jaartal" error="kies jaartal groter dan 3e investeringsjaar" promptTitle="3e aflossingsjaar" prompt="kies jaartal groter dan 3e investeringsjaar" sqref="E68" xr:uid="{ABE5258F-74B5-4CDC-8CD4-DD2CAE7F1DA7}">
      <formula1>B68</formula1>
    </dataValidation>
    <dataValidation type="whole" operator="greaterThan" allowBlank="1" showInputMessage="1" showErrorMessage="1" errorTitle="onjuist jaartal" error="kies jaartal groter dan 4e investeringsjaar" promptTitle="4e aflossingsjaar" prompt="kies jaartal groter dan 4e investeringsjaar" sqref="E69" xr:uid="{BD5C29F7-7541-4CE2-BAEC-78A645567813}">
      <formula1>B69</formula1>
    </dataValidation>
    <dataValidation type="custom" allowBlank="1" showInputMessage="1" showErrorMessage="1" errorTitle="klopt niet" error="controleer uw invoer" promptTitle="Aandeel 2027" prompt="alleen invullen als er in 2027 productie bijkomt" sqref="C28" xr:uid="{6F591041-DD37-4FFA-B7F5-DF4D521516ED}">
      <formula1>IF(B28=2027,1,0)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6" pageOrder="overThenDown" orientation="landscape" r:id="rId1"/>
  <headerFooter>
    <oddHeader>&amp;L&amp;10Windenergie Op Zee
&amp;C&amp;10RVO.nl&amp;R&amp;10Exploitatieberekening
Invoer Parameters</oddHeader>
    <oddFooter>&amp;L&amp;8&amp;F &amp;C&amp;8v.20190215</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3" tint="0.39997558519241921"/>
    <pageSetUpPr fitToPage="1"/>
  </sheetPr>
  <dimension ref="A1:G49"/>
  <sheetViews>
    <sheetView showGridLines="0" workbookViewId="0">
      <selection activeCell="A9" sqref="A9"/>
    </sheetView>
  </sheetViews>
  <sheetFormatPr defaultColWidth="8.85546875" defaultRowHeight="15"/>
  <cols>
    <col min="1" max="1" width="70.28515625" style="9" customWidth="1"/>
    <col min="2" max="2" width="12.42578125" style="9" customWidth="1"/>
    <col min="3" max="3" width="11.28515625" style="9" customWidth="1"/>
    <col min="4" max="4" width="10.7109375" style="9" customWidth="1"/>
    <col min="5" max="16384" width="8.85546875" style="9"/>
  </cols>
  <sheetData>
    <row r="1" spans="1:7" ht="31.5">
      <c r="A1" s="21" t="s">
        <v>271</v>
      </c>
    </row>
    <row r="2" spans="1:7" ht="23.25" customHeight="1">
      <c r="A2" s="362" t="str">
        <f>Instructies!B2</f>
        <v>IJmuiden Ver kavel Beta - Versie 30-1-2024</v>
      </c>
      <c r="B2" s="362"/>
    </row>
    <row r="3" spans="1:7">
      <c r="A3" s="22" t="s">
        <v>72</v>
      </c>
      <c r="B3" s="148"/>
    </row>
    <row r="4" spans="1:7" s="27" customFormat="1">
      <c r="A4" s="95" t="s">
        <v>248</v>
      </c>
      <c r="B4" s="149"/>
    </row>
    <row r="5" spans="1:7">
      <c r="A5" s="10"/>
      <c r="B5" s="23" t="s">
        <v>297</v>
      </c>
    </row>
    <row r="6" spans="1:7" ht="15.75">
      <c r="A6" s="23" t="s">
        <v>104</v>
      </c>
      <c r="B6" s="190">
        <f>SUM(B9:B49)</f>
        <v>19886</v>
      </c>
    </row>
    <row r="8" spans="1:7">
      <c r="A8" s="10" t="s">
        <v>171</v>
      </c>
      <c r="B8" s="23" t="s">
        <v>103</v>
      </c>
    </row>
    <row r="9" spans="1:7">
      <c r="A9" s="278" t="s">
        <v>353</v>
      </c>
      <c r="B9" s="279">
        <v>19886</v>
      </c>
      <c r="D9" s="280"/>
      <c r="E9" s="98"/>
      <c r="F9" s="98"/>
      <c r="G9" s="98"/>
    </row>
    <row r="10" spans="1:7">
      <c r="A10" s="313" t="s">
        <v>366</v>
      </c>
      <c r="B10" s="168"/>
      <c r="D10" s="281"/>
    </row>
    <row r="11" spans="1:7">
      <c r="A11" s="26" t="s">
        <v>295</v>
      </c>
      <c r="B11" s="167"/>
    </row>
    <row r="12" spans="1:7">
      <c r="A12" s="24" t="s">
        <v>108</v>
      </c>
      <c r="B12" s="167"/>
    </row>
    <row r="13" spans="1:7">
      <c r="A13" s="24" t="s">
        <v>109</v>
      </c>
      <c r="B13" s="167"/>
    </row>
    <row r="14" spans="1:7">
      <c r="A14" s="24" t="s">
        <v>124</v>
      </c>
      <c r="B14" s="167"/>
    </row>
    <row r="15" spans="1:7">
      <c r="A15" s="24" t="s">
        <v>123</v>
      </c>
      <c r="B15" s="167"/>
    </row>
    <row r="16" spans="1:7">
      <c r="A16" s="24" t="s">
        <v>110</v>
      </c>
      <c r="B16" s="168"/>
    </row>
    <row r="17" spans="1:2">
      <c r="A17" s="24" t="s">
        <v>111</v>
      </c>
      <c r="B17" s="168"/>
    </row>
    <row r="18" spans="1:2">
      <c r="A18" s="24" t="s">
        <v>112</v>
      </c>
      <c r="B18" s="168"/>
    </row>
    <row r="19" spans="1:2">
      <c r="A19" s="24" t="s">
        <v>113</v>
      </c>
      <c r="B19" s="168"/>
    </row>
    <row r="20" spans="1:2">
      <c r="A20" s="24" t="s">
        <v>114</v>
      </c>
      <c r="B20" s="168"/>
    </row>
    <row r="21" spans="1:2">
      <c r="A21" s="24" t="s">
        <v>115</v>
      </c>
      <c r="B21" s="168"/>
    </row>
    <row r="22" spans="1:2">
      <c r="A22" s="24" t="s">
        <v>116</v>
      </c>
      <c r="B22" s="168"/>
    </row>
    <row r="23" spans="1:2">
      <c r="A23" s="24" t="s">
        <v>117</v>
      </c>
      <c r="B23" s="168"/>
    </row>
    <row r="24" spans="1:2">
      <c r="A24" s="24" t="s">
        <v>118</v>
      </c>
      <c r="B24" s="168"/>
    </row>
    <row r="25" spans="1:2">
      <c r="A25" s="24" t="s">
        <v>119</v>
      </c>
      <c r="B25" s="168"/>
    </row>
    <row r="26" spans="1:2">
      <c r="A26" s="24" t="s">
        <v>120</v>
      </c>
      <c r="B26" s="168"/>
    </row>
    <row r="27" spans="1:2">
      <c r="A27" s="24" t="s">
        <v>121</v>
      </c>
      <c r="B27" s="168"/>
    </row>
    <row r="28" spans="1:2">
      <c r="A28" s="24" t="s">
        <v>122</v>
      </c>
      <c r="B28" s="168"/>
    </row>
    <row r="29" spans="1:2">
      <c r="A29" s="24" t="s">
        <v>133</v>
      </c>
      <c r="B29" s="168"/>
    </row>
    <row r="30" spans="1:2">
      <c r="A30" s="26" t="s">
        <v>125</v>
      </c>
      <c r="B30" s="168"/>
    </row>
    <row r="31" spans="1:2">
      <c r="A31" s="322" t="s">
        <v>358</v>
      </c>
      <c r="B31" s="168"/>
    </row>
    <row r="32" spans="1:2">
      <c r="A32" s="26" t="s">
        <v>126</v>
      </c>
      <c r="B32" s="168"/>
    </row>
    <row r="33" spans="1:4">
      <c r="A33" s="26" t="s">
        <v>127</v>
      </c>
      <c r="B33" s="168"/>
    </row>
    <row r="34" spans="1:4">
      <c r="A34" s="26" t="s">
        <v>128</v>
      </c>
      <c r="B34" s="168"/>
    </row>
    <row r="35" spans="1:4">
      <c r="A35" s="26" t="s">
        <v>129</v>
      </c>
      <c r="B35" s="168"/>
    </row>
    <row r="36" spans="1:4">
      <c r="A36" s="26" t="s">
        <v>360</v>
      </c>
      <c r="B36" s="168"/>
      <c r="D36" s="281"/>
    </row>
    <row r="37" spans="1:4">
      <c r="A37" s="26" t="s">
        <v>359</v>
      </c>
      <c r="B37" s="168"/>
      <c r="D37" s="281"/>
    </row>
    <row r="38" spans="1:4">
      <c r="A38" s="26" t="s">
        <v>130</v>
      </c>
      <c r="B38" s="168"/>
      <c r="D38" s="103"/>
    </row>
    <row r="39" spans="1:4">
      <c r="A39" s="26" t="s">
        <v>131</v>
      </c>
      <c r="B39" s="168"/>
      <c r="D39" s="103"/>
    </row>
    <row r="40" spans="1:4">
      <c r="A40" s="26" t="s">
        <v>132</v>
      </c>
      <c r="B40" s="168"/>
    </row>
    <row r="41" spans="1:4">
      <c r="A41" s="26" t="s">
        <v>141</v>
      </c>
      <c r="B41" s="168"/>
    </row>
    <row r="42" spans="1:4">
      <c r="A42" s="26"/>
      <c r="B42" s="168"/>
      <c r="D42" s="89"/>
    </row>
    <row r="43" spans="1:4">
      <c r="A43" s="26"/>
      <c r="B43" s="168"/>
    </row>
    <row r="44" spans="1:4">
      <c r="A44" s="26"/>
      <c r="B44" s="168"/>
    </row>
    <row r="45" spans="1:4">
      <c r="A45" s="26"/>
      <c r="B45" s="168"/>
    </row>
    <row r="46" spans="1:4">
      <c r="A46" s="26"/>
      <c r="B46" s="168"/>
    </row>
    <row r="47" spans="1:4">
      <c r="A47" s="26"/>
      <c r="B47" s="168"/>
    </row>
    <row r="48" spans="1:4">
      <c r="A48" s="26"/>
      <c r="B48" s="168"/>
    </row>
    <row r="49" spans="1:2">
      <c r="A49" s="26"/>
      <c r="B49" s="168"/>
    </row>
  </sheetData>
  <sheetProtection algorithmName="SHA-512" hashValue="JMPkX3Ws8ZfmtQ1tjKkWSIU6E2GqyuLoM8uC9SAg5n4Z7k04Rx066jiyI9iuXM4pHu54+TD1Flh0roLDQ+S+Ww==" saltValue="Q+CNpuMPXkZUSUfu3Mewog==" spinCount="100000" sheet="1" objects="1" scenarios="1"/>
  <mergeCells count="1">
    <mergeCell ref="A2:B2"/>
  </mergeCells>
  <dataValidations count="1">
    <dataValidation type="decimal" operator="greaterThanOrEqual" allowBlank="1" showInputMessage="1" showErrorMessage="1" errorTitle="waarde niet toegestaan" error="waarde moet groter dan nul en mag geen tekst bevatten" sqref="B11:B49" xr:uid="{00000000-0002-0000-0200-000000000000}">
      <formula1>0</formula1>
    </dataValidation>
  </dataValidations>
  <pageMargins left="0.23622047244094491" right="0.23622047244094491" top="0.74803149606299213" bottom="0.74803149606299213" header="0.11811023622047245" footer="0.11811023622047245"/>
  <pageSetup paperSize="9" scale="99" pageOrder="overThenDown" orientation="portrait" r:id="rId1"/>
  <headerFooter>
    <oddHeader>&amp;L&amp;10Windenergie Op Zee&amp;C&amp;10RVO.nl&amp;R&amp;10Exploitatieberekening
CAPEX</oddHeader>
    <oddFooter>&amp;L&amp;8&amp;F &amp;C&amp;8v.20190215</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3" tint="0.39997558519241921"/>
    <pageSetUpPr fitToPage="1"/>
  </sheetPr>
  <dimension ref="A1:AR48"/>
  <sheetViews>
    <sheetView showGridLines="0" workbookViewId="0">
      <selection activeCell="A34" sqref="A34"/>
    </sheetView>
  </sheetViews>
  <sheetFormatPr defaultColWidth="8.85546875" defaultRowHeight="12.75"/>
  <cols>
    <col min="1" max="1" width="74.85546875" style="27" customWidth="1"/>
    <col min="2" max="2" width="4.42578125" style="171" customWidth="1"/>
    <col min="3" max="3" width="11" style="27" customWidth="1"/>
    <col min="4" max="7" width="11" style="27" hidden="1" customWidth="1"/>
    <col min="8" max="42" width="9.140625" style="27" customWidth="1"/>
    <col min="43" max="16384" width="8.85546875" style="27"/>
  </cols>
  <sheetData>
    <row r="1" spans="1:44" ht="32.25" thickBot="1">
      <c r="A1" s="21" t="s">
        <v>221</v>
      </c>
      <c r="I1" s="162" t="s">
        <v>225</v>
      </c>
      <c r="J1" s="163">
        <f>'Invoer Parameters'!D20</f>
        <v>2029</v>
      </c>
      <c r="K1" s="363" t="s">
        <v>284</v>
      </c>
      <c r="L1" s="363"/>
      <c r="M1" s="363"/>
      <c r="N1" s="164" t="s">
        <v>226</v>
      </c>
      <c r="O1" s="314">
        <f>'Invoer Parameters'!D21</f>
        <v>0</v>
      </c>
    </row>
    <row r="2" spans="1:44" ht="18" customHeight="1">
      <c r="A2" s="146" t="str">
        <f>Instructies!B2</f>
        <v>IJmuiden Ver kavel Beta - Versie 30-1-2024</v>
      </c>
      <c r="B2" s="147"/>
      <c r="C2" s="147"/>
      <c r="D2" s="147"/>
      <c r="E2" s="147"/>
      <c r="F2" s="147"/>
      <c r="G2" s="147"/>
    </row>
    <row r="3" spans="1:44" ht="15.75">
      <c r="A3" s="22" t="s">
        <v>72</v>
      </c>
      <c r="B3" s="172"/>
      <c r="I3" s="93"/>
      <c r="J3" s="93" t="s">
        <v>345</v>
      </c>
      <c r="K3" s="102"/>
      <c r="L3" s="102"/>
      <c r="M3" s="102"/>
      <c r="N3" s="102"/>
      <c r="O3" s="102"/>
      <c r="P3" s="102"/>
      <c r="Q3" s="102"/>
      <c r="R3" s="102"/>
      <c r="S3" s="94"/>
      <c r="T3" s="92"/>
      <c r="U3" s="92"/>
      <c r="V3" s="92"/>
      <c r="W3" s="92"/>
    </row>
    <row r="4" spans="1:44" ht="15">
      <c r="A4" s="95" t="s">
        <v>248</v>
      </c>
    </row>
    <row r="5" spans="1:44" s="11" customFormat="1" ht="15">
      <c r="B5" s="173"/>
      <c r="C5" s="23" t="s">
        <v>268</v>
      </c>
      <c r="D5" s="23">
        <v>2024</v>
      </c>
      <c r="E5" s="23">
        <v>2025</v>
      </c>
      <c r="F5" s="23">
        <v>2026</v>
      </c>
      <c r="G5" s="23">
        <v>2027</v>
      </c>
      <c r="H5" s="10">
        <v>2028</v>
      </c>
      <c r="I5" s="10">
        <f>H5+1</f>
        <v>2029</v>
      </c>
      <c r="J5" s="10">
        <f t="shared" ref="J5:Y6" si="0">I5+1</f>
        <v>2030</v>
      </c>
      <c r="K5" s="10">
        <f t="shared" si="0"/>
        <v>2031</v>
      </c>
      <c r="L5" s="10">
        <f t="shared" si="0"/>
        <v>2032</v>
      </c>
      <c r="M5" s="10">
        <f t="shared" si="0"/>
        <v>2033</v>
      </c>
      <c r="N5" s="10">
        <f t="shared" si="0"/>
        <v>2034</v>
      </c>
      <c r="O5" s="10">
        <f t="shared" si="0"/>
        <v>2035</v>
      </c>
      <c r="P5" s="10">
        <f t="shared" si="0"/>
        <v>2036</v>
      </c>
      <c r="Q5" s="10">
        <f t="shared" si="0"/>
        <v>2037</v>
      </c>
      <c r="R5" s="10">
        <f t="shared" si="0"/>
        <v>2038</v>
      </c>
      <c r="S5" s="10">
        <f t="shared" si="0"/>
        <v>2039</v>
      </c>
      <c r="T5" s="10">
        <f t="shared" si="0"/>
        <v>2040</v>
      </c>
      <c r="U5" s="10">
        <f t="shared" si="0"/>
        <v>2041</v>
      </c>
      <c r="V5" s="10">
        <f t="shared" si="0"/>
        <v>2042</v>
      </c>
      <c r="W5" s="10">
        <f t="shared" si="0"/>
        <v>2043</v>
      </c>
      <c r="X5" s="10">
        <f t="shared" si="0"/>
        <v>2044</v>
      </c>
      <c r="Y5" s="10">
        <f t="shared" si="0"/>
        <v>2045</v>
      </c>
      <c r="Z5" s="10">
        <f t="shared" ref="Z5:AG6" si="1">Y5+1</f>
        <v>2046</v>
      </c>
      <c r="AA5" s="10">
        <f t="shared" si="1"/>
        <v>2047</v>
      </c>
      <c r="AB5" s="10">
        <f t="shared" si="1"/>
        <v>2048</v>
      </c>
      <c r="AC5" s="10">
        <f t="shared" si="1"/>
        <v>2049</v>
      </c>
      <c r="AD5" s="10">
        <f t="shared" si="1"/>
        <v>2050</v>
      </c>
      <c r="AE5" s="10">
        <f t="shared" si="1"/>
        <v>2051</v>
      </c>
      <c r="AF5" s="10">
        <f t="shared" si="1"/>
        <v>2052</v>
      </c>
      <c r="AG5" s="10">
        <f t="shared" si="1"/>
        <v>2053</v>
      </c>
      <c r="AH5" s="10">
        <f t="shared" ref="AH5:AH6" si="2">AG5+1</f>
        <v>2054</v>
      </c>
      <c r="AI5" s="10">
        <f t="shared" ref="AI5:AI6" si="3">AH5+1</f>
        <v>2055</v>
      </c>
      <c r="AJ5" s="10">
        <f t="shared" ref="AJ5:AJ6" si="4">AI5+1</f>
        <v>2056</v>
      </c>
      <c r="AK5" s="10">
        <f t="shared" ref="AK5:AK6" si="5">AJ5+1</f>
        <v>2057</v>
      </c>
      <c r="AL5" s="10">
        <f t="shared" ref="AL5:AL6" si="6">AK5+1</f>
        <v>2058</v>
      </c>
      <c r="AM5" s="10">
        <f t="shared" ref="AM5:AM6" si="7">AL5+1</f>
        <v>2059</v>
      </c>
      <c r="AN5" s="10">
        <f t="shared" ref="AN5:AN6" si="8">AM5+1</f>
        <v>2060</v>
      </c>
      <c r="AO5" s="10">
        <f t="shared" ref="AO5:AO6" si="9">AN5+1</f>
        <v>2061</v>
      </c>
      <c r="AP5" s="10">
        <f t="shared" ref="AP5:AR6" si="10">AO5+1</f>
        <v>2062</v>
      </c>
      <c r="AQ5" s="10">
        <f t="shared" si="10"/>
        <v>2063</v>
      </c>
      <c r="AR5" s="10">
        <f t="shared" si="10"/>
        <v>2064</v>
      </c>
    </row>
    <row r="6" spans="1:44" s="11" customFormat="1" ht="15">
      <c r="B6" s="173"/>
      <c r="C6" s="23" t="s">
        <v>269</v>
      </c>
      <c r="D6" s="23"/>
      <c r="E6" s="23"/>
      <c r="F6" s="23"/>
      <c r="G6" s="23"/>
      <c r="H6" s="10">
        <v>0</v>
      </c>
      <c r="I6" s="10">
        <f>H6+1</f>
        <v>1</v>
      </c>
      <c r="J6" s="10">
        <f t="shared" si="0"/>
        <v>2</v>
      </c>
      <c r="K6" s="10">
        <f t="shared" si="0"/>
        <v>3</v>
      </c>
      <c r="L6" s="10">
        <f t="shared" si="0"/>
        <v>4</v>
      </c>
      <c r="M6" s="10">
        <f t="shared" si="0"/>
        <v>5</v>
      </c>
      <c r="N6" s="10">
        <f t="shared" si="0"/>
        <v>6</v>
      </c>
      <c r="O6" s="10">
        <f t="shared" si="0"/>
        <v>7</v>
      </c>
      <c r="P6" s="10">
        <f t="shared" si="0"/>
        <v>8</v>
      </c>
      <c r="Q6" s="10">
        <f t="shared" si="0"/>
        <v>9</v>
      </c>
      <c r="R6" s="10">
        <f t="shared" si="0"/>
        <v>10</v>
      </c>
      <c r="S6" s="10">
        <f t="shared" si="0"/>
        <v>11</v>
      </c>
      <c r="T6" s="10">
        <f t="shared" si="0"/>
        <v>12</v>
      </c>
      <c r="U6" s="10">
        <f t="shared" si="0"/>
        <v>13</v>
      </c>
      <c r="V6" s="10">
        <f t="shared" si="0"/>
        <v>14</v>
      </c>
      <c r="W6" s="10">
        <f t="shared" si="0"/>
        <v>15</v>
      </c>
      <c r="X6" s="10">
        <f t="shared" si="0"/>
        <v>16</v>
      </c>
      <c r="Y6" s="10">
        <f t="shared" si="0"/>
        <v>17</v>
      </c>
      <c r="Z6" s="10">
        <f t="shared" si="1"/>
        <v>18</v>
      </c>
      <c r="AA6" s="10">
        <f t="shared" si="1"/>
        <v>19</v>
      </c>
      <c r="AB6" s="10">
        <f t="shared" si="1"/>
        <v>20</v>
      </c>
      <c r="AC6" s="10">
        <f t="shared" si="1"/>
        <v>21</v>
      </c>
      <c r="AD6" s="10">
        <f t="shared" si="1"/>
        <v>22</v>
      </c>
      <c r="AE6" s="10">
        <f t="shared" si="1"/>
        <v>23</v>
      </c>
      <c r="AF6" s="10">
        <f t="shared" si="1"/>
        <v>24</v>
      </c>
      <c r="AG6" s="10">
        <f t="shared" si="1"/>
        <v>25</v>
      </c>
      <c r="AH6" s="10">
        <f t="shared" si="2"/>
        <v>26</v>
      </c>
      <c r="AI6" s="10">
        <f t="shared" si="3"/>
        <v>27</v>
      </c>
      <c r="AJ6" s="10">
        <f t="shared" si="4"/>
        <v>28</v>
      </c>
      <c r="AK6" s="10">
        <f t="shared" si="5"/>
        <v>29</v>
      </c>
      <c r="AL6" s="10">
        <f t="shared" si="6"/>
        <v>30</v>
      </c>
      <c r="AM6" s="10">
        <f t="shared" si="7"/>
        <v>31</v>
      </c>
      <c r="AN6" s="10">
        <f t="shared" si="8"/>
        <v>32</v>
      </c>
      <c r="AO6" s="10">
        <f t="shared" si="9"/>
        <v>33</v>
      </c>
      <c r="AP6" s="10">
        <f t="shared" si="10"/>
        <v>34</v>
      </c>
      <c r="AQ6" s="10">
        <f t="shared" si="10"/>
        <v>35</v>
      </c>
      <c r="AR6" s="10">
        <f t="shared" si="10"/>
        <v>36</v>
      </c>
    </row>
    <row r="7" spans="1:44" s="11" customFormat="1" ht="15">
      <c r="B7" s="173"/>
    </row>
    <row r="8" spans="1:44" s="11" customFormat="1" ht="15">
      <c r="A8" s="23" t="s">
        <v>270</v>
      </c>
      <c r="B8" s="174" t="s">
        <v>3</v>
      </c>
      <c r="C8" s="130">
        <f>SUM(I8:AR8)</f>
        <v>0</v>
      </c>
      <c r="D8" s="130"/>
      <c r="E8" s="130"/>
      <c r="F8" s="130">
        <v>0</v>
      </c>
      <c r="G8" s="130">
        <v>0</v>
      </c>
      <c r="H8" s="130">
        <f t="shared" ref="H8:AN8" si="11">TotaalOpexPerJaar</f>
        <v>0</v>
      </c>
      <c r="I8" s="130">
        <f>TotaalOpexPerJaar</f>
        <v>0</v>
      </c>
      <c r="J8" s="130">
        <f>TotaalOpexPerJaar</f>
        <v>0</v>
      </c>
      <c r="K8" s="130">
        <f t="shared" si="11"/>
        <v>0</v>
      </c>
      <c r="L8" s="130">
        <f t="shared" si="11"/>
        <v>0</v>
      </c>
      <c r="M8" s="130">
        <f t="shared" si="11"/>
        <v>0</v>
      </c>
      <c r="N8" s="130">
        <f t="shared" si="11"/>
        <v>0</v>
      </c>
      <c r="O8" s="130">
        <f t="shared" si="11"/>
        <v>0</v>
      </c>
      <c r="P8" s="130">
        <f t="shared" si="11"/>
        <v>0</v>
      </c>
      <c r="Q8" s="130">
        <f t="shared" si="11"/>
        <v>0</v>
      </c>
      <c r="R8" s="130">
        <f t="shared" si="11"/>
        <v>0</v>
      </c>
      <c r="S8" s="130">
        <f t="shared" si="11"/>
        <v>0</v>
      </c>
      <c r="T8" s="130">
        <f t="shared" si="11"/>
        <v>0</v>
      </c>
      <c r="U8" s="130">
        <f t="shared" si="11"/>
        <v>0</v>
      </c>
      <c r="V8" s="130">
        <f t="shared" si="11"/>
        <v>0</v>
      </c>
      <c r="W8" s="130">
        <f t="shared" si="11"/>
        <v>0</v>
      </c>
      <c r="X8" s="130">
        <f t="shared" si="11"/>
        <v>0</v>
      </c>
      <c r="Y8" s="130">
        <f t="shared" si="11"/>
        <v>0</v>
      </c>
      <c r="Z8" s="130">
        <f t="shared" si="11"/>
        <v>0</v>
      </c>
      <c r="AA8" s="130">
        <f t="shared" si="11"/>
        <v>0</v>
      </c>
      <c r="AB8" s="130">
        <f t="shared" si="11"/>
        <v>0</v>
      </c>
      <c r="AC8" s="130">
        <f t="shared" si="11"/>
        <v>0</v>
      </c>
      <c r="AD8" s="130">
        <f t="shared" si="11"/>
        <v>0</v>
      </c>
      <c r="AE8" s="130">
        <f t="shared" si="11"/>
        <v>0</v>
      </c>
      <c r="AF8" s="130">
        <f t="shared" si="11"/>
        <v>0</v>
      </c>
      <c r="AG8" s="130">
        <f t="shared" si="11"/>
        <v>0</v>
      </c>
      <c r="AH8" s="130">
        <f t="shared" si="11"/>
        <v>0</v>
      </c>
      <c r="AI8" s="130">
        <f t="shared" si="11"/>
        <v>0</v>
      </c>
      <c r="AJ8" s="130">
        <f t="shared" si="11"/>
        <v>0</v>
      </c>
      <c r="AK8" s="130">
        <f t="shared" si="11"/>
        <v>0</v>
      </c>
      <c r="AL8" s="130">
        <f t="shared" si="11"/>
        <v>0</v>
      </c>
      <c r="AM8" s="130">
        <f t="shared" si="11"/>
        <v>0</v>
      </c>
      <c r="AN8" s="130">
        <f t="shared" si="11"/>
        <v>0</v>
      </c>
      <c r="AO8" s="130">
        <f t="shared" ref="AO8:AR8" si="12">IF(AN5&gt;=$O1,0,TotaalOpexPerJaar)</f>
        <v>0</v>
      </c>
      <c r="AP8" s="130">
        <f t="shared" si="12"/>
        <v>0</v>
      </c>
      <c r="AQ8" s="130">
        <f t="shared" si="12"/>
        <v>0</v>
      </c>
      <c r="AR8" s="130">
        <f t="shared" si="12"/>
        <v>0</v>
      </c>
    </row>
    <row r="9" spans="1:44" s="11" customFormat="1" ht="16.5">
      <c r="B9" s="173"/>
      <c r="C9" s="11" t="str">
        <f>IF(SUM(C11:C30)&lt;&gt;C8,"let op: er staan kosten buiten de exploitatieperiode ingevuld","")</f>
        <v/>
      </c>
      <c r="AF9" s="114" t="str">
        <f t="shared" ref="AF9:AG9" si="13">IF(AE5=$O1,"Afbouwjaar","")</f>
        <v/>
      </c>
      <c r="AG9" s="242" t="str">
        <f t="shared" si="13"/>
        <v/>
      </c>
      <c r="AH9" s="242" t="str">
        <f>IF(AG5=$O1,"Afbouwjaar","")</f>
        <v/>
      </c>
      <c r="AI9" s="242" t="str">
        <f>IF(AH5=$O1,"Afbouwjaar","")</f>
        <v/>
      </c>
      <c r="AJ9" s="242" t="str">
        <f>IF(AI5=$O1,"Afbouwjaar","")</f>
        <v/>
      </c>
      <c r="AK9" s="242" t="str">
        <f t="shared" ref="AK9:AP9" si="14">IF(AJ5=$O1,"Afbouwjaar","")</f>
        <v/>
      </c>
      <c r="AL9" s="242" t="str">
        <f t="shared" si="14"/>
        <v/>
      </c>
      <c r="AM9" s="242" t="str">
        <f t="shared" si="14"/>
        <v/>
      </c>
      <c r="AN9" s="242" t="str">
        <f t="shared" si="14"/>
        <v/>
      </c>
      <c r="AO9" s="242" t="str">
        <f t="shared" si="14"/>
        <v/>
      </c>
      <c r="AP9" s="242" t="str">
        <f t="shared" si="14"/>
        <v/>
      </c>
      <c r="AQ9" s="242" t="str">
        <f t="shared" ref="AQ9:AR9" si="15">IF(AP5=$O1,"Afbouwjaar","")</f>
        <v/>
      </c>
      <c r="AR9" s="242" t="str">
        <f t="shared" si="15"/>
        <v/>
      </c>
    </row>
    <row r="10" spans="1:44" s="11" customFormat="1" ht="15">
      <c r="A10" s="10" t="s">
        <v>63</v>
      </c>
      <c r="B10" s="173"/>
      <c r="H10" s="115" t="s">
        <v>3</v>
      </c>
      <c r="I10" s="115" t="s">
        <v>3</v>
      </c>
      <c r="J10" s="115" t="s">
        <v>3</v>
      </c>
      <c r="K10" s="115" t="s">
        <v>3</v>
      </c>
      <c r="L10" s="115" t="s">
        <v>3</v>
      </c>
      <c r="M10" s="115" t="s">
        <v>3</v>
      </c>
      <c r="N10" s="115" t="s">
        <v>3</v>
      </c>
      <c r="O10" s="115" t="s">
        <v>3</v>
      </c>
      <c r="P10" s="115" t="s">
        <v>3</v>
      </c>
      <c r="Q10" s="115" t="s">
        <v>3</v>
      </c>
      <c r="R10" s="115" t="s">
        <v>3</v>
      </c>
      <c r="S10" s="115" t="s">
        <v>3</v>
      </c>
      <c r="T10" s="115" t="s">
        <v>3</v>
      </c>
      <c r="U10" s="115" t="s">
        <v>3</v>
      </c>
      <c r="V10" s="115" t="s">
        <v>3</v>
      </c>
      <c r="W10" s="115" t="s">
        <v>3</v>
      </c>
      <c r="X10" s="115" t="s">
        <v>3</v>
      </c>
      <c r="Y10" s="115" t="s">
        <v>3</v>
      </c>
      <c r="Z10" s="115" t="s">
        <v>3</v>
      </c>
      <c r="AA10" s="115" t="s">
        <v>3</v>
      </c>
      <c r="AB10" s="115" t="s">
        <v>3</v>
      </c>
      <c r="AC10" s="115" t="s">
        <v>3</v>
      </c>
      <c r="AD10" s="115" t="s">
        <v>3</v>
      </c>
      <c r="AE10" s="115" t="s">
        <v>3</v>
      </c>
      <c r="AF10" s="115" t="s">
        <v>3</v>
      </c>
      <c r="AG10" s="115" t="s">
        <v>3</v>
      </c>
      <c r="AH10" s="115" t="s">
        <v>3</v>
      </c>
      <c r="AI10" s="115" t="s">
        <v>3</v>
      </c>
      <c r="AJ10" s="115" t="s">
        <v>3</v>
      </c>
      <c r="AK10" s="115" t="s">
        <v>3</v>
      </c>
      <c r="AL10" s="115" t="s">
        <v>3</v>
      </c>
      <c r="AM10" s="115" t="s">
        <v>3</v>
      </c>
      <c r="AN10" s="115" t="s">
        <v>3</v>
      </c>
      <c r="AO10" s="115" t="s">
        <v>3</v>
      </c>
      <c r="AP10" s="115" t="s">
        <v>3</v>
      </c>
      <c r="AQ10" s="115" t="s">
        <v>3</v>
      </c>
      <c r="AR10" s="115" t="s">
        <v>3</v>
      </c>
    </row>
    <row r="11" spans="1:44" s="11" customFormat="1" ht="15">
      <c r="A11" s="316" t="s">
        <v>363</v>
      </c>
      <c r="B11" s="173" t="s">
        <v>3</v>
      </c>
      <c r="C11" s="13">
        <f>SUM(I11:AR11)</f>
        <v>0</v>
      </c>
      <c r="D11" s="13"/>
      <c r="E11" s="13"/>
      <c r="F11" s="13"/>
      <c r="G11" s="13"/>
      <c r="H11" s="31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43"/>
      <c r="AH11" s="244"/>
      <c r="AI11" s="244"/>
      <c r="AJ11" s="244"/>
      <c r="AK11" s="244"/>
      <c r="AL11" s="244"/>
      <c r="AM11" s="244"/>
      <c r="AN11" s="244"/>
      <c r="AO11" s="245"/>
      <c r="AP11" s="245"/>
      <c r="AQ11" s="247"/>
      <c r="AR11" s="247"/>
    </row>
    <row r="12" spans="1:44" s="11" customFormat="1" ht="15">
      <c r="A12" s="317" t="s">
        <v>341</v>
      </c>
      <c r="B12" s="173" t="s">
        <v>3</v>
      </c>
      <c r="C12" s="13">
        <f>SUM(I12:AR12)</f>
        <v>0</v>
      </c>
      <c r="D12" s="13"/>
      <c r="E12" s="13"/>
      <c r="F12" s="13"/>
      <c r="G12" s="13"/>
      <c r="H12" s="31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44"/>
      <c r="AH12" s="244"/>
      <c r="AI12" s="244"/>
      <c r="AJ12" s="244"/>
      <c r="AK12" s="244"/>
      <c r="AL12" s="244"/>
      <c r="AM12" s="244"/>
      <c r="AN12" s="244"/>
      <c r="AO12" s="245"/>
      <c r="AP12" s="245"/>
      <c r="AQ12" s="247"/>
      <c r="AR12" s="247"/>
    </row>
    <row r="13" spans="1:44" s="11" customFormat="1" ht="15">
      <c r="A13" s="132" t="s">
        <v>134</v>
      </c>
      <c r="B13" s="173" t="s">
        <v>3</v>
      </c>
      <c r="C13" s="13">
        <f t="shared" ref="C13:C30" si="16">SUM(I13:AR13)</f>
        <v>0</v>
      </c>
      <c r="D13" s="13"/>
      <c r="E13" s="13"/>
      <c r="F13" s="13"/>
      <c r="G13" s="13"/>
      <c r="H13" s="31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44"/>
      <c r="AH13" s="244"/>
      <c r="AI13" s="244"/>
      <c r="AJ13" s="244"/>
      <c r="AK13" s="244"/>
      <c r="AL13" s="244"/>
      <c r="AM13" s="244"/>
      <c r="AN13" s="244"/>
      <c r="AO13" s="245"/>
      <c r="AP13" s="245"/>
      <c r="AQ13" s="247"/>
      <c r="AR13" s="247"/>
    </row>
    <row r="14" spans="1:44" s="11" customFormat="1" ht="15">
      <c r="A14" s="132" t="s">
        <v>135</v>
      </c>
      <c r="B14" s="173" t="s">
        <v>3</v>
      </c>
      <c r="C14" s="13">
        <f t="shared" si="16"/>
        <v>0</v>
      </c>
      <c r="D14" s="13"/>
      <c r="E14" s="13"/>
      <c r="F14" s="13"/>
      <c r="G14" s="13"/>
      <c r="H14" s="31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44"/>
      <c r="AH14" s="244"/>
      <c r="AI14" s="244"/>
      <c r="AJ14" s="244"/>
      <c r="AK14" s="244"/>
      <c r="AL14" s="244"/>
      <c r="AM14" s="244"/>
      <c r="AN14" s="244"/>
      <c r="AO14" s="245"/>
      <c r="AP14" s="245"/>
      <c r="AQ14" s="247"/>
      <c r="AR14" s="247"/>
    </row>
    <row r="15" spans="1:44" s="11" customFormat="1" ht="15">
      <c r="A15" s="132" t="s">
        <v>136</v>
      </c>
      <c r="B15" s="173" t="s">
        <v>3</v>
      </c>
      <c r="C15" s="13">
        <f t="shared" si="16"/>
        <v>0</v>
      </c>
      <c r="D15" s="13"/>
      <c r="E15" s="13"/>
      <c r="F15" s="13"/>
      <c r="G15" s="13"/>
      <c r="H15" s="31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44"/>
      <c r="AH15" s="244"/>
      <c r="AI15" s="244"/>
      <c r="AJ15" s="244"/>
      <c r="AK15" s="244"/>
      <c r="AL15" s="244"/>
      <c r="AM15" s="244"/>
      <c r="AN15" s="244"/>
      <c r="AO15" s="245"/>
      <c r="AP15" s="245"/>
      <c r="AQ15" s="247"/>
      <c r="AR15" s="247"/>
    </row>
    <row r="16" spans="1:44" s="11" customFormat="1" ht="15">
      <c r="A16" s="132" t="s">
        <v>137</v>
      </c>
      <c r="B16" s="173" t="s">
        <v>3</v>
      </c>
      <c r="C16" s="13">
        <f t="shared" si="16"/>
        <v>0</v>
      </c>
      <c r="D16" s="13"/>
      <c r="E16" s="13"/>
      <c r="F16" s="13"/>
      <c r="G16" s="13"/>
      <c r="H16" s="31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44"/>
      <c r="AH16" s="244"/>
      <c r="AI16" s="244"/>
      <c r="AJ16" s="244"/>
      <c r="AK16" s="244"/>
      <c r="AL16" s="244"/>
      <c r="AM16" s="244"/>
      <c r="AN16" s="244"/>
      <c r="AO16" s="245"/>
      <c r="AP16" s="245"/>
      <c r="AQ16" s="247"/>
      <c r="AR16" s="247"/>
    </row>
    <row r="17" spans="1:44" s="11" customFormat="1" ht="16.5">
      <c r="A17" s="132" t="s">
        <v>138</v>
      </c>
      <c r="B17" s="173" t="s">
        <v>3</v>
      </c>
      <c r="C17" s="13">
        <f t="shared" si="16"/>
        <v>0</v>
      </c>
      <c r="D17" s="13"/>
      <c r="E17" s="13"/>
      <c r="F17" s="13"/>
      <c r="G17" s="13"/>
      <c r="H17" s="31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44"/>
      <c r="AH17" s="246"/>
      <c r="AI17" s="244"/>
      <c r="AJ17" s="244"/>
      <c r="AK17" s="244"/>
      <c r="AL17" s="244"/>
      <c r="AM17" s="244"/>
      <c r="AN17" s="244"/>
      <c r="AO17" s="245"/>
      <c r="AP17" s="245"/>
      <c r="AQ17" s="247"/>
      <c r="AR17" s="247"/>
    </row>
    <row r="18" spans="1:44" s="11" customFormat="1" ht="15">
      <c r="A18" s="132" t="s">
        <v>62</v>
      </c>
      <c r="B18" s="173" t="s">
        <v>3</v>
      </c>
      <c r="C18" s="13">
        <f t="shared" si="16"/>
        <v>0</v>
      </c>
      <c r="D18" s="13"/>
      <c r="E18" s="13"/>
      <c r="F18" s="13"/>
      <c r="G18" s="13"/>
      <c r="H18" s="31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44"/>
      <c r="AH18" s="244"/>
      <c r="AI18" s="244"/>
      <c r="AJ18" s="244"/>
      <c r="AK18" s="244"/>
      <c r="AL18" s="244"/>
      <c r="AM18" s="244"/>
      <c r="AN18" s="244"/>
      <c r="AO18" s="245"/>
      <c r="AP18" s="245"/>
      <c r="AQ18" s="247"/>
      <c r="AR18" s="247"/>
    </row>
    <row r="19" spans="1:44" s="11" customFormat="1" ht="15">
      <c r="A19" s="132" t="s">
        <v>267</v>
      </c>
      <c r="B19" s="173" t="s">
        <v>3</v>
      </c>
      <c r="C19" s="13">
        <f t="shared" si="16"/>
        <v>0</v>
      </c>
      <c r="D19" s="13"/>
      <c r="E19" s="13"/>
      <c r="F19" s="13"/>
      <c r="G19" s="13"/>
      <c r="H19" s="31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44"/>
      <c r="AH19" s="244"/>
      <c r="AI19" s="244"/>
      <c r="AJ19" s="244"/>
      <c r="AK19" s="244"/>
      <c r="AL19" s="244"/>
      <c r="AM19" s="244"/>
      <c r="AN19" s="244"/>
      <c r="AO19" s="245"/>
      <c r="AP19" s="245"/>
      <c r="AQ19" s="247"/>
      <c r="AR19" s="247"/>
    </row>
    <row r="20" spans="1:44" s="11" customFormat="1" ht="15">
      <c r="A20" s="132" t="s">
        <v>139</v>
      </c>
      <c r="B20" s="173" t="s">
        <v>3</v>
      </c>
      <c r="C20" s="13">
        <f t="shared" si="16"/>
        <v>0</v>
      </c>
      <c r="D20" s="13"/>
      <c r="E20" s="13"/>
      <c r="F20" s="13"/>
      <c r="G20" s="13"/>
      <c r="H20" s="3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44"/>
      <c r="AH20" s="244"/>
      <c r="AI20" s="244"/>
      <c r="AJ20" s="244"/>
      <c r="AK20" s="244"/>
      <c r="AL20" s="244"/>
      <c r="AM20" s="244"/>
      <c r="AN20" s="244"/>
      <c r="AO20" s="245"/>
      <c r="AP20" s="245"/>
      <c r="AQ20" s="247"/>
      <c r="AR20" s="247"/>
    </row>
    <row r="21" spans="1:44" s="11" customFormat="1" ht="15">
      <c r="A21" s="132" t="s">
        <v>140</v>
      </c>
      <c r="B21" s="173" t="s">
        <v>3</v>
      </c>
      <c r="C21" s="13">
        <f t="shared" si="16"/>
        <v>0</v>
      </c>
      <c r="D21" s="13"/>
      <c r="E21" s="13"/>
      <c r="F21" s="13"/>
      <c r="G21" s="13"/>
      <c r="H21" s="31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44"/>
      <c r="AH21" s="244"/>
      <c r="AI21" s="244"/>
      <c r="AJ21" s="244"/>
      <c r="AK21" s="244"/>
      <c r="AL21" s="244"/>
      <c r="AM21" s="244"/>
      <c r="AN21" s="244"/>
      <c r="AO21" s="245"/>
      <c r="AP21" s="245"/>
      <c r="AQ21" s="247"/>
      <c r="AR21" s="247"/>
    </row>
    <row r="22" spans="1:44" s="11" customFormat="1" ht="15">
      <c r="A22" s="132" t="s">
        <v>361</v>
      </c>
      <c r="B22" s="173" t="s">
        <v>3</v>
      </c>
      <c r="C22" s="13">
        <f t="shared" si="16"/>
        <v>0</v>
      </c>
      <c r="D22" s="13"/>
      <c r="E22" s="13"/>
      <c r="F22" s="13"/>
      <c r="G22" s="13"/>
      <c r="H22" s="31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44"/>
      <c r="AH22" s="244"/>
      <c r="AI22" s="244"/>
      <c r="AJ22" s="244"/>
      <c r="AK22" s="244"/>
      <c r="AL22" s="244"/>
      <c r="AM22" s="244"/>
      <c r="AN22" s="244"/>
      <c r="AO22" s="245"/>
      <c r="AP22" s="245"/>
      <c r="AQ22" s="247"/>
      <c r="AR22" s="247"/>
    </row>
    <row r="23" spans="1:44" s="11" customFormat="1" ht="15">
      <c r="A23" s="132" t="s">
        <v>317</v>
      </c>
      <c r="B23" s="173" t="s">
        <v>3</v>
      </c>
      <c r="C23" s="13">
        <f t="shared" si="16"/>
        <v>0</v>
      </c>
      <c r="D23" s="13"/>
      <c r="E23" s="13"/>
      <c r="F23" s="13"/>
      <c r="G23" s="13"/>
      <c r="H23" s="31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44"/>
      <c r="AH23" s="244"/>
      <c r="AI23" s="244"/>
      <c r="AJ23" s="244"/>
      <c r="AK23" s="244"/>
      <c r="AL23" s="244"/>
      <c r="AM23" s="244"/>
      <c r="AN23" s="244"/>
      <c r="AO23" s="245"/>
      <c r="AP23" s="245"/>
      <c r="AQ23" s="247"/>
      <c r="AR23" s="247"/>
    </row>
    <row r="24" spans="1:44" s="11" customFormat="1" ht="15">
      <c r="A24" s="132" t="s">
        <v>316</v>
      </c>
      <c r="B24" s="173" t="s">
        <v>3</v>
      </c>
      <c r="C24" s="13">
        <f t="shared" si="16"/>
        <v>0</v>
      </c>
      <c r="D24" s="13"/>
      <c r="E24" s="13"/>
      <c r="F24" s="13"/>
      <c r="G24" s="13"/>
      <c r="H24" s="31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44"/>
      <c r="AH24" s="244"/>
      <c r="AI24" s="244"/>
      <c r="AJ24" s="244"/>
      <c r="AK24" s="244"/>
      <c r="AL24" s="244"/>
      <c r="AM24" s="244"/>
      <c r="AN24" s="244"/>
      <c r="AO24" s="245"/>
      <c r="AP24" s="245"/>
      <c r="AQ24" s="247"/>
      <c r="AR24" s="247"/>
    </row>
    <row r="25" spans="1:44" s="11" customFormat="1" ht="15">
      <c r="A25" s="132" t="s">
        <v>324</v>
      </c>
      <c r="B25" s="173" t="s">
        <v>3</v>
      </c>
      <c r="C25" s="13">
        <f t="shared" si="16"/>
        <v>0</v>
      </c>
      <c r="D25" s="13"/>
      <c r="E25" s="13"/>
      <c r="F25" s="13"/>
      <c r="G25" s="13"/>
      <c r="H25" s="31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44"/>
      <c r="AH25" s="244"/>
      <c r="AI25" s="244"/>
      <c r="AJ25" s="244"/>
      <c r="AK25" s="244"/>
      <c r="AL25" s="244"/>
      <c r="AM25" s="244"/>
      <c r="AN25" s="244"/>
      <c r="AO25" s="245"/>
      <c r="AP25" s="245"/>
      <c r="AQ25" s="247"/>
      <c r="AR25" s="247"/>
    </row>
    <row r="26" spans="1:44" s="11" customFormat="1" ht="15">
      <c r="A26" s="292" t="s">
        <v>36</v>
      </c>
      <c r="B26" s="173" t="s">
        <v>3</v>
      </c>
      <c r="C26" s="13">
        <f t="shared" si="16"/>
        <v>0</v>
      </c>
      <c r="D26" s="13"/>
      <c r="E26" s="13"/>
      <c r="F26" s="13"/>
      <c r="G26" s="13"/>
      <c r="H26" s="31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44"/>
      <c r="AH26" s="244"/>
      <c r="AI26" s="244"/>
      <c r="AJ26" s="244"/>
      <c r="AK26" s="244"/>
      <c r="AL26" s="244"/>
      <c r="AM26" s="244"/>
      <c r="AN26" s="244"/>
      <c r="AO26" s="245"/>
      <c r="AP26" s="245"/>
      <c r="AQ26" s="247"/>
      <c r="AR26" s="247"/>
    </row>
    <row r="27" spans="1:44" s="11" customFormat="1" ht="15">
      <c r="A27" s="132"/>
      <c r="B27" s="173" t="s">
        <v>3</v>
      </c>
      <c r="C27" s="13">
        <f t="shared" si="16"/>
        <v>0</v>
      </c>
      <c r="D27" s="13"/>
      <c r="E27" s="13"/>
      <c r="F27" s="13"/>
      <c r="G27" s="13"/>
      <c r="H27" s="31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44"/>
      <c r="AH27" s="244"/>
      <c r="AI27" s="244"/>
      <c r="AJ27" s="244"/>
      <c r="AK27" s="244"/>
      <c r="AL27" s="244"/>
      <c r="AM27" s="244"/>
      <c r="AN27" s="244"/>
      <c r="AO27" s="245"/>
      <c r="AP27" s="245"/>
      <c r="AQ27" s="247"/>
      <c r="AR27" s="247"/>
    </row>
    <row r="28" spans="1:44" s="11" customFormat="1" ht="15">
      <c r="A28" s="132"/>
      <c r="B28" s="173" t="s">
        <v>3</v>
      </c>
      <c r="C28" s="13">
        <f t="shared" si="16"/>
        <v>0</v>
      </c>
      <c r="D28" s="13"/>
      <c r="E28" s="13"/>
      <c r="F28" s="13"/>
      <c r="G28" s="13"/>
      <c r="H28" s="31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44"/>
      <c r="AH28" s="244"/>
      <c r="AI28" s="244"/>
      <c r="AJ28" s="244"/>
      <c r="AK28" s="244"/>
      <c r="AL28" s="244"/>
      <c r="AM28" s="244"/>
      <c r="AN28" s="244"/>
      <c r="AO28" s="245"/>
      <c r="AP28" s="245"/>
      <c r="AQ28" s="247"/>
      <c r="AR28" s="247"/>
    </row>
    <row r="29" spans="1:44" s="11" customFormat="1" ht="15">
      <c r="A29" s="132"/>
      <c r="B29" s="173" t="s">
        <v>3</v>
      </c>
      <c r="C29" s="13">
        <f t="shared" si="16"/>
        <v>0</v>
      </c>
      <c r="D29" s="13"/>
      <c r="E29" s="13"/>
      <c r="F29" s="13"/>
      <c r="G29" s="13"/>
      <c r="H29" s="31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44"/>
      <c r="AH29" s="244"/>
      <c r="AI29" s="244"/>
      <c r="AJ29" s="244"/>
      <c r="AK29" s="244"/>
      <c r="AL29" s="244"/>
      <c r="AM29" s="244"/>
      <c r="AN29" s="244"/>
      <c r="AO29" s="245"/>
      <c r="AP29" s="245"/>
      <c r="AQ29" s="247"/>
      <c r="AR29" s="247"/>
    </row>
    <row r="30" spans="1:44" s="11" customFormat="1" ht="15">
      <c r="A30" s="132"/>
      <c r="B30" s="173" t="s">
        <v>3</v>
      </c>
      <c r="C30" s="13">
        <f t="shared" si="16"/>
        <v>0</v>
      </c>
      <c r="D30" s="13"/>
      <c r="E30" s="13"/>
      <c r="F30" s="13"/>
      <c r="G30" s="13"/>
      <c r="H30" s="31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44"/>
      <c r="AH30" s="244"/>
      <c r="AI30" s="244"/>
      <c r="AJ30" s="244"/>
      <c r="AK30" s="244"/>
      <c r="AL30" s="244"/>
      <c r="AM30" s="244"/>
      <c r="AN30" s="244"/>
      <c r="AO30" s="245"/>
      <c r="AP30" s="245"/>
      <c r="AQ30" s="247"/>
      <c r="AR30" s="247"/>
    </row>
    <row r="32" spans="1:44" ht="30">
      <c r="A32" s="293" t="s">
        <v>320</v>
      </c>
    </row>
    <row r="34" spans="1:38">
      <c r="A34" s="106"/>
      <c r="B34" s="175"/>
    </row>
    <row r="35" spans="1:38" ht="15" hidden="1">
      <c r="A35" s="191" t="s">
        <v>296</v>
      </c>
      <c r="B35" s="175"/>
      <c r="H35" s="107"/>
      <c r="I35" s="188"/>
      <c r="J35" s="131" t="e">
        <f>'Invoer Parameters'!#REF!/2000</f>
        <v>#REF!</v>
      </c>
      <c r="K35" s="131" t="e">
        <f>2*J35*(1+'Invoer Parameters'!$D$62)</f>
        <v>#REF!</v>
      </c>
      <c r="L35" s="131" t="e">
        <f>K35*(1+'Invoer Parameters'!$D$62)</f>
        <v>#REF!</v>
      </c>
      <c r="M35" s="131" t="e">
        <f>L35*(1+'Invoer Parameters'!$D$62)</f>
        <v>#REF!</v>
      </c>
      <c r="N35" s="131" t="e">
        <f>M35*(1+'Invoer Parameters'!$D$62)</f>
        <v>#REF!</v>
      </c>
      <c r="O35" s="131" t="e">
        <f>N35*(1+'Invoer Parameters'!$D$62)</f>
        <v>#REF!</v>
      </c>
      <c r="P35" s="131" t="e">
        <f>O35*(1+'Invoer Parameters'!$D$62)</f>
        <v>#REF!</v>
      </c>
      <c r="Q35" s="131" t="e">
        <f>P35*(1+'Invoer Parameters'!$D$62)</f>
        <v>#REF!</v>
      </c>
      <c r="R35" s="131" t="e">
        <f>Q35*(1+'Invoer Parameters'!$D$62)</f>
        <v>#REF!</v>
      </c>
      <c r="S35" s="131" t="e">
        <f>R35*(1+'Invoer Parameters'!$D$62)</f>
        <v>#REF!</v>
      </c>
      <c r="T35" s="131" t="e">
        <f>S35*(1+'Invoer Parameters'!$D$62)</f>
        <v>#REF!</v>
      </c>
      <c r="U35" s="131" t="e">
        <f>T35*(1+'Invoer Parameters'!$D$62)</f>
        <v>#REF!</v>
      </c>
      <c r="V35" s="131" t="e">
        <f>U35*(1+'Invoer Parameters'!$D$62)</f>
        <v>#REF!</v>
      </c>
      <c r="W35" s="131" t="e">
        <f>V35*(1+'Invoer Parameters'!$D$62)</f>
        <v>#REF!</v>
      </c>
      <c r="X35" s="131" t="e">
        <f>W35*(1+'Invoer Parameters'!$D$62)</f>
        <v>#REF!</v>
      </c>
      <c r="Y35" s="131" t="e">
        <f>X35*(1+'Invoer Parameters'!$D$62)</f>
        <v>#REF!</v>
      </c>
      <c r="Z35" s="131" t="e">
        <f>Y35*(1+'Invoer Parameters'!$D$62)</f>
        <v>#REF!</v>
      </c>
      <c r="AA35" s="131" t="e">
        <f>Z35*(1+'Invoer Parameters'!$D$62)</f>
        <v>#REF!</v>
      </c>
      <c r="AB35" s="131" t="e">
        <f>AA35*(1+'Invoer Parameters'!$D$62)</f>
        <v>#REF!</v>
      </c>
      <c r="AC35" s="131" t="e">
        <f>AB35*(1+'Invoer Parameters'!$D$62)</f>
        <v>#REF!</v>
      </c>
      <c r="AD35" s="131" t="e">
        <f>AC35*(1+'Invoer Parameters'!$D$62)</f>
        <v>#REF!</v>
      </c>
      <c r="AE35" s="187" t="str">
        <f>IF(AE5&gt;$O1,"",IF(AE5=$O1,0.5*AD35*(1+'Invoer Parameters'!$D62),AD35*(1+'Invoer Parameters'!$D62)))</f>
        <v/>
      </c>
      <c r="AF35" s="187" t="str">
        <f>IF(AF5&gt;$O1,"",IF(AF5=$O1,0.5*AE35*(1+'Invoer Parameters'!$D62),AE35*(1+'Invoer Parameters'!$D62)))</f>
        <v/>
      </c>
      <c r="AG35" s="187" t="str">
        <f>IF(AG5&gt;$O1,"",IF(AG5=$O1,0.5*AF35*(1+'Invoer Parameters'!$D62),AF35*(1+'Invoer Parameters'!$D62)))</f>
        <v/>
      </c>
      <c r="AH35" s="187" t="str">
        <f>IF(AH5&gt;$O1,"",IF(AH5=$O1,0.5*AG35*(1+'Invoer Parameters'!$D62),AG35*(1+'Invoer Parameters'!$D62)))</f>
        <v/>
      </c>
      <c r="AI35" s="187" t="str">
        <f>IF(AI5&gt;$O1,"",IF(AI5=$O1,0.5*AH35*(1+'Invoer Parameters'!$D62),AH35*(1+'Invoer Parameters'!$D62)))</f>
        <v/>
      </c>
      <c r="AJ35" s="187" t="str">
        <f>IF(AJ5&gt;$O1,"",IF(AJ5=$O1,0.5*AI35*(1+'Invoer Parameters'!$D62),AI35*(1+'Invoer Parameters'!$D62)))</f>
        <v/>
      </c>
      <c r="AK35" s="187" t="str">
        <f>IF(AK5&gt;$O1,"",IF(AK5=$O1,0.5*AJ35*(1+'Invoer Parameters'!$D62),AJ35*(1+'Invoer Parameters'!$D62)))</f>
        <v/>
      </c>
      <c r="AL35" s="187" t="str">
        <f>IF(AL5&gt;$O1,"",IF(AL5=$O1,0.5*AK35*(1+'Invoer Parameters'!$D62),AK35*(1+'Invoer Parameters'!$D62)))</f>
        <v/>
      </c>
    </row>
    <row r="36" spans="1:38">
      <c r="B36" s="175"/>
    </row>
    <row r="37" spans="1:38">
      <c r="A37" s="105"/>
      <c r="B37" s="175"/>
    </row>
    <row r="38" spans="1:38">
      <c r="B38" s="175"/>
    </row>
    <row r="39" spans="1:38">
      <c r="A39" s="107"/>
      <c r="B39" s="175"/>
    </row>
    <row r="40" spans="1:38">
      <c r="A40" s="107"/>
    </row>
    <row r="43" spans="1:38" hidden="1">
      <c r="A43" s="101"/>
      <c r="B43" s="171" t="s">
        <v>251</v>
      </c>
      <c r="C43" s="108" t="e">
        <f>(-'Invoer Parameters'!D62*(((1+'Invoer Parameters'!D62)^(OPEX!O1-OPEX!J1))*('Invoer Parameters'!#REF!)))/(1-((1+'Invoer Parameters'!D62)^(1+OPEX!O1-OPEX!J1)))/1000</f>
        <v>#REF!</v>
      </c>
      <c r="D43" s="108"/>
      <c r="E43" s="108"/>
      <c r="F43" s="108"/>
      <c r="G43" s="108"/>
    </row>
    <row r="44" spans="1:38" hidden="1">
      <c r="A44" s="101"/>
      <c r="B44" s="171" t="s">
        <v>250</v>
      </c>
      <c r="C44" s="71" t="e">
        <f>-FV('Invoer Parameters'!D62,O1-J1,0,'Invoer Parameters'!#REF!)/1000</f>
        <v>#REF!</v>
      </c>
      <c r="D44" s="71"/>
      <c r="E44" s="71"/>
      <c r="F44" s="71"/>
      <c r="G44" s="71"/>
    </row>
    <row r="45" spans="1:38" hidden="1">
      <c r="A45" s="101"/>
      <c r="H45" s="27">
        <f>12*(O1-J1)</f>
        <v>-24348</v>
      </c>
    </row>
    <row r="46" spans="1:38" hidden="1">
      <c r="A46" s="101"/>
      <c r="B46" s="171" t="s">
        <v>253</v>
      </c>
      <c r="C46" s="109" t="e">
        <f>-FV('Invoer Parameters'!D62,O1-J1,0,'Invoer Parameters'!#REF!)</f>
        <v>#REF!</v>
      </c>
      <c r="D46" s="109"/>
      <c r="E46" s="109"/>
      <c r="F46" s="109"/>
      <c r="G46" s="109"/>
    </row>
    <row r="47" spans="1:38" hidden="1">
      <c r="A47" s="101"/>
      <c r="B47" s="171" t="s">
        <v>252</v>
      </c>
      <c r="C47" s="110" t="e">
        <f>'Invoer Parameters'!#REF!</f>
        <v>#REF!</v>
      </c>
      <c r="D47" s="110"/>
      <c r="E47" s="110"/>
      <c r="F47" s="110"/>
      <c r="G47" s="110"/>
    </row>
    <row r="48" spans="1:38" hidden="1">
      <c r="C48" s="110"/>
      <c r="D48" s="110"/>
      <c r="E48" s="110"/>
      <c r="F48" s="110"/>
      <c r="G48" s="110"/>
    </row>
  </sheetData>
  <sheetProtection algorithmName="SHA-512" hashValue="9AJ8CaEmgVXhjj7OYw/fYvRX+ODcxZ44erIE5Otvrm4UruvXDUAa3zFgP/uf8fBhLNZMzyXtWHJpc48G7bunLw==" saltValue="zbE+OUr5KnD6+zwVw6oH4w==" spinCount="100000" sheet="1" objects="1" scenarios="1"/>
  <mergeCells count="1">
    <mergeCell ref="K1:M1"/>
  </mergeCells>
  <conditionalFormatting sqref="AE9:AR9">
    <cfRule type="cellIs" dxfId="16" priority="34" operator="equal">
      <formula>"Afbouwjaar"</formula>
    </cfRule>
  </conditionalFormatting>
  <conditionalFormatting sqref="H5:AR5">
    <cfRule type="cellIs" dxfId="15" priority="41" operator="between">
      <formula>$J$1</formula>
      <formula>$O$1</formula>
    </cfRule>
  </conditionalFormatting>
  <conditionalFormatting sqref="AO11:AO30">
    <cfRule type="expression" dxfId="14" priority="10">
      <formula>IF($AO$5&gt;$O$1,1,0)&gt;0</formula>
    </cfRule>
    <cfRule type="expression" dxfId="13" priority="14">
      <formula>IF($O$1&gt;=$AO$5,1,0)&gt;0</formula>
    </cfRule>
  </conditionalFormatting>
  <conditionalFormatting sqref="AP11:AP30">
    <cfRule type="expression" dxfId="12" priority="11">
      <formula>IF($AP$5&gt;$O$1,1,0)&gt;0</formula>
    </cfRule>
    <cfRule type="expression" dxfId="11" priority="13">
      <formula>IF($O$1&gt;=$AP$5,1,0)&gt;0</formula>
    </cfRule>
  </conditionalFormatting>
  <conditionalFormatting sqref="C8:E8">
    <cfRule type="expression" dxfId="10" priority="5">
      <formula>IF(SUM($C$11:$C$30)&lt;&gt;$C$8,1,0)&gt;0</formula>
    </cfRule>
  </conditionalFormatting>
  <conditionalFormatting sqref="C9:E9">
    <cfRule type="notContainsBlanks" dxfId="9" priority="6">
      <formula>LEN(TRIM(C9))&gt;0</formula>
    </cfRule>
  </conditionalFormatting>
  <conditionalFormatting sqref="C9:M9">
    <cfRule type="expression" dxfId="8" priority="7">
      <formula>IF(SUM($C$11:$C$30)&lt;&gt;$C$8,1,0)&gt;0</formula>
    </cfRule>
  </conditionalFormatting>
  <conditionalFormatting sqref="AM11:AM30">
    <cfRule type="expression" dxfId="7" priority="3">
      <formula>IF($AM$5&gt;$O$1,1,0)&gt;0</formula>
    </cfRule>
    <cfRule type="expression" dxfId="6" priority="4">
      <formula>IF($O$1&gt;=$AM$5,1,0)&gt;0</formula>
    </cfRule>
  </conditionalFormatting>
  <conditionalFormatting sqref="AQ11:AQ30">
    <cfRule type="expression" dxfId="5" priority="1">
      <formula>IF($O$1&gt;=$AQ$5,1,0)&gt;0</formula>
    </cfRule>
    <cfRule type="expression" dxfId="4" priority="2">
      <formula>IF($AQ$5&gt;$O$1,1,0)&gt;0</formula>
    </cfRule>
  </conditionalFormatting>
  <dataValidations count="1">
    <dataValidation type="whole" operator="greaterThanOrEqual" allowBlank="1" showErrorMessage="1" errorTitle="waarde niet toegestaan" error="waarde moet groter dan nul en mag geen tekst bevatten" sqref="H11:AR30" xr:uid="{00000000-0002-0000-0300-000000000000}">
      <formula1>0</formula1>
    </dataValidation>
  </dataValidation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OPEX</oddHeader>
    <oddFooter>&amp;L&amp;8&amp;F &amp;C&amp;8v.20190215&amp;R&amp;8&amp;P van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N19"/>
  <sheetViews>
    <sheetView workbookViewId="0"/>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0" ht="31.5">
      <c r="A1" s="21" t="s">
        <v>222</v>
      </c>
    </row>
    <row r="2" spans="1:40" ht="15">
      <c r="A2" s="67" t="str">
        <f>Instructies!B2</f>
        <v>IJmuiden Ver kavel Beta - Versie 30-1-2024</v>
      </c>
    </row>
    <row r="5" spans="1:40" s="204" customFormat="1" ht="15.75">
      <c r="A5" s="202"/>
      <c r="B5" s="202"/>
      <c r="C5" s="202"/>
      <c r="D5" s="201" t="s">
        <v>225</v>
      </c>
      <c r="E5" s="203">
        <f>'Invoer Parameters'!F78</f>
        <v>2029</v>
      </c>
      <c r="F5" s="201" t="s">
        <v>226</v>
      </c>
      <c r="G5" s="203">
        <f>'Invoer Parameters'!F79</f>
        <v>0</v>
      </c>
      <c r="H5" s="202"/>
      <c r="I5" s="202"/>
      <c r="J5" s="202"/>
      <c r="K5" s="202"/>
      <c r="L5" s="202"/>
      <c r="M5" s="202"/>
      <c r="N5" s="202"/>
      <c r="O5" s="202"/>
      <c r="P5" s="202"/>
      <c r="Q5" s="202"/>
      <c r="R5" s="202"/>
      <c r="S5" s="202"/>
      <c r="T5" s="202"/>
      <c r="U5" s="202"/>
      <c r="V5" s="202"/>
      <c r="W5" s="202"/>
      <c r="X5" s="202"/>
      <c r="Y5" s="202"/>
      <c r="Z5" s="202"/>
      <c r="AA5" s="202"/>
      <c r="AB5" s="202"/>
    </row>
    <row r="6" spans="1:40">
      <c r="A6" s="216" t="s">
        <v>97</v>
      </c>
      <c r="B6" s="28"/>
      <c r="C6" s="28">
        <f>'Invoer Parameters'!$B$66</f>
        <v>0</v>
      </c>
      <c r="D6" s="28">
        <f>C6+1</f>
        <v>1</v>
      </c>
      <c r="E6" s="28">
        <f t="shared" ref="E6:T7" si="0">D6+1</f>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8">
        <f t="shared" si="0"/>
        <v>13</v>
      </c>
      <c r="Q6" s="28">
        <f t="shared" si="0"/>
        <v>14</v>
      </c>
      <c r="R6" s="28">
        <f t="shared" si="0"/>
        <v>15</v>
      </c>
      <c r="S6" s="28">
        <f t="shared" si="0"/>
        <v>16</v>
      </c>
      <c r="T6" s="28">
        <f t="shared" si="0"/>
        <v>17</v>
      </c>
      <c r="U6" s="28">
        <f t="shared" ref="U6:AB7" si="1">T6+1</f>
        <v>18</v>
      </c>
      <c r="V6" s="28">
        <f t="shared" si="1"/>
        <v>19</v>
      </c>
      <c r="W6" s="28">
        <f t="shared" si="1"/>
        <v>20</v>
      </c>
      <c r="X6" s="28">
        <f t="shared" si="1"/>
        <v>21</v>
      </c>
      <c r="Y6" s="28">
        <f t="shared" si="1"/>
        <v>22</v>
      </c>
      <c r="Z6" s="28">
        <f t="shared" si="1"/>
        <v>23</v>
      </c>
      <c r="AA6" s="28">
        <f t="shared" si="1"/>
        <v>24</v>
      </c>
      <c r="AB6" s="28">
        <f t="shared" si="1"/>
        <v>25</v>
      </c>
      <c r="AC6" s="28">
        <f t="shared" ref="AC6:AC7" si="2">AB6+1</f>
        <v>26</v>
      </c>
      <c r="AD6" s="28">
        <f t="shared" ref="AD6:AD7" si="3">AC6+1</f>
        <v>27</v>
      </c>
      <c r="AE6" s="28">
        <f t="shared" ref="AE6:AE7" si="4">AD6+1</f>
        <v>28</v>
      </c>
      <c r="AF6" s="28">
        <f t="shared" ref="AF6:AF7" si="5">AE6+1</f>
        <v>29</v>
      </c>
      <c r="AG6" s="28">
        <f t="shared" ref="AG6:AG7" si="6">AF6+1</f>
        <v>30</v>
      </c>
      <c r="AH6" s="28">
        <f t="shared" ref="AH6:AH7" si="7">AG6+1</f>
        <v>31</v>
      </c>
      <c r="AI6" s="28">
        <f t="shared" ref="AI6:AI7" si="8">AH6+1</f>
        <v>32</v>
      </c>
      <c r="AJ6" s="28">
        <f t="shared" ref="AJ6:AJ7" si="9">AI6+1</f>
        <v>33</v>
      </c>
      <c r="AK6" s="28">
        <f t="shared" ref="AK6:AK7" si="10">AJ6+1</f>
        <v>34</v>
      </c>
      <c r="AL6" s="28">
        <f t="shared" ref="AL6:AL7" si="11">AK6+1</f>
        <v>35</v>
      </c>
      <c r="AM6" s="28">
        <f t="shared" ref="AM6:AM7" si="12">AL6+1</f>
        <v>36</v>
      </c>
      <c r="AN6" s="28">
        <f t="shared" ref="AN6:AN7" si="13">AM6+1</f>
        <v>37</v>
      </c>
    </row>
    <row r="7" spans="1:40">
      <c r="A7" s="216" t="s">
        <v>98</v>
      </c>
      <c r="B7" s="28"/>
      <c r="C7" s="28">
        <v>0</v>
      </c>
      <c r="D7" s="28">
        <f>C7+1</f>
        <v>1</v>
      </c>
      <c r="E7" s="28">
        <f t="shared" si="0"/>
        <v>2</v>
      </c>
      <c r="F7" s="28">
        <f t="shared" si="0"/>
        <v>3</v>
      </c>
      <c r="G7" s="28">
        <f t="shared" si="0"/>
        <v>4</v>
      </c>
      <c r="H7" s="28">
        <f t="shared" si="0"/>
        <v>5</v>
      </c>
      <c r="I7" s="28">
        <f t="shared" si="0"/>
        <v>6</v>
      </c>
      <c r="J7" s="28">
        <f t="shared" si="0"/>
        <v>7</v>
      </c>
      <c r="K7" s="28">
        <f t="shared" si="0"/>
        <v>8</v>
      </c>
      <c r="L7" s="28">
        <f t="shared" si="0"/>
        <v>9</v>
      </c>
      <c r="M7" s="28">
        <f t="shared" si="0"/>
        <v>10</v>
      </c>
      <c r="N7" s="28">
        <f t="shared" si="0"/>
        <v>11</v>
      </c>
      <c r="O7" s="28">
        <f t="shared" si="0"/>
        <v>12</v>
      </c>
      <c r="P7" s="28">
        <f t="shared" si="0"/>
        <v>13</v>
      </c>
      <c r="Q7" s="28">
        <f t="shared" si="0"/>
        <v>14</v>
      </c>
      <c r="R7" s="28">
        <f t="shared" si="0"/>
        <v>15</v>
      </c>
      <c r="S7" s="28">
        <f t="shared" si="0"/>
        <v>16</v>
      </c>
      <c r="T7" s="28">
        <f t="shared" si="0"/>
        <v>17</v>
      </c>
      <c r="U7" s="28">
        <f t="shared" si="1"/>
        <v>18</v>
      </c>
      <c r="V7" s="28">
        <f t="shared" si="1"/>
        <v>19</v>
      </c>
      <c r="W7" s="28">
        <f t="shared" si="1"/>
        <v>20</v>
      </c>
      <c r="X7" s="28">
        <f t="shared" si="1"/>
        <v>21</v>
      </c>
      <c r="Y7" s="28">
        <f t="shared" si="1"/>
        <v>22</v>
      </c>
      <c r="Z7" s="28">
        <f t="shared" si="1"/>
        <v>23</v>
      </c>
      <c r="AA7" s="28">
        <f t="shared" si="1"/>
        <v>24</v>
      </c>
      <c r="AB7" s="28">
        <f t="shared" si="1"/>
        <v>25</v>
      </c>
      <c r="AC7" s="28">
        <f t="shared" si="2"/>
        <v>26</v>
      </c>
      <c r="AD7" s="28">
        <f t="shared" si="3"/>
        <v>27</v>
      </c>
      <c r="AE7" s="28">
        <f t="shared" si="4"/>
        <v>28</v>
      </c>
      <c r="AF7" s="28">
        <f t="shared" si="5"/>
        <v>29</v>
      </c>
      <c r="AG7" s="28">
        <f t="shared" si="6"/>
        <v>30</v>
      </c>
      <c r="AH7" s="28">
        <f t="shared" si="7"/>
        <v>31</v>
      </c>
      <c r="AI7" s="28">
        <f t="shared" si="8"/>
        <v>32</v>
      </c>
      <c r="AJ7" s="28">
        <f t="shared" si="9"/>
        <v>33</v>
      </c>
      <c r="AK7" s="28">
        <f t="shared" si="10"/>
        <v>34</v>
      </c>
      <c r="AL7" s="28">
        <f t="shared" si="11"/>
        <v>35</v>
      </c>
      <c r="AM7" s="28">
        <f t="shared" si="12"/>
        <v>36</v>
      </c>
      <c r="AN7" s="28">
        <f t="shared" si="13"/>
        <v>37</v>
      </c>
    </row>
    <row r="8" spans="1:40">
      <c r="A8" s="1" t="s">
        <v>313</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c r="A9" s="199" t="s">
        <v>300</v>
      </c>
      <c r="C9" s="29">
        <f>IF( AND(C$6&gt;='Invoer Parameters'!$B25,C$6&lt;='Invoer Parameters'!D$21 ),'Invoer Parameters'!$D25,0)</f>
        <v>0</v>
      </c>
      <c r="D9" s="29">
        <f>IF( AND(D$6&gt;='Invoer Parameters'!$B25,D$6&lt;='Invoer Parameters'!D$21 ),'Invoer Parameters'!$D25,0)</f>
        <v>0</v>
      </c>
      <c r="E9" s="29">
        <f>IF( AND(E$6&gt;='Invoer Parameters'!$B25,E$6&lt;='Invoer Parameters'!$D$21 ),'Invoer Parameters'!$D25,0)</f>
        <v>0</v>
      </c>
      <c r="F9" s="29">
        <f>IF( AND(F$6&gt;='Invoer Parameters'!$B25,F$6&lt;='Invoer Parameters'!$D$21 ),'Invoer Parameters'!$D25,0)</f>
        <v>0</v>
      </c>
      <c r="G9" s="29">
        <f>IF( AND(G$6&gt;='Invoer Parameters'!$B25,G$6&lt;='Invoer Parameters'!$D$21 ),'Invoer Parameters'!$D25,0)</f>
        <v>0</v>
      </c>
      <c r="H9" s="29">
        <f>IF( AND(H$6&gt;='Invoer Parameters'!$B25,H$6&lt;='Invoer Parameters'!$D$21 ),'Invoer Parameters'!$D25,0)</f>
        <v>0</v>
      </c>
      <c r="I9" s="29">
        <f>IF( AND(I$6&gt;='Invoer Parameters'!$B25,I$6&lt;='Invoer Parameters'!$D$21 ),'Invoer Parameters'!$D25,0)</f>
        <v>0</v>
      </c>
      <c r="J9" s="29">
        <f>IF( AND(J$6&gt;='Invoer Parameters'!$B25,J$6&lt;='Invoer Parameters'!$D$21 ),'Invoer Parameters'!$D25,0)</f>
        <v>0</v>
      </c>
      <c r="K9" s="29">
        <f>IF( AND(K$6&gt;='Invoer Parameters'!$B25,K$6&lt;='Invoer Parameters'!$D$21 ),'Invoer Parameters'!$D25,0)</f>
        <v>0</v>
      </c>
      <c r="L9" s="29">
        <f>IF( AND(L$6&gt;='Invoer Parameters'!$B25,L$6&lt;='Invoer Parameters'!$D$21 ),'Invoer Parameters'!$D25,0)</f>
        <v>0</v>
      </c>
      <c r="M9" s="29">
        <f>IF( AND(M$6&gt;='Invoer Parameters'!$B25,M$6&lt;='Invoer Parameters'!$D$21 ),'Invoer Parameters'!$D25,0)</f>
        <v>0</v>
      </c>
      <c r="N9" s="29">
        <f>IF( AND(N$6&gt;='Invoer Parameters'!$B25,N$6&lt;='Invoer Parameters'!$D$21 ),'Invoer Parameters'!$D25,0)</f>
        <v>0</v>
      </c>
      <c r="O9" s="29">
        <f>IF( AND(O$6&gt;='Invoer Parameters'!$B25,O$6&lt;='Invoer Parameters'!$D$21 ),'Invoer Parameters'!$D25,0)</f>
        <v>0</v>
      </c>
      <c r="P9" s="29">
        <f>IF( AND(P$6&gt;='Invoer Parameters'!$B25,P$6&lt;='Invoer Parameters'!$D$21 ),'Invoer Parameters'!$D25,0)</f>
        <v>0</v>
      </c>
      <c r="Q9" s="29">
        <f>IF( AND(Q$6&gt;='Invoer Parameters'!$B25,Q$6&lt;='Invoer Parameters'!$D$21 ),'Invoer Parameters'!$D25,0)</f>
        <v>0</v>
      </c>
      <c r="R9" s="29">
        <f>IF( AND(R$6&gt;='Invoer Parameters'!$B25,R$6&lt;='Invoer Parameters'!$D$21 ),'Invoer Parameters'!$D25,0)</f>
        <v>0</v>
      </c>
      <c r="S9" s="29">
        <f>IF( AND(S$6&gt;='Invoer Parameters'!$B25,S$6&lt;='Invoer Parameters'!$D$21 ),'Invoer Parameters'!$D25,0)</f>
        <v>0</v>
      </c>
      <c r="T9" s="29">
        <f>IF( AND(T$6&gt;='Invoer Parameters'!$B25,T$6&lt;='Invoer Parameters'!$D$21 ),'Invoer Parameters'!$D25,0)</f>
        <v>0</v>
      </c>
      <c r="U9" s="29">
        <f>IF( AND(U$6&gt;='Invoer Parameters'!$B25,U$6&lt;='Invoer Parameters'!$D$21 ),'Invoer Parameters'!$D25,0)</f>
        <v>0</v>
      </c>
      <c r="V9" s="29">
        <f>IF( AND(V$6&gt;='Invoer Parameters'!$B25,V$6&lt;='Invoer Parameters'!$D$21 ),'Invoer Parameters'!$D25,0)</f>
        <v>0</v>
      </c>
      <c r="W9" s="29">
        <f>IF( AND(W$6&gt;='Invoer Parameters'!$B25,W$6&lt;='Invoer Parameters'!$D$21 ),'Invoer Parameters'!$D25,0)</f>
        <v>0</v>
      </c>
      <c r="X9" s="29">
        <f>IF( AND(X$6&gt;='Invoer Parameters'!$B25,X$6&lt;='Invoer Parameters'!$D$21 ),'Invoer Parameters'!$D25,0)</f>
        <v>0</v>
      </c>
      <c r="Y9" s="29">
        <f>IF( AND(Y$6&gt;='Invoer Parameters'!$B25,Y$6&lt;='Invoer Parameters'!$D$21 ),'Invoer Parameters'!$D25,0)</f>
        <v>0</v>
      </c>
      <c r="Z9" s="29">
        <f>IF( AND(Z$6&gt;='Invoer Parameters'!$B25,Z$6&lt;='Invoer Parameters'!$D$21 ),'Invoer Parameters'!$D25,0)</f>
        <v>0</v>
      </c>
      <c r="AA9" s="29">
        <f>IF( AND(AA$6&gt;='Invoer Parameters'!$B25,AA$6&lt;='Invoer Parameters'!$D$21 ),'Invoer Parameters'!$D25,0)</f>
        <v>0</v>
      </c>
      <c r="AB9" s="29">
        <f>IF( AND(AB$6&gt;='Invoer Parameters'!$B25,AB$6&lt;='Invoer Parameters'!$D$21 ),'Invoer Parameters'!$D25,0)</f>
        <v>0</v>
      </c>
      <c r="AC9" s="29">
        <f>IF( AND(AC$6&gt;='Invoer Parameters'!$B25,AC$6&lt;='Invoer Parameters'!$D$21 ),'Invoer Parameters'!$D25,0)</f>
        <v>0</v>
      </c>
      <c r="AD9" s="29">
        <f>IF( AND(AD$6&gt;='Invoer Parameters'!$B25,AD$6&lt;='Invoer Parameters'!$D$21 ),'Invoer Parameters'!$D25,0)</f>
        <v>0</v>
      </c>
      <c r="AE9" s="29">
        <f>IF( AND(AE$6&gt;='Invoer Parameters'!$B25,AE$6&lt;='Invoer Parameters'!$D$21 ),'Invoer Parameters'!$D25,0)</f>
        <v>0</v>
      </c>
      <c r="AF9" s="29">
        <f>IF( AND(AF$6&gt;='Invoer Parameters'!$B25,AF$6&lt;='Invoer Parameters'!$D$21 ),'Invoer Parameters'!$D25,0)</f>
        <v>0</v>
      </c>
      <c r="AG9" s="29">
        <f>IF( AND(AG$6&gt;='Invoer Parameters'!$B25,AG$6&lt;='Invoer Parameters'!$D$21 ),'Invoer Parameters'!$D25,0)</f>
        <v>0</v>
      </c>
      <c r="AH9" s="29">
        <f>IF( AND(AH$6&gt;='Invoer Parameters'!$B25,AH$6&lt;='Invoer Parameters'!$D$21 ),'Invoer Parameters'!$D25,0)</f>
        <v>0</v>
      </c>
      <c r="AI9" s="29">
        <f>IF( AND(AI$6&gt;='Invoer Parameters'!$B25,AI$6&lt;='Invoer Parameters'!$D$21 ),'Invoer Parameters'!$D25,0)</f>
        <v>0</v>
      </c>
      <c r="AJ9" s="29">
        <f>IF( AND(AJ$6&gt;='Invoer Parameters'!$B25,AJ$6&lt;='Invoer Parameters'!$D$21 ),'Invoer Parameters'!$D25,0)</f>
        <v>0</v>
      </c>
      <c r="AK9" s="29">
        <f>IF( AND(AK$6&gt;='Invoer Parameters'!$B25,AK$6&lt;='Invoer Parameters'!$D$21 ),'Invoer Parameters'!$D25,0)</f>
        <v>0</v>
      </c>
      <c r="AL9" s="29">
        <f>IF( AND(AL$6&gt;='Invoer Parameters'!$B25,AL$6&lt;='Invoer Parameters'!$D$21 ),'Invoer Parameters'!$D25,0)</f>
        <v>0</v>
      </c>
      <c r="AM9" s="29">
        <f>IF( AND(AM$6&gt;='Invoer Parameters'!$B25,AM$6&lt;='Invoer Parameters'!$D$21 ),'Invoer Parameters'!$D25,0)</f>
        <v>0</v>
      </c>
      <c r="AN9" s="29">
        <f>IF( AND(AN$6&gt;='Invoer Parameters'!$B25,AN$6&lt;='Invoer Parameters'!$D$21 ),'Invoer Parameters'!$D25,0)</f>
        <v>0</v>
      </c>
    </row>
    <row r="10" spans="1:40">
      <c r="A10" s="199" t="s">
        <v>301</v>
      </c>
      <c r="C10" s="29">
        <f>IF( AND(C$6&gt;='Invoer Parameters'!$B26,C$6&lt;='Invoer Parameters'!D$21 ),'Invoer Parameters'!$D26,0)</f>
        <v>0</v>
      </c>
      <c r="D10" s="29">
        <f>IF( AND(D$6&gt;='Invoer Parameters'!$B26,D$6&lt;='Invoer Parameters'!D$21 ),'Invoer Parameters'!$D26,0)</f>
        <v>0</v>
      </c>
      <c r="E10" s="29">
        <f>IF( AND(E$6&gt;='Invoer Parameters'!$B26,E$6&lt;='Invoer Parameters'!$D$21 ),'Invoer Parameters'!$D26,0)</f>
        <v>0</v>
      </c>
      <c r="F10" s="29">
        <f>IF( AND(F$6&gt;='Invoer Parameters'!$B26,F$6&lt;='Invoer Parameters'!$D$21 ),'Invoer Parameters'!$D26,0)</f>
        <v>0</v>
      </c>
      <c r="G10" s="29">
        <f>IF( AND(G$6&gt;='Invoer Parameters'!$B26,G$6&lt;='Invoer Parameters'!$D$21 ),'Invoer Parameters'!$D26,0)</f>
        <v>0</v>
      </c>
      <c r="H10" s="29">
        <f>IF( AND(H$6&gt;='Invoer Parameters'!$B26,H$6&lt;='Invoer Parameters'!$D$21 ),'Invoer Parameters'!$D26,0)</f>
        <v>0</v>
      </c>
      <c r="I10" s="29">
        <f>IF( AND(I$6&gt;='Invoer Parameters'!$B26,I$6&lt;='Invoer Parameters'!$D$21 ),'Invoer Parameters'!$D26,0)</f>
        <v>0</v>
      </c>
      <c r="J10" s="29">
        <f>IF( AND(J$6&gt;='Invoer Parameters'!$B26,J$6&lt;='Invoer Parameters'!$D$21 ),'Invoer Parameters'!$D26,0)</f>
        <v>0</v>
      </c>
      <c r="K10" s="29">
        <f>IF( AND(K$6&gt;='Invoer Parameters'!$B26,K$6&lt;='Invoer Parameters'!$D$21 ),'Invoer Parameters'!$D26,0)</f>
        <v>0</v>
      </c>
      <c r="L10" s="29">
        <f>IF( AND(L$6&gt;='Invoer Parameters'!$B26,L$6&lt;='Invoer Parameters'!$D$21 ),'Invoer Parameters'!$D26,0)</f>
        <v>0</v>
      </c>
      <c r="M10" s="29">
        <f>IF( AND(M$6&gt;='Invoer Parameters'!$B26,M$6&lt;='Invoer Parameters'!$D$21 ),'Invoer Parameters'!$D26,0)</f>
        <v>0</v>
      </c>
      <c r="N10" s="29">
        <f>IF( AND(N$6&gt;='Invoer Parameters'!$B26,N$6&lt;='Invoer Parameters'!$D$21 ),'Invoer Parameters'!$D26,0)</f>
        <v>0</v>
      </c>
      <c r="O10" s="29">
        <f>IF( AND(O$6&gt;='Invoer Parameters'!$B26,O$6&lt;='Invoer Parameters'!$D$21 ),'Invoer Parameters'!$D26,0)</f>
        <v>0</v>
      </c>
      <c r="P10" s="29">
        <f>IF( AND(P$6&gt;='Invoer Parameters'!$B26,P$6&lt;='Invoer Parameters'!$D$21 ),'Invoer Parameters'!$D26,0)</f>
        <v>0</v>
      </c>
      <c r="Q10" s="29">
        <f>IF( AND(Q$6&gt;='Invoer Parameters'!$B26,Q$6&lt;='Invoer Parameters'!$D$21 ),'Invoer Parameters'!$D26,0)</f>
        <v>0</v>
      </c>
      <c r="R10" s="29">
        <f>IF( AND(R$6&gt;='Invoer Parameters'!$B26,R$6&lt;='Invoer Parameters'!$D$21 ),'Invoer Parameters'!$D26,0)</f>
        <v>0</v>
      </c>
      <c r="S10" s="29">
        <f>IF( AND(S$6&gt;='Invoer Parameters'!$B26,S$6&lt;='Invoer Parameters'!$D$21 ),'Invoer Parameters'!$D26,0)</f>
        <v>0</v>
      </c>
      <c r="T10" s="29">
        <f>IF( AND(T$6&gt;='Invoer Parameters'!$B26,T$6&lt;='Invoer Parameters'!$D$21 ),'Invoer Parameters'!$D26,0)</f>
        <v>0</v>
      </c>
      <c r="U10" s="29">
        <f>IF( AND(U$6&gt;='Invoer Parameters'!$B26,U$6&lt;='Invoer Parameters'!$D$21 ),'Invoer Parameters'!$D26,0)</f>
        <v>0</v>
      </c>
      <c r="V10" s="29">
        <f>IF( AND(V$6&gt;='Invoer Parameters'!$B26,V$6&lt;='Invoer Parameters'!$D$21 ),'Invoer Parameters'!$D26,0)</f>
        <v>0</v>
      </c>
      <c r="W10" s="29">
        <f>IF( AND(W$6&gt;='Invoer Parameters'!$B26,W$6&lt;='Invoer Parameters'!$D$21 ),'Invoer Parameters'!$D26,0)</f>
        <v>0</v>
      </c>
      <c r="X10" s="29">
        <f>IF( AND(X$6&gt;='Invoer Parameters'!$B26,X$6&lt;='Invoer Parameters'!$D$21 ),'Invoer Parameters'!$D26,0)</f>
        <v>0</v>
      </c>
      <c r="Y10" s="29">
        <f>IF( AND(Y$6&gt;='Invoer Parameters'!$B26,Y$6&lt;='Invoer Parameters'!$D$21 ),'Invoer Parameters'!$D26,0)</f>
        <v>0</v>
      </c>
      <c r="Z10" s="29">
        <f>IF( AND(Z$6&gt;='Invoer Parameters'!$B26,Z$6&lt;='Invoer Parameters'!$D$21 ),'Invoer Parameters'!$D26,0)</f>
        <v>0</v>
      </c>
      <c r="AA10" s="29">
        <f>IF( AND(AA$6&gt;='Invoer Parameters'!$B26,AA$6&lt;='Invoer Parameters'!$D$21 ),'Invoer Parameters'!$D26,0)</f>
        <v>0</v>
      </c>
      <c r="AB10" s="29">
        <f>IF( AND(AB$6&gt;='Invoer Parameters'!$B26,AB$6&lt;='Invoer Parameters'!$D$21 ),'Invoer Parameters'!$D26,0)</f>
        <v>0</v>
      </c>
      <c r="AC10" s="29">
        <f>IF( AND(AC$6&gt;='Invoer Parameters'!$B26,AC$6&lt;='Invoer Parameters'!$D$21 ),'Invoer Parameters'!$D26,0)</f>
        <v>0</v>
      </c>
      <c r="AD10" s="29">
        <f>IF( AND(AD$6&gt;='Invoer Parameters'!$B26,AD$6&lt;='Invoer Parameters'!$D$21 ),'Invoer Parameters'!$D26,0)</f>
        <v>0</v>
      </c>
      <c r="AE10" s="29">
        <f>IF( AND(AE$6&gt;='Invoer Parameters'!$B26,AE$6&lt;='Invoer Parameters'!$D$21 ),'Invoer Parameters'!$D26,0)</f>
        <v>0</v>
      </c>
      <c r="AF10" s="29">
        <f>IF( AND(AF$6&gt;='Invoer Parameters'!$B26,AF$6&lt;='Invoer Parameters'!$D$21 ),'Invoer Parameters'!$D26,0)</f>
        <v>0</v>
      </c>
      <c r="AG10" s="29">
        <f>IF( AND(AG$6&gt;='Invoer Parameters'!$B26,AG$6&lt;='Invoer Parameters'!$D$21 ),'Invoer Parameters'!$D26,0)</f>
        <v>0</v>
      </c>
      <c r="AH10" s="29">
        <f>IF( AND(AH$6&gt;='Invoer Parameters'!$B26,AH$6&lt;='Invoer Parameters'!$D$21 ),'Invoer Parameters'!$D26,0)</f>
        <v>0</v>
      </c>
      <c r="AI10" s="29">
        <f>IF( AND(AI$6&gt;='Invoer Parameters'!$B26,AI$6&lt;='Invoer Parameters'!$D$21 ),'Invoer Parameters'!$D26,0)</f>
        <v>0</v>
      </c>
      <c r="AJ10" s="29">
        <f>IF( AND(AJ$6&gt;='Invoer Parameters'!$B26,AJ$6&lt;='Invoer Parameters'!$D$21 ),'Invoer Parameters'!$D26,0)</f>
        <v>0</v>
      </c>
      <c r="AK10" s="29">
        <f>IF( AND(AK$6&gt;='Invoer Parameters'!$B26,AK$6&lt;='Invoer Parameters'!$D$21 ),'Invoer Parameters'!$D26,0)</f>
        <v>0</v>
      </c>
      <c r="AL10" s="29">
        <f>IF( AND(AL$6&gt;='Invoer Parameters'!$B26,AL$6&lt;='Invoer Parameters'!$D$21 ),'Invoer Parameters'!$D26,0)</f>
        <v>0</v>
      </c>
      <c r="AM10" s="29">
        <f>IF( AND(AM$6&gt;='Invoer Parameters'!$B26,AM$6&lt;='Invoer Parameters'!$D$21 ),'Invoer Parameters'!$D26,0)</f>
        <v>0</v>
      </c>
      <c r="AN10" s="29">
        <f>IF( AND(AN$6&gt;='Invoer Parameters'!$B26,AN$6&lt;='Invoer Parameters'!$D$21 ),'Invoer Parameters'!$D26,0)</f>
        <v>0</v>
      </c>
    </row>
    <row r="11" spans="1:40">
      <c r="A11" s="199" t="s">
        <v>302</v>
      </c>
      <c r="C11" s="29">
        <f>IF( AND(C$6&gt;='Invoer Parameters'!$B28,C$6&lt;='Invoer Parameters'!D$21 ),'Invoer Parameters'!$D28,0)</f>
        <v>0</v>
      </c>
      <c r="D11" s="29">
        <f>IF( AND(D$6&gt;='Invoer Parameters'!$B28,D$6&lt;='Invoer Parameters'!D$21 ),'Invoer Parameters'!$D28,0)</f>
        <v>0</v>
      </c>
      <c r="E11" s="29">
        <f>IF( AND(E$6&gt;='Invoer Parameters'!$B28,E$6&lt;='Invoer Parameters'!$D$21 ),'Invoer Parameters'!$D28,0)</f>
        <v>0</v>
      </c>
      <c r="F11" s="29">
        <f>IF( AND(F$6&gt;='Invoer Parameters'!$B28,F$6&lt;='Invoer Parameters'!$D$21 ),'Invoer Parameters'!$D28,0)</f>
        <v>0</v>
      </c>
      <c r="G11" s="29">
        <f>IF( AND(G$6&gt;='Invoer Parameters'!$B28,G$6&lt;='Invoer Parameters'!$D$21 ),'Invoer Parameters'!$D28,0)</f>
        <v>0</v>
      </c>
      <c r="H11" s="29">
        <f>IF( AND(H$6&gt;='Invoer Parameters'!$B28,H$6&lt;='Invoer Parameters'!$D$21 ),'Invoer Parameters'!$D28,0)</f>
        <v>0</v>
      </c>
      <c r="I11" s="29">
        <f>IF( AND(I$6&gt;='Invoer Parameters'!$B28,I$6&lt;='Invoer Parameters'!$D$21 ),'Invoer Parameters'!$D28,0)</f>
        <v>0</v>
      </c>
      <c r="J11" s="29">
        <f>IF( AND(J$6&gt;='Invoer Parameters'!$B28,J$6&lt;='Invoer Parameters'!$D$21 ),'Invoer Parameters'!$D28,0)</f>
        <v>0</v>
      </c>
      <c r="K11" s="29">
        <f>IF( AND(K$6&gt;='Invoer Parameters'!$B28,K$6&lt;='Invoer Parameters'!$D$21 ),'Invoer Parameters'!$D28,0)</f>
        <v>0</v>
      </c>
      <c r="L11" s="29">
        <f>IF( AND(L$6&gt;='Invoer Parameters'!$B28,L$6&lt;='Invoer Parameters'!$D$21 ),'Invoer Parameters'!$D28,0)</f>
        <v>0</v>
      </c>
      <c r="M11" s="29">
        <f>IF( AND(M$6&gt;='Invoer Parameters'!$B28,M$6&lt;='Invoer Parameters'!$D$21 ),'Invoer Parameters'!$D28,0)</f>
        <v>0</v>
      </c>
      <c r="N11" s="29">
        <f>IF( AND(N$6&gt;='Invoer Parameters'!$B28,N$6&lt;='Invoer Parameters'!$D$21 ),'Invoer Parameters'!$D28,0)</f>
        <v>0</v>
      </c>
      <c r="O11" s="29">
        <f>IF( AND(O$6&gt;='Invoer Parameters'!$B28,O$6&lt;='Invoer Parameters'!$D$21 ),'Invoer Parameters'!$D28,0)</f>
        <v>0</v>
      </c>
      <c r="P11" s="29">
        <f>IF( AND(P$6&gt;='Invoer Parameters'!$B28,P$6&lt;='Invoer Parameters'!$D$21 ),'Invoer Parameters'!$D28,0)</f>
        <v>0</v>
      </c>
      <c r="Q11" s="29">
        <f>IF( AND(Q$6&gt;='Invoer Parameters'!$B28,Q$6&lt;='Invoer Parameters'!$D$21 ),'Invoer Parameters'!$D28,0)</f>
        <v>0</v>
      </c>
      <c r="R11" s="29">
        <f>IF( AND(R$6&gt;='Invoer Parameters'!$B28,R$6&lt;='Invoer Parameters'!$D$21 ),'Invoer Parameters'!$D28,0)</f>
        <v>0</v>
      </c>
      <c r="S11" s="29">
        <f>IF( AND(S$6&gt;='Invoer Parameters'!$B28,S$6&lt;='Invoer Parameters'!$D$21 ),'Invoer Parameters'!$D28,0)</f>
        <v>0</v>
      </c>
      <c r="T11" s="29">
        <f>IF( AND(T$6&gt;='Invoer Parameters'!$B28,T$6&lt;='Invoer Parameters'!$D$21 ),'Invoer Parameters'!$D28,0)</f>
        <v>0</v>
      </c>
      <c r="U11" s="29">
        <f>IF( AND(U$6&gt;='Invoer Parameters'!$B28,U$6&lt;='Invoer Parameters'!$D$21 ),'Invoer Parameters'!$D28,0)</f>
        <v>0</v>
      </c>
      <c r="V11" s="29">
        <f>IF( AND(V$6&gt;='Invoer Parameters'!$B28,V$6&lt;='Invoer Parameters'!$D$21 ),'Invoer Parameters'!$D28,0)</f>
        <v>0</v>
      </c>
      <c r="W11" s="29">
        <f>IF( AND(W$6&gt;='Invoer Parameters'!$B28,W$6&lt;='Invoer Parameters'!$D$21 ),'Invoer Parameters'!$D28,0)</f>
        <v>0</v>
      </c>
      <c r="X11" s="29">
        <f>IF( AND(X$6&gt;='Invoer Parameters'!$B28,X$6&lt;='Invoer Parameters'!$D$21 ),'Invoer Parameters'!$D28,0)</f>
        <v>0</v>
      </c>
      <c r="Y11" s="29">
        <f>IF( AND(Y$6&gt;='Invoer Parameters'!$B28,Y$6&lt;='Invoer Parameters'!$D$21 ),'Invoer Parameters'!$D28,0)</f>
        <v>0</v>
      </c>
      <c r="Z11" s="29">
        <f>IF( AND(Z$6&gt;='Invoer Parameters'!$B28,Z$6&lt;='Invoer Parameters'!$D$21 ),'Invoer Parameters'!$D28,0)</f>
        <v>0</v>
      </c>
      <c r="AA11" s="29">
        <f>IF( AND(AA$6&gt;='Invoer Parameters'!$B28,AA$6&lt;='Invoer Parameters'!$D$21 ),'Invoer Parameters'!$D28,0)</f>
        <v>0</v>
      </c>
      <c r="AB11" s="29">
        <f>IF( AND(AB$6&gt;='Invoer Parameters'!$B28,AB$6&lt;='Invoer Parameters'!$D$21 ),'Invoer Parameters'!$D28,0)</f>
        <v>0</v>
      </c>
      <c r="AC11" s="29">
        <f>IF( AND(AC$6&gt;='Invoer Parameters'!$B28,AC$6&lt;='Invoer Parameters'!$D$21 ),'Invoer Parameters'!$D28,0)</f>
        <v>0</v>
      </c>
      <c r="AD11" s="29">
        <f>IF( AND(AD$6&gt;='Invoer Parameters'!$B28,AD$6&lt;='Invoer Parameters'!$D$21 ),'Invoer Parameters'!$D28,0)</f>
        <v>0</v>
      </c>
      <c r="AE11" s="29">
        <f>IF( AND(AE$6&gt;='Invoer Parameters'!$B28,AE$6&lt;='Invoer Parameters'!$D$21 ),'Invoer Parameters'!$D28,0)</f>
        <v>0</v>
      </c>
      <c r="AF11" s="29">
        <f>IF( AND(AF$6&gt;='Invoer Parameters'!$B28,AF$6&lt;='Invoer Parameters'!$D$21 ),'Invoer Parameters'!$D28,0)</f>
        <v>0</v>
      </c>
      <c r="AG11" s="29">
        <f>IF( AND(AG$6&gt;='Invoer Parameters'!$B28,AG$6&lt;='Invoer Parameters'!$D$21 ),'Invoer Parameters'!$D28,0)</f>
        <v>0</v>
      </c>
      <c r="AH11" s="29">
        <f>IF( AND(AH$6&gt;='Invoer Parameters'!$B28,AH$6&lt;='Invoer Parameters'!$D$21 ),'Invoer Parameters'!$D28,0)</f>
        <v>0</v>
      </c>
      <c r="AI11" s="29">
        <f>IF( AND(AI$6&gt;='Invoer Parameters'!$B28,AI$6&lt;='Invoer Parameters'!$D$21 ),'Invoer Parameters'!$D28,0)</f>
        <v>0</v>
      </c>
      <c r="AJ11" s="29">
        <f>IF( AND(AJ$6&gt;='Invoer Parameters'!$B28,AJ$6&lt;='Invoer Parameters'!$D$21 ),'Invoer Parameters'!$D28,0)</f>
        <v>0</v>
      </c>
      <c r="AK11" s="29">
        <f>IF( AND(AK$6&gt;='Invoer Parameters'!$B28,AK$6&lt;='Invoer Parameters'!$D$21 ),'Invoer Parameters'!$D28,0)</f>
        <v>0</v>
      </c>
      <c r="AL11" s="29">
        <f>IF( AND(AL$6&gt;='Invoer Parameters'!$B28,AL$6&lt;='Invoer Parameters'!$D$21 ),'Invoer Parameters'!$D28,0)</f>
        <v>0</v>
      </c>
      <c r="AM11" s="29">
        <f>IF( AND(AM$6&gt;='Invoer Parameters'!$B28,AM$6&lt;='Invoer Parameters'!$D$21 ),'Invoer Parameters'!$D28,0)</f>
        <v>0</v>
      </c>
      <c r="AN11" s="29">
        <f>IF( AND(AN$6&gt;='Invoer Parameters'!$B28,AN$6&lt;='Invoer Parameters'!$D$21 ),'Invoer Parameters'!$D28,0)</f>
        <v>0</v>
      </c>
    </row>
    <row r="12" spans="1:40">
      <c r="C12" s="29">
        <f>IF( AND(C$6&gt;='Invoer Parameters'!$B76,C$6&lt;='Invoer Parameters'!$F76 ),'Invoer Parameters'!$E76,0)</f>
        <v>0</v>
      </c>
      <c r="D12" s="29">
        <f>IF( AND(D$6&gt;='Invoer Parameters'!$B76,D$6&lt;='Invoer Parameters'!$F76 ),'Invoer Parameters'!$E76,0)</f>
        <v>0</v>
      </c>
      <c r="E12" s="29">
        <f>IF( AND(E$6&gt;='Invoer Parameters'!$B76,E$6&lt;='Invoer Parameters'!$F76 ),'Invoer Parameters'!$E76,0)</f>
        <v>0</v>
      </c>
      <c r="F12" s="29">
        <f>IF( AND(F$6&gt;='Invoer Parameters'!$B76,F$6&lt;='Invoer Parameters'!$F76 ),'Invoer Parameters'!$E76,0)</f>
        <v>0</v>
      </c>
      <c r="G12" s="29">
        <f>IF( AND(G$6&gt;='Invoer Parameters'!$B76,G$6&lt;='Invoer Parameters'!$F76 ),'Invoer Parameters'!$E76,0)</f>
        <v>0</v>
      </c>
      <c r="H12" s="29">
        <f>IF( AND(H$6&gt;='Invoer Parameters'!$B76,H$6&lt;='Invoer Parameters'!$F76 ),'Invoer Parameters'!$E76,0)</f>
        <v>0</v>
      </c>
      <c r="I12" s="29">
        <f>IF( AND(I$6&gt;='Invoer Parameters'!$B76,I$6&lt;='Invoer Parameters'!$F76 ),'Invoer Parameters'!$E76,0)</f>
        <v>0</v>
      </c>
      <c r="J12" s="29">
        <f>IF( AND(J$6&gt;='Invoer Parameters'!$B76,J$6&lt;='Invoer Parameters'!$F76 ),'Invoer Parameters'!$E76,0)</f>
        <v>0</v>
      </c>
      <c r="K12" s="29">
        <f>IF( AND(K$6&gt;='Invoer Parameters'!$B76,K$6&lt;='Invoer Parameters'!$F76 ),'Invoer Parameters'!$E76,0)</f>
        <v>0</v>
      </c>
      <c r="L12" s="29">
        <f>IF( AND(L$6&gt;='Invoer Parameters'!$B76,L$6&lt;='Invoer Parameters'!$F76 ),'Invoer Parameters'!$E76,0)</f>
        <v>0</v>
      </c>
      <c r="M12" s="29">
        <f>IF( AND(M$6&gt;='Invoer Parameters'!$B76,M$6&lt;='Invoer Parameters'!$F76 ),'Invoer Parameters'!$E76,0)</f>
        <v>0</v>
      </c>
      <c r="N12" s="29">
        <f>IF( AND(N$6&gt;='Invoer Parameters'!$B76,N$6&lt;='Invoer Parameters'!$F76 ),'Invoer Parameters'!$E76,0)</f>
        <v>0</v>
      </c>
      <c r="O12" s="29">
        <f>IF( AND(O$6&gt;='Invoer Parameters'!$B76,O$6&lt;='Invoer Parameters'!$F76 ),'Invoer Parameters'!$E76,0)</f>
        <v>0</v>
      </c>
      <c r="P12" s="29">
        <f>IF( AND(P$6&gt;='Invoer Parameters'!$B76,P$6&lt;='Invoer Parameters'!$F76 ),'Invoer Parameters'!$E76,0)</f>
        <v>0</v>
      </c>
      <c r="Q12" s="29">
        <f>IF( AND(Q$6&gt;='Invoer Parameters'!$B76,Q$6&lt;='Invoer Parameters'!$F76 ),'Invoer Parameters'!$E76,0)</f>
        <v>0</v>
      </c>
      <c r="R12" s="29">
        <f>IF( AND(R$6&gt;='Invoer Parameters'!$B76,R$6&lt;='Invoer Parameters'!$F76 ),'Invoer Parameters'!$E76,0)</f>
        <v>0</v>
      </c>
      <c r="S12" s="29">
        <f>IF( AND(S$6&gt;='Invoer Parameters'!$B76,S$6&lt;='Invoer Parameters'!$F76 ),'Invoer Parameters'!$E76,0)</f>
        <v>0</v>
      </c>
      <c r="T12" s="29">
        <f>IF( AND(T$6&gt;='Invoer Parameters'!$B76,T$6&lt;='Invoer Parameters'!$F76 ),'Invoer Parameters'!$E76,0)</f>
        <v>0</v>
      </c>
      <c r="U12" s="29">
        <f>IF( AND(U$6&gt;='Invoer Parameters'!$B76,U$6&lt;='Invoer Parameters'!$F76 ),'Invoer Parameters'!$E76,0)</f>
        <v>0</v>
      </c>
      <c r="V12" s="29">
        <f>IF( AND(V$6&gt;='Invoer Parameters'!$B76,V$6&lt;='Invoer Parameters'!$F76 ),'Invoer Parameters'!$E76,0)</f>
        <v>0</v>
      </c>
      <c r="W12" s="29">
        <f>IF( AND(W$6&gt;='Invoer Parameters'!$B76,W$6&lt;='Invoer Parameters'!$F76 ),'Invoer Parameters'!$E76,0)</f>
        <v>0</v>
      </c>
      <c r="X12" s="29">
        <f>IF( AND(X$6&gt;='Invoer Parameters'!$B76,X$6&lt;='Invoer Parameters'!$F76 ),'Invoer Parameters'!$E76,0)</f>
        <v>0</v>
      </c>
      <c r="Y12" s="29">
        <f>IF( AND(Y$6&gt;='Invoer Parameters'!$B76,Y$6&lt;='Invoer Parameters'!$F76 ),'Invoer Parameters'!$E76,0)</f>
        <v>0</v>
      </c>
      <c r="Z12" s="29">
        <f>IF( AND(Z$6&gt;='Invoer Parameters'!$B76,Z$6&lt;='Invoer Parameters'!$F76 ),'Invoer Parameters'!$E76,0)</f>
        <v>0</v>
      </c>
      <c r="AA12" s="29">
        <f>IF( AND(AA$6&gt;='Invoer Parameters'!$B76,AA$6&lt;='Invoer Parameters'!$F76 ),'Invoer Parameters'!$E76,0)</f>
        <v>0</v>
      </c>
      <c r="AB12" s="29">
        <f>IF( AND(AB$6&gt;='Invoer Parameters'!$B76,AB$6&lt;='Invoer Parameters'!$F76 ),'Invoer Parameters'!$E76,0)</f>
        <v>0</v>
      </c>
      <c r="AC12" s="29">
        <f>IF( AND(AC$6&gt;='Invoer Parameters'!$B76,AC$6&lt;='Invoer Parameters'!$F76 ),'Invoer Parameters'!$E76,0)</f>
        <v>0</v>
      </c>
      <c r="AD12" s="29">
        <f>IF( AND(AD$6&gt;='Invoer Parameters'!$B76,AD$6&lt;='Invoer Parameters'!$F76 ),'Invoer Parameters'!$E76,0)</f>
        <v>0</v>
      </c>
      <c r="AE12" s="29">
        <f>IF( AND(AE$6&gt;='Invoer Parameters'!$B76,AE$6&lt;='Invoer Parameters'!$F76 ),'Invoer Parameters'!$E76,0)</f>
        <v>0</v>
      </c>
      <c r="AF12" s="29">
        <f>IF( AND(AF$6&gt;='Invoer Parameters'!$B76,AF$6&lt;='Invoer Parameters'!$F76 ),'Invoer Parameters'!$E76,0)</f>
        <v>0</v>
      </c>
      <c r="AG12" s="29">
        <f>IF( AND(AG$6&gt;='Invoer Parameters'!$B76,AG$6&lt;='Invoer Parameters'!$F76 ),'Invoer Parameters'!$E76,0)</f>
        <v>0</v>
      </c>
      <c r="AH12" s="29">
        <f>IF( AND(AH$6&gt;='Invoer Parameters'!$B76,AH$6&lt;='Invoer Parameters'!$F76 ),'Invoer Parameters'!$E76,0)</f>
        <v>0</v>
      </c>
      <c r="AI12" s="29">
        <f>IF( AND(AI$6&gt;='Invoer Parameters'!$B76,AI$6&lt;='Invoer Parameters'!$F76 ),'Invoer Parameters'!$E76,0)</f>
        <v>0</v>
      </c>
      <c r="AJ12" s="29">
        <f>IF( AND(AJ$6&gt;='Invoer Parameters'!$B76,AJ$6&lt;='Invoer Parameters'!$F76 ),'Invoer Parameters'!$E76,0)</f>
        <v>0</v>
      </c>
      <c r="AK12" s="29">
        <f>IF( AND(AK$6&gt;='Invoer Parameters'!$B76,AK$6&lt;='Invoer Parameters'!$F76 ),'Invoer Parameters'!$E76,0)</f>
        <v>0</v>
      </c>
      <c r="AL12" s="29">
        <f>IF( AND(AL$6&gt;='Invoer Parameters'!$B76,AL$6&lt;='Invoer Parameters'!$F76 ),'Invoer Parameters'!$E76,0)</f>
        <v>0</v>
      </c>
      <c r="AM12" s="29">
        <f>IF( AND(AM$6&gt;='Invoer Parameters'!$B76,AM$6&lt;='Invoer Parameters'!$F76 ),'Invoer Parameters'!$E76,0)</f>
        <v>0</v>
      </c>
      <c r="AN12" s="29">
        <f>IF( AND(AN$6&gt;='Invoer Parameters'!$B76,AN$6&lt;='Invoer Parameters'!$F76 ),'Invoer Parameters'!$E76,0)</f>
        <v>0</v>
      </c>
    </row>
    <row r="13" spans="1:40">
      <c r="A13" s="1" t="s">
        <v>314</v>
      </c>
      <c r="C13" s="3">
        <f>SUM(C9:C12)</f>
        <v>0</v>
      </c>
      <c r="D13" s="3">
        <f t="shared" ref="D13:AB13" si="14">SUM(D9:D12)</f>
        <v>0</v>
      </c>
      <c r="E13" s="3">
        <f t="shared" si="14"/>
        <v>0</v>
      </c>
      <c r="F13" s="3">
        <f t="shared" si="14"/>
        <v>0</v>
      </c>
      <c r="G13" s="3">
        <f t="shared" si="14"/>
        <v>0</v>
      </c>
      <c r="H13" s="3">
        <f t="shared" si="14"/>
        <v>0</v>
      </c>
      <c r="I13" s="3">
        <f t="shared" si="14"/>
        <v>0</v>
      </c>
      <c r="J13" s="3">
        <f t="shared" si="14"/>
        <v>0</v>
      </c>
      <c r="K13" s="3">
        <f t="shared" si="14"/>
        <v>0</v>
      </c>
      <c r="L13" s="3">
        <f t="shared" si="14"/>
        <v>0</v>
      </c>
      <c r="M13" s="3">
        <f t="shared" si="14"/>
        <v>0</v>
      </c>
      <c r="N13" s="3">
        <f t="shared" si="14"/>
        <v>0</v>
      </c>
      <c r="O13" s="3">
        <f t="shared" si="14"/>
        <v>0</v>
      </c>
      <c r="P13" s="3">
        <f t="shared" si="14"/>
        <v>0</v>
      </c>
      <c r="Q13" s="3">
        <f t="shared" si="14"/>
        <v>0</v>
      </c>
      <c r="R13" s="3">
        <f t="shared" si="14"/>
        <v>0</v>
      </c>
      <c r="S13" s="3">
        <f t="shared" si="14"/>
        <v>0</v>
      </c>
      <c r="T13" s="3">
        <f t="shared" si="14"/>
        <v>0</v>
      </c>
      <c r="U13" s="3">
        <f t="shared" si="14"/>
        <v>0</v>
      </c>
      <c r="V13" s="3">
        <f t="shared" si="14"/>
        <v>0</v>
      </c>
      <c r="W13" s="3">
        <f t="shared" si="14"/>
        <v>0</v>
      </c>
      <c r="X13" s="3">
        <f t="shared" si="14"/>
        <v>0</v>
      </c>
      <c r="Y13" s="3">
        <f t="shared" si="14"/>
        <v>0</v>
      </c>
      <c r="Z13" s="3">
        <f t="shared" si="14"/>
        <v>0</v>
      </c>
      <c r="AA13" s="3">
        <f t="shared" si="14"/>
        <v>0</v>
      </c>
      <c r="AB13" s="3">
        <f t="shared" si="14"/>
        <v>0</v>
      </c>
      <c r="AC13" s="3">
        <f t="shared" ref="AC13:AF13" si="15">SUM(AC9:AC12)</f>
        <v>0</v>
      </c>
      <c r="AD13" s="3">
        <f t="shared" si="15"/>
        <v>0</v>
      </c>
      <c r="AE13" s="3">
        <f t="shared" si="15"/>
        <v>0</v>
      </c>
      <c r="AF13" s="3">
        <f t="shared" si="15"/>
        <v>0</v>
      </c>
      <c r="AG13" s="3">
        <f t="shared" ref="AG13:AK13" si="16">SUM(AG9:AG12)</f>
        <v>0</v>
      </c>
      <c r="AH13" s="3">
        <f t="shared" si="16"/>
        <v>0</v>
      </c>
      <c r="AI13" s="3">
        <f t="shared" si="16"/>
        <v>0</v>
      </c>
      <c r="AJ13" s="3">
        <f t="shared" si="16"/>
        <v>0</v>
      </c>
      <c r="AK13" s="3">
        <f t="shared" si="16"/>
        <v>0</v>
      </c>
      <c r="AL13" s="3">
        <f t="shared" ref="AL13:AN13" si="17">SUM(AL9:AL12)</f>
        <v>0</v>
      </c>
      <c r="AM13" s="3">
        <f t="shared" si="17"/>
        <v>0</v>
      </c>
      <c r="AN13" s="3">
        <f t="shared" si="17"/>
        <v>0</v>
      </c>
    </row>
    <row r="14" spans="1:4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c r="A15" s="1" t="s">
        <v>209</v>
      </c>
      <c r="C15" s="76">
        <f>'Invoer Parameters'!$D$59</f>
        <v>0</v>
      </c>
      <c r="D15" s="76">
        <f>C15+C15*'Invoer Parameters'!$D$60</f>
        <v>0</v>
      </c>
      <c r="E15" s="76">
        <f>D15+D15*'Invoer Parameters'!$D$60</f>
        <v>0</v>
      </c>
      <c r="F15" s="76">
        <f>E15+E15*'Invoer Parameters'!$D$60</f>
        <v>0</v>
      </c>
      <c r="G15" s="76">
        <f>F15+F15*'Invoer Parameters'!$D$60</f>
        <v>0</v>
      </c>
      <c r="H15" s="76">
        <f>G15+G15*'Invoer Parameters'!$D$60</f>
        <v>0</v>
      </c>
      <c r="I15" s="76">
        <f>H15+H15*'Invoer Parameters'!$D$60</f>
        <v>0</v>
      </c>
      <c r="J15" s="76">
        <f>I15+I15*'Invoer Parameters'!$D$60</f>
        <v>0</v>
      </c>
      <c r="K15" s="76">
        <f>J15+J15*'Invoer Parameters'!$D$60</f>
        <v>0</v>
      </c>
      <c r="L15" s="76">
        <f>K15+K15*'Invoer Parameters'!$D$60</f>
        <v>0</v>
      </c>
      <c r="M15" s="76">
        <f>L15+L15*'Invoer Parameters'!$D$60</f>
        <v>0</v>
      </c>
      <c r="N15" s="76">
        <f>M15+M15*'Invoer Parameters'!$D$60</f>
        <v>0</v>
      </c>
      <c r="O15" s="76">
        <f>N15+N15*'Invoer Parameters'!$D$60</f>
        <v>0</v>
      </c>
      <c r="P15" s="76">
        <f>O15+O15*'Invoer Parameters'!$D$60</f>
        <v>0</v>
      </c>
      <c r="Q15" s="76">
        <f>P15+P15*'Invoer Parameters'!$D$60</f>
        <v>0</v>
      </c>
      <c r="R15" s="76">
        <f>Q15+Q15*'Invoer Parameters'!$D$60</f>
        <v>0</v>
      </c>
      <c r="S15" s="76">
        <f>R15+R15*'Invoer Parameters'!$D$60</f>
        <v>0</v>
      </c>
      <c r="T15" s="76">
        <f>S15+S15*'Invoer Parameters'!$D$60</f>
        <v>0</v>
      </c>
      <c r="U15" s="76">
        <f>T15+T15*'Invoer Parameters'!$D$60</f>
        <v>0</v>
      </c>
      <c r="V15" s="76">
        <f>U15+U15*'Invoer Parameters'!$D$60</f>
        <v>0</v>
      </c>
      <c r="W15" s="76">
        <f>V15+V15*'Invoer Parameters'!$D$60</f>
        <v>0</v>
      </c>
      <c r="X15" s="76">
        <f>W15+W15*'Invoer Parameters'!$D$60</f>
        <v>0</v>
      </c>
      <c r="Y15" s="76">
        <f>X15+X15*'Invoer Parameters'!$D$60</f>
        <v>0</v>
      </c>
      <c r="Z15" s="76">
        <f>Y15+Y15*'Invoer Parameters'!$D$60</f>
        <v>0</v>
      </c>
      <c r="AA15" s="76">
        <f>Z15+Z15*'Invoer Parameters'!$D$60</f>
        <v>0</v>
      </c>
      <c r="AB15" s="76">
        <f>AA15+AA15*'Invoer Parameters'!$D$60</f>
        <v>0</v>
      </c>
      <c r="AC15" s="76">
        <f>AB15+AB15*'Invoer Parameters'!$D$60</f>
        <v>0</v>
      </c>
      <c r="AD15" s="76">
        <f>AC15+AC15*'Invoer Parameters'!$D$60</f>
        <v>0</v>
      </c>
      <c r="AE15" s="76">
        <f>AD15+AD15*'Invoer Parameters'!$D$60</f>
        <v>0</v>
      </c>
      <c r="AF15" s="76">
        <f>AE15+AE15*'Invoer Parameters'!$D$60</f>
        <v>0</v>
      </c>
      <c r="AG15" s="76">
        <f>AF15+AF15*'Invoer Parameters'!$D$60</f>
        <v>0</v>
      </c>
      <c r="AH15" s="76">
        <f>AG15+AG15*'Invoer Parameters'!$D$60</f>
        <v>0</v>
      </c>
      <c r="AI15" s="76">
        <f>AH15+AH15*'Invoer Parameters'!$D$60</f>
        <v>0</v>
      </c>
      <c r="AJ15" s="76">
        <f>AI15+AI15*'Invoer Parameters'!$D$60</f>
        <v>0</v>
      </c>
      <c r="AK15" s="76">
        <f>AJ15+AJ15*'Invoer Parameters'!$D$60</f>
        <v>0</v>
      </c>
      <c r="AL15" s="76">
        <f>AK15+AK15*'Invoer Parameters'!$D$60</f>
        <v>0</v>
      </c>
      <c r="AM15" s="76">
        <f>AL15+AL15*'Invoer Parameters'!$D$60</f>
        <v>0</v>
      </c>
      <c r="AN15" s="76">
        <f>AM15+AM15*'Invoer Parameters'!$D$60</f>
        <v>0</v>
      </c>
    </row>
    <row r="16" spans="1:40">
      <c r="A16" s="2" t="s">
        <v>16</v>
      </c>
      <c r="B16" s="75">
        <f>SUM(C16:AG16)</f>
        <v>0</v>
      </c>
      <c r="C16" s="75">
        <f>C15*C13</f>
        <v>0</v>
      </c>
      <c r="D16" s="75">
        <f t="shared" ref="D16:AB16" si="18">D15*D13</f>
        <v>0</v>
      </c>
      <c r="E16" s="75">
        <f t="shared" si="18"/>
        <v>0</v>
      </c>
      <c r="F16" s="75">
        <f t="shared" si="18"/>
        <v>0</v>
      </c>
      <c r="G16" s="75">
        <f t="shared" si="18"/>
        <v>0</v>
      </c>
      <c r="H16" s="75">
        <f t="shared" si="18"/>
        <v>0</v>
      </c>
      <c r="I16" s="75">
        <f t="shared" si="18"/>
        <v>0</v>
      </c>
      <c r="J16" s="75">
        <f t="shared" si="18"/>
        <v>0</v>
      </c>
      <c r="K16" s="75">
        <f t="shared" si="18"/>
        <v>0</v>
      </c>
      <c r="L16" s="75">
        <f t="shared" si="18"/>
        <v>0</v>
      </c>
      <c r="M16" s="75">
        <f t="shared" si="18"/>
        <v>0</v>
      </c>
      <c r="N16" s="75">
        <f t="shared" si="18"/>
        <v>0</v>
      </c>
      <c r="O16" s="75">
        <f t="shared" si="18"/>
        <v>0</v>
      </c>
      <c r="P16" s="75">
        <f t="shared" si="18"/>
        <v>0</v>
      </c>
      <c r="Q16" s="75">
        <f t="shared" si="18"/>
        <v>0</v>
      </c>
      <c r="R16" s="75">
        <f t="shared" si="18"/>
        <v>0</v>
      </c>
      <c r="S16" s="75">
        <f t="shared" si="18"/>
        <v>0</v>
      </c>
      <c r="T16" s="75">
        <f t="shared" si="18"/>
        <v>0</v>
      </c>
      <c r="U16" s="75">
        <f t="shared" si="18"/>
        <v>0</v>
      </c>
      <c r="V16" s="75">
        <f t="shared" si="18"/>
        <v>0</v>
      </c>
      <c r="W16" s="75">
        <f t="shared" si="18"/>
        <v>0</v>
      </c>
      <c r="X16" s="75">
        <f t="shared" si="18"/>
        <v>0</v>
      </c>
      <c r="Y16" s="75">
        <f t="shared" si="18"/>
        <v>0</v>
      </c>
      <c r="Z16" s="75">
        <f t="shared" si="18"/>
        <v>0</v>
      </c>
      <c r="AA16" s="75">
        <f t="shared" si="18"/>
        <v>0</v>
      </c>
      <c r="AB16" s="75">
        <f t="shared" si="18"/>
        <v>0</v>
      </c>
      <c r="AC16" s="75">
        <f t="shared" ref="AC16:AF16" si="19">AC15*AC13</f>
        <v>0</v>
      </c>
      <c r="AD16" s="75">
        <f t="shared" si="19"/>
        <v>0</v>
      </c>
      <c r="AE16" s="75">
        <f t="shared" si="19"/>
        <v>0</v>
      </c>
      <c r="AF16" s="75">
        <f t="shared" si="19"/>
        <v>0</v>
      </c>
      <c r="AG16" s="75">
        <f t="shared" ref="AG16:AK16" si="20">AG15*AG13</f>
        <v>0</v>
      </c>
      <c r="AH16" s="75">
        <f t="shared" si="20"/>
        <v>0</v>
      </c>
      <c r="AI16" s="75">
        <f t="shared" si="20"/>
        <v>0</v>
      </c>
      <c r="AJ16" s="75">
        <f t="shared" si="20"/>
        <v>0</v>
      </c>
      <c r="AK16" s="75">
        <f t="shared" si="20"/>
        <v>0</v>
      </c>
      <c r="AL16" s="75">
        <f t="shared" ref="AL16:AN16" si="21">AL15*AL13</f>
        <v>0</v>
      </c>
      <c r="AM16" s="75">
        <f t="shared" si="21"/>
        <v>0</v>
      </c>
      <c r="AN16" s="75">
        <f t="shared" si="21"/>
        <v>0</v>
      </c>
    </row>
    <row r="19" spans="7:7">
      <c r="G19" s="1" t="str">
        <f>'Invoer Parameters'!B28</f>
        <v/>
      </c>
    </row>
  </sheetData>
  <conditionalFormatting sqref="C6:AN6">
    <cfRule type="cellIs" dxfId="3"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39997558519241921"/>
    <pageSetUpPr fitToPage="1"/>
  </sheetPr>
  <dimension ref="A1:AS53"/>
  <sheetViews>
    <sheetView showGridLines="0" workbookViewId="0">
      <selection activeCell="A2" sqref="A2:C2"/>
    </sheetView>
  </sheetViews>
  <sheetFormatPr defaultColWidth="8.85546875" defaultRowHeight="15"/>
  <cols>
    <col min="1" max="1" width="4.85546875" style="295" customWidth="1"/>
    <col min="2" max="2" width="40.7109375" customWidth="1"/>
    <col min="3" max="3" width="7.85546875" customWidth="1"/>
    <col min="4" max="5" width="7.28515625" style="179" hidden="1" customWidth="1"/>
    <col min="6" max="39" width="8.7109375" customWidth="1"/>
  </cols>
  <sheetData>
    <row r="1" spans="1:45" ht="31.5">
      <c r="A1" s="373" t="s">
        <v>235</v>
      </c>
      <c r="B1" s="373"/>
      <c r="C1" s="373"/>
      <c r="D1" s="222"/>
      <c r="E1" s="222"/>
    </row>
    <row r="2" spans="1:45" ht="36" customHeight="1" thickBot="1">
      <c r="A2" s="384" t="str">
        <f>Instructies!B2</f>
        <v>IJmuiden Ver kavel Beta - Versie 30-1-2024</v>
      </c>
      <c r="B2" s="384"/>
      <c r="C2" s="384"/>
      <c r="D2" s="227"/>
      <c r="E2" s="227"/>
    </row>
    <row r="3" spans="1:45" s="133" customFormat="1" ht="15.75" thickBot="1">
      <c r="A3" s="295"/>
      <c r="C3" s="23" t="s">
        <v>6</v>
      </c>
      <c r="D3" s="248"/>
      <c r="E3" s="248"/>
      <c r="F3" s="294">
        <v>2024</v>
      </c>
      <c r="G3" s="155">
        <f>F3+1</f>
        <v>2025</v>
      </c>
      <c r="H3" s="140">
        <f t="shared" ref="H3:AJ3" si="0">G3+1</f>
        <v>2026</v>
      </c>
      <c r="I3" s="140">
        <f t="shared" si="0"/>
        <v>2027</v>
      </c>
      <c r="J3" s="140">
        <f t="shared" si="0"/>
        <v>2028</v>
      </c>
      <c r="K3" s="140">
        <f t="shared" si="0"/>
        <v>2029</v>
      </c>
      <c r="L3" s="140">
        <f t="shared" si="0"/>
        <v>2030</v>
      </c>
      <c r="M3" s="140">
        <f t="shared" si="0"/>
        <v>2031</v>
      </c>
      <c r="N3" s="140">
        <f t="shared" si="0"/>
        <v>2032</v>
      </c>
      <c r="O3" s="140">
        <f t="shared" si="0"/>
        <v>2033</v>
      </c>
      <c r="P3" s="140">
        <f t="shared" si="0"/>
        <v>2034</v>
      </c>
      <c r="Q3" s="140">
        <f t="shared" si="0"/>
        <v>2035</v>
      </c>
      <c r="R3" s="140">
        <f t="shared" si="0"/>
        <v>2036</v>
      </c>
      <c r="S3" s="140">
        <f t="shared" si="0"/>
        <v>2037</v>
      </c>
      <c r="T3" s="140">
        <f t="shared" si="0"/>
        <v>2038</v>
      </c>
      <c r="U3" s="140">
        <f t="shared" si="0"/>
        <v>2039</v>
      </c>
      <c r="V3" s="140">
        <f t="shared" si="0"/>
        <v>2040</v>
      </c>
      <c r="W3" s="140">
        <f t="shared" si="0"/>
        <v>2041</v>
      </c>
      <c r="X3" s="140">
        <f t="shared" si="0"/>
        <v>2042</v>
      </c>
      <c r="Y3" s="140">
        <f t="shared" si="0"/>
        <v>2043</v>
      </c>
      <c r="Z3" s="140">
        <f t="shared" si="0"/>
        <v>2044</v>
      </c>
      <c r="AA3" s="140">
        <f t="shared" si="0"/>
        <v>2045</v>
      </c>
      <c r="AB3" s="140">
        <f t="shared" si="0"/>
        <v>2046</v>
      </c>
      <c r="AC3" s="140">
        <f t="shared" si="0"/>
        <v>2047</v>
      </c>
      <c r="AD3" s="140">
        <f t="shared" si="0"/>
        <v>2048</v>
      </c>
      <c r="AE3" s="140">
        <f t="shared" si="0"/>
        <v>2049</v>
      </c>
      <c r="AF3" s="140">
        <f t="shared" si="0"/>
        <v>2050</v>
      </c>
      <c r="AG3" s="140">
        <f t="shared" si="0"/>
        <v>2051</v>
      </c>
      <c r="AH3" s="140">
        <f t="shared" si="0"/>
        <v>2052</v>
      </c>
      <c r="AI3" s="140">
        <f t="shared" si="0"/>
        <v>2053</v>
      </c>
      <c r="AJ3" s="140">
        <f t="shared" si="0"/>
        <v>2054</v>
      </c>
      <c r="AK3" s="140">
        <f t="shared" ref="AK3" si="1">AJ3+1</f>
        <v>2055</v>
      </c>
      <c r="AL3" s="140">
        <f t="shared" ref="AL3" si="2">AK3+1</f>
        <v>2056</v>
      </c>
      <c r="AM3" s="140">
        <f t="shared" ref="AM3" si="3">AL3+1</f>
        <v>2057</v>
      </c>
      <c r="AN3" s="140">
        <f t="shared" ref="AN3" si="4">AM3+1</f>
        <v>2058</v>
      </c>
      <c r="AO3" s="140">
        <f t="shared" ref="AO3" si="5">AN3+1</f>
        <v>2059</v>
      </c>
      <c r="AP3" s="140">
        <f t="shared" ref="AP3" si="6">AO3+1</f>
        <v>2060</v>
      </c>
      <c r="AQ3" s="140">
        <f t="shared" ref="AQ3" si="7">AP3+1</f>
        <v>2061</v>
      </c>
      <c r="AR3" s="140">
        <f t="shared" ref="AR3" si="8">AQ3+1</f>
        <v>2062</v>
      </c>
      <c r="AS3" s="140">
        <f t="shared" ref="AS3" si="9">AR3+1</f>
        <v>2063</v>
      </c>
    </row>
    <row r="4" spans="1:45" s="133" customFormat="1">
      <c r="A4" s="295"/>
      <c r="C4" s="135"/>
      <c r="D4" s="228"/>
      <c r="E4" s="228"/>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45" s="133" customFormat="1">
      <c r="A5" s="295"/>
      <c r="C5" s="135"/>
      <c r="D5" s="179"/>
      <c r="E5" s="179"/>
    </row>
    <row r="6" spans="1:45" s="133" customFormat="1" hidden="1">
      <c r="A6" s="296" t="s">
        <v>14</v>
      </c>
      <c r="B6" s="97" t="s">
        <v>216</v>
      </c>
      <c r="C6" s="223" t="s">
        <v>2</v>
      </c>
      <c r="D6" s="229"/>
      <c r="E6" s="229"/>
      <c r="F6" s="134">
        <f>F26</f>
        <v>101.62922965541325</v>
      </c>
      <c r="G6" s="134">
        <f t="shared" ref="G6:AJ6" si="10">G26</f>
        <v>95.259764531542956</v>
      </c>
      <c r="H6" s="134">
        <f t="shared" si="10"/>
        <v>92.939651350026352</v>
      </c>
      <c r="I6" s="134">
        <f t="shared" si="10"/>
        <v>88.410662445120366</v>
      </c>
      <c r="J6" s="134">
        <f t="shared" si="10"/>
        <v>83.915678523587758</v>
      </c>
      <c r="K6" s="134">
        <f t="shared" si="10"/>
        <v>78.667244608960857</v>
      </c>
      <c r="L6" s="134">
        <f t="shared" si="10"/>
        <v>73.014237596308448</v>
      </c>
      <c r="M6" s="134">
        <f t="shared" si="10"/>
        <v>61.084422998803461</v>
      </c>
      <c r="N6" s="134">
        <f t="shared" si="10"/>
        <v>65.017374678596951</v>
      </c>
      <c r="O6" s="134">
        <f t="shared" si="10"/>
        <v>78.803004577894328</v>
      </c>
      <c r="P6" s="134">
        <f t="shared" si="10"/>
        <v>84.738066227456301</v>
      </c>
      <c r="Q6" s="134">
        <f t="shared" si="10"/>
        <v>91.313120832123815</v>
      </c>
      <c r="R6" s="134">
        <f t="shared" si="10"/>
        <v>96.675466201368394</v>
      </c>
      <c r="S6" s="134">
        <f t="shared" si="10"/>
        <v>101.46678025859674</v>
      </c>
      <c r="T6" s="134">
        <f t="shared" si="10"/>
        <v>107.84425171801342</v>
      </c>
      <c r="U6" s="134">
        <f t="shared" si="10"/>
        <v>110.00113675237372</v>
      </c>
      <c r="V6" s="134">
        <f t="shared" si="10"/>
        <v>112.20115948742119</v>
      </c>
      <c r="W6" s="134">
        <f t="shared" si="10"/>
        <v>114.4451826771696</v>
      </c>
      <c r="X6" s="134">
        <f t="shared" si="10"/>
        <v>116.73408633071298</v>
      </c>
      <c r="Y6" s="134">
        <f t="shared" si="10"/>
        <v>119.06876805732726</v>
      </c>
      <c r="Z6" s="134">
        <f t="shared" si="10"/>
        <v>121.4501434184738</v>
      </c>
      <c r="AA6" s="134">
        <f t="shared" si="10"/>
        <v>123.87914628684329</v>
      </c>
      <c r="AB6" s="134">
        <f t="shared" si="10"/>
        <v>126.35672921258012</v>
      </c>
      <c r="AC6" s="134">
        <f t="shared" si="10"/>
        <v>128.88386379683172</v>
      </c>
      <c r="AD6" s="134">
        <f t="shared" si="10"/>
        <v>131.46154107276837</v>
      </c>
      <c r="AE6" s="134">
        <f t="shared" si="10"/>
        <v>134.09077189422374</v>
      </c>
      <c r="AF6" s="134">
        <f t="shared" si="10"/>
        <v>136.7725873321082</v>
      </c>
      <c r="AG6" s="134">
        <f t="shared" si="10"/>
        <v>139.50803907875039</v>
      </c>
      <c r="AH6" s="134">
        <f t="shared" si="10"/>
        <v>142.29819986032538</v>
      </c>
      <c r="AI6" s="134">
        <f t="shared" si="10"/>
        <v>145.14416385753191</v>
      </c>
      <c r="AJ6" s="134">
        <f t="shared" si="10"/>
        <v>148.04704713468251</v>
      </c>
      <c r="AK6" s="134">
        <f t="shared" ref="AK6:AS6" si="11">AK26</f>
        <v>151.00798807737621</v>
      </c>
      <c r="AL6" s="134">
        <f t="shared" si="11"/>
        <v>154.0281478389237</v>
      </c>
      <c r="AM6" s="134">
        <f t="shared" si="11"/>
        <v>157.10871079570219</v>
      </c>
      <c r="AN6" s="134">
        <f t="shared" si="11"/>
        <v>160.25088501161622</v>
      </c>
      <c r="AO6" s="134">
        <f t="shared" si="11"/>
        <v>163.45590271184855</v>
      </c>
      <c r="AP6" s="134">
        <f t="shared" si="11"/>
        <v>166.72502076608552</v>
      </c>
      <c r="AQ6" s="134">
        <f t="shared" si="11"/>
        <v>170.05952118140726</v>
      </c>
      <c r="AR6" s="134">
        <f t="shared" si="11"/>
        <v>173.46071160503533</v>
      </c>
      <c r="AS6" s="134">
        <f t="shared" si="11"/>
        <v>176.9299258371361</v>
      </c>
    </row>
    <row r="7" spans="1:45" s="133" customFormat="1">
      <c r="A7" s="295" t="s">
        <v>14</v>
      </c>
      <c r="B7" s="135" t="s">
        <v>213</v>
      </c>
      <c r="C7" s="115" t="s">
        <v>2</v>
      </c>
      <c r="D7" s="179"/>
      <c r="E7" s="179"/>
      <c r="F7" s="139">
        <v>101.62922965541325</v>
      </c>
      <c r="G7" s="139">
        <v>95.259764531542956</v>
      </c>
      <c r="H7" s="139">
        <v>92.939651350026352</v>
      </c>
      <c r="I7" s="139">
        <v>88.410662445120366</v>
      </c>
      <c r="J7" s="139">
        <v>83.915678523587758</v>
      </c>
      <c r="K7" s="139">
        <v>78.667244608960857</v>
      </c>
      <c r="L7" s="139">
        <v>73.014237596308448</v>
      </c>
      <c r="M7" s="139">
        <v>61.084422998803461</v>
      </c>
      <c r="N7" s="139">
        <v>65.017374678596951</v>
      </c>
      <c r="O7" s="139">
        <v>78.803004577894328</v>
      </c>
      <c r="P7" s="139">
        <v>84.738066227456301</v>
      </c>
      <c r="Q7" s="139">
        <v>91.313120832123815</v>
      </c>
      <c r="R7" s="139">
        <v>96.675466201368394</v>
      </c>
      <c r="S7" s="139">
        <v>101.46678025859674</v>
      </c>
      <c r="T7" s="139">
        <v>107.84425171801342</v>
      </c>
      <c r="U7" s="139">
        <v>110.00113675237372</v>
      </c>
      <c r="V7" s="139">
        <v>112.20115948742119</v>
      </c>
      <c r="W7" s="139">
        <v>114.4451826771696</v>
      </c>
      <c r="X7" s="139">
        <v>116.73408633071298</v>
      </c>
      <c r="Y7" s="139">
        <v>119.06876805732726</v>
      </c>
      <c r="Z7" s="139">
        <v>121.4501434184738</v>
      </c>
      <c r="AA7" s="139">
        <v>123.87914628684329</v>
      </c>
      <c r="AB7" s="139">
        <v>126.35672921258012</v>
      </c>
      <c r="AC7" s="139">
        <v>128.88386379683172</v>
      </c>
      <c r="AD7" s="139">
        <v>131.46154107276837</v>
      </c>
      <c r="AE7" s="139">
        <v>134.09077189422374</v>
      </c>
      <c r="AF7" s="139">
        <v>136.7725873321082</v>
      </c>
      <c r="AG7" s="139">
        <v>139.50803907875039</v>
      </c>
      <c r="AH7" s="139">
        <v>142.29819986032538</v>
      </c>
      <c r="AI7" s="139">
        <v>145.14416385753191</v>
      </c>
      <c r="AJ7" s="139">
        <v>148.04704713468251</v>
      </c>
      <c r="AK7" s="139">
        <v>151.00798807737621</v>
      </c>
      <c r="AL7" s="139">
        <v>154.0281478389237</v>
      </c>
      <c r="AM7" s="139">
        <v>157.10871079570219</v>
      </c>
      <c r="AN7" s="139">
        <v>160.25088501161622</v>
      </c>
      <c r="AO7" s="139">
        <v>163.45590271184855</v>
      </c>
      <c r="AP7" s="139">
        <v>166.72502076608552</v>
      </c>
      <c r="AQ7" s="139">
        <v>170.05952118140726</v>
      </c>
      <c r="AR7" s="139">
        <v>173.46071160503533</v>
      </c>
      <c r="AS7" s="139">
        <v>176.9299258371361</v>
      </c>
    </row>
    <row r="8" spans="1:45" s="133" customFormat="1">
      <c r="A8" s="295"/>
      <c r="C8" s="135"/>
      <c r="D8" s="179"/>
      <c r="E8" s="179"/>
    </row>
    <row r="9" spans="1:45" s="11" customFormat="1" hidden="1">
      <c r="A9" s="296" t="s">
        <v>233</v>
      </c>
      <c r="B9" s="97" t="s">
        <v>236</v>
      </c>
      <c r="C9" s="223" t="s">
        <v>2</v>
      </c>
      <c r="D9" s="134"/>
      <c r="E9" s="134"/>
      <c r="F9" s="134">
        <f>'Invoer Parameters'!D56</f>
        <v>0</v>
      </c>
      <c r="G9" s="134">
        <f>F9*(100%+'Invoer Parameters'!$D$57)</f>
        <v>0</v>
      </c>
      <c r="H9" s="134">
        <f>G9*(100%+'Invoer Parameters'!$D$57)</f>
        <v>0</v>
      </c>
      <c r="I9" s="134">
        <f>H9*(100%+'Invoer Parameters'!$D$57)</f>
        <v>0</v>
      </c>
      <c r="J9" s="134">
        <f>I9*(100%+'Invoer Parameters'!$D$57)</f>
        <v>0</v>
      </c>
      <c r="K9" s="134">
        <f>J9*(100%+'Invoer Parameters'!$D$57)</f>
        <v>0</v>
      </c>
      <c r="L9" s="134">
        <f>K9*(100%+'Invoer Parameters'!$D$57)</f>
        <v>0</v>
      </c>
      <c r="M9" s="134">
        <f>L9*(100%+'Invoer Parameters'!$D$57)</f>
        <v>0</v>
      </c>
      <c r="N9" s="134">
        <f>M9*(100%+'Invoer Parameters'!$D$57)</f>
        <v>0</v>
      </c>
      <c r="O9" s="134">
        <f>N9*(100%+'Invoer Parameters'!$D$57)</f>
        <v>0</v>
      </c>
      <c r="P9" s="134">
        <f>O9*(100%+'Invoer Parameters'!$D$57)</f>
        <v>0</v>
      </c>
      <c r="Q9" s="134">
        <f>P9*(100%+'Invoer Parameters'!$D$57)</f>
        <v>0</v>
      </c>
      <c r="R9" s="134">
        <f>Q9*(100%+'Invoer Parameters'!$D$57)</f>
        <v>0</v>
      </c>
      <c r="S9" s="134">
        <f>R9*(100%+'Invoer Parameters'!$D$57)</f>
        <v>0</v>
      </c>
      <c r="T9" s="134">
        <f>S9*(100%+'Invoer Parameters'!$D$57)</f>
        <v>0</v>
      </c>
      <c r="U9" s="134">
        <f>T9*(100%+'Invoer Parameters'!$D$57)</f>
        <v>0</v>
      </c>
      <c r="V9" s="134">
        <f>U9*(100%+'Invoer Parameters'!$D$57)</f>
        <v>0</v>
      </c>
      <c r="W9" s="134">
        <f>V9*(100%+'Invoer Parameters'!$D$57)</f>
        <v>0</v>
      </c>
      <c r="X9" s="134">
        <f>W9*(100%+'Invoer Parameters'!$D$57)</f>
        <v>0</v>
      </c>
      <c r="Y9" s="134">
        <f>X9*(100%+'Invoer Parameters'!$D$57)</f>
        <v>0</v>
      </c>
      <c r="Z9" s="134">
        <f>Y9*(100%+'Invoer Parameters'!$D$57)</f>
        <v>0</v>
      </c>
      <c r="AA9" s="134">
        <f>Z9*(100%+'Invoer Parameters'!$D$57)</f>
        <v>0</v>
      </c>
      <c r="AB9" s="134">
        <f>AA9*(100%+'Invoer Parameters'!$D$57)</f>
        <v>0</v>
      </c>
      <c r="AC9" s="134">
        <f>AB9*(100%+'Invoer Parameters'!$D$57)</f>
        <v>0</v>
      </c>
      <c r="AD9" s="134">
        <f>AC9*(100%+'Invoer Parameters'!$D$57)</f>
        <v>0</v>
      </c>
      <c r="AE9" s="134">
        <f>AD9*(100%+'Invoer Parameters'!$D$57)</f>
        <v>0</v>
      </c>
      <c r="AF9" s="134">
        <f>AE9*(100%+'Invoer Parameters'!$D$57)</f>
        <v>0</v>
      </c>
      <c r="AG9" s="134">
        <f>AF9*(100%+'Invoer Parameters'!$D$57)</f>
        <v>0</v>
      </c>
      <c r="AH9" s="134">
        <f>AG9*(100%+'Invoer Parameters'!$D$57)</f>
        <v>0</v>
      </c>
      <c r="AI9" s="134">
        <f>AH9*(100%+'Invoer Parameters'!$D$57)</f>
        <v>0</v>
      </c>
      <c r="AJ9" s="134">
        <f>AI9*(100%+'Invoer Parameters'!$D$57)</f>
        <v>0</v>
      </c>
      <c r="AK9" s="134">
        <f>AJ9*(100%+'Invoer Parameters'!$D$57)</f>
        <v>0</v>
      </c>
      <c r="AL9" s="134">
        <f>AK9*(100%+'Invoer Parameters'!$D$57)</f>
        <v>0</v>
      </c>
      <c r="AM9" s="134">
        <f>AL9*(100%+'Invoer Parameters'!$D$57)</f>
        <v>0</v>
      </c>
      <c r="AN9" s="134">
        <f>AM9*(100%+'Invoer Parameters'!$D$57)</f>
        <v>0</v>
      </c>
      <c r="AO9" s="134">
        <f>AN9*(100%+'Invoer Parameters'!$D$57)</f>
        <v>0</v>
      </c>
      <c r="AP9" s="134">
        <f>AO9*(100%+'Invoer Parameters'!$D$57)</f>
        <v>0</v>
      </c>
      <c r="AQ9" s="134">
        <f>AP9*(100%+'Invoer Parameters'!$D$57)</f>
        <v>0</v>
      </c>
      <c r="AR9" s="134">
        <f>AQ9*(100%+'Invoer Parameters'!$D$57)</f>
        <v>0</v>
      </c>
      <c r="AS9" s="134">
        <f>AR9*(100%+'Invoer Parameters'!$D$57)</f>
        <v>0</v>
      </c>
    </row>
    <row r="10" spans="1:45" s="133" customFormat="1">
      <c r="A10" s="295" t="s">
        <v>233</v>
      </c>
      <c r="B10" s="135" t="s">
        <v>237</v>
      </c>
      <c r="C10" s="115" t="s">
        <v>2</v>
      </c>
      <c r="D10" s="179"/>
      <c r="E10" s="230"/>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row>
    <row r="11" spans="1:45" s="133" customFormat="1">
      <c r="A11" s="295"/>
      <c r="B11" s="291" t="s">
        <v>325</v>
      </c>
      <c r="C11" s="135"/>
      <c r="D11" s="179"/>
      <c r="E11" s="179"/>
    </row>
    <row r="12" spans="1:45" s="133" customFormat="1">
      <c r="A12" s="295" t="s">
        <v>326</v>
      </c>
      <c r="B12" s="305"/>
      <c r="C12" s="135" t="s">
        <v>3</v>
      </c>
      <c r="D12" s="179"/>
      <c r="E12" s="179"/>
      <c r="F12" s="299"/>
      <c r="G12" s="299"/>
      <c r="H12" s="183"/>
      <c r="I12" s="179"/>
      <c r="J12" s="17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row>
    <row r="13" spans="1:45" s="133" customFormat="1">
      <c r="A13" s="295"/>
      <c r="C13" s="135"/>
      <c r="D13" s="179"/>
      <c r="E13" s="179"/>
    </row>
    <row r="14" spans="1:45" s="133" customFormat="1" ht="15" customHeight="1">
      <c r="A14" s="295"/>
      <c r="C14" s="135"/>
      <c r="F14" s="375" t="s">
        <v>343</v>
      </c>
      <c r="G14" s="376"/>
      <c r="H14" s="376"/>
      <c r="I14" s="376"/>
      <c r="J14" s="376"/>
      <c r="K14" s="376"/>
      <c r="L14" s="376"/>
      <c r="M14" s="376"/>
      <c r="N14" s="376"/>
      <c r="O14" s="376"/>
      <c r="P14" s="376"/>
      <c r="Q14" s="376"/>
      <c r="R14" s="376"/>
      <c r="S14" s="376"/>
      <c r="T14" s="376"/>
      <c r="U14" s="376"/>
      <c r="V14" s="377"/>
      <c r="W14" s="374"/>
      <c r="X14" s="374"/>
      <c r="Y14" s="374"/>
      <c r="Z14" s="374"/>
      <c r="AA14" s="374"/>
      <c r="AB14" s="374"/>
      <c r="AC14" s="374"/>
      <c r="AD14" s="374"/>
      <c r="AE14" s="374"/>
      <c r="AF14" s="374"/>
    </row>
    <row r="15" spans="1:45" s="133" customFormat="1">
      <c r="A15" s="295"/>
      <c r="C15" s="135"/>
      <c r="F15" s="378"/>
      <c r="G15" s="379"/>
      <c r="H15" s="379"/>
      <c r="I15" s="379"/>
      <c r="J15" s="379"/>
      <c r="K15" s="379"/>
      <c r="L15" s="379"/>
      <c r="M15" s="379"/>
      <c r="N15" s="379"/>
      <c r="O15" s="379"/>
      <c r="P15" s="379"/>
      <c r="Q15" s="379"/>
      <c r="R15" s="379"/>
      <c r="S15" s="379"/>
      <c r="T15" s="379"/>
      <c r="U15" s="379"/>
      <c r="V15" s="380"/>
    </row>
    <row r="16" spans="1:45" s="133" customFormat="1" ht="33.75" customHeight="1">
      <c r="A16" s="295"/>
      <c r="B16" s="145"/>
      <c r="C16" s="145"/>
      <c r="F16" s="378"/>
      <c r="G16" s="379"/>
      <c r="H16" s="379"/>
      <c r="I16" s="379"/>
      <c r="J16" s="379"/>
      <c r="K16" s="379"/>
      <c r="L16" s="379"/>
      <c r="M16" s="379"/>
      <c r="N16" s="379"/>
      <c r="O16" s="379"/>
      <c r="P16" s="379"/>
      <c r="Q16" s="379"/>
      <c r="R16" s="379"/>
      <c r="S16" s="379"/>
      <c r="T16" s="379"/>
      <c r="U16" s="379"/>
      <c r="V16" s="380"/>
    </row>
    <row r="17" spans="1:45" s="133" customFormat="1" ht="45" customHeight="1">
      <c r="A17" s="295"/>
      <c r="B17" s="145"/>
      <c r="C17" s="145"/>
      <c r="F17" s="381"/>
      <c r="G17" s="382"/>
      <c r="H17" s="382"/>
      <c r="I17" s="382"/>
      <c r="J17" s="382"/>
      <c r="K17" s="382"/>
      <c r="L17" s="382"/>
      <c r="M17" s="382"/>
      <c r="N17" s="382"/>
      <c r="O17" s="382"/>
      <c r="P17" s="382"/>
      <c r="Q17" s="382"/>
      <c r="R17" s="382"/>
      <c r="S17" s="382"/>
      <c r="T17" s="382"/>
      <c r="U17" s="382"/>
      <c r="V17" s="383"/>
    </row>
    <row r="18" spans="1:45" s="133" customFormat="1">
      <c r="A18" s="295"/>
      <c r="B18" s="145"/>
      <c r="C18" s="145"/>
      <c r="D18" s="179"/>
      <c r="E18" s="179"/>
      <c r="F18" s="364"/>
      <c r="G18" s="365"/>
      <c r="H18" s="365"/>
      <c r="I18" s="365"/>
      <c r="J18" s="365"/>
      <c r="K18" s="365"/>
      <c r="L18" s="365"/>
      <c r="M18" s="365"/>
      <c r="N18" s="365"/>
      <c r="O18" s="365"/>
      <c r="P18" s="365"/>
      <c r="Q18" s="365"/>
      <c r="R18" s="365"/>
      <c r="S18" s="365"/>
      <c r="T18" s="365"/>
      <c r="U18" s="365"/>
      <c r="V18" s="366"/>
    </row>
    <row r="19" spans="1:45" s="133" customFormat="1">
      <c r="A19" s="295"/>
      <c r="B19" s="145"/>
      <c r="C19" s="145"/>
      <c r="D19" s="179"/>
      <c r="E19" s="179"/>
      <c r="F19" s="367"/>
      <c r="G19" s="368"/>
      <c r="H19" s="368"/>
      <c r="I19" s="368"/>
      <c r="J19" s="368"/>
      <c r="K19" s="368"/>
      <c r="L19" s="368"/>
      <c r="M19" s="368"/>
      <c r="N19" s="368"/>
      <c r="O19" s="368"/>
      <c r="P19" s="368"/>
      <c r="Q19" s="368"/>
      <c r="R19" s="368"/>
      <c r="S19" s="368"/>
      <c r="T19" s="368"/>
      <c r="U19" s="368"/>
      <c r="V19" s="369"/>
    </row>
    <row r="20" spans="1:45" s="133" customFormat="1">
      <c r="A20" s="295"/>
      <c r="C20" s="135"/>
      <c r="D20" s="179"/>
      <c r="E20" s="179"/>
      <c r="F20" s="367"/>
      <c r="G20" s="368"/>
      <c r="H20" s="368"/>
      <c r="I20" s="368"/>
      <c r="J20" s="368"/>
      <c r="K20" s="368"/>
      <c r="L20" s="368"/>
      <c r="M20" s="368"/>
      <c r="N20" s="368"/>
      <c r="O20" s="368"/>
      <c r="P20" s="368"/>
      <c r="Q20" s="368"/>
      <c r="R20" s="368"/>
      <c r="S20" s="368"/>
      <c r="T20" s="368"/>
      <c r="U20" s="368"/>
      <c r="V20" s="369"/>
    </row>
    <row r="21" spans="1:45" s="133" customFormat="1" ht="28.5" customHeight="1">
      <c r="A21" s="295"/>
      <c r="C21" s="135"/>
      <c r="D21" s="179"/>
      <c r="E21" s="179"/>
      <c r="F21" s="367"/>
      <c r="G21" s="368"/>
      <c r="H21" s="368"/>
      <c r="I21" s="368"/>
      <c r="J21" s="368"/>
      <c r="K21" s="368"/>
      <c r="L21" s="368"/>
      <c r="M21" s="368"/>
      <c r="N21" s="368"/>
      <c r="O21" s="368"/>
      <c r="P21" s="368"/>
      <c r="Q21" s="368"/>
      <c r="R21" s="368"/>
      <c r="S21" s="368"/>
      <c r="T21" s="368"/>
      <c r="U21" s="368"/>
      <c r="V21" s="369"/>
    </row>
    <row r="22" spans="1:45" s="133" customFormat="1" ht="28.5" customHeight="1">
      <c r="A22" s="295"/>
      <c r="C22" s="135"/>
      <c r="D22" s="179"/>
      <c r="E22" s="179"/>
      <c r="F22" s="370"/>
      <c r="G22" s="371"/>
      <c r="H22" s="371"/>
      <c r="I22" s="371"/>
      <c r="J22" s="371"/>
      <c r="K22" s="371"/>
      <c r="L22" s="371"/>
      <c r="M22" s="371"/>
      <c r="N22" s="371"/>
      <c r="O22" s="371"/>
      <c r="P22" s="371"/>
      <c r="Q22" s="371"/>
      <c r="R22" s="371"/>
      <c r="S22" s="371"/>
      <c r="T22" s="371"/>
      <c r="U22" s="371"/>
      <c r="V22" s="372"/>
    </row>
    <row r="23" spans="1:45" s="133" customFormat="1">
      <c r="A23" s="295"/>
      <c r="C23" s="135"/>
      <c r="D23" s="179"/>
      <c r="E23" s="179"/>
      <c r="AO23" s="319"/>
      <c r="AP23" s="319"/>
      <c r="AQ23" s="319"/>
      <c r="AR23" s="319"/>
      <c r="AS23" s="319"/>
    </row>
    <row r="24" spans="1:45" s="133" customFormat="1" ht="15.75">
      <c r="A24" s="295"/>
      <c r="B24" s="136"/>
      <c r="C24" s="224"/>
      <c r="D24" s="231"/>
      <c r="E24" s="231"/>
      <c r="F24" s="249" t="s">
        <v>347</v>
      </c>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137"/>
      <c r="AO24" s="319"/>
    </row>
    <row r="25" spans="1:45" s="133" customFormat="1">
      <c r="A25" s="295"/>
      <c r="B25" s="138"/>
      <c r="C25" s="225" t="s">
        <v>34</v>
      </c>
      <c r="D25" s="232">
        <v>2019</v>
      </c>
      <c r="E25" s="232">
        <v>2020</v>
      </c>
      <c r="F25" s="232">
        <v>2024</v>
      </c>
      <c r="G25" s="232">
        <v>2025</v>
      </c>
      <c r="H25" s="232">
        <v>2026</v>
      </c>
      <c r="I25" s="232">
        <v>2027</v>
      </c>
      <c r="J25" s="232">
        <v>2028</v>
      </c>
      <c r="K25" s="232">
        <v>2029</v>
      </c>
      <c r="L25" s="232">
        <v>2030</v>
      </c>
      <c r="M25" s="232">
        <v>2031</v>
      </c>
      <c r="N25" s="232">
        <v>2032</v>
      </c>
      <c r="O25" s="232">
        <v>2033</v>
      </c>
      <c r="P25" s="232">
        <v>2034</v>
      </c>
      <c r="Q25" s="232">
        <v>2035</v>
      </c>
      <c r="R25" s="232">
        <v>2036</v>
      </c>
      <c r="S25" s="232">
        <v>2037</v>
      </c>
      <c r="T25" s="232">
        <v>2038</v>
      </c>
      <c r="U25" s="232">
        <v>2039</v>
      </c>
      <c r="V25" s="232">
        <v>2040</v>
      </c>
      <c r="W25" s="232">
        <v>2041</v>
      </c>
      <c r="X25" s="232">
        <v>2042</v>
      </c>
      <c r="Y25" s="232">
        <v>2043</v>
      </c>
      <c r="Z25" s="232">
        <v>2044</v>
      </c>
      <c r="AA25" s="232">
        <v>2045</v>
      </c>
      <c r="AB25" s="232">
        <v>2046</v>
      </c>
      <c r="AC25" s="232">
        <v>2047</v>
      </c>
      <c r="AD25" s="232">
        <v>2048</v>
      </c>
      <c r="AE25" s="232">
        <v>2049</v>
      </c>
      <c r="AF25" s="232">
        <v>2050</v>
      </c>
      <c r="AG25" s="232">
        <v>2051</v>
      </c>
      <c r="AH25" s="232">
        <v>2052</v>
      </c>
      <c r="AI25" s="232">
        <v>2053</v>
      </c>
      <c r="AJ25" s="232">
        <v>2054</v>
      </c>
      <c r="AK25" s="232">
        <v>2055</v>
      </c>
      <c r="AL25" s="232">
        <v>2056</v>
      </c>
      <c r="AM25" s="232">
        <v>2057</v>
      </c>
      <c r="AN25" s="232">
        <v>2058</v>
      </c>
      <c r="AO25" s="232">
        <v>2059</v>
      </c>
      <c r="AP25" s="232">
        <v>2060</v>
      </c>
      <c r="AQ25" s="232">
        <v>2061</v>
      </c>
      <c r="AR25" s="232">
        <v>2062</v>
      </c>
      <c r="AS25" s="232">
        <v>2063</v>
      </c>
    </row>
    <row r="26" spans="1:45" s="133" customFormat="1">
      <c r="A26" s="295"/>
      <c r="B26" s="138" t="s">
        <v>255</v>
      </c>
      <c r="C26" s="158" t="s">
        <v>2</v>
      </c>
      <c r="D26" s="233"/>
      <c r="E26" s="233"/>
      <c r="F26" s="226">
        <f>'KEV2023'!C12</f>
        <v>101.62922965541325</v>
      </c>
      <c r="G26" s="226">
        <f>'KEV2023'!D12</f>
        <v>95.259764531542956</v>
      </c>
      <c r="H26" s="226">
        <f>'KEV2023'!E12</f>
        <v>92.939651350026352</v>
      </c>
      <c r="I26" s="226">
        <f>'KEV2023'!F12</f>
        <v>88.410662445120366</v>
      </c>
      <c r="J26" s="226">
        <f>'KEV2023'!G12</f>
        <v>83.915678523587758</v>
      </c>
      <c r="K26" s="226">
        <f>'KEV2023'!H12</f>
        <v>78.667244608960857</v>
      </c>
      <c r="L26" s="226">
        <f>'KEV2023'!I12</f>
        <v>73.014237596308448</v>
      </c>
      <c r="M26" s="226">
        <f>'KEV2023'!J12</f>
        <v>61.084422998803461</v>
      </c>
      <c r="N26" s="226">
        <f>'KEV2023'!K12</f>
        <v>65.017374678596951</v>
      </c>
      <c r="O26" s="226">
        <f>'KEV2023'!L12</f>
        <v>78.803004577894328</v>
      </c>
      <c r="P26" s="226">
        <f>'KEV2023'!M12</f>
        <v>84.738066227456301</v>
      </c>
      <c r="Q26" s="226">
        <f>'KEV2023'!N12</f>
        <v>91.313120832123815</v>
      </c>
      <c r="R26" s="226">
        <f>'KEV2023'!O12</f>
        <v>96.675466201368394</v>
      </c>
      <c r="S26" s="226">
        <f>'KEV2023'!P12</f>
        <v>101.46678025859674</v>
      </c>
      <c r="T26" s="226">
        <f>'KEV2023'!Q12</f>
        <v>107.84425171801342</v>
      </c>
      <c r="U26" s="226">
        <f>'KEV2023'!R12</f>
        <v>110.00113675237372</v>
      </c>
      <c r="V26" s="226">
        <f>'KEV2023'!S12</f>
        <v>112.20115948742119</v>
      </c>
      <c r="W26" s="226">
        <f>'KEV2023'!T12</f>
        <v>114.4451826771696</v>
      </c>
      <c r="X26" s="226">
        <f>'KEV2023'!U12</f>
        <v>116.73408633071298</v>
      </c>
      <c r="Y26" s="226">
        <f>'KEV2023'!V12</f>
        <v>119.06876805732726</v>
      </c>
      <c r="Z26" s="226">
        <f>'KEV2023'!W12</f>
        <v>121.4501434184738</v>
      </c>
      <c r="AA26" s="226">
        <f>'KEV2023'!X12</f>
        <v>123.87914628684329</v>
      </c>
      <c r="AB26" s="226">
        <f>'KEV2023'!Y12</f>
        <v>126.35672921258012</v>
      </c>
      <c r="AC26" s="226">
        <f>'KEV2023'!Z12</f>
        <v>128.88386379683172</v>
      </c>
      <c r="AD26" s="226">
        <f>'KEV2023'!AA12</f>
        <v>131.46154107276837</v>
      </c>
      <c r="AE26" s="226">
        <f>'KEV2023'!AB12</f>
        <v>134.09077189422374</v>
      </c>
      <c r="AF26" s="226">
        <f>'KEV2023'!AC12</f>
        <v>136.7725873321082</v>
      </c>
      <c r="AG26" s="226">
        <f>'KEV2023'!AD12</f>
        <v>139.50803907875039</v>
      </c>
      <c r="AH26" s="226">
        <f>'KEV2023'!AE12</f>
        <v>142.29819986032538</v>
      </c>
      <c r="AI26" s="226">
        <f>'KEV2023'!AF12</f>
        <v>145.14416385753191</v>
      </c>
      <c r="AJ26" s="226">
        <f>'KEV2023'!AG12</f>
        <v>148.04704713468251</v>
      </c>
      <c r="AK26" s="226">
        <f>'KEV2023'!AH12</f>
        <v>151.00798807737621</v>
      </c>
      <c r="AL26" s="226">
        <f>'KEV2023'!AI12</f>
        <v>154.0281478389237</v>
      </c>
      <c r="AM26" s="226">
        <f>'KEV2023'!AJ12</f>
        <v>157.10871079570219</v>
      </c>
      <c r="AN26" s="226">
        <f>'KEV2023'!AK12</f>
        <v>160.25088501161622</v>
      </c>
      <c r="AO26" s="226">
        <f>'KEV2023'!AL12</f>
        <v>163.45590271184855</v>
      </c>
      <c r="AP26" s="226">
        <f>'KEV2023'!AM12</f>
        <v>166.72502076608552</v>
      </c>
      <c r="AQ26" s="226">
        <f>'KEV2023'!AN12</f>
        <v>170.05952118140726</v>
      </c>
      <c r="AR26" s="226">
        <f>'KEV2023'!AO12</f>
        <v>173.46071160503533</v>
      </c>
      <c r="AS26" s="226">
        <f>'KEV2023'!AP12</f>
        <v>176.9299258371361</v>
      </c>
    </row>
    <row r="27" spans="1:45" s="133" customFormat="1">
      <c r="A27" s="295"/>
      <c r="B27" s="182"/>
      <c r="C27" s="15"/>
      <c r="D27" s="179"/>
      <c r="E27" s="179"/>
      <c r="F27" s="184"/>
      <c r="G27" s="183"/>
      <c r="H27" s="183"/>
      <c r="I27" s="183"/>
      <c r="J27" s="183"/>
      <c r="K27" s="183"/>
      <c r="L27" s="183"/>
      <c r="M27" s="183"/>
      <c r="N27" s="183"/>
      <c r="O27" s="183"/>
      <c r="P27" s="183"/>
      <c r="Q27" s="183"/>
      <c r="R27" s="183"/>
      <c r="S27" s="183"/>
      <c r="T27" s="183"/>
      <c r="U27" s="183"/>
      <c r="V27" s="183"/>
      <c r="W27" s="183"/>
      <c r="X27" s="183"/>
      <c r="Y27" s="183"/>
      <c r="Z27" s="183"/>
      <c r="AA27" s="183"/>
      <c r="AB27" s="183"/>
    </row>
    <row r="28" spans="1:45">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row>
    <row r="29" spans="1:45">
      <c r="F29" s="178"/>
      <c r="G29" s="178"/>
      <c r="H29" s="178"/>
      <c r="I29" s="178"/>
      <c r="J29" s="178"/>
      <c r="K29" s="178"/>
      <c r="L29" s="178"/>
      <c r="M29" s="178"/>
      <c r="N29" s="178"/>
      <c r="O29" s="178"/>
      <c r="P29" s="178"/>
      <c r="Q29" s="178"/>
      <c r="R29" s="178"/>
      <c r="S29" s="178"/>
      <c r="T29" s="178"/>
      <c r="U29" s="178"/>
      <c r="V29" s="178"/>
      <c r="W29" s="178"/>
      <c r="X29" s="178"/>
      <c r="Y29" s="111"/>
      <c r="Z29" s="111"/>
      <c r="AA29" s="111"/>
      <c r="AB29" s="111"/>
      <c r="AC29" s="111"/>
      <c r="AD29" s="111"/>
      <c r="AE29" s="111"/>
      <c r="AF29" s="111"/>
      <c r="AG29" s="111"/>
      <c r="AH29" s="111"/>
      <c r="AI29" s="111"/>
      <c r="AJ29" s="111"/>
      <c r="AK29" s="111"/>
      <c r="AL29" s="111"/>
      <c r="AM29" s="111"/>
    </row>
    <row r="30" spans="1:45">
      <c r="F30" s="179"/>
      <c r="G30" s="179"/>
      <c r="H30" s="179"/>
      <c r="I30" s="181"/>
      <c r="J30" s="179"/>
      <c r="K30" s="179"/>
      <c r="L30" s="181"/>
      <c r="M30" s="179"/>
      <c r="N30" s="179"/>
      <c r="O30" s="179"/>
      <c r="P30" s="179"/>
      <c r="Q30" s="179"/>
      <c r="R30" s="179"/>
      <c r="S30" s="181"/>
      <c r="T30" s="179"/>
      <c r="U30" s="179"/>
      <c r="V30" s="179"/>
      <c r="W30" s="179"/>
      <c r="X30" s="179"/>
      <c r="AC30" s="179"/>
      <c r="AD30" s="179"/>
      <c r="AE30" s="179"/>
      <c r="AF30" s="179"/>
      <c r="AG30" s="179"/>
      <c r="AH30" s="179"/>
      <c r="AI30" s="179"/>
      <c r="AJ30" s="179"/>
      <c r="AK30" s="179"/>
      <c r="AL30" s="179"/>
      <c r="AM30" s="179"/>
    </row>
    <row r="31" spans="1:45">
      <c r="G31" s="179"/>
      <c r="H31" s="179"/>
      <c r="I31" s="179"/>
      <c r="J31" s="179"/>
      <c r="K31" s="179"/>
      <c r="L31" s="179"/>
      <c r="M31" s="179"/>
      <c r="N31" s="179"/>
      <c r="O31" s="179"/>
      <c r="P31" s="179"/>
      <c r="Q31" s="179"/>
      <c r="R31" s="179"/>
      <c r="S31" s="179"/>
      <c r="AC31" s="179"/>
      <c r="AD31" s="179"/>
      <c r="AE31" s="179"/>
      <c r="AF31" s="179"/>
      <c r="AG31" s="179"/>
      <c r="AH31" s="179"/>
      <c r="AI31" s="179"/>
      <c r="AJ31" s="179"/>
      <c r="AK31" s="179"/>
      <c r="AL31" s="179"/>
      <c r="AM31" s="179"/>
    </row>
    <row r="32" spans="1:45">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row>
    <row r="33" spans="1:39" s="179" customFormat="1">
      <c r="A33" s="29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row>
    <row r="34" spans="1:39">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c r="F35" s="180"/>
    </row>
    <row r="36" spans="1:39">
      <c r="F36" s="180"/>
      <c r="AE36" s="179"/>
      <c r="AF36" s="179"/>
      <c r="AG36" s="179"/>
      <c r="AH36" s="179"/>
      <c r="AI36" s="179"/>
      <c r="AJ36" s="179"/>
      <c r="AK36" s="179"/>
      <c r="AL36" s="179"/>
      <c r="AM36" s="179"/>
    </row>
    <row r="37" spans="1:39">
      <c r="F37" s="180"/>
    </row>
    <row r="38" spans="1:39">
      <c r="F38" s="180"/>
    </row>
    <row r="39" spans="1:39">
      <c r="F39" s="180"/>
    </row>
    <row r="40" spans="1:39">
      <c r="F40" s="180"/>
    </row>
    <row r="41" spans="1:39">
      <c r="F41" s="180"/>
    </row>
    <row r="42" spans="1:39">
      <c r="F42" s="180"/>
    </row>
    <row r="43" spans="1:39">
      <c r="F43" s="180"/>
    </row>
    <row r="44" spans="1:39">
      <c r="F44" s="180"/>
    </row>
    <row r="45" spans="1:39">
      <c r="F45" s="180"/>
    </row>
    <row r="46" spans="1:39">
      <c r="F46" s="180"/>
    </row>
    <row r="47" spans="1:39">
      <c r="F47" s="180"/>
    </row>
    <row r="48" spans="1:39">
      <c r="F48" s="180"/>
    </row>
    <row r="49" spans="6:6">
      <c r="F49" s="180"/>
    </row>
    <row r="50" spans="6:6">
      <c r="F50" s="180"/>
    </row>
    <row r="51" spans="6:6">
      <c r="F51" s="180"/>
    </row>
    <row r="52" spans="6:6">
      <c r="F52" s="180"/>
    </row>
    <row r="53" spans="6:6">
      <c r="F53" s="180"/>
    </row>
  </sheetData>
  <sheetProtection algorithmName="SHA-512" hashValue="+cGzFSKbbJn2IWHIP7hyMhYjbSHsNLz6ZeM95SQDBBwZiKJMl0fGv6nzBnw2nmzBUr8w7cz/FPLZmdFAZDlauw==" saltValue="XtPPqeu3W7382ywPHoBtxQ==" spinCount="100000" sheet="1" objects="1" scenarios="1"/>
  <mergeCells count="5">
    <mergeCell ref="F18:V22"/>
    <mergeCell ref="A1:C1"/>
    <mergeCell ref="W14:AF14"/>
    <mergeCell ref="F14:V17"/>
    <mergeCell ref="A2:C2"/>
  </mergeCells>
  <dataValidations disablePrompts="1"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8:V22"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&amp;C&amp;8v.20190215&amp;R&amp;8&amp;P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S135"/>
  <sheetViews>
    <sheetView zoomScale="90" zoomScaleNormal="90" workbookViewId="0">
      <selection activeCell="C11" sqref="C11"/>
    </sheetView>
  </sheetViews>
  <sheetFormatPr defaultColWidth="8.85546875" defaultRowHeight="12.75"/>
  <cols>
    <col min="1" max="1" width="5.42578125" style="27" customWidth="1"/>
    <col min="2" max="2" width="19.42578125" style="27" customWidth="1"/>
    <col min="3" max="3" width="47.140625" style="27" customWidth="1"/>
    <col min="4" max="4" width="7.140625" style="27" customWidth="1"/>
    <col min="5" max="5" width="11.42578125" style="27" customWidth="1"/>
    <col min="6" max="42" width="10.7109375" style="27" customWidth="1"/>
    <col min="43" max="44" width="9.7109375" style="27" bestFit="1" customWidth="1"/>
    <col min="45" max="16384" width="8.85546875" style="27"/>
  </cols>
  <sheetData>
    <row r="1" spans="2:45" ht="31.5">
      <c r="B1" s="337" t="s">
        <v>223</v>
      </c>
      <c r="C1" s="338"/>
      <c r="E1" s="165" t="s">
        <v>285</v>
      </c>
      <c r="F1" s="28">
        <f>'Invoer Parameters'!$B$66</f>
        <v>0</v>
      </c>
      <c r="G1" s="28">
        <f>F1+1</f>
        <v>1</v>
      </c>
      <c r="H1" s="28">
        <f t="shared" ref="H1:AI1" si="0">G1+1</f>
        <v>2</v>
      </c>
      <c r="I1" s="28">
        <f t="shared" si="0"/>
        <v>3</v>
      </c>
      <c r="J1" s="28">
        <f t="shared" si="0"/>
        <v>4</v>
      </c>
      <c r="K1" s="28">
        <f t="shared" si="0"/>
        <v>5</v>
      </c>
      <c r="L1" s="28">
        <f t="shared" si="0"/>
        <v>6</v>
      </c>
      <c r="M1" s="28">
        <f t="shared" si="0"/>
        <v>7</v>
      </c>
      <c r="N1" s="28">
        <f t="shared" si="0"/>
        <v>8</v>
      </c>
      <c r="O1" s="28">
        <f t="shared" si="0"/>
        <v>9</v>
      </c>
      <c r="P1" s="28">
        <f t="shared" si="0"/>
        <v>10</v>
      </c>
      <c r="Q1" s="28">
        <f t="shared" si="0"/>
        <v>11</v>
      </c>
      <c r="R1" s="28">
        <f t="shared" si="0"/>
        <v>12</v>
      </c>
      <c r="S1" s="28">
        <f t="shared" si="0"/>
        <v>13</v>
      </c>
      <c r="T1" s="28">
        <f t="shared" si="0"/>
        <v>14</v>
      </c>
      <c r="U1" s="28">
        <f t="shared" si="0"/>
        <v>15</v>
      </c>
      <c r="V1" s="28">
        <f t="shared" si="0"/>
        <v>16</v>
      </c>
      <c r="W1" s="28">
        <f t="shared" si="0"/>
        <v>17</v>
      </c>
      <c r="X1" s="28">
        <f t="shared" si="0"/>
        <v>18</v>
      </c>
      <c r="Y1" s="28">
        <f t="shared" si="0"/>
        <v>19</v>
      </c>
      <c r="Z1" s="28">
        <f t="shared" si="0"/>
        <v>20</v>
      </c>
      <c r="AA1" s="28">
        <f t="shared" si="0"/>
        <v>21</v>
      </c>
      <c r="AB1" s="28">
        <f t="shared" si="0"/>
        <v>22</v>
      </c>
      <c r="AC1" s="28">
        <f t="shared" si="0"/>
        <v>23</v>
      </c>
      <c r="AD1" s="28">
        <f t="shared" si="0"/>
        <v>24</v>
      </c>
      <c r="AE1" s="28">
        <f t="shared" si="0"/>
        <v>25</v>
      </c>
      <c r="AF1" s="28">
        <f t="shared" si="0"/>
        <v>26</v>
      </c>
      <c r="AG1" s="28">
        <f t="shared" si="0"/>
        <v>27</v>
      </c>
      <c r="AH1" s="28">
        <f t="shared" si="0"/>
        <v>28</v>
      </c>
      <c r="AI1" s="28">
        <f t="shared" si="0"/>
        <v>29</v>
      </c>
      <c r="AJ1" s="28">
        <f t="shared" ref="AJ1:AJ2" si="1">AI1+1</f>
        <v>30</v>
      </c>
      <c r="AK1" s="28">
        <f t="shared" ref="AK1:AK2" si="2">AJ1+1</f>
        <v>31</v>
      </c>
      <c r="AL1" s="28">
        <f t="shared" ref="AL1:AL2" si="3">AK1+1</f>
        <v>32</v>
      </c>
      <c r="AM1" s="28">
        <f t="shared" ref="AM1:AM2" si="4">AL1+1</f>
        <v>33</v>
      </c>
      <c r="AN1" s="28">
        <f t="shared" ref="AN1:AO2" si="5">AM1+1</f>
        <v>34</v>
      </c>
      <c r="AO1" s="28">
        <f t="shared" si="5"/>
        <v>35</v>
      </c>
      <c r="AP1" s="28">
        <f t="shared" ref="AP1:AP2" si="6">AO1+1</f>
        <v>36</v>
      </c>
      <c r="AQ1" s="28">
        <f t="shared" ref="AQ1:AQ2" si="7">AP1+1</f>
        <v>37</v>
      </c>
      <c r="AR1" s="28">
        <f t="shared" ref="AR1:AS2" si="8">AQ1+1</f>
        <v>38</v>
      </c>
      <c r="AS1" s="28">
        <f t="shared" si="8"/>
        <v>39</v>
      </c>
    </row>
    <row r="2" spans="2:45" ht="29.25" customHeight="1">
      <c r="B2" s="387" t="str">
        <f>Instructies!B2</f>
        <v>IJmuiden Ver kavel Beta - Versie 30-1-2024</v>
      </c>
      <c r="C2" s="387"/>
      <c r="D2" s="297"/>
      <c r="E2" s="166" t="s">
        <v>35</v>
      </c>
      <c r="F2" s="28">
        <v>0</v>
      </c>
      <c r="G2" s="28">
        <f>F2+1</f>
        <v>1</v>
      </c>
      <c r="H2" s="28">
        <f t="shared" ref="H2:AI2" si="9">G2+1</f>
        <v>2</v>
      </c>
      <c r="I2" s="28">
        <f t="shared" si="9"/>
        <v>3</v>
      </c>
      <c r="J2" s="28">
        <f t="shared" si="9"/>
        <v>4</v>
      </c>
      <c r="K2" s="28">
        <f t="shared" si="9"/>
        <v>5</v>
      </c>
      <c r="L2" s="28">
        <f t="shared" si="9"/>
        <v>6</v>
      </c>
      <c r="M2" s="28">
        <f t="shared" si="9"/>
        <v>7</v>
      </c>
      <c r="N2" s="28">
        <f t="shared" si="9"/>
        <v>8</v>
      </c>
      <c r="O2" s="28">
        <f t="shared" si="9"/>
        <v>9</v>
      </c>
      <c r="P2" s="28">
        <f t="shared" si="9"/>
        <v>10</v>
      </c>
      <c r="Q2" s="28">
        <f t="shared" si="9"/>
        <v>11</v>
      </c>
      <c r="R2" s="28">
        <f t="shared" si="9"/>
        <v>12</v>
      </c>
      <c r="S2" s="28">
        <f t="shared" si="9"/>
        <v>13</v>
      </c>
      <c r="T2" s="28">
        <f t="shared" si="9"/>
        <v>14</v>
      </c>
      <c r="U2" s="28">
        <f t="shared" si="9"/>
        <v>15</v>
      </c>
      <c r="V2" s="28">
        <f t="shared" si="9"/>
        <v>16</v>
      </c>
      <c r="W2" s="28">
        <f t="shared" si="9"/>
        <v>17</v>
      </c>
      <c r="X2" s="28">
        <f t="shared" si="9"/>
        <v>18</v>
      </c>
      <c r="Y2" s="28">
        <f t="shared" si="9"/>
        <v>19</v>
      </c>
      <c r="Z2" s="28">
        <f t="shared" si="9"/>
        <v>20</v>
      </c>
      <c r="AA2" s="28">
        <f t="shared" si="9"/>
        <v>21</v>
      </c>
      <c r="AB2" s="28">
        <f t="shared" si="9"/>
        <v>22</v>
      </c>
      <c r="AC2" s="28">
        <f t="shared" si="9"/>
        <v>23</v>
      </c>
      <c r="AD2" s="28">
        <f t="shared" si="9"/>
        <v>24</v>
      </c>
      <c r="AE2" s="28">
        <f t="shared" si="9"/>
        <v>25</v>
      </c>
      <c r="AF2" s="28">
        <f t="shared" si="9"/>
        <v>26</v>
      </c>
      <c r="AG2" s="28">
        <f t="shared" si="9"/>
        <v>27</v>
      </c>
      <c r="AH2" s="28">
        <f t="shared" si="9"/>
        <v>28</v>
      </c>
      <c r="AI2" s="28">
        <f t="shared" si="9"/>
        <v>29</v>
      </c>
      <c r="AJ2" s="28">
        <f t="shared" si="1"/>
        <v>30</v>
      </c>
      <c r="AK2" s="28">
        <f t="shared" si="2"/>
        <v>31</v>
      </c>
      <c r="AL2" s="28">
        <f t="shared" si="3"/>
        <v>32</v>
      </c>
      <c r="AM2" s="28">
        <f t="shared" si="4"/>
        <v>33</v>
      </c>
      <c r="AN2" s="28">
        <f t="shared" si="5"/>
        <v>34</v>
      </c>
      <c r="AO2" s="28">
        <f t="shared" si="5"/>
        <v>35</v>
      </c>
      <c r="AP2" s="28">
        <f t="shared" si="6"/>
        <v>36</v>
      </c>
      <c r="AQ2" s="28">
        <f t="shared" si="7"/>
        <v>37</v>
      </c>
      <c r="AR2" s="28">
        <f t="shared" si="8"/>
        <v>38</v>
      </c>
      <c r="AS2" s="28">
        <f t="shared" si="8"/>
        <v>39</v>
      </c>
    </row>
    <row r="3" spans="2:45" ht="35.25" customHeight="1">
      <c r="B3" s="386" t="s">
        <v>329</v>
      </c>
      <c r="C3" s="386"/>
      <c r="D3" s="298"/>
    </row>
    <row r="4" spans="2:45" s="28" customFormat="1" ht="25.5">
      <c r="B4" s="31" t="s">
        <v>33</v>
      </c>
      <c r="C4" s="28" t="s">
        <v>15</v>
      </c>
      <c r="D4" s="28" t="s">
        <v>12</v>
      </c>
      <c r="E4" s="31" t="s">
        <v>61</v>
      </c>
    </row>
    <row r="6" spans="2:45">
      <c r="B6" s="27" t="s">
        <v>9</v>
      </c>
      <c r="C6" s="27" t="s">
        <v>246</v>
      </c>
      <c r="D6" s="27" t="s">
        <v>1</v>
      </c>
      <c r="F6" s="29">
        <f>IF( AND(F$1&gt;='Invoer Parameters'!$B25,F$1&lt;='Invoer Parameters'!$D$21 ),'Invoer Parameters'!$D25*'Invoer Parameters'!$D$19,0)</f>
        <v>0</v>
      </c>
      <c r="G6" s="29">
        <f>IF( AND(G$1&gt;='Invoer Parameters'!$B25,G$1&lt;='Invoer Parameters'!$D$21 ),'Invoer Parameters'!$D25*'Invoer Parameters'!$D$19,0)</f>
        <v>0</v>
      </c>
      <c r="H6" s="29">
        <f>IF( AND(H$1&gt;='Invoer Parameters'!$B25,H$1&lt;='Invoer Parameters'!$D$21 ),'Invoer Parameters'!$D25*'Invoer Parameters'!$D$19,0)</f>
        <v>0</v>
      </c>
      <c r="I6" s="29">
        <f>IF( AND(I$1&gt;='Invoer Parameters'!$B25,I$1&lt;='Invoer Parameters'!$D$21 ),'Invoer Parameters'!$D25*'Invoer Parameters'!$D$19,0)</f>
        <v>0</v>
      </c>
      <c r="J6" s="29">
        <f>IF( AND(J$1&gt;='Invoer Parameters'!$B25,J$1&lt;='Invoer Parameters'!$D$21 ),'Invoer Parameters'!$D25*'Invoer Parameters'!$D$19,0)</f>
        <v>0</v>
      </c>
      <c r="K6" s="29">
        <f>IF( AND(K$1&gt;='Invoer Parameters'!$B25,K$1&lt;='Invoer Parameters'!$D$21 ),'Invoer Parameters'!$D25*'Invoer Parameters'!$D$19,0)</f>
        <v>0</v>
      </c>
      <c r="L6" s="29">
        <f>IF( AND(L$1&gt;='Invoer Parameters'!$B25,L$1&lt;='Invoer Parameters'!$D$21 ),'Invoer Parameters'!$D25*'Invoer Parameters'!$D$19,0)</f>
        <v>0</v>
      </c>
      <c r="M6" s="29">
        <f>IF( AND(M$1&gt;='Invoer Parameters'!$B25,M$1&lt;='Invoer Parameters'!$D$21 ),'Invoer Parameters'!$D25*'Invoer Parameters'!$D$19,0)</f>
        <v>0</v>
      </c>
      <c r="N6" s="29">
        <f>IF( AND(N$1&gt;='Invoer Parameters'!$B25,N$1&lt;='Invoer Parameters'!$D$21 ),'Invoer Parameters'!$D25*'Invoer Parameters'!$D$19,0)</f>
        <v>0</v>
      </c>
      <c r="O6" s="29">
        <f>IF( AND(O$1&gt;='Invoer Parameters'!$B25,O$1&lt;='Invoer Parameters'!$D$21 ),'Invoer Parameters'!$D25*'Invoer Parameters'!$D$19,0)</f>
        <v>0</v>
      </c>
      <c r="P6" s="29">
        <f>IF( AND(P$1&gt;='Invoer Parameters'!$B25,P$1&lt;='Invoer Parameters'!$D$21 ),'Invoer Parameters'!$D25*'Invoer Parameters'!$D$19,0)</f>
        <v>0</v>
      </c>
      <c r="Q6" s="29">
        <f>IF( AND(Q$1&gt;='Invoer Parameters'!$B25,Q$1&lt;='Invoer Parameters'!$D$21 ),'Invoer Parameters'!$D25*'Invoer Parameters'!$D$19,0)</f>
        <v>0</v>
      </c>
      <c r="R6" s="29">
        <f>IF( AND(R$1&gt;='Invoer Parameters'!$B25,R$1&lt;='Invoer Parameters'!$D$21 ),'Invoer Parameters'!$D25*'Invoer Parameters'!$D$19,0)</f>
        <v>0</v>
      </c>
      <c r="S6" s="29">
        <f>IF( AND(S$1&gt;='Invoer Parameters'!$B25,S$1&lt;='Invoer Parameters'!$D$21 ),'Invoer Parameters'!$D25*'Invoer Parameters'!$D$19,0)</f>
        <v>0</v>
      </c>
      <c r="T6" s="29">
        <f>IF( AND(T$1&gt;='Invoer Parameters'!$B25,T$1&lt;='Invoer Parameters'!$D$21 ),'Invoer Parameters'!$D25*'Invoer Parameters'!$D$19,0)</f>
        <v>0</v>
      </c>
      <c r="U6" s="29">
        <f>IF( AND(U$1&gt;='Invoer Parameters'!$B25,U$1&lt;='Invoer Parameters'!$D$21 ),'Invoer Parameters'!$D25*'Invoer Parameters'!$D$19,0)</f>
        <v>0</v>
      </c>
      <c r="V6" s="29">
        <f>IF( AND(V$1&gt;='Invoer Parameters'!$B25,V$1&lt;='Invoer Parameters'!$D$21 ),'Invoer Parameters'!$D25*'Invoer Parameters'!$D$19,0)</f>
        <v>0</v>
      </c>
      <c r="W6" s="29">
        <f>IF( AND(W$1&gt;='Invoer Parameters'!$B25,W$1&lt;='Invoer Parameters'!$D$21 ),'Invoer Parameters'!$D25*'Invoer Parameters'!$D$19,0)</f>
        <v>0</v>
      </c>
      <c r="X6" s="29">
        <f>IF( AND(X$1&gt;='Invoer Parameters'!$B25,X$1&lt;='Invoer Parameters'!$D$21 ),'Invoer Parameters'!$D25*'Invoer Parameters'!$D$19,0)</f>
        <v>0</v>
      </c>
      <c r="Y6" s="29">
        <f>IF( AND(Y$1&gt;='Invoer Parameters'!$B25,Y$1&lt;='Invoer Parameters'!$D$21 ),'Invoer Parameters'!$D25*'Invoer Parameters'!$D$19,0)</f>
        <v>0</v>
      </c>
      <c r="Z6" s="29">
        <f>IF( AND(Z$1&gt;='Invoer Parameters'!$B25,Z$1&lt;='Invoer Parameters'!$D$21 ),'Invoer Parameters'!$D25*'Invoer Parameters'!$D$19,0)</f>
        <v>0</v>
      </c>
      <c r="AA6" s="29">
        <f>IF( AND(AA$1&gt;='Invoer Parameters'!$B25,AA$1&lt;='Invoer Parameters'!$D$21 ),'Invoer Parameters'!$D25*'Invoer Parameters'!$D$19,0)</f>
        <v>0</v>
      </c>
      <c r="AB6" s="29">
        <f>IF( AND(AB$1&gt;='Invoer Parameters'!$B25,AB$1&lt;='Invoer Parameters'!$D$21 ),'Invoer Parameters'!$D25*'Invoer Parameters'!$D$19,0)</f>
        <v>0</v>
      </c>
      <c r="AC6" s="29">
        <f>IF( AND(AC$1&gt;='Invoer Parameters'!$B25,AC$1&lt;='Invoer Parameters'!$D$21 ),'Invoer Parameters'!$D25*'Invoer Parameters'!$D$19,0)</f>
        <v>0</v>
      </c>
      <c r="AD6" s="29">
        <f>IF( AND(AD$1&gt;='Invoer Parameters'!$B25,AD$1&lt;='Invoer Parameters'!$D$21 ),'Invoer Parameters'!$D25*'Invoer Parameters'!$D$19,0)</f>
        <v>0</v>
      </c>
      <c r="AE6" s="29">
        <f>IF( AND(AE$1&gt;='Invoer Parameters'!$B25,AE$1&lt;='Invoer Parameters'!$D$21 ),'Invoer Parameters'!$D25*'Invoer Parameters'!$D$19,0)</f>
        <v>0</v>
      </c>
      <c r="AF6" s="29">
        <f>IF( AND(AF$1&gt;='Invoer Parameters'!$B25,AF$1&lt;='Invoer Parameters'!$D$21 ),'Invoer Parameters'!$D25*'Invoer Parameters'!$D$19,0)</f>
        <v>0</v>
      </c>
      <c r="AG6" s="29">
        <f>IF( AND(AG$1&gt;='Invoer Parameters'!$B25,AG$1&lt;='Invoer Parameters'!$D$21 ),'Invoer Parameters'!$D25*'Invoer Parameters'!$D$19,0)</f>
        <v>0</v>
      </c>
      <c r="AH6" s="29">
        <f>IF( AND(AH$1&gt;='Invoer Parameters'!$B25,AH$1&lt;='Invoer Parameters'!$D$21 ),'Invoer Parameters'!$D25*'Invoer Parameters'!$D$19,0)</f>
        <v>0</v>
      </c>
      <c r="AI6" s="29">
        <f>IF( AND(AI$1&gt;='Invoer Parameters'!$B25,AI$1&lt;='Invoer Parameters'!$D$21 ),'Invoer Parameters'!$D25*'Invoer Parameters'!$D$19,0)</f>
        <v>0</v>
      </c>
      <c r="AJ6" s="29">
        <f>IF( AND(AJ$1&gt;='Invoer Parameters'!$B25,AJ$1&lt;='Invoer Parameters'!$D$21 ),'Invoer Parameters'!$D25*'Invoer Parameters'!$D$19,0)</f>
        <v>0</v>
      </c>
      <c r="AK6" s="29">
        <f>IF( AND(AK$1&gt;='Invoer Parameters'!$B25,AK$1&lt;='Invoer Parameters'!$D$21 ),'Invoer Parameters'!$D25*'Invoer Parameters'!$D$19,0)</f>
        <v>0</v>
      </c>
      <c r="AL6" s="29">
        <f>IF( AND(AL$1&gt;='Invoer Parameters'!$B25,AL$1&lt;='Invoer Parameters'!$D$21 ),'Invoer Parameters'!$D25*'Invoer Parameters'!$D$19,0)</f>
        <v>0</v>
      </c>
      <c r="AM6" s="29">
        <f>IF( AND(AM$1&gt;='Invoer Parameters'!$B25,AM$1&lt;='Invoer Parameters'!$D$21 ),'Invoer Parameters'!$D25*'Invoer Parameters'!$D$19,0)</f>
        <v>0</v>
      </c>
      <c r="AN6" s="29">
        <f>IF( AND(AN$1&gt;='Invoer Parameters'!$B25,AN$1&lt;='Invoer Parameters'!$D$21 ),'Invoer Parameters'!$D25*'Invoer Parameters'!$D$19,0)</f>
        <v>0</v>
      </c>
      <c r="AO6" s="29">
        <f>IF( AND(AO$1&gt;='Invoer Parameters'!$B25,AO$1&lt;='Invoer Parameters'!$D$21 ),'Invoer Parameters'!$D25*'Invoer Parameters'!$D$19,0)</f>
        <v>0</v>
      </c>
      <c r="AP6" s="29">
        <f>IF( AND(AP$1&gt;='Invoer Parameters'!$B25,AP$1&lt;='Invoer Parameters'!$D$21 ),'Invoer Parameters'!$D25*'Invoer Parameters'!$D$19,0)</f>
        <v>0</v>
      </c>
      <c r="AQ6" s="29">
        <f>IF( AND(AQ$1&gt;='Invoer Parameters'!$B25,AQ$1&lt;='Invoer Parameters'!$D$21 ),'Invoer Parameters'!$D25*'Invoer Parameters'!$D$19,0)</f>
        <v>0</v>
      </c>
      <c r="AR6" s="29">
        <f>IF( AND(AR$1&gt;='Invoer Parameters'!$B25,AR$1&lt;='Invoer Parameters'!$D$21 ),'Invoer Parameters'!$D25*'Invoer Parameters'!$D$19,0)</f>
        <v>0</v>
      </c>
      <c r="AS6" s="29">
        <f>IF( AND(AS$1&gt;='Invoer Parameters'!$B25,AS$1&lt;='Invoer Parameters'!$D$21 ),'Invoer Parameters'!$D25*'Invoer Parameters'!$D$19,0)</f>
        <v>0</v>
      </c>
    </row>
    <row r="7" spans="2:45">
      <c r="B7" s="27" t="s">
        <v>10</v>
      </c>
      <c r="C7" s="27" t="s">
        <v>247</v>
      </c>
      <c r="D7" s="27" t="s">
        <v>1</v>
      </c>
      <c r="F7" s="29">
        <f>IF( AND(F$1&gt;='Invoer Parameters'!$B26,F$1&lt;='Invoer Parameters'!$D$21 ),'Invoer Parameters'!$D26*'Invoer Parameters'!$D$19,0)</f>
        <v>0</v>
      </c>
      <c r="G7" s="29">
        <f>IF( AND(G$1&gt;='Invoer Parameters'!$B26,G$1&lt;='Invoer Parameters'!$D$21 ),'Invoer Parameters'!$D26*'Invoer Parameters'!$D$19,0)</f>
        <v>0</v>
      </c>
      <c r="H7" s="29">
        <f>IF( AND(H$1&gt;='Invoer Parameters'!$B26,H$1&lt;='Invoer Parameters'!$D$21 ),'Invoer Parameters'!$D26*'Invoer Parameters'!$D$19,0)</f>
        <v>0</v>
      </c>
      <c r="I7" s="29">
        <f>IF( AND(I$1&gt;='Invoer Parameters'!$B26,I$1&lt;='Invoer Parameters'!$D$21 ),'Invoer Parameters'!$D26*'Invoer Parameters'!$D$19,0)</f>
        <v>0</v>
      </c>
      <c r="J7" s="29">
        <f>IF( AND(J$1&gt;='Invoer Parameters'!$B26,J$1&lt;='Invoer Parameters'!$D$21 ),'Invoer Parameters'!$D26*'Invoer Parameters'!$D$19,0)</f>
        <v>0</v>
      </c>
      <c r="K7" s="29">
        <f>IF( AND(K$1&gt;='Invoer Parameters'!$B26,K$1&lt;='Invoer Parameters'!$D$21 ),'Invoer Parameters'!$D26*'Invoer Parameters'!$D$19,0)</f>
        <v>0</v>
      </c>
      <c r="L7" s="29">
        <f>IF( AND(L$1&gt;='Invoer Parameters'!$B26,L$1&lt;='Invoer Parameters'!$D$21 ),'Invoer Parameters'!$D26*'Invoer Parameters'!$D$19,0)</f>
        <v>0</v>
      </c>
      <c r="M7" s="29">
        <f>IF( AND(M$1&gt;='Invoer Parameters'!$B26,M$1&lt;='Invoer Parameters'!$D$21 ),'Invoer Parameters'!$D26*'Invoer Parameters'!$D$19,0)</f>
        <v>0</v>
      </c>
      <c r="N7" s="29">
        <f>IF( AND(N$1&gt;='Invoer Parameters'!$B26,N$1&lt;='Invoer Parameters'!$D$21 ),'Invoer Parameters'!$D26*'Invoer Parameters'!$D$19,0)</f>
        <v>0</v>
      </c>
      <c r="O7" s="29">
        <f>IF( AND(O$1&gt;='Invoer Parameters'!$B26,O$1&lt;='Invoer Parameters'!$D$21 ),'Invoer Parameters'!$D26*'Invoer Parameters'!$D$19,0)</f>
        <v>0</v>
      </c>
      <c r="P7" s="29">
        <f>IF( AND(P$1&gt;='Invoer Parameters'!$B26,P$1&lt;='Invoer Parameters'!$D$21 ),'Invoer Parameters'!$D26*'Invoer Parameters'!$D$19,0)</f>
        <v>0</v>
      </c>
      <c r="Q7" s="29">
        <f>IF( AND(Q$1&gt;='Invoer Parameters'!$B26,Q$1&lt;='Invoer Parameters'!$D$21 ),'Invoer Parameters'!$D26*'Invoer Parameters'!$D$19,0)</f>
        <v>0</v>
      </c>
      <c r="R7" s="29">
        <f>IF( AND(R$1&gt;='Invoer Parameters'!$B26,R$1&lt;='Invoer Parameters'!$D$21 ),'Invoer Parameters'!$D26*'Invoer Parameters'!$D$19,0)</f>
        <v>0</v>
      </c>
      <c r="S7" s="29">
        <f>IF( AND(S$1&gt;='Invoer Parameters'!$B26,S$1&lt;='Invoer Parameters'!$D$21 ),'Invoer Parameters'!$D26*'Invoer Parameters'!$D$19,0)</f>
        <v>0</v>
      </c>
      <c r="T7" s="29">
        <f>IF( AND(T$1&gt;='Invoer Parameters'!$B26,T$1&lt;='Invoer Parameters'!$D$21 ),'Invoer Parameters'!$D26*'Invoer Parameters'!$D$19,0)</f>
        <v>0</v>
      </c>
      <c r="U7" s="29">
        <f>IF( AND(U$1&gt;='Invoer Parameters'!$B26,U$1&lt;='Invoer Parameters'!$D$21 ),'Invoer Parameters'!$D26*'Invoer Parameters'!$D$19,0)</f>
        <v>0</v>
      </c>
      <c r="V7" s="29">
        <f>IF( AND(V$1&gt;='Invoer Parameters'!$B26,V$1&lt;='Invoer Parameters'!$D$21 ),'Invoer Parameters'!$D26*'Invoer Parameters'!$D$19,0)</f>
        <v>0</v>
      </c>
      <c r="W7" s="29">
        <f>IF( AND(W$1&gt;='Invoer Parameters'!$B26,W$1&lt;='Invoer Parameters'!$D$21 ),'Invoer Parameters'!$D26*'Invoer Parameters'!$D$19,0)</f>
        <v>0</v>
      </c>
      <c r="X7" s="29">
        <f>IF( AND(X$1&gt;='Invoer Parameters'!$B26,X$1&lt;='Invoer Parameters'!$D$21 ),'Invoer Parameters'!$D26*'Invoer Parameters'!$D$19,0)</f>
        <v>0</v>
      </c>
      <c r="Y7" s="29">
        <f>IF( AND(Y$1&gt;='Invoer Parameters'!$B26,Y$1&lt;='Invoer Parameters'!$D$21 ),'Invoer Parameters'!$D26*'Invoer Parameters'!$D$19,0)</f>
        <v>0</v>
      </c>
      <c r="Z7" s="29">
        <f>IF( AND(Z$1&gt;='Invoer Parameters'!$B26,Z$1&lt;='Invoer Parameters'!$D$21 ),'Invoer Parameters'!$D26*'Invoer Parameters'!$D$19,0)</f>
        <v>0</v>
      </c>
      <c r="AA7" s="29">
        <f>IF( AND(AA$1&gt;='Invoer Parameters'!$B26,AA$1&lt;='Invoer Parameters'!$D$21 ),'Invoer Parameters'!$D26*'Invoer Parameters'!$D$19,0)</f>
        <v>0</v>
      </c>
      <c r="AB7" s="29">
        <f>IF( AND(AB$1&gt;='Invoer Parameters'!$B26,AB$1&lt;='Invoer Parameters'!$D$21 ),'Invoer Parameters'!$D26*'Invoer Parameters'!$D$19,0)</f>
        <v>0</v>
      </c>
      <c r="AC7" s="29">
        <f>IF( AND(AC$1&gt;='Invoer Parameters'!$B26,AC$1&lt;='Invoer Parameters'!$D$21 ),'Invoer Parameters'!$D26*'Invoer Parameters'!$D$19,0)</f>
        <v>0</v>
      </c>
      <c r="AD7" s="29">
        <f>IF( AND(AD$1&gt;='Invoer Parameters'!$B26,AD$1&lt;='Invoer Parameters'!$D$21 ),'Invoer Parameters'!$D26*'Invoer Parameters'!$D$19,0)</f>
        <v>0</v>
      </c>
      <c r="AE7" s="29">
        <f>IF( AND(AE$1&gt;='Invoer Parameters'!$B26,AE$1&lt;='Invoer Parameters'!$D$21 ),'Invoer Parameters'!$D26*'Invoer Parameters'!$D$19,0)</f>
        <v>0</v>
      </c>
      <c r="AF7" s="29">
        <f>IF( AND(AF$1&gt;='Invoer Parameters'!$B26,AF$1&lt;='Invoer Parameters'!$D$21 ),'Invoer Parameters'!$D26*'Invoer Parameters'!$D$19,0)</f>
        <v>0</v>
      </c>
      <c r="AG7" s="29">
        <f>IF( AND(AG$1&gt;='Invoer Parameters'!$B26,AG$1&lt;='Invoer Parameters'!$D$21 ),'Invoer Parameters'!$D26*'Invoer Parameters'!$D$19,0)</f>
        <v>0</v>
      </c>
      <c r="AH7" s="29">
        <f>IF( AND(AH$1&gt;='Invoer Parameters'!$B26,AH$1&lt;='Invoer Parameters'!$D$21 ),'Invoer Parameters'!$D26*'Invoer Parameters'!$D$19,0)</f>
        <v>0</v>
      </c>
      <c r="AI7" s="29">
        <f>IF( AND(AI$1&gt;='Invoer Parameters'!$B26,AI$1&lt;='Invoer Parameters'!$D$21 ),'Invoer Parameters'!$D26*'Invoer Parameters'!$D$19,0)</f>
        <v>0</v>
      </c>
      <c r="AJ7" s="29">
        <f>IF( AND(AJ$1&gt;='Invoer Parameters'!$B26,AJ$1&lt;='Invoer Parameters'!$D$21 ),'Invoer Parameters'!$D26*'Invoer Parameters'!$D$19,0)</f>
        <v>0</v>
      </c>
      <c r="AK7" s="29">
        <f>IF( AND(AK$1&gt;='Invoer Parameters'!$B26,AK$1&lt;='Invoer Parameters'!$D$21 ),'Invoer Parameters'!$D26*'Invoer Parameters'!$D$19,0)</f>
        <v>0</v>
      </c>
      <c r="AL7" s="29">
        <f>IF( AND(AL$1&gt;='Invoer Parameters'!$B26,AL$1&lt;='Invoer Parameters'!$D$21 ),'Invoer Parameters'!$D26*'Invoer Parameters'!$D$19,0)</f>
        <v>0</v>
      </c>
      <c r="AM7" s="29">
        <f>IF( AND(AM$1&gt;='Invoer Parameters'!$B26,AM$1&lt;='Invoer Parameters'!$D$21 ),'Invoer Parameters'!$D26*'Invoer Parameters'!$D$19,0)</f>
        <v>0</v>
      </c>
      <c r="AN7" s="29">
        <f>IF( AND(AN$1&gt;='Invoer Parameters'!$B26,AN$1&lt;='Invoer Parameters'!$D$21 ),'Invoer Parameters'!$D26*'Invoer Parameters'!$D$19,0)</f>
        <v>0</v>
      </c>
      <c r="AO7" s="29">
        <f>IF( AND(AO$1&gt;='Invoer Parameters'!$B26,AO$1&lt;='Invoer Parameters'!$D$21 ),'Invoer Parameters'!$D26*'Invoer Parameters'!$D$19,0)</f>
        <v>0</v>
      </c>
      <c r="AP7" s="29">
        <f>IF( AND(AP$1&gt;='Invoer Parameters'!$B26,AP$1&lt;='Invoer Parameters'!$D$21 ),'Invoer Parameters'!$D26*'Invoer Parameters'!$D$19,0)</f>
        <v>0</v>
      </c>
      <c r="AQ7" s="29">
        <f>IF( AND(AQ$1&gt;='Invoer Parameters'!$B26,AQ$1&lt;='Invoer Parameters'!$D$21 ),'Invoer Parameters'!$D26*'Invoer Parameters'!$D$19,0)</f>
        <v>0</v>
      </c>
      <c r="AR7" s="29">
        <f>IF( AND(AR$1&gt;='Invoer Parameters'!$B26,AR$1&lt;='Invoer Parameters'!$D$21 ),'Invoer Parameters'!$D26*'Invoer Parameters'!$D$19,0)</f>
        <v>0</v>
      </c>
      <c r="AS7" s="29">
        <f>IF( AND(AS$1&gt;='Invoer Parameters'!$B26,AS$1&lt;='Invoer Parameters'!$D$21 ),'Invoer Parameters'!$D26*'Invoer Parameters'!$D$19,0)</f>
        <v>0</v>
      </c>
    </row>
    <row r="8" spans="2:45" hidden="1">
      <c r="B8" s="27" t="s">
        <v>163</v>
      </c>
      <c r="C8" s="27" t="s">
        <v>273</v>
      </c>
      <c r="D8" s="27" t="s">
        <v>1</v>
      </c>
      <c r="F8" s="29" t="e">
        <f>IF( AND(F$1&gt;='Invoer Parameters'!$B27,F$1&lt;='Invoer Parameters'!$D$21 ),'Invoer Parameters'!$D27*'Invoer Parameters'!$D$19,0)</f>
        <v>#N/A</v>
      </c>
      <c r="G8" s="29" t="e">
        <f>IF( AND(G$1&gt;='Invoer Parameters'!$B27,G$1&lt;='Invoer Parameters'!$D$21 ),'Invoer Parameters'!$D27*'Invoer Parameters'!$D$19,0)</f>
        <v>#N/A</v>
      </c>
      <c r="H8" s="29" t="e">
        <f>IF( AND(H$1&gt;='Invoer Parameters'!$B27,H$1&lt;='Invoer Parameters'!$D$21 ),'Invoer Parameters'!$D27*'Invoer Parameters'!$D$19,0)</f>
        <v>#N/A</v>
      </c>
      <c r="I8" s="29" t="e">
        <f>IF( AND(I$1&gt;='Invoer Parameters'!$B27,I$1&lt;='Invoer Parameters'!$D$21 ),'Invoer Parameters'!$D27*'Invoer Parameters'!$D$19,0)</f>
        <v>#N/A</v>
      </c>
      <c r="J8" s="29" t="e">
        <f>IF( AND(J$1&gt;='Invoer Parameters'!$B27,J$1&lt;='Invoer Parameters'!$D$21 ),'Invoer Parameters'!$D27*'Invoer Parameters'!$D$19,0)</f>
        <v>#N/A</v>
      </c>
      <c r="K8" s="29" t="e">
        <f>IF( AND(K$1&gt;='Invoer Parameters'!$B27,K$1&lt;='Invoer Parameters'!$D$21 ),'Invoer Parameters'!$D27*'Invoer Parameters'!$D$19,0)</f>
        <v>#N/A</v>
      </c>
      <c r="L8" s="29" t="e">
        <f>IF( AND(L$1&gt;='Invoer Parameters'!$B27,L$1&lt;='Invoer Parameters'!$D$21 ),'Invoer Parameters'!$D27*'Invoer Parameters'!$D$19,0)</f>
        <v>#N/A</v>
      </c>
      <c r="M8" s="29" t="e">
        <f>IF( AND(M$1&gt;='Invoer Parameters'!$B27,M$1&lt;='Invoer Parameters'!$D$21 ),'Invoer Parameters'!$D27*'Invoer Parameters'!$D$19,0)</f>
        <v>#N/A</v>
      </c>
      <c r="N8" s="29" t="e">
        <f>IF( AND(N$1&gt;='Invoer Parameters'!$B27,N$1&lt;='Invoer Parameters'!$D$21 ),'Invoer Parameters'!$D27*'Invoer Parameters'!$D$19,0)</f>
        <v>#N/A</v>
      </c>
      <c r="O8" s="29" t="e">
        <f>IF( AND(O$1&gt;='Invoer Parameters'!$B27,O$1&lt;='Invoer Parameters'!$D$21 ),'Invoer Parameters'!$D27*'Invoer Parameters'!$D$19,0)</f>
        <v>#N/A</v>
      </c>
      <c r="P8" s="29" t="e">
        <f>IF( AND(P$1&gt;='Invoer Parameters'!$B27,P$1&lt;='Invoer Parameters'!$D$21 ),'Invoer Parameters'!$D27*'Invoer Parameters'!$D$19,0)</f>
        <v>#N/A</v>
      </c>
      <c r="Q8" s="29" t="e">
        <f>IF( AND(Q$1&gt;='Invoer Parameters'!$B27,Q$1&lt;='Invoer Parameters'!$D$21 ),'Invoer Parameters'!$D27*'Invoer Parameters'!$D$19,0)</f>
        <v>#N/A</v>
      </c>
      <c r="R8" s="29" t="e">
        <f>IF( AND(R$1&gt;='Invoer Parameters'!$B27,R$1&lt;='Invoer Parameters'!$D$21 ),'Invoer Parameters'!$D27*'Invoer Parameters'!$D$19,0)</f>
        <v>#N/A</v>
      </c>
      <c r="S8" s="29" t="e">
        <f>IF( AND(S$1&gt;='Invoer Parameters'!$B27,S$1&lt;='Invoer Parameters'!$D$21 ),'Invoer Parameters'!$D27*'Invoer Parameters'!$D$19,0)</f>
        <v>#N/A</v>
      </c>
      <c r="T8" s="29" t="e">
        <f>IF( AND(T$1&gt;='Invoer Parameters'!$B27,T$1&lt;='Invoer Parameters'!$D$21 ),'Invoer Parameters'!$D27*'Invoer Parameters'!$D$19,0)</f>
        <v>#N/A</v>
      </c>
      <c r="U8" s="29" t="e">
        <f>IF( AND(U$1&gt;='Invoer Parameters'!$B27,U$1&lt;='Invoer Parameters'!$D$21 ),'Invoer Parameters'!$D27*'Invoer Parameters'!$D$19,0)</f>
        <v>#N/A</v>
      </c>
      <c r="V8" s="29" t="e">
        <f>IF( AND(V$1&gt;='Invoer Parameters'!$B27,V$1&lt;='Invoer Parameters'!$D$21 ),'Invoer Parameters'!$D27*'Invoer Parameters'!$D$19,0)</f>
        <v>#N/A</v>
      </c>
      <c r="W8" s="29" t="e">
        <f>IF( AND(W$1&gt;='Invoer Parameters'!$B27,W$1&lt;='Invoer Parameters'!$D$21 ),'Invoer Parameters'!$D27*'Invoer Parameters'!$D$19,0)</f>
        <v>#N/A</v>
      </c>
      <c r="X8" s="29" t="e">
        <f>IF( AND(X$1&gt;='Invoer Parameters'!$B27,X$1&lt;='Invoer Parameters'!$D$21 ),'Invoer Parameters'!$D27*'Invoer Parameters'!$D$19,0)</f>
        <v>#N/A</v>
      </c>
      <c r="Y8" s="29" t="e">
        <f>IF( AND(Y$1&gt;='Invoer Parameters'!$B27,Y$1&lt;='Invoer Parameters'!$D$21 ),'Invoer Parameters'!$D27*'Invoer Parameters'!$D$19,0)</f>
        <v>#N/A</v>
      </c>
      <c r="Z8" s="29" t="e">
        <f>IF( AND(Z$1&gt;='Invoer Parameters'!$B27,Z$1&lt;='Invoer Parameters'!$D$21 ),'Invoer Parameters'!$D27*'Invoer Parameters'!$D$19,0)</f>
        <v>#N/A</v>
      </c>
      <c r="AA8" s="29" t="e">
        <f>IF( AND(AA$1&gt;='Invoer Parameters'!$B27,AA$1&lt;='Invoer Parameters'!$D$21 ),'Invoer Parameters'!$D27*'Invoer Parameters'!$D$19,0)</f>
        <v>#N/A</v>
      </c>
      <c r="AB8" s="29" t="e">
        <f>IF( AND(AB$1&gt;='Invoer Parameters'!$B27,AB$1&lt;='Invoer Parameters'!$D$21 ),'Invoer Parameters'!$D27*'Invoer Parameters'!$D$19,0)</f>
        <v>#N/A</v>
      </c>
      <c r="AC8" s="29" t="e">
        <f>IF( AND(AC$1&gt;='Invoer Parameters'!$B27,AC$1&lt;='Invoer Parameters'!$D$21 ),'Invoer Parameters'!$D27*'Invoer Parameters'!$D$19,0)</f>
        <v>#N/A</v>
      </c>
      <c r="AD8" s="29" t="e">
        <f>IF( AND(AD$1&gt;='Invoer Parameters'!$B27,AD$1&lt;='Invoer Parameters'!$D$21 ),'Invoer Parameters'!$D27*'Invoer Parameters'!$D$19,0)</f>
        <v>#N/A</v>
      </c>
      <c r="AE8" s="29" t="e">
        <f>IF( AND(AE$1&gt;='Invoer Parameters'!$B27,AE$1&lt;='Invoer Parameters'!$D$21 ),'Invoer Parameters'!$D27*'Invoer Parameters'!$D$19,0)</f>
        <v>#N/A</v>
      </c>
      <c r="AF8" s="29" t="e">
        <f>IF( AND(AF$1&gt;='Invoer Parameters'!$B27,AF$1&lt;='Invoer Parameters'!$D$21 ),'Invoer Parameters'!$D27*'Invoer Parameters'!$D$19,0)</f>
        <v>#N/A</v>
      </c>
      <c r="AG8" s="29" t="e">
        <f>IF( AND(AG$1&gt;='Invoer Parameters'!$B27,AG$1&lt;='Invoer Parameters'!$D$21 ),'Invoer Parameters'!$D27*'Invoer Parameters'!$D$19,0)</f>
        <v>#N/A</v>
      </c>
      <c r="AH8" s="29" t="e">
        <f>IF( AND(AH$1&gt;='Invoer Parameters'!$B27,AH$1&lt;='Invoer Parameters'!$D$21 ),'Invoer Parameters'!$D27*'Invoer Parameters'!$D$19,0)</f>
        <v>#N/A</v>
      </c>
      <c r="AI8" s="29" t="e">
        <f>IF( AND(AI$1&gt;='Invoer Parameters'!$B27,AI$1&lt;='Invoer Parameters'!$D$21 ),'Invoer Parameters'!$D27*'Invoer Parameters'!$D$19,0)</f>
        <v>#N/A</v>
      </c>
      <c r="AJ8" s="29" t="e">
        <f>IF( AND(AJ$1&gt;='Invoer Parameters'!$B27,AJ$1&lt;='Invoer Parameters'!$D$21 ),'Invoer Parameters'!$D27*'Invoer Parameters'!$D$19,0)</f>
        <v>#N/A</v>
      </c>
      <c r="AK8" s="29" t="e">
        <f>IF( AND(AK$1&gt;='Invoer Parameters'!$B27,AK$1&lt;='Invoer Parameters'!$D$21 ),'Invoer Parameters'!$D27*'Invoer Parameters'!$D$19,0)</f>
        <v>#N/A</v>
      </c>
      <c r="AL8" s="29" t="e">
        <f>IF( AND(AL$1&gt;='Invoer Parameters'!$B27,AL$1&lt;='Invoer Parameters'!$D$21 ),'Invoer Parameters'!$D27*'Invoer Parameters'!$D$19,0)</f>
        <v>#N/A</v>
      </c>
      <c r="AM8" s="29" t="e">
        <f>IF( AND(AM$1&gt;='Invoer Parameters'!$B27,AM$1&lt;='Invoer Parameters'!$D$21 ),'Invoer Parameters'!$D27*'Invoer Parameters'!$D$19,0)</f>
        <v>#N/A</v>
      </c>
      <c r="AN8" s="29" t="e">
        <f>IF( AND(AN$1&gt;='Invoer Parameters'!$B27,AN$1&lt;='Invoer Parameters'!$D$21 ),'Invoer Parameters'!$D27*'Invoer Parameters'!$D$19,0)</f>
        <v>#N/A</v>
      </c>
      <c r="AO8" s="29" t="e">
        <f>IF( AND(AO$1&gt;='Invoer Parameters'!$B27,AO$1&lt;='Invoer Parameters'!$D$21 ),'Invoer Parameters'!$D27*'Invoer Parameters'!$D$19,0)</f>
        <v>#N/A</v>
      </c>
      <c r="AP8" s="29" t="e">
        <f>IF( AND(AP$1&gt;='Invoer Parameters'!$B27,AP$1&lt;='Invoer Parameters'!$D$21 ),'Invoer Parameters'!$D27*'Invoer Parameters'!$D$19,0)</f>
        <v>#N/A</v>
      </c>
      <c r="AQ8" s="29" t="e">
        <f>IF( AND(AQ$1&gt;='Invoer Parameters'!$B27,AQ$1&lt;='Invoer Parameters'!$D$21 ),'Invoer Parameters'!$D27*'Invoer Parameters'!$D$19,0)</f>
        <v>#N/A</v>
      </c>
      <c r="AR8" s="29" t="e">
        <f>IF( AND(AR$1&gt;='Invoer Parameters'!$B27,AR$1&lt;='Invoer Parameters'!$D$21 ),'Invoer Parameters'!$D27*'Invoer Parameters'!$D$19,0)</f>
        <v>#N/A</v>
      </c>
      <c r="AS8" s="29" t="e">
        <f>IF( AND(AS$1&gt;='Invoer Parameters'!$B27,AS$1&lt;='Invoer Parameters'!$D$21 ),'Invoer Parameters'!$D27*'Invoer Parameters'!$D$19,0)</f>
        <v>#N/A</v>
      </c>
    </row>
    <row r="9" spans="2:45" hidden="1">
      <c r="B9" s="27" t="s">
        <v>164</v>
      </c>
      <c r="C9" s="27" t="s">
        <v>322</v>
      </c>
      <c r="D9" s="27" t="s">
        <v>1</v>
      </c>
      <c r="F9" s="29">
        <f>IF( AND(F$1&gt;='Invoer Parameters'!$B28,F$1&lt;='Invoer Parameters'!$D$21 ),'Invoer Parameters'!$D28*'Invoer Parameters'!$D$19,0)</f>
        <v>0</v>
      </c>
      <c r="G9" s="29">
        <f>IF( AND(G$1&gt;='Invoer Parameters'!$B28,G$1&lt;='Invoer Parameters'!$D$21 ),'Invoer Parameters'!$D28*'Invoer Parameters'!$D$19,0)</f>
        <v>0</v>
      </c>
      <c r="H9" s="29">
        <f>IF( AND(H$1&gt;='Invoer Parameters'!$B28,H$1&lt;='Invoer Parameters'!$D$21 ),'Invoer Parameters'!$D28*'Invoer Parameters'!$D$19,0)</f>
        <v>0</v>
      </c>
      <c r="I9" s="29">
        <f>IF( AND(I$1&gt;='Invoer Parameters'!$B28,I$1&lt;='Invoer Parameters'!$D$21 ),'Invoer Parameters'!$D28*'Invoer Parameters'!$D$19,0)</f>
        <v>0</v>
      </c>
      <c r="J9" s="29">
        <f>IF( AND(J$1&gt;='Invoer Parameters'!$B28,J$1&lt;='Invoer Parameters'!$D$21 ),'Invoer Parameters'!$D28*'Invoer Parameters'!$D$19,0)</f>
        <v>0</v>
      </c>
      <c r="K9" s="29">
        <f>IF( AND(K$1&gt;='Invoer Parameters'!$B28,K$1&lt;='Invoer Parameters'!$D$21 ),'Invoer Parameters'!$D28*'Invoer Parameters'!$D$19,0)</f>
        <v>0</v>
      </c>
      <c r="L9" s="29">
        <f>IF( AND(L$1&gt;='Invoer Parameters'!$B28,L$1&lt;='Invoer Parameters'!$D$21 ),'Invoer Parameters'!$D28*'Invoer Parameters'!$D$19,0)</f>
        <v>0</v>
      </c>
      <c r="M9" s="29">
        <f>IF( AND(M$1&gt;='Invoer Parameters'!$B28,M$1&lt;='Invoer Parameters'!$D$21 ),'Invoer Parameters'!$D28*'Invoer Parameters'!$D$19,0)</f>
        <v>0</v>
      </c>
      <c r="N9" s="29">
        <f>IF( AND(N$1&gt;='Invoer Parameters'!$B28,N$1&lt;='Invoer Parameters'!$D$21 ),'Invoer Parameters'!$D28*'Invoer Parameters'!$D$19,0)</f>
        <v>0</v>
      </c>
      <c r="O9" s="29">
        <f>IF( AND(O$1&gt;='Invoer Parameters'!$B28,O$1&lt;='Invoer Parameters'!$D$21 ),'Invoer Parameters'!$D28*'Invoer Parameters'!$D$19,0)</f>
        <v>0</v>
      </c>
      <c r="P9" s="29">
        <f>IF( AND(P$1&gt;='Invoer Parameters'!$B28,P$1&lt;='Invoer Parameters'!$D$21 ),'Invoer Parameters'!$D28*'Invoer Parameters'!$D$19,0)</f>
        <v>0</v>
      </c>
      <c r="Q9" s="29">
        <f>IF( AND(Q$1&gt;='Invoer Parameters'!$B28,Q$1&lt;='Invoer Parameters'!$D$21 ),'Invoer Parameters'!$D28*'Invoer Parameters'!$D$19,0)</f>
        <v>0</v>
      </c>
      <c r="R9" s="29">
        <f>IF( AND(R$1&gt;='Invoer Parameters'!$B28,R$1&lt;='Invoer Parameters'!$D$21 ),'Invoer Parameters'!$D28*'Invoer Parameters'!$D$19,0)</f>
        <v>0</v>
      </c>
      <c r="S9" s="29">
        <f>IF( AND(S$1&gt;='Invoer Parameters'!$B28,S$1&lt;='Invoer Parameters'!$D$21 ),'Invoer Parameters'!$D28*'Invoer Parameters'!$D$19,0)</f>
        <v>0</v>
      </c>
      <c r="T9" s="29">
        <f>IF( AND(T$1&gt;='Invoer Parameters'!$B28,T$1&lt;='Invoer Parameters'!$D$21 ),'Invoer Parameters'!$D28*'Invoer Parameters'!$D$19,0)</f>
        <v>0</v>
      </c>
      <c r="U9" s="29">
        <f>IF( AND(U$1&gt;='Invoer Parameters'!$B28,U$1&lt;='Invoer Parameters'!$D$21 ),'Invoer Parameters'!$D28*'Invoer Parameters'!$D$19,0)</f>
        <v>0</v>
      </c>
      <c r="V9" s="29">
        <f>IF( AND(V$1&gt;='Invoer Parameters'!$B28,V$1&lt;='Invoer Parameters'!$D$21 ),'Invoer Parameters'!$D28*'Invoer Parameters'!$D$19,0)</f>
        <v>0</v>
      </c>
      <c r="W9" s="29">
        <f>IF( AND(W$1&gt;='Invoer Parameters'!$B28,W$1&lt;='Invoer Parameters'!$D$21 ),'Invoer Parameters'!$D28*'Invoer Parameters'!$D$19,0)</f>
        <v>0</v>
      </c>
      <c r="X9" s="29">
        <f>IF( AND(X$1&gt;='Invoer Parameters'!$B28,X$1&lt;='Invoer Parameters'!$D$21 ),'Invoer Parameters'!$D28*'Invoer Parameters'!$D$19,0)</f>
        <v>0</v>
      </c>
      <c r="Y9" s="29">
        <f>IF( AND(Y$1&gt;='Invoer Parameters'!$B28,Y$1&lt;='Invoer Parameters'!$D$21 ),'Invoer Parameters'!$D28*'Invoer Parameters'!$D$19,0)</f>
        <v>0</v>
      </c>
      <c r="Z9" s="29">
        <f>IF( AND(Z$1&gt;='Invoer Parameters'!$B28,Z$1&lt;='Invoer Parameters'!$D$21 ),'Invoer Parameters'!$D28*'Invoer Parameters'!$D$19,0)</f>
        <v>0</v>
      </c>
      <c r="AA9" s="29">
        <f>IF( AND(AA$1&gt;='Invoer Parameters'!$B28,AA$1&lt;='Invoer Parameters'!$D$21 ),'Invoer Parameters'!$D28*'Invoer Parameters'!$D$19,0)</f>
        <v>0</v>
      </c>
      <c r="AB9" s="29">
        <f>IF( AND(AB$1&gt;='Invoer Parameters'!$B28,AB$1&lt;='Invoer Parameters'!$D$21 ),'Invoer Parameters'!$D28*'Invoer Parameters'!$D$19,0)</f>
        <v>0</v>
      </c>
      <c r="AC9" s="29">
        <f>IF( AND(AC$1&gt;='Invoer Parameters'!$B28,AC$1&lt;='Invoer Parameters'!$D$21 ),'Invoer Parameters'!$D28*'Invoer Parameters'!$D$19,0)</f>
        <v>0</v>
      </c>
      <c r="AD9" s="29">
        <f>IF( AND(AD$1&gt;='Invoer Parameters'!$B28,AD$1&lt;='Invoer Parameters'!$D$21 ),'Invoer Parameters'!$D28*'Invoer Parameters'!$D$19,0)</f>
        <v>0</v>
      </c>
      <c r="AE9" s="29">
        <f>IF( AND(AE$1&gt;='Invoer Parameters'!$B28,AE$1&lt;='Invoer Parameters'!$D$21 ),'Invoer Parameters'!$D28*'Invoer Parameters'!$D$19,0)</f>
        <v>0</v>
      </c>
      <c r="AF9" s="29">
        <f>IF( AND(AF$1&gt;='Invoer Parameters'!$B28,AF$1&lt;='Invoer Parameters'!$D$21 ),'Invoer Parameters'!$D28*'Invoer Parameters'!$D$19,0)</f>
        <v>0</v>
      </c>
      <c r="AG9" s="29">
        <f>IF( AND(AG$1&gt;='Invoer Parameters'!$B28,AG$1&lt;='Invoer Parameters'!$D$21 ),'Invoer Parameters'!$D28*'Invoer Parameters'!$D$19,0)</f>
        <v>0</v>
      </c>
      <c r="AH9" s="29">
        <f>IF( AND(AH$1&gt;='Invoer Parameters'!$B28,AH$1&lt;='Invoer Parameters'!$D$21 ),'Invoer Parameters'!$D28*'Invoer Parameters'!$D$19,0)</f>
        <v>0</v>
      </c>
      <c r="AI9" s="29">
        <f>IF( AND(AI$1&gt;='Invoer Parameters'!$B28,AI$1&lt;='Invoer Parameters'!$D$21 ),'Invoer Parameters'!$D28*'Invoer Parameters'!$D$19,0)</f>
        <v>0</v>
      </c>
      <c r="AJ9" s="29">
        <f>IF( AND(AJ$1&gt;='Invoer Parameters'!$B28,AJ$1&lt;='Invoer Parameters'!$D$21 ),'Invoer Parameters'!$D28*'Invoer Parameters'!$D$19,0)</f>
        <v>0</v>
      </c>
      <c r="AK9" s="29">
        <f>IF( AND(AK$1&gt;='Invoer Parameters'!$B28,AK$1&lt;='Invoer Parameters'!$D$21 ),'Invoer Parameters'!$D28*'Invoer Parameters'!$D$19,0)</f>
        <v>0</v>
      </c>
      <c r="AL9" s="29">
        <f>IF( AND(AL$1&gt;='Invoer Parameters'!$B28,AL$1&lt;='Invoer Parameters'!$D$21 ),'Invoer Parameters'!$D28*'Invoer Parameters'!$D$19,0)</f>
        <v>0</v>
      </c>
      <c r="AM9" s="29">
        <f>IF( AND(AM$1&gt;='Invoer Parameters'!$B28,AM$1&lt;='Invoer Parameters'!$D$21 ),'Invoer Parameters'!$D28*'Invoer Parameters'!$D$19,0)</f>
        <v>0</v>
      </c>
      <c r="AN9" s="29">
        <f>IF( AND(AN$1&gt;='Invoer Parameters'!$B28,AN$1&lt;='Invoer Parameters'!$D$21 ),'Invoer Parameters'!$D28*'Invoer Parameters'!$D$19,0)</f>
        <v>0</v>
      </c>
      <c r="AO9" s="29">
        <f>IF( AND(AO$1&gt;='Invoer Parameters'!$B28,AO$1&lt;='Invoer Parameters'!$D$21 ),'Invoer Parameters'!$D28*'Invoer Parameters'!$D$19,0)</f>
        <v>0</v>
      </c>
      <c r="AP9" s="29">
        <f>IF( AND(AP$1&gt;='Invoer Parameters'!$B28,AP$1&lt;='Invoer Parameters'!$D$21 ),'Invoer Parameters'!$D28*'Invoer Parameters'!$D$19,0)</f>
        <v>0</v>
      </c>
      <c r="AQ9" s="29">
        <f>IF( AND(AQ$1&gt;='Invoer Parameters'!$B28,AQ$1&lt;='Invoer Parameters'!$D$21 ),'Invoer Parameters'!$D28*'Invoer Parameters'!$D$19,0)</f>
        <v>0</v>
      </c>
      <c r="AR9" s="29">
        <f>IF( AND(AR$1&gt;='Invoer Parameters'!$B28,AR$1&lt;='Invoer Parameters'!$D$21 ),'Invoer Parameters'!$D28*'Invoer Parameters'!$D$19,0)</f>
        <v>0</v>
      </c>
      <c r="AS9" s="29">
        <f>IF( AND(AS$1&gt;='Invoer Parameters'!$B28,AS$1&lt;='Invoer Parameters'!$D$21 ),'Invoer Parameters'!$D28*'Invoer Parameters'!$D$19,0)</f>
        <v>0</v>
      </c>
    </row>
    <row r="10" spans="2:45">
      <c r="B10" s="27" t="s">
        <v>8</v>
      </c>
      <c r="C10" s="27" t="s">
        <v>11</v>
      </c>
      <c r="D10" s="27" t="s">
        <v>1</v>
      </c>
      <c r="E10" s="29">
        <f>SUM(F10:AS10)</f>
        <v>0</v>
      </c>
      <c r="F10" s="29">
        <f>SUM(F6:F7)</f>
        <v>0</v>
      </c>
      <c r="G10" s="29">
        <f t="shared" ref="G10:AO10" si="10">SUM(G6:G7)</f>
        <v>0</v>
      </c>
      <c r="H10" s="29">
        <f t="shared" si="10"/>
        <v>0</v>
      </c>
      <c r="I10" s="29">
        <f t="shared" si="10"/>
        <v>0</v>
      </c>
      <c r="J10" s="29">
        <f t="shared" si="10"/>
        <v>0</v>
      </c>
      <c r="K10" s="29">
        <f t="shared" si="10"/>
        <v>0</v>
      </c>
      <c r="L10" s="29">
        <f t="shared" si="10"/>
        <v>0</v>
      </c>
      <c r="M10" s="29">
        <f t="shared" si="10"/>
        <v>0</v>
      </c>
      <c r="N10" s="29">
        <f t="shared" si="10"/>
        <v>0</v>
      </c>
      <c r="O10" s="29">
        <f t="shared" si="10"/>
        <v>0</v>
      </c>
      <c r="P10" s="29">
        <f t="shared" si="10"/>
        <v>0</v>
      </c>
      <c r="Q10" s="29">
        <f t="shared" si="10"/>
        <v>0</v>
      </c>
      <c r="R10" s="29">
        <f t="shared" si="10"/>
        <v>0</v>
      </c>
      <c r="S10" s="29">
        <f t="shared" si="10"/>
        <v>0</v>
      </c>
      <c r="T10" s="29">
        <f t="shared" si="10"/>
        <v>0</v>
      </c>
      <c r="U10" s="29">
        <f t="shared" si="10"/>
        <v>0</v>
      </c>
      <c r="V10" s="29">
        <f t="shared" si="10"/>
        <v>0</v>
      </c>
      <c r="W10" s="29">
        <f t="shared" si="10"/>
        <v>0</v>
      </c>
      <c r="X10" s="29">
        <f t="shared" si="10"/>
        <v>0</v>
      </c>
      <c r="Y10" s="29">
        <f t="shared" si="10"/>
        <v>0</v>
      </c>
      <c r="Z10" s="29">
        <f t="shared" si="10"/>
        <v>0</v>
      </c>
      <c r="AA10" s="29">
        <f t="shared" si="10"/>
        <v>0</v>
      </c>
      <c r="AB10" s="29">
        <f t="shared" si="10"/>
        <v>0</v>
      </c>
      <c r="AC10" s="29">
        <f t="shared" si="10"/>
        <v>0</v>
      </c>
      <c r="AD10" s="29">
        <f t="shared" si="10"/>
        <v>0</v>
      </c>
      <c r="AE10" s="29">
        <f t="shared" si="10"/>
        <v>0</v>
      </c>
      <c r="AF10" s="29">
        <f t="shared" si="10"/>
        <v>0</v>
      </c>
      <c r="AG10" s="29">
        <f t="shared" si="10"/>
        <v>0</v>
      </c>
      <c r="AH10" s="29">
        <f t="shared" si="10"/>
        <v>0</v>
      </c>
      <c r="AI10" s="29">
        <f t="shared" si="10"/>
        <v>0</v>
      </c>
      <c r="AJ10" s="29">
        <f t="shared" si="10"/>
        <v>0</v>
      </c>
      <c r="AK10" s="29">
        <f t="shared" si="10"/>
        <v>0</v>
      </c>
      <c r="AL10" s="29">
        <f t="shared" si="10"/>
        <v>0</v>
      </c>
      <c r="AM10" s="29">
        <f t="shared" si="10"/>
        <v>0</v>
      </c>
      <c r="AN10" s="29">
        <f t="shared" si="10"/>
        <v>0</v>
      </c>
      <c r="AO10" s="29">
        <f t="shared" si="10"/>
        <v>0</v>
      </c>
      <c r="AP10" s="29">
        <f t="shared" ref="AP10:AR10" si="11">SUM(AP6:AP7)</f>
        <v>0</v>
      </c>
      <c r="AQ10" s="29">
        <f t="shared" si="11"/>
        <v>0</v>
      </c>
      <c r="AR10" s="29">
        <f t="shared" si="11"/>
        <v>0</v>
      </c>
      <c r="AS10" s="29">
        <f t="shared" ref="AS10" si="12">SUM(AS6:AS7)</f>
        <v>0</v>
      </c>
    </row>
    <row r="11" spans="2:45">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2:45" hidden="1">
      <c r="B12" s="385" t="s">
        <v>342</v>
      </c>
      <c r="C12" s="96" t="s">
        <v>311</v>
      </c>
      <c r="E12" s="29"/>
      <c r="F12" s="30">
        <f>'MP en GVO'!F3</f>
        <v>2024</v>
      </c>
      <c r="G12" s="30">
        <f>'MP en GVO'!G3</f>
        <v>2025</v>
      </c>
      <c r="H12" s="30">
        <f>'MP en GVO'!H3</f>
        <v>2026</v>
      </c>
      <c r="I12" s="30">
        <f>'MP en GVO'!I3</f>
        <v>2027</v>
      </c>
      <c r="J12" s="30">
        <f>'MP en GVO'!J3</f>
        <v>2028</v>
      </c>
      <c r="K12" s="30">
        <f>'MP en GVO'!K3</f>
        <v>2029</v>
      </c>
      <c r="L12" s="30">
        <f>'MP en GVO'!L3</f>
        <v>2030</v>
      </c>
      <c r="M12" s="30">
        <f>'MP en GVO'!M3</f>
        <v>2031</v>
      </c>
      <c r="N12" s="30">
        <f>'MP en GVO'!N3</f>
        <v>2032</v>
      </c>
      <c r="O12" s="30">
        <f>'MP en GVO'!O3</f>
        <v>2033</v>
      </c>
      <c r="P12" s="30">
        <f>'MP en GVO'!P3</f>
        <v>2034</v>
      </c>
      <c r="Q12" s="30">
        <f>'MP en GVO'!Q3</f>
        <v>2035</v>
      </c>
      <c r="R12" s="30">
        <f>'MP en GVO'!R3</f>
        <v>2036</v>
      </c>
      <c r="S12" s="30">
        <f>'MP en GVO'!S3</f>
        <v>2037</v>
      </c>
      <c r="T12" s="30">
        <f>'MP en GVO'!T3</f>
        <v>2038</v>
      </c>
      <c r="U12" s="30">
        <f>'MP en GVO'!U3</f>
        <v>2039</v>
      </c>
      <c r="V12" s="30">
        <f>'MP en GVO'!V3</f>
        <v>2040</v>
      </c>
      <c r="W12" s="30">
        <f>'MP en GVO'!W3</f>
        <v>2041</v>
      </c>
      <c r="X12" s="30">
        <f>'MP en GVO'!X3</f>
        <v>2042</v>
      </c>
      <c r="Y12" s="30">
        <f>'MP en GVO'!Y3</f>
        <v>2043</v>
      </c>
      <c r="Z12" s="30">
        <f>'MP en GVO'!Z3</f>
        <v>2044</v>
      </c>
      <c r="AA12" s="30">
        <f>'MP en GVO'!AA3</f>
        <v>2045</v>
      </c>
      <c r="AB12" s="30">
        <f>'MP en GVO'!AB3</f>
        <v>2046</v>
      </c>
      <c r="AC12" s="30">
        <f>'MP en GVO'!AC3</f>
        <v>2047</v>
      </c>
      <c r="AD12" s="30">
        <f>'MP en GVO'!AD3</f>
        <v>2048</v>
      </c>
      <c r="AE12" s="30">
        <f>'MP en GVO'!AE3</f>
        <v>2049</v>
      </c>
      <c r="AF12" s="30">
        <f>'MP en GVO'!AF3</f>
        <v>2050</v>
      </c>
      <c r="AG12" s="30">
        <f>'MP en GVO'!AG3</f>
        <v>2051</v>
      </c>
      <c r="AH12" s="30">
        <f>'MP en GVO'!AH3</f>
        <v>2052</v>
      </c>
      <c r="AI12" s="30">
        <f>'MP en GVO'!AI3</f>
        <v>2053</v>
      </c>
      <c r="AJ12" s="30">
        <f>'MP en GVO'!AJ3</f>
        <v>2054</v>
      </c>
      <c r="AK12" s="30">
        <f>'MP en GVO'!AK3</f>
        <v>2055</v>
      </c>
      <c r="AL12" s="30">
        <f>'MP en GVO'!AL3</f>
        <v>2056</v>
      </c>
      <c r="AM12" s="30">
        <f>'MP en GVO'!AM3</f>
        <v>2057</v>
      </c>
      <c r="AN12" s="30">
        <f>'MP en GVO'!AN3</f>
        <v>2058</v>
      </c>
      <c r="AO12" s="30">
        <f>'MP en GVO'!AO3</f>
        <v>2059</v>
      </c>
      <c r="AP12" s="30">
        <f>'MP en GVO'!AP3</f>
        <v>2060</v>
      </c>
      <c r="AQ12" s="30">
        <f>'MP en GVO'!AQ3</f>
        <v>2061</v>
      </c>
      <c r="AR12" s="30">
        <f>'MP en GVO'!AR3</f>
        <v>2062</v>
      </c>
      <c r="AS12" s="30">
        <f>'MP en GVO'!AS3</f>
        <v>2063</v>
      </c>
    </row>
    <row r="13" spans="2:45" hidden="1">
      <c r="B13" s="385"/>
      <c r="C13" s="96" t="s">
        <v>312</v>
      </c>
      <c r="F13" s="51">
        <f>F12-F1</f>
        <v>2024</v>
      </c>
    </row>
    <row r="14" spans="2:45" hidden="1">
      <c r="B14" s="385"/>
      <c r="C14" s="96" t="s">
        <v>286</v>
      </c>
      <c r="F14" s="30" t="e">
        <f t="shared" ref="F14:AN14" ca="1" si="13">OFFSET(F12,0,-$F$13,1,1)</f>
        <v>#REF!</v>
      </c>
      <c r="G14" s="30" t="e">
        <f t="shared" ca="1" si="13"/>
        <v>#REF!</v>
      </c>
      <c r="H14" s="30" t="e">
        <f t="shared" ca="1" si="13"/>
        <v>#REF!</v>
      </c>
      <c r="I14" s="30" t="e">
        <f t="shared" ca="1" si="13"/>
        <v>#REF!</v>
      </c>
      <c r="J14" s="30" t="e">
        <f t="shared" ca="1" si="13"/>
        <v>#REF!</v>
      </c>
      <c r="K14" s="30" t="e">
        <f t="shared" ca="1" si="13"/>
        <v>#REF!</v>
      </c>
      <c r="L14" s="30" t="e">
        <f t="shared" ca="1" si="13"/>
        <v>#REF!</v>
      </c>
      <c r="M14" s="30" t="e">
        <f t="shared" ca="1" si="13"/>
        <v>#REF!</v>
      </c>
      <c r="N14" s="30" t="e">
        <f t="shared" ca="1" si="13"/>
        <v>#REF!</v>
      </c>
      <c r="O14" s="30" t="e">
        <f t="shared" ca="1" si="13"/>
        <v>#REF!</v>
      </c>
      <c r="P14" s="30" t="e">
        <f t="shared" ca="1" si="13"/>
        <v>#REF!</v>
      </c>
      <c r="Q14" s="30" t="e">
        <f t="shared" ca="1" si="13"/>
        <v>#REF!</v>
      </c>
      <c r="R14" s="30" t="e">
        <f t="shared" ca="1" si="13"/>
        <v>#REF!</v>
      </c>
      <c r="S14" s="30" t="e">
        <f t="shared" ca="1" si="13"/>
        <v>#REF!</v>
      </c>
      <c r="T14" s="30" t="e">
        <f t="shared" ca="1" si="13"/>
        <v>#REF!</v>
      </c>
      <c r="U14" s="30" t="e">
        <f t="shared" ca="1" si="13"/>
        <v>#REF!</v>
      </c>
      <c r="V14" s="30" t="e">
        <f t="shared" ca="1" si="13"/>
        <v>#REF!</v>
      </c>
      <c r="W14" s="30" t="e">
        <f t="shared" ca="1" si="13"/>
        <v>#REF!</v>
      </c>
      <c r="X14" s="30" t="e">
        <f t="shared" ca="1" si="13"/>
        <v>#REF!</v>
      </c>
      <c r="Y14" s="30" t="e">
        <f t="shared" ca="1" si="13"/>
        <v>#REF!</v>
      </c>
      <c r="Z14" s="30" t="e">
        <f t="shared" ca="1" si="13"/>
        <v>#REF!</v>
      </c>
      <c r="AA14" s="30" t="e">
        <f t="shared" ca="1" si="13"/>
        <v>#REF!</v>
      </c>
      <c r="AB14" s="30" t="e">
        <f t="shared" ca="1" si="13"/>
        <v>#REF!</v>
      </c>
      <c r="AC14" s="30" t="e">
        <f t="shared" ca="1" si="13"/>
        <v>#REF!</v>
      </c>
      <c r="AD14" s="30" t="e">
        <f t="shared" ca="1" si="13"/>
        <v>#REF!</v>
      </c>
      <c r="AE14" s="30" t="e">
        <f t="shared" ca="1" si="13"/>
        <v>#REF!</v>
      </c>
      <c r="AF14" s="30" t="e">
        <f t="shared" ca="1" si="13"/>
        <v>#REF!</v>
      </c>
      <c r="AG14" s="30" t="e">
        <f t="shared" ca="1" si="13"/>
        <v>#REF!</v>
      </c>
      <c r="AH14" s="30" t="e">
        <f t="shared" ca="1" si="13"/>
        <v>#REF!</v>
      </c>
      <c r="AI14" s="30" t="e">
        <f t="shared" ca="1" si="13"/>
        <v>#REF!</v>
      </c>
      <c r="AJ14" s="30" t="e">
        <f t="shared" ca="1" si="13"/>
        <v>#REF!</v>
      </c>
      <c r="AK14" s="30" t="e">
        <f t="shared" ca="1" si="13"/>
        <v>#REF!</v>
      </c>
      <c r="AL14" s="30" t="e">
        <f t="shared" ca="1" si="13"/>
        <v>#REF!</v>
      </c>
      <c r="AM14" s="30" t="e">
        <f t="shared" ca="1" si="13"/>
        <v>#REF!</v>
      </c>
      <c r="AN14" s="30" t="e">
        <f t="shared" ca="1" si="13"/>
        <v>#REF!</v>
      </c>
      <c r="AO14" s="30" t="e">
        <f t="shared" ref="AO14" ca="1" si="14">OFFSET(AO12,0,-$F$13,1,1)</f>
        <v>#REF!</v>
      </c>
      <c r="AP14" s="30" t="e">
        <f t="shared" ref="AP14:AR14" ca="1" si="15">OFFSET(AP12,0,-$F$13,1,1)</f>
        <v>#REF!</v>
      </c>
      <c r="AQ14" s="30" t="e">
        <f t="shared" ca="1" si="15"/>
        <v>#REF!</v>
      </c>
      <c r="AR14" s="30" t="e">
        <f t="shared" ca="1" si="15"/>
        <v>#REF!</v>
      </c>
      <c r="AS14" s="30" t="e">
        <f t="shared" ref="AS14" ca="1" si="16">OFFSET(AS12,0,-$F$13,1,1)</f>
        <v>#REF!</v>
      </c>
    </row>
    <row r="15" spans="2:45" hidden="1">
      <c r="B15" s="385"/>
      <c r="C15" s="96" t="s">
        <v>290</v>
      </c>
      <c r="F15" s="32" t="e">
        <f ca="1">OFFSET('MP en GVO'!F$7,0,-$F$13,1,1)</f>
        <v>#REF!</v>
      </c>
      <c r="G15" s="32" t="e">
        <f ca="1">OFFSET('MP en GVO'!G$7,0,-$F$13,1,1)</f>
        <v>#REF!</v>
      </c>
      <c r="H15" s="32" t="e">
        <f ca="1">OFFSET('MP en GVO'!H$7,0,-$F$13,1,1)</f>
        <v>#REF!</v>
      </c>
      <c r="I15" s="32" t="e">
        <f ca="1">OFFSET('MP en GVO'!I$7,0,-$F$13,1,1)</f>
        <v>#REF!</v>
      </c>
      <c r="J15" s="32" t="e">
        <f ca="1">OFFSET('MP en GVO'!J$7,0,-$F$13,1,1)</f>
        <v>#REF!</v>
      </c>
      <c r="K15" s="32" t="e">
        <f ca="1">OFFSET('MP en GVO'!K$7,0,-$F$13,1,1)</f>
        <v>#REF!</v>
      </c>
      <c r="L15" s="32" t="e">
        <f ca="1">OFFSET('MP en GVO'!L$7,0,-$F$13,1,1)</f>
        <v>#REF!</v>
      </c>
      <c r="M15" s="32" t="e">
        <f ca="1">OFFSET('MP en GVO'!M$7,0,-$F$13,1,1)</f>
        <v>#REF!</v>
      </c>
      <c r="N15" s="32" t="e">
        <f ca="1">OFFSET('MP en GVO'!N$7,0,-$F$13,1,1)</f>
        <v>#REF!</v>
      </c>
      <c r="O15" s="32" t="e">
        <f ca="1">OFFSET('MP en GVO'!O$7,0,-$F$13,1,1)</f>
        <v>#REF!</v>
      </c>
      <c r="P15" s="32" t="e">
        <f ca="1">OFFSET('MP en GVO'!P$7,0,-$F$13,1,1)</f>
        <v>#REF!</v>
      </c>
      <c r="Q15" s="32" t="e">
        <f ca="1">OFFSET('MP en GVO'!Q$7,0,-$F$13,1,1)</f>
        <v>#REF!</v>
      </c>
      <c r="R15" s="32" t="e">
        <f ca="1">OFFSET('MP en GVO'!R$7,0,-$F$13,1,1)</f>
        <v>#REF!</v>
      </c>
      <c r="S15" s="32" t="e">
        <f ca="1">OFFSET('MP en GVO'!S$7,0,-$F$13,1,1)</f>
        <v>#REF!</v>
      </c>
      <c r="T15" s="32" t="e">
        <f ca="1">OFFSET('MP en GVO'!T$7,0,-$F$13,1,1)</f>
        <v>#REF!</v>
      </c>
      <c r="U15" s="32" t="e">
        <f ca="1">OFFSET('MP en GVO'!U$7,0,-$F$13,1,1)</f>
        <v>#REF!</v>
      </c>
      <c r="V15" s="32" t="e">
        <f ca="1">OFFSET('MP en GVO'!V$7,0,-$F$13,1,1)</f>
        <v>#REF!</v>
      </c>
      <c r="W15" s="32" t="e">
        <f ca="1">OFFSET('MP en GVO'!W$7,0,-$F$13,1,1)</f>
        <v>#REF!</v>
      </c>
      <c r="X15" s="32" t="e">
        <f ca="1">OFFSET('MP en GVO'!X$7,0,-$F$13,1,1)</f>
        <v>#REF!</v>
      </c>
      <c r="Y15" s="32" t="e">
        <f ca="1">OFFSET('MP en GVO'!Y$7,0,-$F$13,1,1)</f>
        <v>#REF!</v>
      </c>
      <c r="Z15" s="32" t="e">
        <f ca="1">OFFSET('MP en GVO'!Z$7,0,-$F$13,1,1)</f>
        <v>#REF!</v>
      </c>
      <c r="AA15" s="32" t="e">
        <f ca="1">OFFSET('MP en GVO'!AA$7,0,-$F$13,1,1)</f>
        <v>#REF!</v>
      </c>
      <c r="AB15" s="32" t="e">
        <f ca="1">OFFSET('MP en GVO'!AB$7,0,-$F$13,1,1)</f>
        <v>#REF!</v>
      </c>
      <c r="AC15" s="32" t="e">
        <f ca="1">OFFSET('MP en GVO'!AC$7,0,-$F$13,1,1)</f>
        <v>#REF!</v>
      </c>
      <c r="AD15" s="32" t="e">
        <f ca="1">OFFSET('MP en GVO'!AD$7,0,-$F$13,1,1)</f>
        <v>#REF!</v>
      </c>
      <c r="AE15" s="32" t="e">
        <f ca="1">OFFSET('MP en GVO'!AE$7,0,-$F$13,1,1)</f>
        <v>#REF!</v>
      </c>
      <c r="AF15" s="32" t="e">
        <f ca="1">OFFSET('MP en GVO'!AF$7,0,-$F$13,1,1)</f>
        <v>#REF!</v>
      </c>
      <c r="AG15" s="32" t="e">
        <f ca="1">OFFSET('MP en GVO'!AG$7,0,-$F$13,1,1)</f>
        <v>#REF!</v>
      </c>
      <c r="AH15" s="32" t="e">
        <f ca="1">OFFSET('MP en GVO'!AH$7,0,-$F$13,1,1)</f>
        <v>#REF!</v>
      </c>
      <c r="AI15" s="32" t="e">
        <f ca="1">OFFSET('MP en GVO'!AI$7,0,-$F$13,1,1)</f>
        <v>#REF!</v>
      </c>
      <c r="AJ15" s="32" t="e">
        <f ca="1">OFFSET('MP en GVO'!AJ$7,0,-$F$13,1,1)</f>
        <v>#REF!</v>
      </c>
      <c r="AK15" s="32" t="e">
        <f ca="1">OFFSET('MP en GVO'!AK$7,0,-$F$13,1,1)</f>
        <v>#REF!</v>
      </c>
      <c r="AL15" s="32" t="e">
        <f ca="1">OFFSET('MP en GVO'!AL$7,0,-$F$13,1,1)</f>
        <v>#REF!</v>
      </c>
      <c r="AM15" s="32" t="e">
        <f ca="1">OFFSET('MP en GVO'!AM$7,0,-$F$13,1,1)</f>
        <v>#REF!</v>
      </c>
      <c r="AN15" s="32" t="e">
        <f ca="1">OFFSET('MP en GVO'!AN$7,0,-$F$13,1,1)</f>
        <v>#REF!</v>
      </c>
      <c r="AO15" s="32" t="e">
        <f ca="1">OFFSET('MP en GVO'!AO$7,0,-$F$13,1,1)</f>
        <v>#REF!</v>
      </c>
      <c r="AP15" s="32" t="e">
        <f ca="1">OFFSET('MP en GVO'!AP$7,0,-$F$13,1,1)</f>
        <v>#REF!</v>
      </c>
      <c r="AQ15" s="32" t="e">
        <f ca="1">OFFSET('MP en GVO'!AQ$7,0,-$F$13,1,1)</f>
        <v>#REF!</v>
      </c>
      <c r="AR15" s="32" t="e">
        <f ca="1">OFFSET('MP en GVO'!AR$7,0,-$F$13,1,1)</f>
        <v>#REF!</v>
      </c>
      <c r="AS15" s="32" t="e">
        <f ca="1">OFFSET('MP en GVO'!AS$7,0,-$F$13,1,1)</f>
        <v>#REF!</v>
      </c>
    </row>
    <row r="16" spans="2:45" hidden="1">
      <c r="B16" s="385"/>
      <c r="C16" s="96" t="s">
        <v>289</v>
      </c>
      <c r="F16" s="32" t="e">
        <f ca="1">OFFSET('MP en GVO'!F$10,0,-$F$13,1,1)</f>
        <v>#REF!</v>
      </c>
      <c r="G16" s="32" t="e">
        <f ca="1">OFFSET('MP en GVO'!G$10,0,-$F$13,1,1)</f>
        <v>#REF!</v>
      </c>
      <c r="H16" s="32" t="e">
        <f ca="1">OFFSET('MP en GVO'!H$10,0,-$F$13,1,1)</f>
        <v>#REF!</v>
      </c>
      <c r="I16" s="32" t="e">
        <f ca="1">OFFSET('MP en GVO'!I$10,0,-$F$13,1,1)</f>
        <v>#REF!</v>
      </c>
      <c r="J16" s="32" t="e">
        <f ca="1">OFFSET('MP en GVO'!J$10,0,-$F$13,1,1)</f>
        <v>#REF!</v>
      </c>
      <c r="K16" s="32" t="e">
        <f ca="1">OFFSET('MP en GVO'!K$10,0,-$F$13,1,1)</f>
        <v>#REF!</v>
      </c>
      <c r="L16" s="32" t="e">
        <f ca="1">OFFSET('MP en GVO'!L$10,0,-$F$13,1,1)</f>
        <v>#REF!</v>
      </c>
      <c r="M16" s="32" t="e">
        <f ca="1">OFFSET('MP en GVO'!M$10,0,-$F$13,1,1)</f>
        <v>#REF!</v>
      </c>
      <c r="N16" s="32" t="e">
        <f ca="1">OFFSET('MP en GVO'!N$10,0,-$F$13,1,1)</f>
        <v>#REF!</v>
      </c>
      <c r="O16" s="32" t="e">
        <f ca="1">OFFSET('MP en GVO'!O$10,0,-$F$13,1,1)</f>
        <v>#REF!</v>
      </c>
      <c r="P16" s="32" t="e">
        <f ca="1">OFFSET('MP en GVO'!P$10,0,-$F$13,1,1)</f>
        <v>#REF!</v>
      </c>
      <c r="Q16" s="32" t="e">
        <f ca="1">OFFSET('MP en GVO'!Q$10,0,-$F$13,1,1)</f>
        <v>#REF!</v>
      </c>
      <c r="R16" s="32" t="e">
        <f ca="1">OFFSET('MP en GVO'!R$10,0,-$F$13,1,1)</f>
        <v>#REF!</v>
      </c>
      <c r="S16" s="32" t="e">
        <f ca="1">OFFSET('MP en GVO'!S$10,0,-$F$13,1,1)</f>
        <v>#REF!</v>
      </c>
      <c r="T16" s="32" t="e">
        <f ca="1">OFFSET('MP en GVO'!T$10,0,-$F$13,1,1)</f>
        <v>#REF!</v>
      </c>
      <c r="U16" s="32" t="e">
        <f ca="1">OFFSET('MP en GVO'!U$10,0,-$F$13,1,1)</f>
        <v>#REF!</v>
      </c>
      <c r="V16" s="32" t="e">
        <f ca="1">OFFSET('MP en GVO'!V$10,0,-$F$13,1,1)</f>
        <v>#REF!</v>
      </c>
      <c r="W16" s="32" t="e">
        <f ca="1">OFFSET('MP en GVO'!W$10,0,-$F$13,1,1)</f>
        <v>#REF!</v>
      </c>
      <c r="X16" s="32" t="e">
        <f ca="1">OFFSET('MP en GVO'!X$10,0,-$F$13,1,1)</f>
        <v>#REF!</v>
      </c>
      <c r="Y16" s="32" t="e">
        <f ca="1">OFFSET('MP en GVO'!Y$10,0,-$F$13,1,1)</f>
        <v>#REF!</v>
      </c>
      <c r="Z16" s="32" t="e">
        <f ca="1">OFFSET('MP en GVO'!Z$10,0,-$F$13,1,1)</f>
        <v>#REF!</v>
      </c>
      <c r="AA16" s="32" t="e">
        <f ca="1">OFFSET('MP en GVO'!AA$10,0,-$F$13,1,1)</f>
        <v>#REF!</v>
      </c>
      <c r="AB16" s="32" t="e">
        <f ca="1">OFFSET('MP en GVO'!AB$10,0,-$F$13,1,1)</f>
        <v>#REF!</v>
      </c>
      <c r="AC16" s="32" t="e">
        <f ca="1">OFFSET('MP en GVO'!AC$10,0,-$F$13,1,1)</f>
        <v>#REF!</v>
      </c>
      <c r="AD16" s="32" t="e">
        <f ca="1">OFFSET('MP en GVO'!AD$10,0,-$F$13,1,1)</f>
        <v>#REF!</v>
      </c>
      <c r="AE16" s="32" t="e">
        <f ca="1">OFFSET('MP en GVO'!AE$10,0,-$F$13,1,1)</f>
        <v>#REF!</v>
      </c>
      <c r="AF16" s="32" t="e">
        <f ca="1">OFFSET('MP en GVO'!AF$10,0,-$F$13,1,1)</f>
        <v>#REF!</v>
      </c>
      <c r="AG16" s="32" t="e">
        <f ca="1">OFFSET('MP en GVO'!AG$10,0,-$F$13,1,1)</f>
        <v>#REF!</v>
      </c>
      <c r="AH16" s="32" t="e">
        <f ca="1">OFFSET('MP en GVO'!AH$10,0,-$F$13,1,1)</f>
        <v>#REF!</v>
      </c>
      <c r="AI16" s="32" t="e">
        <f ca="1">OFFSET('MP en GVO'!AI$10,0,-$F$13,1,1)</f>
        <v>#REF!</v>
      </c>
      <c r="AJ16" s="32" t="e">
        <f ca="1">OFFSET('MP en GVO'!AJ$10,0,-$F$13,1,1)</f>
        <v>#REF!</v>
      </c>
      <c r="AK16" s="32" t="e">
        <f ca="1">OFFSET('MP en GVO'!AK$10,0,-$F$13,1,1)</f>
        <v>#REF!</v>
      </c>
      <c r="AL16" s="32" t="e">
        <f ca="1">OFFSET('MP en GVO'!AL$10,0,-$F$13,1,1)</f>
        <v>#REF!</v>
      </c>
      <c r="AM16" s="32" t="e">
        <f ca="1">OFFSET('MP en GVO'!AM$10,0,-$F$13,1,1)</f>
        <v>#REF!</v>
      </c>
      <c r="AN16" s="32" t="e">
        <f ca="1">OFFSET('MP en GVO'!AN$10,0,-$F$13,1,1)</f>
        <v>#REF!</v>
      </c>
      <c r="AO16" s="32" t="e">
        <f ca="1">OFFSET('MP en GVO'!AO$10,0,-$F$13,1,1)</f>
        <v>#REF!</v>
      </c>
      <c r="AP16" s="32" t="e">
        <f ca="1">OFFSET('MP en GVO'!AP$10,0,-$F$13,1,1)</f>
        <v>#REF!</v>
      </c>
      <c r="AQ16" s="32" t="e">
        <f ca="1">OFFSET('MP en GVO'!AQ$10,0,-$F$13,1,1)</f>
        <v>#REF!</v>
      </c>
      <c r="AR16" s="32" t="e">
        <f ca="1">OFFSET('MP en GVO'!AR$10,0,-$F$13,1,1)</f>
        <v>#REF!</v>
      </c>
      <c r="AS16" s="32" t="e">
        <f ca="1">OFFSET('MP en GVO'!AS$10,0,-$F$13,1,1)</f>
        <v>#REF!</v>
      </c>
    </row>
    <row r="17" spans="2:45" hidden="1">
      <c r="B17" s="385"/>
      <c r="C17" s="96" t="s">
        <v>327</v>
      </c>
      <c r="F17" s="32" t="e">
        <f ca="1">OFFSET('MP en GVO'!F$12,0,-$F$13,1,1)</f>
        <v>#REF!</v>
      </c>
      <c r="G17" s="32" t="e">
        <f ca="1">OFFSET('MP en GVO'!G$12,0,-$F$13,1,1)</f>
        <v>#REF!</v>
      </c>
      <c r="H17" s="32" t="e">
        <f ca="1">OFFSET('MP en GVO'!K$12,0,-$F$13,1,1)</f>
        <v>#REF!</v>
      </c>
      <c r="I17" s="32" t="e">
        <f ca="1">OFFSET('MP en GVO'!I$12,0,-$F$13,1,1)</f>
        <v>#REF!</v>
      </c>
      <c r="J17" s="32" t="e">
        <f ca="1">OFFSET('MP en GVO'!J$12,0,-$F$13,1,1)</f>
        <v>#REF!</v>
      </c>
      <c r="K17" s="32" t="e">
        <f ca="1">OFFSET('MP en GVO'!K$12,0,-$F$13,1,1)</f>
        <v>#REF!</v>
      </c>
      <c r="L17" s="32" t="e">
        <f ca="1">OFFSET('MP en GVO'!L$12,0,-$F$13,1,1)</f>
        <v>#REF!</v>
      </c>
      <c r="M17" s="32" t="e">
        <f ca="1">OFFSET('MP en GVO'!M$12,0,-$F$13,1,1)</f>
        <v>#REF!</v>
      </c>
      <c r="N17" s="32" t="e">
        <f ca="1">OFFSET('MP en GVO'!N$12,0,-$F$13,1,1)</f>
        <v>#REF!</v>
      </c>
      <c r="O17" s="32" t="e">
        <f ca="1">OFFSET('MP en GVO'!O$12,0,-$F$13,1,1)</f>
        <v>#REF!</v>
      </c>
      <c r="P17" s="32" t="e">
        <f ca="1">OFFSET('MP en GVO'!P$12,0,-$F$13,1,1)</f>
        <v>#REF!</v>
      </c>
      <c r="Q17" s="32" t="e">
        <f ca="1">OFFSET('MP en GVO'!Q$12,0,-$F$13,1,1)</f>
        <v>#REF!</v>
      </c>
      <c r="R17" s="32" t="e">
        <f ca="1">OFFSET('MP en GVO'!R$12,0,-$F$13,1,1)</f>
        <v>#REF!</v>
      </c>
      <c r="S17" s="32" t="e">
        <f ca="1">OFFSET('MP en GVO'!S$12,0,-$F$13,1,1)</f>
        <v>#REF!</v>
      </c>
      <c r="T17" s="32" t="e">
        <f ca="1">OFFSET('MP en GVO'!T$12,0,-$F$13,1,1)</f>
        <v>#REF!</v>
      </c>
      <c r="U17" s="32" t="e">
        <f ca="1">OFFSET('MP en GVO'!U$12,0,-$F$13,1,1)</f>
        <v>#REF!</v>
      </c>
      <c r="V17" s="32" t="e">
        <f ca="1">OFFSET('MP en GVO'!V$12,0,-$F$13,1,1)</f>
        <v>#REF!</v>
      </c>
      <c r="W17" s="32" t="e">
        <f ca="1">OFFSET('MP en GVO'!W$12,0,-$F$13,1,1)</f>
        <v>#REF!</v>
      </c>
      <c r="X17" s="32" t="e">
        <f ca="1">OFFSET('MP en GVO'!X$12,0,-$F$13,1,1)</f>
        <v>#REF!</v>
      </c>
      <c r="Y17" s="32" t="e">
        <f ca="1">OFFSET('MP en GVO'!Y$12,0,-$F$13,1,1)</f>
        <v>#REF!</v>
      </c>
      <c r="Z17" s="32" t="e">
        <f ca="1">OFFSET('MP en GVO'!Z$12,0,-$F$13,1,1)</f>
        <v>#REF!</v>
      </c>
      <c r="AA17" s="32" t="e">
        <f ca="1">OFFSET('MP en GVO'!AA$12,0,-$F$13,1,1)</f>
        <v>#REF!</v>
      </c>
      <c r="AB17" s="32" t="e">
        <f ca="1">OFFSET('MP en GVO'!AB$12,0,-$F$13,1,1)</f>
        <v>#REF!</v>
      </c>
      <c r="AC17" s="32" t="e">
        <f ca="1">OFFSET('MP en GVO'!AC$12,0,-$F$13,1,1)</f>
        <v>#REF!</v>
      </c>
      <c r="AD17" s="32" t="e">
        <f ca="1">OFFSET('MP en GVO'!AD$12,0,-$F$13,1,1)</f>
        <v>#REF!</v>
      </c>
      <c r="AE17" s="32" t="e">
        <f ca="1">OFFSET('MP en GVO'!AE$12,0,-$F$13,1,1)</f>
        <v>#REF!</v>
      </c>
      <c r="AF17" s="32" t="e">
        <f ca="1">OFFSET('MP en GVO'!AF$12,0,-$F$13,1,1)</f>
        <v>#REF!</v>
      </c>
      <c r="AG17" s="32" t="e">
        <f ca="1">OFFSET('MP en GVO'!AG$12,0,-$F$13,1,1)</f>
        <v>#REF!</v>
      </c>
      <c r="AH17" s="32" t="e">
        <f ca="1">OFFSET('MP en GVO'!AH$12,0,-$F$13,1,1)</f>
        <v>#REF!</v>
      </c>
      <c r="AI17" s="32" t="e">
        <f ca="1">OFFSET('MP en GVO'!AI$12,0,-$F$13,1,1)</f>
        <v>#REF!</v>
      </c>
      <c r="AJ17" s="32" t="e">
        <f ca="1">OFFSET('MP en GVO'!AJ$12,0,-$F$13,1,1)</f>
        <v>#REF!</v>
      </c>
      <c r="AK17" s="32" t="e">
        <f ca="1">OFFSET('MP en GVO'!AK$12,0,-$F$13,1,1)</f>
        <v>#REF!</v>
      </c>
      <c r="AL17" s="32" t="e">
        <f ca="1">OFFSET('MP en GVO'!AL$12,0,-$F$13,1,1)</f>
        <v>#REF!</v>
      </c>
      <c r="AM17" s="32" t="e">
        <f ca="1">OFFSET('MP en GVO'!AM$12,0,-$F$13,1,1)</f>
        <v>#REF!</v>
      </c>
      <c r="AN17" s="32" t="e">
        <f ca="1">OFFSET('MP en GVO'!AN$12,0,-$F$13,1,1)</f>
        <v>#REF!</v>
      </c>
      <c r="AO17" s="32" t="e">
        <f ca="1">OFFSET('MP en GVO'!AO$12,0,-$F$13,1,1)</f>
        <v>#REF!</v>
      </c>
      <c r="AP17" s="32" t="e">
        <f ca="1">OFFSET('MP en GVO'!AP$12,0,-$F$13,1,1)</f>
        <v>#REF!</v>
      </c>
      <c r="AQ17" s="32" t="e">
        <f ca="1">OFFSET('MP en GVO'!AQ$12,0,-$F$13,1,1)</f>
        <v>#REF!</v>
      </c>
      <c r="AR17" s="32" t="e">
        <f ca="1">OFFSET('MP en GVO'!AR$12,0,-$F$13,1,1)</f>
        <v>#REF!</v>
      </c>
      <c r="AS17" s="32" t="e">
        <f ca="1">OFFSET('MP en GVO'!AS$12,0,-$F$13,1,1)</f>
        <v>#REF!</v>
      </c>
    </row>
    <row r="18" spans="2:45" hidden="1">
      <c r="B18" s="385"/>
      <c r="C18" s="96" t="s">
        <v>293</v>
      </c>
      <c r="F18" s="32" t="e">
        <f ca="1">OFFSET(OPEX!D$8,0,-$F$13,1,1)</f>
        <v>#REF!</v>
      </c>
      <c r="G18" s="32" t="e">
        <f ca="1">OFFSET(OPEX!E$8,0,-$F$13,1,1)</f>
        <v>#REF!</v>
      </c>
      <c r="H18" s="32" t="e">
        <f ca="1">OFFSET(OPEX!F$8,0,-$F$13,1,1)</f>
        <v>#REF!</v>
      </c>
      <c r="I18" s="32" t="e">
        <f ca="1">OFFSET(OPEX!G$8,0,-$F$13,1,1)</f>
        <v>#REF!</v>
      </c>
      <c r="J18" s="32" t="e">
        <f ca="1">OFFSET(OPEX!H$8,0,-$F$13,1,1)</f>
        <v>#REF!</v>
      </c>
      <c r="K18" s="32" t="e">
        <f ca="1">OFFSET(OPEX!I$8,0,-$F$13,1,1)</f>
        <v>#REF!</v>
      </c>
      <c r="L18" s="32" t="e">
        <f ca="1">OFFSET(OPEX!J$8,0,-$F$13,1,1)</f>
        <v>#REF!</v>
      </c>
      <c r="M18" s="32" t="e">
        <f ca="1">OFFSET(OPEX!K$8,0,-$F$13,1,1)</f>
        <v>#REF!</v>
      </c>
      <c r="N18" s="32" t="e">
        <f ca="1">OFFSET(OPEX!L$8,0,-$F$13,1,1)</f>
        <v>#REF!</v>
      </c>
      <c r="O18" s="32" t="e">
        <f ca="1">OFFSET(OPEX!M$8,0,-$F$13,1,1)</f>
        <v>#REF!</v>
      </c>
      <c r="P18" s="32" t="e">
        <f ca="1">OFFSET(OPEX!N$8,0,-$F$13,1,1)</f>
        <v>#REF!</v>
      </c>
      <c r="Q18" s="32" t="e">
        <f ca="1">OFFSET(OPEX!O$8,0,-$F$13,1,1)</f>
        <v>#REF!</v>
      </c>
      <c r="R18" s="32" t="e">
        <f ca="1">OFFSET(OPEX!P$8,0,-$F$13,1,1)</f>
        <v>#REF!</v>
      </c>
      <c r="S18" s="32" t="e">
        <f ca="1">OFFSET(OPEX!Q$8,0,-$F$13,1,1)</f>
        <v>#REF!</v>
      </c>
      <c r="T18" s="32" t="e">
        <f ca="1">OFFSET(OPEX!R$8,0,-$F$13,1,1)</f>
        <v>#REF!</v>
      </c>
      <c r="U18" s="32" t="e">
        <f ca="1">OFFSET(OPEX!S$8,0,-$F$13,1,1)</f>
        <v>#REF!</v>
      </c>
      <c r="V18" s="32" t="e">
        <f ca="1">OFFSET(OPEX!T$8,0,-$F$13,1,1)</f>
        <v>#REF!</v>
      </c>
      <c r="W18" s="32" t="e">
        <f ca="1">OFFSET(OPEX!U$8,0,-$F$13,1,1)</f>
        <v>#REF!</v>
      </c>
      <c r="X18" s="32" t="e">
        <f ca="1">OFFSET(OPEX!V$8,0,-$F$13,1,1)</f>
        <v>#REF!</v>
      </c>
      <c r="Y18" s="32" t="e">
        <f ca="1">OFFSET(OPEX!W$8,0,-$F$13,1,1)</f>
        <v>#REF!</v>
      </c>
      <c r="Z18" s="32" t="e">
        <f ca="1">OFFSET(OPEX!X$8,0,-$F$13,1,1)</f>
        <v>#REF!</v>
      </c>
      <c r="AA18" s="32" t="e">
        <f ca="1">OFFSET(OPEX!Y$8,0,-$F$13,1,1)</f>
        <v>#REF!</v>
      </c>
      <c r="AB18" s="32" t="e">
        <f ca="1">OFFSET(OPEX!Z$8,0,-$F$13,1,1)</f>
        <v>#REF!</v>
      </c>
      <c r="AC18" s="32" t="e">
        <f ca="1">OFFSET(OPEX!AA$8,0,-$F$13,1,1)</f>
        <v>#REF!</v>
      </c>
      <c r="AD18" s="32" t="e">
        <f ca="1">OFFSET(OPEX!AB$8,0,-$F$13,1,1)</f>
        <v>#REF!</v>
      </c>
      <c r="AE18" s="32" t="e">
        <f ca="1">OFFSET(OPEX!AC$8,0,-$F$13,1,1)</f>
        <v>#REF!</v>
      </c>
      <c r="AF18" s="32" t="e">
        <f ca="1">OFFSET(OPEX!AD$8,0,-$F$13,1,1)</f>
        <v>#REF!</v>
      </c>
      <c r="AG18" s="32" t="e">
        <f ca="1">OFFSET(OPEX!AE$8,0,-$F$13,1,1)</f>
        <v>#REF!</v>
      </c>
      <c r="AH18" s="32" t="e">
        <f ca="1">OFFSET(OPEX!AF$8,0,-$F$13,1,1)</f>
        <v>#REF!</v>
      </c>
      <c r="AI18" s="32" t="e">
        <f ca="1">OFFSET(OPEX!AG$8,0,-$F$13,1,1)</f>
        <v>#REF!</v>
      </c>
      <c r="AJ18" s="32" t="e">
        <f ca="1">OFFSET(OPEX!AH$8,0,-$F$13,1,1)</f>
        <v>#REF!</v>
      </c>
      <c r="AK18" s="32" t="e">
        <f ca="1">OFFSET(OPEX!AI$8,0,-$F$13,1,1)</f>
        <v>#REF!</v>
      </c>
      <c r="AL18" s="32" t="e">
        <f ca="1">OFFSET(OPEX!AJ$8,0,-$F$13,1,1)</f>
        <v>#REF!</v>
      </c>
      <c r="AM18" s="32" t="e">
        <f ca="1">OFFSET(OPEX!AK$8,0,-$F$13,1,1)</f>
        <v>#REF!</v>
      </c>
      <c r="AN18" s="32" t="e">
        <f ca="1">OFFSET(OPEX!AL$8,0,-$F$13,1,1)</f>
        <v>#REF!</v>
      </c>
      <c r="AO18" s="32" t="e">
        <f ca="1">OFFSET(OPEX!AM$8,0,-$F$13,1,1)</f>
        <v>#REF!</v>
      </c>
      <c r="AP18" s="32" t="e">
        <f ca="1">OFFSET(OPEX!AN$8,0,-$F$13,1,1)</f>
        <v>#REF!</v>
      </c>
      <c r="AQ18" s="32" t="e">
        <f ca="1">OFFSET(OPEX!AO$8,0,-$F$13,1,1)</f>
        <v>#REF!</v>
      </c>
      <c r="AR18" s="32" t="e">
        <f ca="1">OFFSET(OPEX!AP$8,0,-$F$13,1,1)</f>
        <v>#REF!</v>
      </c>
      <c r="AS18" s="32" t="e">
        <f ca="1">OFFSET(OPEX!AQ$8,0,-$F$13,1,1)</f>
        <v>#REF!</v>
      </c>
    </row>
    <row r="19" spans="2:45" hidden="1">
      <c r="B19" s="385"/>
      <c r="C19" s="96" t="s">
        <v>291</v>
      </c>
      <c r="F19" s="32" t="e">
        <f ca="1">OFFSET('MP en GVO'!F$6,0,-$F$13,1,1)</f>
        <v>#REF!</v>
      </c>
      <c r="G19" s="32" t="e">
        <f ca="1">OFFSET('MP en GVO'!G$6,0,-$F$13,1,1)</f>
        <v>#REF!</v>
      </c>
      <c r="H19" s="32" t="e">
        <f ca="1">OFFSET('MP en GVO'!H$6,0,-$F$13,1,1)</f>
        <v>#REF!</v>
      </c>
      <c r="I19" s="32" t="e">
        <f ca="1">OFFSET('MP en GVO'!I$6,0,-$F$13,1,1)</f>
        <v>#REF!</v>
      </c>
      <c r="J19" s="32" t="e">
        <f ca="1">OFFSET('MP en GVO'!J$6,0,-$F$13,1,1)</f>
        <v>#REF!</v>
      </c>
      <c r="K19" s="32" t="e">
        <f ca="1">OFFSET('MP en GVO'!K$6,0,-$F$13,1,1)</f>
        <v>#REF!</v>
      </c>
      <c r="L19" s="32" t="e">
        <f ca="1">OFFSET('MP en GVO'!L$6,0,-$F$13,1,1)</f>
        <v>#REF!</v>
      </c>
      <c r="M19" s="32" t="e">
        <f ca="1">OFFSET('MP en GVO'!M$6,0,-$F$13,1,1)</f>
        <v>#REF!</v>
      </c>
      <c r="N19" s="32" t="e">
        <f ca="1">OFFSET('MP en GVO'!N$6,0,-$F$13,1,1)</f>
        <v>#REF!</v>
      </c>
      <c r="O19" s="32" t="e">
        <f ca="1">OFFSET('MP en GVO'!O$6,0,-$F$13,1,1)</f>
        <v>#REF!</v>
      </c>
      <c r="P19" s="32" t="e">
        <f ca="1">OFFSET('MP en GVO'!P$6,0,-$F$13,1,1)</f>
        <v>#REF!</v>
      </c>
      <c r="Q19" s="32" t="e">
        <f ca="1">OFFSET('MP en GVO'!Q$6,0,-$F$13,1,1)</f>
        <v>#REF!</v>
      </c>
      <c r="R19" s="32" t="e">
        <f ca="1">OFFSET('MP en GVO'!R$6,0,-$F$13,1,1)</f>
        <v>#REF!</v>
      </c>
      <c r="S19" s="32" t="e">
        <f ca="1">OFFSET('MP en GVO'!S$6,0,-$F$13,1,1)</f>
        <v>#REF!</v>
      </c>
      <c r="T19" s="32" t="e">
        <f ca="1">OFFSET('MP en GVO'!T$6,0,-$F$13,1,1)</f>
        <v>#REF!</v>
      </c>
      <c r="U19" s="32" t="e">
        <f ca="1">OFFSET('MP en GVO'!U$6,0,-$F$13,1,1)</f>
        <v>#REF!</v>
      </c>
      <c r="V19" s="32" t="e">
        <f ca="1">OFFSET('MP en GVO'!V$6,0,-$F$13,1,1)</f>
        <v>#REF!</v>
      </c>
      <c r="W19" s="32" t="e">
        <f ca="1">OFFSET('MP en GVO'!W$6,0,-$F$13,1,1)</f>
        <v>#REF!</v>
      </c>
      <c r="X19" s="32" t="e">
        <f ca="1">OFFSET('MP en GVO'!X$6,0,-$F$13,1,1)</f>
        <v>#REF!</v>
      </c>
      <c r="Y19" s="32" t="e">
        <f ca="1">OFFSET('MP en GVO'!Y$6,0,-$F$13,1,1)</f>
        <v>#REF!</v>
      </c>
      <c r="Z19" s="32" t="e">
        <f ca="1">OFFSET('MP en GVO'!Z$6,0,-$F$13,1,1)</f>
        <v>#REF!</v>
      </c>
      <c r="AA19" s="32" t="e">
        <f ca="1">OFFSET('MP en GVO'!AA$6,0,-$F$13,1,1)</f>
        <v>#REF!</v>
      </c>
      <c r="AB19" s="32" t="e">
        <f ca="1">OFFSET('MP en GVO'!AB$6,0,-$F$13,1,1)</f>
        <v>#REF!</v>
      </c>
      <c r="AC19" s="32" t="e">
        <f ca="1">OFFSET('MP en GVO'!AC$6,0,-$F$13,1,1)</f>
        <v>#REF!</v>
      </c>
      <c r="AD19" s="32" t="e">
        <f ca="1">OFFSET('MP en GVO'!AD$6,0,-$F$13,1,1)</f>
        <v>#REF!</v>
      </c>
      <c r="AE19" s="32" t="e">
        <f ca="1">OFFSET('MP en GVO'!AE$6,0,-$F$13,1,1)</f>
        <v>#REF!</v>
      </c>
      <c r="AF19" s="32" t="e">
        <f ca="1">OFFSET('MP en GVO'!AF$6,0,-$F$13,1,1)</f>
        <v>#REF!</v>
      </c>
      <c r="AG19" s="32" t="e">
        <f ca="1">OFFSET('MP en GVO'!AG$6,0,-$F$13,1,1)</f>
        <v>#REF!</v>
      </c>
      <c r="AH19" s="32" t="e">
        <f ca="1">OFFSET('MP en GVO'!AH$6,0,-$F$13,1,1)</f>
        <v>#REF!</v>
      </c>
      <c r="AI19" s="32" t="e">
        <f ca="1">OFFSET('MP en GVO'!AI$6,0,-$F$13,1,1)</f>
        <v>#REF!</v>
      </c>
      <c r="AJ19" s="32" t="e">
        <f ca="1">OFFSET('MP en GVO'!AJ$6,0,-$F$13,1,1)</f>
        <v>#REF!</v>
      </c>
      <c r="AK19" s="32" t="e">
        <f ca="1">OFFSET('MP en GVO'!AK$6,0,-$F$13,1,1)</f>
        <v>#REF!</v>
      </c>
      <c r="AL19" s="32" t="e">
        <f ca="1">OFFSET('MP en GVO'!AL$6,0,-$F$13,1,1)</f>
        <v>#REF!</v>
      </c>
      <c r="AM19" s="32" t="e">
        <f ca="1">OFFSET('MP en GVO'!AM$6,0,-$F$13,1,1)</f>
        <v>#REF!</v>
      </c>
      <c r="AN19" s="32" t="e">
        <f ca="1">OFFSET('MP en GVO'!AN$6,0,-$F$13,1,1)</f>
        <v>#REF!</v>
      </c>
      <c r="AO19" s="32" t="e">
        <f ca="1">OFFSET('MP en GVO'!AO$6,0,-$F$13,1,1)</f>
        <v>#REF!</v>
      </c>
      <c r="AP19" s="32" t="e">
        <f ca="1">OFFSET('MP en GVO'!AP$6,0,-$F$13,1,1)</f>
        <v>#REF!</v>
      </c>
      <c r="AQ19" s="32" t="e">
        <f ca="1">OFFSET('MP en GVO'!AQ$6,0,-$F$13,1,1)</f>
        <v>#REF!</v>
      </c>
      <c r="AR19" s="32" t="e">
        <f ca="1">OFFSET('MP en GVO'!AR$6,0,-$F$13,1,1)</f>
        <v>#REF!</v>
      </c>
      <c r="AS19" s="32" t="e">
        <f ca="1">OFFSET('MP en GVO'!AS$6,0,-$F$13,1,1)</f>
        <v>#REF!</v>
      </c>
    </row>
    <row r="20" spans="2:45" hidden="1">
      <c r="B20" s="385"/>
      <c r="C20" s="96" t="s">
        <v>292</v>
      </c>
      <c r="F20" s="32" t="e">
        <f ca="1">OFFSET('MP en GVO'!F$9,0,-$F$13,1,1)</f>
        <v>#REF!</v>
      </c>
      <c r="G20" s="32" t="e">
        <f ca="1">OFFSET('MP en GVO'!E$9,0,-$F$13,1,1)</f>
        <v>#REF!</v>
      </c>
      <c r="H20" s="32" t="e">
        <f ca="1">OFFSET('MP en GVO'!F$9,0,-$F$13,1,1)</f>
        <v>#REF!</v>
      </c>
      <c r="I20" s="32" t="e">
        <f ca="1">OFFSET('MP en GVO'!G$9,0,-$F$13,1,1)</f>
        <v>#REF!</v>
      </c>
      <c r="J20" s="32" t="e">
        <f ca="1">OFFSET('MP en GVO'!H$9,0,-$F$13,1,1)</f>
        <v>#REF!</v>
      </c>
      <c r="K20" s="32" t="e">
        <f ca="1">OFFSET('MP en GVO'!I$9,0,-$F$13,1,1)</f>
        <v>#REF!</v>
      </c>
      <c r="L20" s="32" t="e">
        <f ca="1">OFFSET('MP en GVO'!J$9,0,-$F$13,1,1)</f>
        <v>#REF!</v>
      </c>
      <c r="M20" s="32" t="e">
        <f ca="1">OFFSET('MP en GVO'!K$9,0,-$F$13,1,1)</f>
        <v>#REF!</v>
      </c>
      <c r="N20" s="32" t="e">
        <f ca="1">OFFSET('MP en GVO'!L$9,0,-$F$13,1,1)</f>
        <v>#REF!</v>
      </c>
      <c r="O20" s="32" t="e">
        <f ca="1">OFFSET('MP en GVO'!M$9,0,-$F$13,1,1)</f>
        <v>#REF!</v>
      </c>
      <c r="P20" s="32" t="e">
        <f ca="1">OFFSET('MP en GVO'!N$9,0,-$F$13,1,1)</f>
        <v>#REF!</v>
      </c>
      <c r="Q20" s="32" t="e">
        <f ca="1">OFFSET('MP en GVO'!O$9,0,-$F$13,1,1)</f>
        <v>#REF!</v>
      </c>
      <c r="R20" s="32" t="e">
        <f ca="1">OFFSET('MP en GVO'!P$9,0,-$F$13,1,1)</f>
        <v>#REF!</v>
      </c>
      <c r="S20" s="32" t="e">
        <f ca="1">OFFSET('MP en GVO'!Q$9,0,-$F$13,1,1)</f>
        <v>#REF!</v>
      </c>
      <c r="T20" s="32" t="e">
        <f ca="1">OFFSET('MP en GVO'!R$9,0,-$F$13,1,1)</f>
        <v>#REF!</v>
      </c>
      <c r="U20" s="32" t="e">
        <f ca="1">OFFSET('MP en GVO'!S$9,0,-$F$13,1,1)</f>
        <v>#REF!</v>
      </c>
      <c r="V20" s="32" t="e">
        <f ca="1">OFFSET('MP en GVO'!T$9,0,-$F$13,1,1)</f>
        <v>#REF!</v>
      </c>
      <c r="W20" s="32" t="e">
        <f ca="1">OFFSET('MP en GVO'!U$9,0,-$F$13,1,1)</f>
        <v>#REF!</v>
      </c>
      <c r="X20" s="32" t="e">
        <f ca="1">OFFSET('MP en GVO'!V$9,0,-$F$13,1,1)</f>
        <v>#REF!</v>
      </c>
      <c r="Y20" s="32" t="e">
        <f ca="1">OFFSET('MP en GVO'!W$9,0,-$F$13,1,1)</f>
        <v>#REF!</v>
      </c>
      <c r="Z20" s="32" t="e">
        <f ca="1">OFFSET('MP en GVO'!X$9,0,-$F$13,1,1)</f>
        <v>#REF!</v>
      </c>
      <c r="AA20" s="32" t="e">
        <f ca="1">OFFSET('MP en GVO'!Y$9,0,-$F$13,1,1)</f>
        <v>#REF!</v>
      </c>
      <c r="AB20" s="32" t="e">
        <f ca="1">OFFSET('MP en GVO'!Z$9,0,-$F$13,1,1)</f>
        <v>#REF!</v>
      </c>
      <c r="AC20" s="32" t="e">
        <f ca="1">OFFSET('MP en GVO'!AA$9,0,-$F$13,1,1)</f>
        <v>#REF!</v>
      </c>
      <c r="AD20" s="32" t="e">
        <f ca="1">OFFSET('MP en GVO'!AB$9,0,-$F$13,1,1)</f>
        <v>#REF!</v>
      </c>
      <c r="AE20" s="32" t="e">
        <f ca="1">OFFSET('MP en GVO'!AC$9,0,-$F$13,1,1)</f>
        <v>#REF!</v>
      </c>
      <c r="AF20" s="32" t="e">
        <f ca="1">OFFSET('MP en GVO'!AD$9,0,-$F$13,1,1)</f>
        <v>#REF!</v>
      </c>
      <c r="AG20" s="32" t="e">
        <f ca="1">OFFSET('MP en GVO'!AE$9,0,-$F$13,1,1)</f>
        <v>#REF!</v>
      </c>
      <c r="AH20" s="32" t="e">
        <f ca="1">OFFSET('MP en GVO'!AF$9,0,-$F$13,1,1)</f>
        <v>#REF!</v>
      </c>
      <c r="AI20" s="32" t="e">
        <f ca="1">OFFSET('MP en GVO'!AG$9,0,-$F$13,1,1)</f>
        <v>#REF!</v>
      </c>
      <c r="AJ20" s="32" t="e">
        <f ca="1">OFFSET('MP en GVO'!AH$9,0,-$F$13,1,1)</f>
        <v>#REF!</v>
      </c>
      <c r="AK20" s="32" t="e">
        <f ca="1">OFFSET('MP en GVO'!AI$9,0,-$F$13,1,1)</f>
        <v>#REF!</v>
      </c>
      <c r="AL20" s="32" t="e">
        <f ca="1">OFFSET('MP en GVO'!AJ$9,0,-$F$13,1,1)</f>
        <v>#REF!</v>
      </c>
      <c r="AM20" s="32" t="e">
        <f ca="1">OFFSET('MP en GVO'!AK$9,0,-$F$13,1,1)</f>
        <v>#REF!</v>
      </c>
      <c r="AN20" s="32" t="e">
        <f ca="1">OFFSET('MP en GVO'!AL$9,0,-$F$13,1,1)</f>
        <v>#REF!</v>
      </c>
      <c r="AO20" s="32" t="e">
        <f ca="1">OFFSET('MP en GVO'!AM$9,0,-$F$13,1,1)</f>
        <v>#REF!</v>
      </c>
      <c r="AP20" s="32" t="e">
        <f ca="1">OFFSET('MP en GVO'!AN$9,0,-$F$13,1,1)</f>
        <v>#REF!</v>
      </c>
      <c r="AQ20" s="32" t="e">
        <f ca="1">OFFSET('MP en GVO'!AO$9,0,-$F$13,1,1)</f>
        <v>#REF!</v>
      </c>
      <c r="AR20" s="32" t="e">
        <f ca="1">OFFSET('MP en GVO'!AP$9,0,-$F$13,1,1)</f>
        <v>#REF!</v>
      </c>
      <c r="AS20" s="32" t="e">
        <f ca="1">OFFSET('MP en GVO'!AQ$9,0,-$F$13,1,1)</f>
        <v>#REF!</v>
      </c>
    </row>
    <row r="21" spans="2:45" hidden="1">
      <c r="B21" s="385"/>
      <c r="C21" s="96"/>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row>
    <row r="22" spans="2:45">
      <c r="C22" s="96"/>
    </row>
    <row r="23" spans="2:45">
      <c r="B23" s="27" t="s">
        <v>14</v>
      </c>
      <c r="C23" s="27" t="s">
        <v>287</v>
      </c>
      <c r="D23" s="27" t="s">
        <v>2</v>
      </c>
      <c r="F23" s="169" t="e">
        <f ca="1">IF('Invoer Parameters'!$D$52="Berekening",F19,F15)</f>
        <v>#REF!</v>
      </c>
      <c r="G23" s="169" t="e">
        <f ca="1">IF('Invoer Parameters'!$D$52="Berekening",G19,G15)</f>
        <v>#REF!</v>
      </c>
      <c r="H23" s="169" t="e">
        <f ca="1">IF('Invoer Parameters'!$D$52="Berekening",H19,H15)</f>
        <v>#REF!</v>
      </c>
      <c r="I23" s="169" t="e">
        <f ca="1">IF('Invoer Parameters'!$D$52="Berekening",I19,I15)</f>
        <v>#REF!</v>
      </c>
      <c r="J23" s="169" t="e">
        <f ca="1">IF('Invoer Parameters'!$D$52="Berekening",J19,J15)</f>
        <v>#REF!</v>
      </c>
      <c r="K23" s="169" t="e">
        <f ca="1">IF('Invoer Parameters'!$D$52="Berekening",K19,K15)</f>
        <v>#REF!</v>
      </c>
      <c r="L23" s="169" t="e">
        <f ca="1">IF('Invoer Parameters'!$D$52="Berekening",L19,L15)</f>
        <v>#REF!</v>
      </c>
      <c r="M23" s="169" t="e">
        <f ca="1">IF('Invoer Parameters'!$D$52="Berekening",M19,M15)</f>
        <v>#REF!</v>
      </c>
      <c r="N23" s="169" t="e">
        <f ca="1">IF('Invoer Parameters'!$D$52="Berekening",N19,N15)</f>
        <v>#REF!</v>
      </c>
      <c r="O23" s="169" t="e">
        <f ca="1">IF('Invoer Parameters'!$D$52="Berekening",O19,O15)</f>
        <v>#REF!</v>
      </c>
      <c r="P23" s="169" t="e">
        <f ca="1">IF('Invoer Parameters'!$D$52="Berekening",P19,P15)</f>
        <v>#REF!</v>
      </c>
      <c r="Q23" s="169" t="e">
        <f ca="1">IF('Invoer Parameters'!$D$52="Berekening",Q19,Q15)</f>
        <v>#REF!</v>
      </c>
      <c r="R23" s="169" t="e">
        <f ca="1">IF('Invoer Parameters'!$D$52="Berekening",R19,R15)</f>
        <v>#REF!</v>
      </c>
      <c r="S23" s="169" t="e">
        <f ca="1">IF('Invoer Parameters'!$D$52="Berekening",S19,S15)</f>
        <v>#REF!</v>
      </c>
      <c r="T23" s="169" t="e">
        <f ca="1">IF('Invoer Parameters'!$D$52="Berekening",T19,T15)</f>
        <v>#REF!</v>
      </c>
      <c r="U23" s="169" t="e">
        <f ca="1">IF('Invoer Parameters'!$D$52="Berekening",U19,U15)</f>
        <v>#REF!</v>
      </c>
      <c r="V23" s="169" t="e">
        <f ca="1">IF('Invoer Parameters'!$D$52="Berekening",V19,V15)</f>
        <v>#REF!</v>
      </c>
      <c r="W23" s="169" t="e">
        <f ca="1">IF('Invoer Parameters'!$D$52="Berekening",W19,W15)</f>
        <v>#REF!</v>
      </c>
      <c r="X23" s="169" t="e">
        <f ca="1">IF('Invoer Parameters'!$D$52="Berekening",X19,X15)</f>
        <v>#REF!</v>
      </c>
      <c r="Y23" s="169" t="e">
        <f ca="1">IF('Invoer Parameters'!$D$52="Berekening",Y19,Y15)</f>
        <v>#REF!</v>
      </c>
      <c r="Z23" s="169" t="e">
        <f ca="1">IF('Invoer Parameters'!$D$52="Berekening",Z19,Z15)</f>
        <v>#REF!</v>
      </c>
      <c r="AA23" s="169" t="e">
        <f ca="1">IF('Invoer Parameters'!$D$52="Berekening",AA19,AA15)</f>
        <v>#REF!</v>
      </c>
      <c r="AB23" s="169" t="e">
        <f ca="1">IF('Invoer Parameters'!$D$52="Berekening",AB19,AB15)</f>
        <v>#REF!</v>
      </c>
      <c r="AC23" s="169" t="e">
        <f ca="1">IF('Invoer Parameters'!$D$52="Berekening",AC19,AC15)</f>
        <v>#REF!</v>
      </c>
      <c r="AD23" s="169" t="e">
        <f ca="1">IF('Invoer Parameters'!$D$52="Berekening",AD19,AD15)</f>
        <v>#REF!</v>
      </c>
      <c r="AE23" s="169" t="e">
        <f ca="1">IF('Invoer Parameters'!$D$52="Berekening",AE19,AE15)</f>
        <v>#REF!</v>
      </c>
      <c r="AF23" s="169" t="e">
        <f ca="1">IF('Invoer Parameters'!$D$52="Berekening",AF19,AF15)</f>
        <v>#REF!</v>
      </c>
      <c r="AG23" s="169" t="e">
        <f ca="1">IF('Invoer Parameters'!$D$52="Berekening",AG19,AG15)</f>
        <v>#REF!</v>
      </c>
      <c r="AH23" s="169" t="e">
        <f ca="1">IF('Invoer Parameters'!$D$52="Berekening",AH19,AH15)</f>
        <v>#REF!</v>
      </c>
      <c r="AI23" s="169" t="e">
        <f ca="1">IF('Invoer Parameters'!$D$52="Berekening",AI19,AI15)</f>
        <v>#REF!</v>
      </c>
      <c r="AJ23" s="169" t="e">
        <f ca="1">IF('Invoer Parameters'!$D$52="Berekening",AJ19,AJ15)</f>
        <v>#REF!</v>
      </c>
      <c r="AK23" s="169" t="e">
        <f ca="1">IF('Invoer Parameters'!$D$52="Berekening",AK19,AK15)</f>
        <v>#REF!</v>
      </c>
      <c r="AL23" s="169" t="e">
        <f ca="1">IF('Invoer Parameters'!$D$52="Berekening",AL19,AL15)</f>
        <v>#REF!</v>
      </c>
      <c r="AM23" s="169" t="e">
        <f ca="1">IF('Invoer Parameters'!$D$52="Berekening",AM19,AM15)</f>
        <v>#REF!</v>
      </c>
      <c r="AN23" s="169" t="e">
        <f ca="1">IF('Invoer Parameters'!$D$52="Berekening",AN19,AN15)</f>
        <v>#REF!</v>
      </c>
      <c r="AO23" s="169" t="e">
        <f ca="1">IF('Invoer Parameters'!$D$52="Berekening",AO19,AO15)</f>
        <v>#REF!</v>
      </c>
      <c r="AP23" s="169" t="e">
        <f ca="1">IF('Invoer Parameters'!$D$52="Berekening",AP19,AP15)</f>
        <v>#REF!</v>
      </c>
      <c r="AQ23" s="169" t="e">
        <f ca="1">IF('Invoer Parameters'!$D$52="Berekening",AQ19,AQ15)</f>
        <v>#REF!</v>
      </c>
      <c r="AR23" s="169" t="e">
        <f ca="1">IF('Invoer Parameters'!$D$52="Berekening",AR19,AR15)</f>
        <v>#REF!</v>
      </c>
      <c r="AS23" s="169" t="e">
        <f ca="1">IF('Invoer Parameters'!$D$52="Berekening",AS19,AS15)</f>
        <v>#REF!</v>
      </c>
    </row>
    <row r="24" spans="2:45" s="35" customFormat="1">
      <c r="B24" s="33" t="s">
        <v>68</v>
      </c>
      <c r="C24" s="33" t="s">
        <v>77</v>
      </c>
      <c r="D24" s="33" t="s">
        <v>3</v>
      </c>
      <c r="E24" s="34" t="e">
        <f ca="1">SUM(F24:AS24)</f>
        <v>#REF!</v>
      </c>
      <c r="F24" s="34" t="e">
        <f t="shared" ref="F24:AN24" ca="1" si="17">F23*F10/1000</f>
        <v>#REF!</v>
      </c>
      <c r="G24" s="34" t="e">
        <f t="shared" ca="1" si="17"/>
        <v>#REF!</v>
      </c>
      <c r="H24" s="34" t="e">
        <f t="shared" ca="1" si="17"/>
        <v>#REF!</v>
      </c>
      <c r="I24" s="34" t="e">
        <f t="shared" ca="1" si="17"/>
        <v>#REF!</v>
      </c>
      <c r="J24" s="34" t="e">
        <f t="shared" ca="1" si="17"/>
        <v>#REF!</v>
      </c>
      <c r="K24" s="34" t="e">
        <f t="shared" ca="1" si="17"/>
        <v>#REF!</v>
      </c>
      <c r="L24" s="34" t="e">
        <f t="shared" ca="1" si="17"/>
        <v>#REF!</v>
      </c>
      <c r="M24" s="34" t="e">
        <f t="shared" ca="1" si="17"/>
        <v>#REF!</v>
      </c>
      <c r="N24" s="34" t="e">
        <f t="shared" ca="1" si="17"/>
        <v>#REF!</v>
      </c>
      <c r="O24" s="34" t="e">
        <f t="shared" ca="1" si="17"/>
        <v>#REF!</v>
      </c>
      <c r="P24" s="34" t="e">
        <f t="shared" ca="1" si="17"/>
        <v>#REF!</v>
      </c>
      <c r="Q24" s="34" t="e">
        <f t="shared" ca="1" si="17"/>
        <v>#REF!</v>
      </c>
      <c r="R24" s="34" t="e">
        <f t="shared" ca="1" si="17"/>
        <v>#REF!</v>
      </c>
      <c r="S24" s="34" t="e">
        <f t="shared" ca="1" si="17"/>
        <v>#REF!</v>
      </c>
      <c r="T24" s="34" t="e">
        <f t="shared" ca="1" si="17"/>
        <v>#REF!</v>
      </c>
      <c r="U24" s="34" t="e">
        <f t="shared" ca="1" si="17"/>
        <v>#REF!</v>
      </c>
      <c r="V24" s="34" t="e">
        <f t="shared" ca="1" si="17"/>
        <v>#REF!</v>
      </c>
      <c r="W24" s="34" t="e">
        <f t="shared" ca="1" si="17"/>
        <v>#REF!</v>
      </c>
      <c r="X24" s="34" t="e">
        <f t="shared" ca="1" si="17"/>
        <v>#REF!</v>
      </c>
      <c r="Y24" s="34" t="e">
        <f t="shared" ca="1" si="17"/>
        <v>#REF!</v>
      </c>
      <c r="Z24" s="34" t="e">
        <f t="shared" ca="1" si="17"/>
        <v>#REF!</v>
      </c>
      <c r="AA24" s="34" t="e">
        <f t="shared" ca="1" si="17"/>
        <v>#REF!</v>
      </c>
      <c r="AB24" s="34" t="e">
        <f t="shared" ca="1" si="17"/>
        <v>#REF!</v>
      </c>
      <c r="AC24" s="34" t="e">
        <f t="shared" ca="1" si="17"/>
        <v>#REF!</v>
      </c>
      <c r="AD24" s="34" t="e">
        <f t="shared" ca="1" si="17"/>
        <v>#REF!</v>
      </c>
      <c r="AE24" s="34" t="e">
        <f t="shared" ca="1" si="17"/>
        <v>#REF!</v>
      </c>
      <c r="AF24" s="34" t="e">
        <f t="shared" ca="1" si="17"/>
        <v>#REF!</v>
      </c>
      <c r="AG24" s="34" t="e">
        <f t="shared" ca="1" si="17"/>
        <v>#REF!</v>
      </c>
      <c r="AH24" s="34" t="e">
        <f t="shared" ca="1" si="17"/>
        <v>#REF!</v>
      </c>
      <c r="AI24" s="34" t="e">
        <f t="shared" ca="1" si="17"/>
        <v>#REF!</v>
      </c>
      <c r="AJ24" s="34" t="e">
        <f t="shared" ca="1" si="17"/>
        <v>#REF!</v>
      </c>
      <c r="AK24" s="34" t="e">
        <f t="shared" ca="1" si="17"/>
        <v>#REF!</v>
      </c>
      <c r="AL24" s="34" t="e">
        <f t="shared" ca="1" si="17"/>
        <v>#REF!</v>
      </c>
      <c r="AM24" s="34" t="e">
        <f t="shared" ca="1" si="17"/>
        <v>#REF!</v>
      </c>
      <c r="AN24" s="34" t="e">
        <f t="shared" ca="1" si="17"/>
        <v>#REF!</v>
      </c>
      <c r="AO24" s="34" t="e">
        <f t="shared" ref="AO24" ca="1" si="18">AO23*AO10/1000</f>
        <v>#REF!</v>
      </c>
      <c r="AP24" s="34" t="e">
        <f t="shared" ref="AP24:AR24" ca="1" si="19">AP23*AP10/1000</f>
        <v>#REF!</v>
      </c>
      <c r="AQ24" s="34" t="e">
        <f t="shared" ca="1" si="19"/>
        <v>#REF!</v>
      </c>
      <c r="AR24" s="34" t="e">
        <f t="shared" ca="1" si="19"/>
        <v>#REF!</v>
      </c>
      <c r="AS24" s="34" t="e">
        <f t="shared" ref="AS24" ca="1" si="20">AS23*AS10/1000</f>
        <v>#REF!</v>
      </c>
    </row>
    <row r="26" spans="2:45">
      <c r="C26" s="27" t="s">
        <v>288</v>
      </c>
      <c r="D26" s="27" t="s">
        <v>2</v>
      </c>
      <c r="F26" s="170" t="e">
        <f ca="1">IF('Invoer Parameters'!$D$55="Berekening",F20,F16)</f>
        <v>#REF!</v>
      </c>
      <c r="G26" s="170" t="e">
        <f ca="1">IF('Invoer Parameters'!$D$55="Berekening",G20,G16)</f>
        <v>#REF!</v>
      </c>
      <c r="H26" s="170" t="e">
        <f ca="1">IF('Invoer Parameters'!$D$55="Berekening",H20,H16)</f>
        <v>#REF!</v>
      </c>
      <c r="I26" s="170" t="e">
        <f ca="1">IF('Invoer Parameters'!$D$55="Berekening",I20,I16)</f>
        <v>#REF!</v>
      </c>
      <c r="J26" s="170" t="e">
        <f ca="1">IF('Invoer Parameters'!$D$55="Berekening",J20,J16)</f>
        <v>#REF!</v>
      </c>
      <c r="K26" s="170" t="e">
        <f ca="1">IF('Invoer Parameters'!$D$55="Berekening",K20,K16)</f>
        <v>#REF!</v>
      </c>
      <c r="L26" s="170" t="e">
        <f ca="1">IF('Invoer Parameters'!$D$55="Berekening",L20,L16)</f>
        <v>#REF!</v>
      </c>
      <c r="M26" s="170" t="e">
        <f ca="1">IF('Invoer Parameters'!$D$55="Berekening",M20,M16)</f>
        <v>#REF!</v>
      </c>
      <c r="N26" s="170" t="e">
        <f ca="1">IF('Invoer Parameters'!$D$55="Berekening",N20,N16)</f>
        <v>#REF!</v>
      </c>
      <c r="O26" s="170" t="e">
        <f ca="1">IF('Invoer Parameters'!$D$55="Berekening",O20,O16)</f>
        <v>#REF!</v>
      </c>
      <c r="P26" s="170" t="e">
        <f ca="1">IF('Invoer Parameters'!$D$55="Berekening",P20,P16)</f>
        <v>#REF!</v>
      </c>
      <c r="Q26" s="170" t="e">
        <f ca="1">IF('Invoer Parameters'!$D$55="Berekening",Q20,Q16)</f>
        <v>#REF!</v>
      </c>
      <c r="R26" s="170" t="e">
        <f ca="1">IF('Invoer Parameters'!$D$55="Berekening",R20,R16)</f>
        <v>#REF!</v>
      </c>
      <c r="S26" s="170" t="e">
        <f ca="1">IF('Invoer Parameters'!$D$55="Berekening",S20,S16)</f>
        <v>#REF!</v>
      </c>
      <c r="T26" s="170" t="e">
        <f ca="1">IF('Invoer Parameters'!$D$55="Berekening",T20,T16)</f>
        <v>#REF!</v>
      </c>
      <c r="U26" s="170" t="e">
        <f ca="1">IF('Invoer Parameters'!$D$55="Berekening",U20,U16)</f>
        <v>#REF!</v>
      </c>
      <c r="V26" s="170" t="e">
        <f ca="1">IF('Invoer Parameters'!$D$55="Berekening",V20,V16)</f>
        <v>#REF!</v>
      </c>
      <c r="W26" s="170" t="e">
        <f ca="1">IF('Invoer Parameters'!$D$55="Berekening",W20,W16)</f>
        <v>#REF!</v>
      </c>
      <c r="X26" s="170" t="e">
        <f ca="1">IF('Invoer Parameters'!$D$55="Berekening",X20,X16)</f>
        <v>#REF!</v>
      </c>
      <c r="Y26" s="170" t="e">
        <f ca="1">IF('Invoer Parameters'!$D$55="Berekening",Y20,Y16)</f>
        <v>#REF!</v>
      </c>
      <c r="Z26" s="170" t="e">
        <f ca="1">IF('Invoer Parameters'!$D$55="Berekening",Z20,Z16)</f>
        <v>#REF!</v>
      </c>
      <c r="AA26" s="170" t="e">
        <f ca="1">IF('Invoer Parameters'!$D$55="Berekening",AA20,AA16)</f>
        <v>#REF!</v>
      </c>
      <c r="AB26" s="170" t="e">
        <f ca="1">IF('Invoer Parameters'!$D$55="Berekening",AB20,AB16)</f>
        <v>#REF!</v>
      </c>
      <c r="AC26" s="170" t="e">
        <f ca="1">IF('Invoer Parameters'!$D$55="Berekening",AC20,AC16)</f>
        <v>#REF!</v>
      </c>
      <c r="AD26" s="170" t="e">
        <f ca="1">IF('Invoer Parameters'!$D$55="Berekening",AD20,AD16)</f>
        <v>#REF!</v>
      </c>
      <c r="AE26" s="170" t="e">
        <f ca="1">IF('Invoer Parameters'!$D$55="Berekening",AE20,AE16)</f>
        <v>#REF!</v>
      </c>
      <c r="AF26" s="170" t="e">
        <f ca="1">IF('Invoer Parameters'!$D$55="Berekening",AF20,AF16)</f>
        <v>#REF!</v>
      </c>
      <c r="AG26" s="170" t="e">
        <f ca="1">IF('Invoer Parameters'!$D$55="Berekening",AG20,AG16)</f>
        <v>#REF!</v>
      </c>
      <c r="AH26" s="170" t="e">
        <f ca="1">IF('Invoer Parameters'!$D$55="Berekening",AH20,AH16)</f>
        <v>#REF!</v>
      </c>
      <c r="AI26" s="170" t="e">
        <f ca="1">IF('Invoer Parameters'!$D$55="Berekening",AI20,AI16)</f>
        <v>#REF!</v>
      </c>
      <c r="AJ26" s="170" t="e">
        <f ca="1">IF('Invoer Parameters'!$D$55="Berekening",AJ20,AJ16)</f>
        <v>#REF!</v>
      </c>
      <c r="AK26" s="170" t="e">
        <f ca="1">IF('Invoer Parameters'!$D$55="Berekening",AK20,AK16)</f>
        <v>#REF!</v>
      </c>
      <c r="AL26" s="170" t="e">
        <f ca="1">IF('Invoer Parameters'!$D$55="Berekening",AL20,AL16)</f>
        <v>#REF!</v>
      </c>
      <c r="AM26" s="170" t="e">
        <f ca="1">IF('Invoer Parameters'!$D$55="Berekening",AM20,AM16)</f>
        <v>#REF!</v>
      </c>
      <c r="AN26" s="170" t="e">
        <f ca="1">IF('Invoer Parameters'!$D$55="Berekening",AN20,AN16)</f>
        <v>#REF!</v>
      </c>
      <c r="AO26" s="170" t="e">
        <f ca="1">IF('Invoer Parameters'!$D$55="Berekening",AO20,AO16)</f>
        <v>#REF!</v>
      </c>
      <c r="AP26" s="170" t="e">
        <f ca="1">IF('Invoer Parameters'!$D$55="Berekening",AP20,AP16)</f>
        <v>#REF!</v>
      </c>
      <c r="AQ26" s="170" t="e">
        <f ca="1">IF('Invoer Parameters'!$D$55="Berekening",AQ20,AQ16)</f>
        <v>#REF!</v>
      </c>
      <c r="AR26" s="170" t="e">
        <f ca="1">IF('Invoer Parameters'!$D$55="Berekening",AR20,AR16)</f>
        <v>#REF!</v>
      </c>
      <c r="AS26" s="170" t="e">
        <f ca="1">IF('Invoer Parameters'!$D$55="Berekening",AS20,AS16)</f>
        <v>#REF!</v>
      </c>
    </row>
    <row r="27" spans="2:45" s="35" customFormat="1">
      <c r="B27" s="33" t="s">
        <v>233</v>
      </c>
      <c r="C27" s="33" t="s">
        <v>234</v>
      </c>
      <c r="D27" s="33" t="s">
        <v>3</v>
      </c>
      <c r="E27" s="34" t="e">
        <f ca="1">SUM(F27:AS27)</f>
        <v>#REF!</v>
      </c>
      <c r="F27" s="34" t="e">
        <f t="shared" ref="F27:AN27" ca="1" si="21">F26*F10/1000</f>
        <v>#REF!</v>
      </c>
      <c r="G27" s="34" t="e">
        <f t="shared" ca="1" si="21"/>
        <v>#REF!</v>
      </c>
      <c r="H27" s="34" t="e">
        <f t="shared" ca="1" si="21"/>
        <v>#REF!</v>
      </c>
      <c r="I27" s="34" t="e">
        <f t="shared" ca="1" si="21"/>
        <v>#REF!</v>
      </c>
      <c r="J27" s="34" t="e">
        <f t="shared" ca="1" si="21"/>
        <v>#REF!</v>
      </c>
      <c r="K27" s="34" t="e">
        <f t="shared" ca="1" si="21"/>
        <v>#REF!</v>
      </c>
      <c r="L27" s="34" t="e">
        <f t="shared" ca="1" si="21"/>
        <v>#REF!</v>
      </c>
      <c r="M27" s="34" t="e">
        <f t="shared" ca="1" si="21"/>
        <v>#REF!</v>
      </c>
      <c r="N27" s="34" t="e">
        <f t="shared" ca="1" si="21"/>
        <v>#REF!</v>
      </c>
      <c r="O27" s="34" t="e">
        <f t="shared" ca="1" si="21"/>
        <v>#REF!</v>
      </c>
      <c r="P27" s="34" t="e">
        <f t="shared" ca="1" si="21"/>
        <v>#REF!</v>
      </c>
      <c r="Q27" s="34" t="e">
        <f t="shared" ca="1" si="21"/>
        <v>#REF!</v>
      </c>
      <c r="R27" s="34" t="e">
        <f t="shared" ca="1" si="21"/>
        <v>#REF!</v>
      </c>
      <c r="S27" s="34" t="e">
        <f t="shared" ca="1" si="21"/>
        <v>#REF!</v>
      </c>
      <c r="T27" s="34" t="e">
        <f t="shared" ca="1" si="21"/>
        <v>#REF!</v>
      </c>
      <c r="U27" s="34" t="e">
        <f t="shared" ca="1" si="21"/>
        <v>#REF!</v>
      </c>
      <c r="V27" s="34" t="e">
        <f t="shared" ca="1" si="21"/>
        <v>#REF!</v>
      </c>
      <c r="W27" s="34" t="e">
        <f t="shared" ca="1" si="21"/>
        <v>#REF!</v>
      </c>
      <c r="X27" s="34" t="e">
        <f t="shared" ca="1" si="21"/>
        <v>#REF!</v>
      </c>
      <c r="Y27" s="34" t="e">
        <f t="shared" ca="1" si="21"/>
        <v>#REF!</v>
      </c>
      <c r="Z27" s="34" t="e">
        <f t="shared" ca="1" si="21"/>
        <v>#REF!</v>
      </c>
      <c r="AA27" s="34" t="e">
        <f t="shared" ca="1" si="21"/>
        <v>#REF!</v>
      </c>
      <c r="AB27" s="34" t="e">
        <f t="shared" ca="1" si="21"/>
        <v>#REF!</v>
      </c>
      <c r="AC27" s="34" t="e">
        <f t="shared" ca="1" si="21"/>
        <v>#REF!</v>
      </c>
      <c r="AD27" s="34" t="e">
        <f t="shared" ca="1" si="21"/>
        <v>#REF!</v>
      </c>
      <c r="AE27" s="34" t="e">
        <f t="shared" ca="1" si="21"/>
        <v>#REF!</v>
      </c>
      <c r="AF27" s="34" t="e">
        <f t="shared" ca="1" si="21"/>
        <v>#REF!</v>
      </c>
      <c r="AG27" s="34" t="e">
        <f t="shared" ca="1" si="21"/>
        <v>#REF!</v>
      </c>
      <c r="AH27" s="34" t="e">
        <f t="shared" ca="1" si="21"/>
        <v>#REF!</v>
      </c>
      <c r="AI27" s="34" t="e">
        <f t="shared" ca="1" si="21"/>
        <v>#REF!</v>
      </c>
      <c r="AJ27" s="34" t="e">
        <f t="shared" ca="1" si="21"/>
        <v>#REF!</v>
      </c>
      <c r="AK27" s="34" t="e">
        <f t="shared" ca="1" si="21"/>
        <v>#REF!</v>
      </c>
      <c r="AL27" s="34" t="e">
        <f t="shared" ca="1" si="21"/>
        <v>#REF!</v>
      </c>
      <c r="AM27" s="34" t="e">
        <f t="shared" ca="1" si="21"/>
        <v>#REF!</v>
      </c>
      <c r="AN27" s="34" t="e">
        <f t="shared" ca="1" si="21"/>
        <v>#REF!</v>
      </c>
      <c r="AO27" s="34" t="e">
        <f t="shared" ref="AO27" ca="1" si="22">AO26*AO10/1000</f>
        <v>#REF!</v>
      </c>
      <c r="AP27" s="34" t="e">
        <f t="shared" ref="AP27:AR27" ca="1" si="23">AP26*AP10/1000</f>
        <v>#REF!</v>
      </c>
      <c r="AQ27" s="34" t="e">
        <f t="shared" ca="1" si="23"/>
        <v>#REF!</v>
      </c>
      <c r="AR27" s="34" t="e">
        <f t="shared" ca="1" si="23"/>
        <v>#REF!</v>
      </c>
      <c r="AS27" s="34" t="e">
        <f t="shared" ref="AS27" ca="1" si="24">AS26*AS10/1000</f>
        <v>#REF!</v>
      </c>
    </row>
    <row r="28" spans="2:45">
      <c r="B28" s="33" t="s">
        <v>326</v>
      </c>
      <c r="C28" s="33">
        <f>'MP en GVO'!B12</f>
        <v>0</v>
      </c>
      <c r="D28" s="33" t="s">
        <v>3</v>
      </c>
      <c r="E28" s="34" t="e">
        <f ca="1">SUM(F28:AS28)</f>
        <v>#REF!</v>
      </c>
      <c r="F28" s="301" t="e">
        <f ca="1">F17</f>
        <v>#REF!</v>
      </c>
      <c r="G28" s="301" t="e">
        <f t="shared" ref="G28:AO28" ca="1" si="25">G17</f>
        <v>#REF!</v>
      </c>
      <c r="H28" s="301" t="e">
        <f t="shared" ca="1" si="25"/>
        <v>#REF!</v>
      </c>
      <c r="I28" s="301" t="e">
        <f t="shared" ca="1" si="25"/>
        <v>#REF!</v>
      </c>
      <c r="J28" s="301" t="e">
        <f t="shared" ca="1" si="25"/>
        <v>#REF!</v>
      </c>
      <c r="K28" s="301" t="e">
        <f t="shared" ca="1" si="25"/>
        <v>#REF!</v>
      </c>
      <c r="L28" s="301" t="e">
        <f t="shared" ca="1" si="25"/>
        <v>#REF!</v>
      </c>
      <c r="M28" s="301" t="e">
        <f t="shared" ca="1" si="25"/>
        <v>#REF!</v>
      </c>
      <c r="N28" s="301" t="e">
        <f t="shared" ca="1" si="25"/>
        <v>#REF!</v>
      </c>
      <c r="O28" s="301" t="e">
        <f t="shared" ca="1" si="25"/>
        <v>#REF!</v>
      </c>
      <c r="P28" s="301" t="e">
        <f t="shared" ca="1" si="25"/>
        <v>#REF!</v>
      </c>
      <c r="Q28" s="301" t="e">
        <f t="shared" ca="1" si="25"/>
        <v>#REF!</v>
      </c>
      <c r="R28" s="301" t="e">
        <f t="shared" ca="1" si="25"/>
        <v>#REF!</v>
      </c>
      <c r="S28" s="301" t="e">
        <f t="shared" ca="1" si="25"/>
        <v>#REF!</v>
      </c>
      <c r="T28" s="301" t="e">
        <f t="shared" ca="1" si="25"/>
        <v>#REF!</v>
      </c>
      <c r="U28" s="301" t="e">
        <f t="shared" ca="1" si="25"/>
        <v>#REF!</v>
      </c>
      <c r="V28" s="301" t="e">
        <f t="shared" ca="1" si="25"/>
        <v>#REF!</v>
      </c>
      <c r="W28" s="301" t="e">
        <f t="shared" ca="1" si="25"/>
        <v>#REF!</v>
      </c>
      <c r="X28" s="301" t="e">
        <f t="shared" ca="1" si="25"/>
        <v>#REF!</v>
      </c>
      <c r="Y28" s="301" t="e">
        <f t="shared" ca="1" si="25"/>
        <v>#REF!</v>
      </c>
      <c r="Z28" s="301" t="e">
        <f t="shared" ca="1" si="25"/>
        <v>#REF!</v>
      </c>
      <c r="AA28" s="301" t="e">
        <f t="shared" ca="1" si="25"/>
        <v>#REF!</v>
      </c>
      <c r="AB28" s="301" t="e">
        <f t="shared" ca="1" si="25"/>
        <v>#REF!</v>
      </c>
      <c r="AC28" s="301" t="e">
        <f t="shared" ca="1" si="25"/>
        <v>#REF!</v>
      </c>
      <c r="AD28" s="301" t="e">
        <f t="shared" ca="1" si="25"/>
        <v>#REF!</v>
      </c>
      <c r="AE28" s="301" t="e">
        <f t="shared" ca="1" si="25"/>
        <v>#REF!</v>
      </c>
      <c r="AF28" s="301" t="e">
        <f t="shared" ca="1" si="25"/>
        <v>#REF!</v>
      </c>
      <c r="AG28" s="301" t="e">
        <f t="shared" ca="1" si="25"/>
        <v>#REF!</v>
      </c>
      <c r="AH28" s="301" t="e">
        <f t="shared" ca="1" si="25"/>
        <v>#REF!</v>
      </c>
      <c r="AI28" s="301" t="e">
        <f t="shared" ca="1" si="25"/>
        <v>#REF!</v>
      </c>
      <c r="AJ28" s="301" t="e">
        <f t="shared" ca="1" si="25"/>
        <v>#REF!</v>
      </c>
      <c r="AK28" s="301" t="e">
        <f t="shared" ca="1" si="25"/>
        <v>#REF!</v>
      </c>
      <c r="AL28" s="301" t="e">
        <f t="shared" ca="1" si="25"/>
        <v>#REF!</v>
      </c>
      <c r="AM28" s="301" t="e">
        <f t="shared" ca="1" si="25"/>
        <v>#REF!</v>
      </c>
      <c r="AN28" s="301" t="e">
        <f t="shared" ca="1" si="25"/>
        <v>#REF!</v>
      </c>
      <c r="AO28" s="301" t="e">
        <f t="shared" ca="1" si="25"/>
        <v>#REF!</v>
      </c>
      <c r="AP28" s="301" t="e">
        <f t="shared" ref="AP28:AR28" ca="1" si="26">AP17</f>
        <v>#REF!</v>
      </c>
      <c r="AQ28" s="301" t="e">
        <f t="shared" ca="1" si="26"/>
        <v>#REF!</v>
      </c>
      <c r="AR28" s="301" t="e">
        <f t="shared" ca="1" si="26"/>
        <v>#REF!</v>
      </c>
      <c r="AS28" s="301" t="e">
        <f t="shared" ref="AS28" ca="1" si="27">AS17</f>
        <v>#REF!</v>
      </c>
    </row>
    <row r="29" spans="2:45" s="35" customFormat="1">
      <c r="B29" s="33" t="s">
        <v>328</v>
      </c>
      <c r="C29" s="33" t="s">
        <v>78</v>
      </c>
      <c r="D29" s="33" t="s">
        <v>3</v>
      </c>
      <c r="E29" s="34" t="e">
        <f ca="1">SUM(F29:AS29)</f>
        <v>#REF!</v>
      </c>
      <c r="F29" s="34" t="e">
        <f ca="1">F24+F27+F28</f>
        <v>#REF!</v>
      </c>
      <c r="G29" s="34" t="e">
        <f t="shared" ref="G29:AO29" ca="1" si="28">G24+G27+G28</f>
        <v>#REF!</v>
      </c>
      <c r="H29" s="34" t="e">
        <f t="shared" ca="1" si="28"/>
        <v>#REF!</v>
      </c>
      <c r="I29" s="34" t="e">
        <f t="shared" ca="1" si="28"/>
        <v>#REF!</v>
      </c>
      <c r="J29" s="34" t="e">
        <f t="shared" ca="1" si="28"/>
        <v>#REF!</v>
      </c>
      <c r="K29" s="34" t="e">
        <f t="shared" ca="1" si="28"/>
        <v>#REF!</v>
      </c>
      <c r="L29" s="34" t="e">
        <f t="shared" ca="1" si="28"/>
        <v>#REF!</v>
      </c>
      <c r="M29" s="34" t="e">
        <f t="shared" ca="1" si="28"/>
        <v>#REF!</v>
      </c>
      <c r="N29" s="34" t="e">
        <f t="shared" ca="1" si="28"/>
        <v>#REF!</v>
      </c>
      <c r="O29" s="34" t="e">
        <f t="shared" ca="1" si="28"/>
        <v>#REF!</v>
      </c>
      <c r="P29" s="34" t="e">
        <f t="shared" ca="1" si="28"/>
        <v>#REF!</v>
      </c>
      <c r="Q29" s="34" t="e">
        <f t="shared" ca="1" si="28"/>
        <v>#REF!</v>
      </c>
      <c r="R29" s="34" t="e">
        <f t="shared" ca="1" si="28"/>
        <v>#REF!</v>
      </c>
      <c r="S29" s="34" t="e">
        <f t="shared" ca="1" si="28"/>
        <v>#REF!</v>
      </c>
      <c r="T29" s="34" t="e">
        <f t="shared" ca="1" si="28"/>
        <v>#REF!</v>
      </c>
      <c r="U29" s="34" t="e">
        <f t="shared" ca="1" si="28"/>
        <v>#REF!</v>
      </c>
      <c r="V29" s="34" t="e">
        <f t="shared" ca="1" si="28"/>
        <v>#REF!</v>
      </c>
      <c r="W29" s="34" t="e">
        <f t="shared" ca="1" si="28"/>
        <v>#REF!</v>
      </c>
      <c r="X29" s="34" t="e">
        <f t="shared" ca="1" si="28"/>
        <v>#REF!</v>
      </c>
      <c r="Y29" s="34" t="e">
        <f t="shared" ca="1" si="28"/>
        <v>#REF!</v>
      </c>
      <c r="Z29" s="34" t="e">
        <f t="shared" ca="1" si="28"/>
        <v>#REF!</v>
      </c>
      <c r="AA29" s="34" t="e">
        <f t="shared" ca="1" si="28"/>
        <v>#REF!</v>
      </c>
      <c r="AB29" s="34" t="e">
        <f t="shared" ca="1" si="28"/>
        <v>#REF!</v>
      </c>
      <c r="AC29" s="34" t="e">
        <f t="shared" ca="1" si="28"/>
        <v>#REF!</v>
      </c>
      <c r="AD29" s="34" t="e">
        <f t="shared" ca="1" si="28"/>
        <v>#REF!</v>
      </c>
      <c r="AE29" s="34" t="e">
        <f t="shared" ca="1" si="28"/>
        <v>#REF!</v>
      </c>
      <c r="AF29" s="34" t="e">
        <f t="shared" ca="1" si="28"/>
        <v>#REF!</v>
      </c>
      <c r="AG29" s="34" t="e">
        <f t="shared" ca="1" si="28"/>
        <v>#REF!</v>
      </c>
      <c r="AH29" s="34" t="e">
        <f t="shared" ca="1" si="28"/>
        <v>#REF!</v>
      </c>
      <c r="AI29" s="34" t="e">
        <f t="shared" ca="1" si="28"/>
        <v>#REF!</v>
      </c>
      <c r="AJ29" s="34" t="e">
        <f t="shared" ca="1" si="28"/>
        <v>#REF!</v>
      </c>
      <c r="AK29" s="34" t="e">
        <f t="shared" ca="1" si="28"/>
        <v>#REF!</v>
      </c>
      <c r="AL29" s="34" t="e">
        <f t="shared" ca="1" si="28"/>
        <v>#REF!</v>
      </c>
      <c r="AM29" s="34" t="e">
        <f t="shared" ca="1" si="28"/>
        <v>#REF!</v>
      </c>
      <c r="AN29" s="34" t="e">
        <f t="shared" ca="1" si="28"/>
        <v>#REF!</v>
      </c>
      <c r="AO29" s="34" t="e">
        <f t="shared" ca="1" si="28"/>
        <v>#REF!</v>
      </c>
      <c r="AP29" s="34" t="e">
        <f t="shared" ref="AP29:AR29" ca="1" si="29">AP24+AP27+AP28</f>
        <v>#REF!</v>
      </c>
      <c r="AQ29" s="34" t="e">
        <f t="shared" ca="1" si="29"/>
        <v>#REF!</v>
      </c>
      <c r="AR29" s="34" t="e">
        <f t="shared" ca="1" si="29"/>
        <v>#REF!</v>
      </c>
      <c r="AS29" s="34" t="e">
        <f t="shared" ref="AS29" ca="1" si="30">AS24+AS27+AS28</f>
        <v>#REF!</v>
      </c>
    </row>
    <row r="31" spans="2:45" s="35" customFormat="1">
      <c r="B31" s="36" t="s">
        <v>64</v>
      </c>
      <c r="C31" s="36" t="s">
        <v>80</v>
      </c>
      <c r="D31" s="36" t="s">
        <v>3</v>
      </c>
      <c r="E31" s="37" t="e">
        <f ca="1">SUM(F31:AS31)</f>
        <v>#REF!</v>
      </c>
      <c r="F31" s="37" t="e">
        <f ca="1">IF(F$23=0,0,IF('Invoer Parameters'!$D$64="Berekening",OPEXberekening!C16,F18))</f>
        <v>#REF!</v>
      </c>
      <c r="G31" s="37" t="e">
        <f ca="1">IF(G$23=0,0,IF('Invoer Parameters'!$D$64="Berekening",OPEXberekening!D16,G18))</f>
        <v>#REF!</v>
      </c>
      <c r="H31" s="37" t="e">
        <f ca="1">IF(H$23=0,0,IF('Invoer Parameters'!$D$64="Berekening",OPEXberekening!E16,H18))</f>
        <v>#REF!</v>
      </c>
      <c r="I31" s="37" t="e">
        <f ca="1">IF(I$23=0,0,IF('Invoer Parameters'!$D$64="Berekening",OPEXberekening!F16,I18))</f>
        <v>#REF!</v>
      </c>
      <c r="J31" s="37" t="e">
        <f ca="1">IF(J$23=0,0,IF('Invoer Parameters'!$D$64="Berekening",OPEXberekening!G16,J18))</f>
        <v>#REF!</v>
      </c>
      <c r="K31" s="37" t="e">
        <f ca="1">IF(K$23=0,0,IF('Invoer Parameters'!$D$64="Berekening",OPEXberekening!H16,K18))</f>
        <v>#REF!</v>
      </c>
      <c r="L31" s="37" t="e">
        <f ca="1">IF(L$23=0,0,IF('Invoer Parameters'!$D$64="Berekening",OPEXberekening!I16,L18))</f>
        <v>#REF!</v>
      </c>
      <c r="M31" s="37" t="e">
        <f ca="1">IF(M$23=0,0,IF('Invoer Parameters'!$D$64="Berekening",OPEXberekening!J16,M18))</f>
        <v>#REF!</v>
      </c>
      <c r="N31" s="37" t="e">
        <f ca="1">IF(N$23=0,0,IF('Invoer Parameters'!$D$64="Berekening",OPEXberekening!K16,N18))</f>
        <v>#REF!</v>
      </c>
      <c r="O31" s="37" t="e">
        <f ca="1">IF(O$23=0,0,IF('Invoer Parameters'!$D$64="Berekening",OPEXberekening!L16,O18))</f>
        <v>#REF!</v>
      </c>
      <c r="P31" s="37" t="e">
        <f ca="1">IF(P$23=0,0,IF('Invoer Parameters'!$D$64="Berekening",OPEXberekening!M16,P18))</f>
        <v>#REF!</v>
      </c>
      <c r="Q31" s="37" t="e">
        <f ca="1">IF(Q$23=0,0,IF('Invoer Parameters'!$D$64="Berekening",OPEXberekening!N16,Q18))</f>
        <v>#REF!</v>
      </c>
      <c r="R31" s="37" t="e">
        <f ca="1">IF(R$23=0,0,IF('Invoer Parameters'!$D$64="Berekening",OPEXberekening!O16,R18))</f>
        <v>#REF!</v>
      </c>
      <c r="S31" s="37" t="e">
        <f ca="1">IF(S$23=0,0,IF('Invoer Parameters'!$D$64="Berekening",OPEXberekening!P16,S18))</f>
        <v>#REF!</v>
      </c>
      <c r="T31" s="37" t="e">
        <f ca="1">IF(T$23=0,0,IF('Invoer Parameters'!$D$64="Berekening",OPEXberekening!Q16,T18))</f>
        <v>#REF!</v>
      </c>
      <c r="U31" s="37" t="e">
        <f ca="1">IF(U$23=0,0,IF('Invoer Parameters'!$D$64="Berekening",OPEXberekening!R16,U18))</f>
        <v>#REF!</v>
      </c>
      <c r="V31" s="37" t="e">
        <f ca="1">IF(V$23=0,0,IF('Invoer Parameters'!$D$64="Berekening",OPEXberekening!S16,V18))</f>
        <v>#REF!</v>
      </c>
      <c r="W31" s="37" t="e">
        <f ca="1">IF(W$23=0,0,IF('Invoer Parameters'!$D$64="Berekening",OPEXberekening!T16,W18))</f>
        <v>#REF!</v>
      </c>
      <c r="X31" s="37" t="e">
        <f ca="1">IF(X$23=0,0,IF('Invoer Parameters'!$D$64="Berekening",OPEXberekening!U16,X18))</f>
        <v>#REF!</v>
      </c>
      <c r="Y31" s="37" t="e">
        <f ca="1">IF(Y$23=0,0,IF('Invoer Parameters'!$D$64="Berekening",OPEXberekening!V16,Y18))</f>
        <v>#REF!</v>
      </c>
      <c r="Z31" s="37" t="e">
        <f ca="1">IF(Z$23=0,0,IF('Invoer Parameters'!$D$64="Berekening",OPEXberekening!W16,Z18))</f>
        <v>#REF!</v>
      </c>
      <c r="AA31" s="37" t="e">
        <f ca="1">IF(AA$23=0,0,IF('Invoer Parameters'!$D$64="Berekening",OPEXberekening!X16,AA18))</f>
        <v>#REF!</v>
      </c>
      <c r="AB31" s="37" t="e">
        <f ca="1">IF(AB$23=0,0,IF('Invoer Parameters'!$D$64="Berekening",OPEXberekening!Y16,AB18))</f>
        <v>#REF!</v>
      </c>
      <c r="AC31" s="37" t="e">
        <f ca="1">IF(AC$23=0,0,IF('Invoer Parameters'!$D$64="Berekening",OPEXberekening!Z16,AC18))</f>
        <v>#REF!</v>
      </c>
      <c r="AD31" s="37" t="e">
        <f ca="1">IF(AD$23=0,0,IF('Invoer Parameters'!$D$64="Berekening",OPEXberekening!AA16,AD18))</f>
        <v>#REF!</v>
      </c>
      <c r="AE31" s="37" t="e">
        <f ca="1">IF(AE$23=0,0,IF('Invoer Parameters'!$D$64="Berekening",OPEXberekening!AB16,AE18))</f>
        <v>#REF!</v>
      </c>
      <c r="AF31" s="37" t="e">
        <f ca="1">IF(AF$23=0,0,IF('Invoer Parameters'!$D$64="Berekening",OPEXberekening!AC16,AF18))</f>
        <v>#REF!</v>
      </c>
      <c r="AG31" s="37" t="e">
        <f ca="1">IF(AG$23=0,0,IF('Invoer Parameters'!$D$64="Berekening",OPEXberekening!AD16,AG18))</f>
        <v>#REF!</v>
      </c>
      <c r="AH31" s="37" t="e">
        <f ca="1">IF(AH$23=0,0,IF('Invoer Parameters'!$D$64="Berekening",OPEXberekening!AE16,AH18))</f>
        <v>#REF!</v>
      </c>
      <c r="AI31" s="37" t="e">
        <f ca="1">IF(AI$23=0,0,IF('Invoer Parameters'!$D$64="Berekening",OPEXberekening!AF16,AI18))</f>
        <v>#REF!</v>
      </c>
      <c r="AJ31" s="37" t="e">
        <f ca="1">IF(AJ$23=0,0,IF('Invoer Parameters'!$D$64="Berekening",OPEXberekening!AG16,AJ18))</f>
        <v>#REF!</v>
      </c>
      <c r="AK31" s="37" t="e">
        <f ca="1">IF(AK$23=0,0,IF('Invoer Parameters'!$D$64="Berekening",OPEXberekening!AH16,AK18))</f>
        <v>#REF!</v>
      </c>
      <c r="AL31" s="37" t="e">
        <f ca="1">IF(AL$23=0,0,IF('Invoer Parameters'!$D$64="Berekening",OPEXberekening!AI16,AL18))</f>
        <v>#REF!</v>
      </c>
      <c r="AM31" s="37" t="e">
        <f ca="1">IF(AM$23=0,0,IF('Invoer Parameters'!$D$64="Berekening",OPEXberekening!AJ16,AM18))</f>
        <v>#REF!</v>
      </c>
      <c r="AN31" s="37" t="e">
        <f ca="1">IF(AN$23=0,0,IF('Invoer Parameters'!$D$64="Berekening",OPEXberekening!AK16,AN18))</f>
        <v>#REF!</v>
      </c>
      <c r="AO31" s="37" t="e">
        <f ca="1">IF(AO$23=0,0,IF('Invoer Parameters'!$D$64="Berekening",OPEXberekening!AL16,AO18))</f>
        <v>#REF!</v>
      </c>
      <c r="AP31" s="37" t="e">
        <f ca="1">IF(AP$23=0,0,IF('Invoer Parameters'!$D$64="Berekening",OPEXberekening!AM16,AP18))</f>
        <v>#REF!</v>
      </c>
      <c r="AQ31" s="37" t="e">
        <f ca="1">IF(AQ$23=0,0,IF('Invoer Parameters'!$D$64="Berekening",OPEXberekening!AN16,AQ18))</f>
        <v>#REF!</v>
      </c>
      <c r="AR31" s="37" t="e">
        <f ca="1">IF(AR$23=0,0,IF('Invoer Parameters'!$D$64="Berekening",OPEXberekening!AO16,AR18))</f>
        <v>#REF!</v>
      </c>
      <c r="AS31" s="37" t="e">
        <f ca="1">IF(AS$23=0,0,IF('Invoer Parameters'!$D$64="Berekening",OPEXberekening!AP16,AS18))</f>
        <v>#REF!</v>
      </c>
    </row>
    <row r="33" spans="2:45" s="35" customFormat="1">
      <c r="B33" s="33" t="s">
        <v>86</v>
      </c>
      <c r="C33" s="33" t="s">
        <v>161</v>
      </c>
      <c r="D33" s="33" t="s">
        <v>3</v>
      </c>
      <c r="E33" s="34" t="e">
        <f ca="1">SUM(F33:AS33)</f>
        <v>#REF!</v>
      </c>
      <c r="F33" s="34" t="e">
        <f t="shared" ref="F33:AE33" ca="1" si="31">F29-F31</f>
        <v>#REF!</v>
      </c>
      <c r="G33" s="34" t="e">
        <f t="shared" ca="1" si="31"/>
        <v>#REF!</v>
      </c>
      <c r="H33" s="34" t="e">
        <f ca="1">H29-H31</f>
        <v>#REF!</v>
      </c>
      <c r="I33" s="34" t="e">
        <f t="shared" ca="1" si="31"/>
        <v>#REF!</v>
      </c>
      <c r="J33" s="34" t="e">
        <f t="shared" ca="1" si="31"/>
        <v>#REF!</v>
      </c>
      <c r="K33" s="34" t="e">
        <f t="shared" ca="1" si="31"/>
        <v>#REF!</v>
      </c>
      <c r="L33" s="34" t="e">
        <f t="shared" ca="1" si="31"/>
        <v>#REF!</v>
      </c>
      <c r="M33" s="34" t="e">
        <f t="shared" ca="1" si="31"/>
        <v>#REF!</v>
      </c>
      <c r="N33" s="34" t="e">
        <f t="shared" ca="1" si="31"/>
        <v>#REF!</v>
      </c>
      <c r="O33" s="34" t="e">
        <f t="shared" ca="1" si="31"/>
        <v>#REF!</v>
      </c>
      <c r="P33" s="34" t="e">
        <f t="shared" ca="1" si="31"/>
        <v>#REF!</v>
      </c>
      <c r="Q33" s="34" t="e">
        <f t="shared" ca="1" si="31"/>
        <v>#REF!</v>
      </c>
      <c r="R33" s="34" t="e">
        <f t="shared" ca="1" si="31"/>
        <v>#REF!</v>
      </c>
      <c r="S33" s="34" t="e">
        <f t="shared" ca="1" si="31"/>
        <v>#REF!</v>
      </c>
      <c r="T33" s="34" t="e">
        <f t="shared" ca="1" si="31"/>
        <v>#REF!</v>
      </c>
      <c r="U33" s="34" t="e">
        <f t="shared" ca="1" si="31"/>
        <v>#REF!</v>
      </c>
      <c r="V33" s="34" t="e">
        <f t="shared" ca="1" si="31"/>
        <v>#REF!</v>
      </c>
      <c r="W33" s="34" t="e">
        <f t="shared" ca="1" si="31"/>
        <v>#REF!</v>
      </c>
      <c r="X33" s="34" t="e">
        <f t="shared" ca="1" si="31"/>
        <v>#REF!</v>
      </c>
      <c r="Y33" s="34" t="e">
        <f t="shared" ca="1" si="31"/>
        <v>#REF!</v>
      </c>
      <c r="Z33" s="34" t="e">
        <f t="shared" ca="1" si="31"/>
        <v>#REF!</v>
      </c>
      <c r="AA33" s="34" t="e">
        <f t="shared" ca="1" si="31"/>
        <v>#REF!</v>
      </c>
      <c r="AB33" s="34" t="e">
        <f t="shared" ca="1" si="31"/>
        <v>#REF!</v>
      </c>
      <c r="AC33" s="34" t="e">
        <f t="shared" ca="1" si="31"/>
        <v>#REF!</v>
      </c>
      <c r="AD33" s="34" t="e">
        <f t="shared" ca="1" si="31"/>
        <v>#REF!</v>
      </c>
      <c r="AE33" s="34" t="e">
        <f t="shared" ca="1" si="31"/>
        <v>#REF!</v>
      </c>
      <c r="AF33" s="34" t="e">
        <f t="shared" ref="AF33" ca="1" si="32">AF29-AF31</f>
        <v>#REF!</v>
      </c>
      <c r="AG33" s="34" t="e">
        <f t="shared" ref="AG33:AI33" ca="1" si="33">AG29-AG31</f>
        <v>#REF!</v>
      </c>
      <c r="AH33" s="34" t="e">
        <f t="shared" ca="1" si="33"/>
        <v>#REF!</v>
      </c>
      <c r="AI33" s="34" t="e">
        <f t="shared" ca="1" si="33"/>
        <v>#REF!</v>
      </c>
      <c r="AJ33" s="34" t="e">
        <f t="shared" ref="AJ33:AN33" ca="1" si="34">AJ29-AJ31</f>
        <v>#REF!</v>
      </c>
      <c r="AK33" s="34" t="e">
        <f t="shared" ca="1" si="34"/>
        <v>#REF!</v>
      </c>
      <c r="AL33" s="34" t="e">
        <f t="shared" ca="1" si="34"/>
        <v>#REF!</v>
      </c>
      <c r="AM33" s="34" t="e">
        <f t="shared" ca="1" si="34"/>
        <v>#REF!</v>
      </c>
      <c r="AN33" s="34" t="e">
        <f t="shared" ca="1" si="34"/>
        <v>#REF!</v>
      </c>
      <c r="AO33" s="34" t="e">
        <f t="shared" ref="AO33" ca="1" si="35">AO29-AO31</f>
        <v>#REF!</v>
      </c>
      <c r="AP33" s="34" t="e">
        <f t="shared" ref="AP33:AR33" ca="1" si="36">AP29-AP31</f>
        <v>#REF!</v>
      </c>
      <c r="AQ33" s="34" t="e">
        <f t="shared" ca="1" si="36"/>
        <v>#REF!</v>
      </c>
      <c r="AR33" s="34" t="e">
        <f t="shared" ca="1" si="36"/>
        <v>#REF!</v>
      </c>
      <c r="AS33" s="34" t="e">
        <f t="shared" ref="AS33" ca="1" si="37">AS29-AS31</f>
        <v>#REF!</v>
      </c>
    </row>
    <row r="34" spans="2:45" s="35" customFormat="1">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row>
    <row r="35" spans="2:45">
      <c r="F35" s="27" t="s">
        <v>30</v>
      </c>
      <c r="G35" s="27" t="s">
        <v>31</v>
      </c>
      <c r="H35" s="27" t="s">
        <v>32</v>
      </c>
      <c r="I35" s="27" t="s">
        <v>175</v>
      </c>
      <c r="J35" s="27" t="s">
        <v>176</v>
      </c>
    </row>
    <row r="36" spans="2:45">
      <c r="C36" s="27" t="s">
        <v>162</v>
      </c>
      <c r="D36" s="27" t="s">
        <v>3</v>
      </c>
      <c r="E36" s="39"/>
      <c r="F36" s="39">
        <f>'Invoer Parameters'!D66</f>
        <v>0</v>
      </c>
      <c r="G36" s="39">
        <f>'Invoer Parameters'!D67</f>
        <v>0</v>
      </c>
      <c r="H36" s="39">
        <f>'Invoer Parameters'!D68</f>
        <v>0</v>
      </c>
      <c r="I36" s="39">
        <f>'Invoer Parameters'!D69</f>
        <v>0</v>
      </c>
      <c r="J36" s="39">
        <f>'Invoer Parameters'!D70</f>
        <v>0</v>
      </c>
    </row>
    <row r="37" spans="2:45">
      <c r="B37" s="27" t="s">
        <v>52</v>
      </c>
      <c r="C37" s="27" t="s">
        <v>58</v>
      </c>
      <c r="D37" s="27" t="s">
        <v>3</v>
      </c>
      <c r="G37" s="39">
        <f>IF(G$2&gt;'Invoer Parameters'!$D$38,0,$F$36/'Invoer Parameters'!$D$38)</f>
        <v>0</v>
      </c>
      <c r="H37" s="39">
        <f>IF(H$2&gt;'Invoer Parameters'!$D$38,0,$F$36/'Invoer Parameters'!$D$38)</f>
        <v>0</v>
      </c>
      <c r="I37" s="39">
        <f>IF(I$2&gt;'Invoer Parameters'!$D$38,0,$F$36/'Invoer Parameters'!$D$38)</f>
        <v>0</v>
      </c>
      <c r="J37" s="39">
        <f>IF(J$2&gt;'Invoer Parameters'!$D$38,0,$F$36/'Invoer Parameters'!$D$38)</f>
        <v>0</v>
      </c>
      <c r="K37" s="39">
        <f>IF(K$2&gt;'Invoer Parameters'!$D$38,0,$F$36/'Invoer Parameters'!$D$38)</f>
        <v>0</v>
      </c>
      <c r="L37" s="39">
        <f>IF(L$2&gt;'Invoer Parameters'!$D$38,0,$F$36/'Invoer Parameters'!$D$38)</f>
        <v>0</v>
      </c>
      <c r="M37" s="39">
        <f>IF(M$2&gt;'Invoer Parameters'!$D$38,0,$F$36/'Invoer Parameters'!$D$38)</f>
        <v>0</v>
      </c>
      <c r="N37" s="39">
        <f>IF(N$2&gt;'Invoer Parameters'!$D$38,0,$F$36/'Invoer Parameters'!$D$38)</f>
        <v>0</v>
      </c>
      <c r="O37" s="39">
        <f>IF(O$2&gt;'Invoer Parameters'!$D$38,0,$F$36/'Invoer Parameters'!$D$38)</f>
        <v>0</v>
      </c>
      <c r="P37" s="39">
        <f>IF(P$2&gt;'Invoer Parameters'!$D$38,0,$F$36/'Invoer Parameters'!$D$38)</f>
        <v>0</v>
      </c>
      <c r="Q37" s="39">
        <f>IF(Q$2&gt;'Invoer Parameters'!$D$38,0,$F$36/'Invoer Parameters'!$D$38)</f>
        <v>0</v>
      </c>
      <c r="R37" s="39">
        <f>IF(R$2&gt;'Invoer Parameters'!$D$38,0,$F$36/'Invoer Parameters'!$D$38)</f>
        <v>0</v>
      </c>
      <c r="S37" s="39">
        <f>IF(S$2&gt;'Invoer Parameters'!$D$38,0,$F$36/'Invoer Parameters'!$D$38)</f>
        <v>0</v>
      </c>
      <c r="T37" s="39">
        <f>IF(T$2&gt;'Invoer Parameters'!$D$38,0,$F$36/'Invoer Parameters'!$D$38)</f>
        <v>0</v>
      </c>
      <c r="U37" s="39">
        <f>IF(U$2&gt;'Invoer Parameters'!$D$38,0,$F$36/'Invoer Parameters'!$D$38)</f>
        <v>0</v>
      </c>
      <c r="V37" s="39">
        <f>IF(V$2&gt;'Invoer Parameters'!$D$38,0,$F$36/'Invoer Parameters'!$D$38)</f>
        <v>0</v>
      </c>
      <c r="W37" s="39">
        <f>IF(W$2&gt;'Invoer Parameters'!$D$38,0,$F$36/'Invoer Parameters'!$D$38)</f>
        <v>0</v>
      </c>
      <c r="X37" s="39">
        <f>IF(X$2&gt;'Invoer Parameters'!$D$38,0,$F$36/'Invoer Parameters'!$D$38)</f>
        <v>0</v>
      </c>
      <c r="Y37" s="39">
        <f>IF(Y$2&gt;'Invoer Parameters'!$D$38,0,$F$36/'Invoer Parameters'!$D$38)</f>
        <v>0</v>
      </c>
      <c r="Z37" s="39">
        <f>IF(Z$2&gt;'Invoer Parameters'!$D$38,0,$F$36/'Invoer Parameters'!$D$38)</f>
        <v>0</v>
      </c>
      <c r="AA37" s="39">
        <f>IF(AA$2&gt;'Invoer Parameters'!$D$38,0,$F$36/'Invoer Parameters'!$D$38)</f>
        <v>0</v>
      </c>
      <c r="AB37" s="39">
        <f>IF(AB$2&gt;'Invoer Parameters'!$D$38,0,$F$36/'Invoer Parameters'!$D$38)</f>
        <v>0</v>
      </c>
      <c r="AC37" s="39">
        <f>IF(AC$2&gt;'Invoer Parameters'!$D$38,0,$F$36/'Invoer Parameters'!$D$38)</f>
        <v>0</v>
      </c>
      <c r="AD37" s="39">
        <f>IF(AD$2&gt;'Invoer Parameters'!$D$38,0,$F$36/'Invoer Parameters'!$D$38)</f>
        <v>0</v>
      </c>
      <c r="AE37" s="39">
        <f>IF(AE$2&gt;'Invoer Parameters'!$D$38,0,$F$36/'Invoer Parameters'!$D$38)</f>
        <v>0</v>
      </c>
      <c r="AF37" s="39">
        <f>IF(AF$2&gt;'Invoer Parameters'!$D$38,0,$F$36/'Invoer Parameters'!$D$38)</f>
        <v>0</v>
      </c>
      <c r="AG37" s="39">
        <f>IF(AG$2&gt;'Invoer Parameters'!$D$38,0,$F$36/'Invoer Parameters'!$D$38)</f>
        <v>0</v>
      </c>
      <c r="AH37" s="39">
        <f>IF(AH$2&gt;'Invoer Parameters'!$D$38,0,$F$36/'Invoer Parameters'!$D$38)</f>
        <v>0</v>
      </c>
      <c r="AI37" s="39">
        <f>IF(AI$2&gt;'Invoer Parameters'!$D$38,0,$F$36/'Invoer Parameters'!$D$38)</f>
        <v>0</v>
      </c>
      <c r="AJ37" s="39">
        <f>IF(AJ$2&gt;'Invoer Parameters'!$D$38,0,$F$36/'Invoer Parameters'!$D$38)</f>
        <v>0</v>
      </c>
      <c r="AK37" s="39">
        <f>IF(AK$2&gt;'Invoer Parameters'!$D$38,0,$F$36/'Invoer Parameters'!$D$38)</f>
        <v>0</v>
      </c>
      <c r="AL37" s="39">
        <f>IF(AL$2&gt;'Invoer Parameters'!$D$38,0,$F$36/'Invoer Parameters'!$D$38)</f>
        <v>0</v>
      </c>
      <c r="AM37" s="39">
        <f>IF(AM$2&gt;'Invoer Parameters'!$D$38,0,$F$36/'Invoer Parameters'!$D$38)</f>
        <v>0</v>
      </c>
      <c r="AN37" s="39">
        <f>IF(AN$2&gt;'Invoer Parameters'!$D$38,0,$F$36/'Invoer Parameters'!$D$38)</f>
        <v>0</v>
      </c>
      <c r="AO37" s="39">
        <f>IF(AO$2&gt;'Invoer Parameters'!$D$38,0,$F$36/'Invoer Parameters'!$D$38)</f>
        <v>0</v>
      </c>
      <c r="AP37" s="39">
        <f>IF(AP$2&gt;'Invoer Parameters'!$D$38,0,$F$36/'Invoer Parameters'!$D$38)</f>
        <v>0</v>
      </c>
      <c r="AQ37" s="39">
        <f>IF(AQ$2&gt;'Invoer Parameters'!$D$38,0,$F$36/'Invoer Parameters'!$D$38)</f>
        <v>0</v>
      </c>
      <c r="AR37" s="39">
        <f>IF(AR$2&gt;'Invoer Parameters'!$D$38,0,$F$36/'Invoer Parameters'!$D$38)</f>
        <v>0</v>
      </c>
      <c r="AS37" s="39">
        <f>IF(AS$2&gt;'Invoer Parameters'!$D$38,0,$F$36/'Invoer Parameters'!$D$38)</f>
        <v>0</v>
      </c>
    </row>
    <row r="38" spans="2:45">
      <c r="B38" s="27" t="s">
        <v>51</v>
      </c>
      <c r="C38" s="27" t="s">
        <v>59</v>
      </c>
      <c r="D38" s="27" t="s">
        <v>3</v>
      </c>
      <c r="G38" s="39"/>
      <c r="H38" s="39">
        <f>IF(H$2&gt;'Invoer Parameters'!$D$38+1,0,$G$36/'Invoer Parameters'!$D$38)</f>
        <v>0</v>
      </c>
      <c r="I38" s="39">
        <f>IF(I$2&gt;'Invoer Parameters'!$D$38+1,0,$G$36/'Invoer Parameters'!$D$38)</f>
        <v>0</v>
      </c>
      <c r="J38" s="39">
        <f>IF(J$2&gt;'Invoer Parameters'!$D$38+1,0,$G$36/'Invoer Parameters'!$D$38)</f>
        <v>0</v>
      </c>
      <c r="K38" s="39">
        <f>IF(K$2&gt;'Invoer Parameters'!$D$38+1,0,$G$36/'Invoer Parameters'!$D$38)</f>
        <v>0</v>
      </c>
      <c r="L38" s="39">
        <f>IF(L$2&gt;'Invoer Parameters'!$D$38+1,0,$G$36/'Invoer Parameters'!$D$38)</f>
        <v>0</v>
      </c>
      <c r="M38" s="39">
        <f>IF(M$2&gt;'Invoer Parameters'!$D$38+1,0,$G$36/'Invoer Parameters'!$D$38)</f>
        <v>0</v>
      </c>
      <c r="N38" s="39">
        <f>IF(N$2&gt;'Invoer Parameters'!$D$38+1,0,$G$36/'Invoer Parameters'!$D$38)</f>
        <v>0</v>
      </c>
      <c r="O38" s="39">
        <f>IF(O$2&gt;'Invoer Parameters'!$D$38+1,0,$G$36/'Invoer Parameters'!$D$38)</f>
        <v>0</v>
      </c>
      <c r="P38" s="39">
        <f>IF(P$2&gt;'Invoer Parameters'!$D$38+1,0,$G$36/'Invoer Parameters'!$D$38)</f>
        <v>0</v>
      </c>
      <c r="Q38" s="39">
        <f>IF(Q$2&gt;'Invoer Parameters'!$D$38+1,0,$G$36/'Invoer Parameters'!$D$38)</f>
        <v>0</v>
      </c>
      <c r="R38" s="39">
        <f>IF(R$2&gt;'Invoer Parameters'!$D$38+1,0,$G$36/'Invoer Parameters'!$D$38)</f>
        <v>0</v>
      </c>
      <c r="S38" s="39">
        <f>IF(S$2&gt;'Invoer Parameters'!$D$38+1,0,$G$36/'Invoer Parameters'!$D$38)</f>
        <v>0</v>
      </c>
      <c r="T38" s="39">
        <f>IF(T$2&gt;'Invoer Parameters'!$D$38+1,0,$G$36/'Invoer Parameters'!$D$38)</f>
        <v>0</v>
      </c>
      <c r="U38" s="39">
        <f>IF(U$2&gt;'Invoer Parameters'!$D$38+1,0,$G$36/'Invoer Parameters'!$D$38)</f>
        <v>0</v>
      </c>
      <c r="V38" s="39">
        <f>IF(V$2&gt;'Invoer Parameters'!$D$38+1,0,$G$36/'Invoer Parameters'!$D$38)</f>
        <v>0</v>
      </c>
      <c r="W38" s="39">
        <f>IF(W$2&gt;'Invoer Parameters'!$D$38+1,0,$G$36/'Invoer Parameters'!$D$38)</f>
        <v>0</v>
      </c>
      <c r="X38" s="39">
        <f>IF(X$2&gt;'Invoer Parameters'!$D$38+1,0,$G$36/'Invoer Parameters'!$D$38)</f>
        <v>0</v>
      </c>
      <c r="Y38" s="39">
        <f>IF(Y$2&gt;'Invoer Parameters'!$D$38+1,0,$G$36/'Invoer Parameters'!$D$38)</f>
        <v>0</v>
      </c>
      <c r="Z38" s="39">
        <f>IF(Z$2&gt;'Invoer Parameters'!$D$38+1,0,$G$36/'Invoer Parameters'!$D$38)</f>
        <v>0</v>
      </c>
      <c r="AA38" s="39">
        <f>IF(AA$2&gt;'Invoer Parameters'!$D$38+1,0,$G$36/'Invoer Parameters'!$D$38)</f>
        <v>0</v>
      </c>
      <c r="AB38" s="39">
        <f>IF(AB$2&gt;'Invoer Parameters'!$D$38+1,0,$G$36/'Invoer Parameters'!$D$38)</f>
        <v>0</v>
      </c>
      <c r="AC38" s="39">
        <f>IF(AC$2&gt;'Invoer Parameters'!$D$38+1,0,$G$36/'Invoer Parameters'!$D$38)</f>
        <v>0</v>
      </c>
      <c r="AD38" s="39">
        <f>IF(AD$2&gt;'Invoer Parameters'!$D$38+1,0,$G$36/'Invoer Parameters'!$D$38)</f>
        <v>0</v>
      </c>
      <c r="AE38" s="39">
        <f>IF(AE$2&gt;'Invoer Parameters'!$D$38+1,0,$G$36/'Invoer Parameters'!$D$38)</f>
        <v>0</v>
      </c>
      <c r="AF38" s="39">
        <f>IF(AF$2&gt;'Invoer Parameters'!$D$38+1,0,$G$36/'Invoer Parameters'!$D$38)</f>
        <v>0</v>
      </c>
      <c r="AG38" s="39">
        <f>IF(AG$2&gt;'Invoer Parameters'!$D$38+1,0,$G$36/'Invoer Parameters'!$D$38)</f>
        <v>0</v>
      </c>
      <c r="AH38" s="39">
        <f>IF(AH$2&gt;'Invoer Parameters'!$D$38+1,0,$G$36/'Invoer Parameters'!$D$38)</f>
        <v>0</v>
      </c>
      <c r="AI38" s="39">
        <f>IF(AI$2&gt;'Invoer Parameters'!$D$38+1,0,$G$36/'Invoer Parameters'!$D$38)</f>
        <v>0</v>
      </c>
      <c r="AJ38" s="39">
        <f>IF(AJ$2&gt;'Invoer Parameters'!$D$38+1,0,$G$36/'Invoer Parameters'!$D$38)</f>
        <v>0</v>
      </c>
      <c r="AK38" s="39">
        <f>IF(AK$2&gt;'Invoer Parameters'!$D$38+1,0,$G$36/'Invoer Parameters'!$D$38)</f>
        <v>0</v>
      </c>
      <c r="AL38" s="39">
        <f>IF(AL$2&gt;'Invoer Parameters'!$D$38+1,0,$G$36/'Invoer Parameters'!$D$38)</f>
        <v>0</v>
      </c>
      <c r="AM38" s="39">
        <f>IF(AM$2&gt;'Invoer Parameters'!$D$38+1,0,$G$36/'Invoer Parameters'!$D$38)</f>
        <v>0</v>
      </c>
      <c r="AN38" s="39">
        <f>IF(AN$2&gt;'Invoer Parameters'!$D$38+1,0,$G$36/'Invoer Parameters'!$D$38)</f>
        <v>0</v>
      </c>
      <c r="AO38" s="39">
        <f>IF(AO$2&gt;'Invoer Parameters'!$D$38+1,0,$G$36/'Invoer Parameters'!$D$38)</f>
        <v>0</v>
      </c>
      <c r="AP38" s="39">
        <f>IF(AP$2&gt;'Invoer Parameters'!$D$38+1,0,$G$36/'Invoer Parameters'!$D$38)</f>
        <v>0</v>
      </c>
      <c r="AQ38" s="39">
        <f>IF(AQ$2&gt;'Invoer Parameters'!$D$38+1,0,$G$36/'Invoer Parameters'!$D$38)</f>
        <v>0</v>
      </c>
      <c r="AR38" s="39">
        <f>IF(AR$2&gt;'Invoer Parameters'!$D$38+1,0,$G$36/'Invoer Parameters'!$D$38)</f>
        <v>0</v>
      </c>
      <c r="AS38" s="39">
        <f>IF(AS$2&gt;'Invoer Parameters'!$D$38+1,0,$G$36/'Invoer Parameters'!$D$38)</f>
        <v>0</v>
      </c>
    </row>
    <row r="39" spans="2:45">
      <c r="B39" s="27" t="s">
        <v>50</v>
      </c>
      <c r="C39" s="27" t="s">
        <v>60</v>
      </c>
      <c r="D39" s="27" t="s">
        <v>3</v>
      </c>
      <c r="I39" s="39">
        <f>IF(I$2&gt;'Invoer Parameters'!$D$38+2,0,$H$36/'Invoer Parameters'!$D$38)</f>
        <v>0</v>
      </c>
      <c r="J39" s="39">
        <f>IF(J$2&gt;'Invoer Parameters'!$D$38+2,0,$H$36/'Invoer Parameters'!$D$38)</f>
        <v>0</v>
      </c>
      <c r="K39" s="39">
        <f>IF(K$2&gt;'Invoer Parameters'!$D$38+2,0,$H$36/'Invoer Parameters'!$D$38)</f>
        <v>0</v>
      </c>
      <c r="L39" s="39">
        <f>IF(L$2&gt;'Invoer Parameters'!$D$38+2,0,$H$36/'Invoer Parameters'!$D$38)</f>
        <v>0</v>
      </c>
      <c r="M39" s="39">
        <f>IF(M$2&gt;'Invoer Parameters'!$D$38+2,0,$H$36/'Invoer Parameters'!$D$38)</f>
        <v>0</v>
      </c>
      <c r="N39" s="39">
        <f>IF(N$2&gt;'Invoer Parameters'!$D$38+2,0,$H$36/'Invoer Parameters'!$D$38)</f>
        <v>0</v>
      </c>
      <c r="O39" s="39">
        <f>IF(O$2&gt;'Invoer Parameters'!$D$38+2,0,$H$36/'Invoer Parameters'!$D$38)</f>
        <v>0</v>
      </c>
      <c r="P39" s="39">
        <f>IF(P$2&gt;'Invoer Parameters'!$D$38+2,0,$H$36/'Invoer Parameters'!$D$38)</f>
        <v>0</v>
      </c>
      <c r="Q39" s="39">
        <f>IF(Q$2&gt;'Invoer Parameters'!$D$38+2,0,$H$36/'Invoer Parameters'!$D$38)</f>
        <v>0</v>
      </c>
      <c r="R39" s="39">
        <f>IF(R$2&gt;'Invoer Parameters'!$D$38+2,0,$H$36/'Invoer Parameters'!$D$38)</f>
        <v>0</v>
      </c>
      <c r="S39" s="39">
        <f>IF(S$2&gt;'Invoer Parameters'!$D$38+2,0,$H$36/'Invoer Parameters'!$D$38)</f>
        <v>0</v>
      </c>
      <c r="T39" s="39">
        <f>IF(T$2&gt;'Invoer Parameters'!$D$38+2,0,$H$36/'Invoer Parameters'!$D$38)</f>
        <v>0</v>
      </c>
      <c r="U39" s="39">
        <f>IF(U$2&gt;'Invoer Parameters'!$D$38+2,0,$H$36/'Invoer Parameters'!$D$38)</f>
        <v>0</v>
      </c>
      <c r="V39" s="39">
        <f>IF(V$2&gt;'Invoer Parameters'!$D$38+2,0,$H$36/'Invoer Parameters'!$D$38)</f>
        <v>0</v>
      </c>
      <c r="W39" s="39">
        <f>IF(W$2&gt;'Invoer Parameters'!$D$38+2,0,$H$36/'Invoer Parameters'!$D$38)</f>
        <v>0</v>
      </c>
      <c r="X39" s="39">
        <f>IF(X$2&gt;'Invoer Parameters'!$D$38+2,0,$H$36/'Invoer Parameters'!$D$38)</f>
        <v>0</v>
      </c>
      <c r="Y39" s="39">
        <f>IF(Y$2&gt;'Invoer Parameters'!$D$38+2,0,$H$36/'Invoer Parameters'!$D$38)</f>
        <v>0</v>
      </c>
      <c r="Z39" s="39">
        <f>IF(Z$2&gt;'Invoer Parameters'!$D$38+2,0,$H$36/'Invoer Parameters'!$D$38)</f>
        <v>0</v>
      </c>
      <c r="AA39" s="39">
        <f>IF(AA$2&gt;'Invoer Parameters'!$D$38+2,0,$H$36/'Invoer Parameters'!$D$38)</f>
        <v>0</v>
      </c>
      <c r="AB39" s="39">
        <f>IF(AB$2&gt;'Invoer Parameters'!$D$38+2,0,$H$36/'Invoer Parameters'!$D$38)</f>
        <v>0</v>
      </c>
      <c r="AC39" s="39">
        <f>IF(AC$2&gt;'Invoer Parameters'!$D$38+2,0,$H$36/'Invoer Parameters'!$D$38)</f>
        <v>0</v>
      </c>
      <c r="AD39" s="39">
        <f>IF(AD$2&gt;'Invoer Parameters'!$D$38+2,0,$H$36/'Invoer Parameters'!$D$38)</f>
        <v>0</v>
      </c>
      <c r="AE39" s="39">
        <f>IF(AE$2&gt;'Invoer Parameters'!$D$38+2,0,$H$36/'Invoer Parameters'!$D$38)</f>
        <v>0</v>
      </c>
      <c r="AF39" s="39">
        <f>IF(AF$2&gt;'Invoer Parameters'!$D$38+2,0,$H$36/'Invoer Parameters'!$D$38)</f>
        <v>0</v>
      </c>
      <c r="AG39" s="39">
        <f>IF(AG$2&gt;'Invoer Parameters'!$D$38+2,0,$H$36/'Invoer Parameters'!$D$38)</f>
        <v>0</v>
      </c>
      <c r="AH39" s="39">
        <f>IF(AH$2&gt;'Invoer Parameters'!$D$38+2,0,$H$36/'Invoer Parameters'!$D$38)</f>
        <v>0</v>
      </c>
      <c r="AI39" s="39">
        <f>IF(AI$2&gt;'Invoer Parameters'!$D$38+2,0,$H$36/'Invoer Parameters'!$D$38)</f>
        <v>0</v>
      </c>
      <c r="AJ39" s="39">
        <f>IF(AJ$2&gt;'Invoer Parameters'!$D$38+2,0,$H$36/'Invoer Parameters'!$D$38)</f>
        <v>0</v>
      </c>
      <c r="AK39" s="39">
        <f>IF(AK$2&gt;'Invoer Parameters'!$D$38+2,0,$H$36/'Invoer Parameters'!$D$38)</f>
        <v>0</v>
      </c>
      <c r="AL39" s="39">
        <f>IF(AL$2&gt;'Invoer Parameters'!$D$38+2,0,$H$36/'Invoer Parameters'!$D$38)</f>
        <v>0</v>
      </c>
      <c r="AM39" s="39">
        <f>IF(AM$2&gt;'Invoer Parameters'!$D$38+2,0,$H$36/'Invoer Parameters'!$D$38)</f>
        <v>0</v>
      </c>
      <c r="AN39" s="39">
        <f>IF(AN$2&gt;'Invoer Parameters'!$D$38+2,0,$H$36/'Invoer Parameters'!$D$38)</f>
        <v>0</v>
      </c>
      <c r="AO39" s="39">
        <f>IF(AO$2&gt;'Invoer Parameters'!$D$38+2,0,$H$36/'Invoer Parameters'!$D$38)</f>
        <v>0</v>
      </c>
      <c r="AP39" s="39">
        <f>IF(AP$2&gt;'Invoer Parameters'!$D$38+2,0,$H$36/'Invoer Parameters'!$D$38)</f>
        <v>0</v>
      </c>
      <c r="AQ39" s="39">
        <f>IF(AQ$2&gt;'Invoer Parameters'!$D$38+2,0,$H$36/'Invoer Parameters'!$D$38)</f>
        <v>0</v>
      </c>
      <c r="AR39" s="39">
        <f>IF(AR$2&gt;'Invoer Parameters'!$D$38+2,0,$H$36/'Invoer Parameters'!$D$38)</f>
        <v>0</v>
      </c>
      <c r="AS39" s="39">
        <f>IF(AS$2&gt;'Invoer Parameters'!$D$38+2,0,$H$36/'Invoer Parameters'!$D$38)</f>
        <v>0</v>
      </c>
    </row>
    <row r="40" spans="2:45">
      <c r="B40" s="27" t="s">
        <v>177</v>
      </c>
      <c r="C40" s="27" t="s">
        <v>179</v>
      </c>
      <c r="D40" s="27" t="s">
        <v>3</v>
      </c>
      <c r="I40" s="39"/>
      <c r="J40" s="39">
        <f>IF(J$2&gt;'Invoer Parameters'!$D$38+3,0,$I$36/'Invoer Parameters'!$D$38)</f>
        <v>0</v>
      </c>
      <c r="K40" s="39">
        <f>IF(K$2&gt;'Invoer Parameters'!$D$38+3,0,$I$36/'Invoer Parameters'!$D$38)</f>
        <v>0</v>
      </c>
      <c r="L40" s="39">
        <f>IF(L$2&gt;'Invoer Parameters'!$D$38+3,0,$I$36/'Invoer Parameters'!$D$38)</f>
        <v>0</v>
      </c>
      <c r="M40" s="39">
        <f>IF(M$2&gt;'Invoer Parameters'!$D$38+3,0,$I$36/'Invoer Parameters'!$D$38)</f>
        <v>0</v>
      </c>
      <c r="N40" s="39">
        <f>IF(N$2&gt;'Invoer Parameters'!$D$38+3,0,$I$36/'Invoer Parameters'!$D$38)</f>
        <v>0</v>
      </c>
      <c r="O40" s="39">
        <f>IF(O$2&gt;'Invoer Parameters'!$D$38+3,0,$I$36/'Invoer Parameters'!$D$38)</f>
        <v>0</v>
      </c>
      <c r="P40" s="39">
        <f>IF(P$2&gt;'Invoer Parameters'!$D$38+3,0,$I$36/'Invoer Parameters'!$D$38)</f>
        <v>0</v>
      </c>
      <c r="Q40" s="39">
        <f>IF(Q$2&gt;'Invoer Parameters'!$D$38+3,0,$I$36/'Invoer Parameters'!$D$38)</f>
        <v>0</v>
      </c>
      <c r="R40" s="39">
        <f>IF(R$2&gt;'Invoer Parameters'!$D$38+3,0,$I$36/'Invoer Parameters'!$D$38)</f>
        <v>0</v>
      </c>
      <c r="S40" s="39">
        <f>IF(S$2&gt;'Invoer Parameters'!$D$38+3,0,$I$36/'Invoer Parameters'!$D$38)</f>
        <v>0</v>
      </c>
      <c r="T40" s="39">
        <f>IF(T$2&gt;'Invoer Parameters'!$D$38+3,0,$I$36/'Invoer Parameters'!$D$38)</f>
        <v>0</v>
      </c>
      <c r="U40" s="39">
        <f>IF(U$2&gt;'Invoer Parameters'!$D$38+3,0,$I$36/'Invoer Parameters'!$D$38)</f>
        <v>0</v>
      </c>
      <c r="V40" s="39">
        <f>IF(V$2&gt;'Invoer Parameters'!$D$38+3,0,$I$36/'Invoer Parameters'!$D$38)</f>
        <v>0</v>
      </c>
      <c r="W40" s="39">
        <f>IF(W$2&gt;'Invoer Parameters'!$D$38+3,0,$I$36/'Invoer Parameters'!$D$38)</f>
        <v>0</v>
      </c>
      <c r="X40" s="39">
        <f>IF(X$2&gt;'Invoer Parameters'!$D$38+3,0,$I$36/'Invoer Parameters'!$D$38)</f>
        <v>0</v>
      </c>
      <c r="Y40" s="39">
        <f>IF(Y$2&gt;'Invoer Parameters'!$D$38+3,0,$I$36/'Invoer Parameters'!$D$38)</f>
        <v>0</v>
      </c>
      <c r="Z40" s="39">
        <f>IF(Z$2&gt;'Invoer Parameters'!$D$38+3,0,$I$36/'Invoer Parameters'!$D$38)</f>
        <v>0</v>
      </c>
      <c r="AA40" s="39">
        <f>IF(AA$2&gt;'Invoer Parameters'!$D$38+3,0,$I$36/'Invoer Parameters'!$D$38)</f>
        <v>0</v>
      </c>
      <c r="AB40" s="39">
        <f>IF(AB$2&gt;'Invoer Parameters'!$D$38+3,0,$I$36/'Invoer Parameters'!$D$38)</f>
        <v>0</v>
      </c>
      <c r="AC40" s="39">
        <f>IF(AC$2&gt;'Invoer Parameters'!$D$38+3,0,$I$36/'Invoer Parameters'!$D$38)</f>
        <v>0</v>
      </c>
      <c r="AD40" s="39">
        <f>IF(AD$2&gt;'Invoer Parameters'!$D$38+3,0,$I$36/'Invoer Parameters'!$D$38)</f>
        <v>0</v>
      </c>
      <c r="AE40" s="39">
        <f>IF(AE$2&gt;'Invoer Parameters'!$D$38+3,0,$I$36/'Invoer Parameters'!$D$38)</f>
        <v>0</v>
      </c>
      <c r="AF40" s="39">
        <f>IF(AF$2&gt;'Invoer Parameters'!$D$38+3,0,$I$36/'Invoer Parameters'!$D$38)</f>
        <v>0</v>
      </c>
      <c r="AG40" s="39">
        <f>IF(AG$2&gt;'Invoer Parameters'!$D$38+3,0,$I$36/'Invoer Parameters'!$D$38)</f>
        <v>0</v>
      </c>
      <c r="AH40" s="39">
        <f>IF(AH$2&gt;'Invoer Parameters'!$D$38+3,0,$I$36/'Invoer Parameters'!$D$38)</f>
        <v>0</v>
      </c>
      <c r="AI40" s="39">
        <f>IF(AI$2&gt;'Invoer Parameters'!$D$38+3,0,$I$36/'Invoer Parameters'!$D$38)</f>
        <v>0</v>
      </c>
      <c r="AJ40" s="39">
        <f>IF(AJ$2&gt;'Invoer Parameters'!$D$38+3,0,$I$36/'Invoer Parameters'!$D$38)</f>
        <v>0</v>
      </c>
      <c r="AK40" s="39">
        <f>IF(AK$2&gt;'Invoer Parameters'!$D$38+3,0,$I$36/'Invoer Parameters'!$D$38)</f>
        <v>0</v>
      </c>
      <c r="AL40" s="39">
        <f>IF(AL$2&gt;'Invoer Parameters'!$D$38+3,0,$I$36/'Invoer Parameters'!$D$38)</f>
        <v>0</v>
      </c>
      <c r="AM40" s="39">
        <f>IF(AM$2&gt;'Invoer Parameters'!$D$38+3,0,$I$36/'Invoer Parameters'!$D$38)</f>
        <v>0</v>
      </c>
      <c r="AN40" s="39">
        <f>IF(AN$2&gt;'Invoer Parameters'!$D$38+3,0,$I$36/'Invoer Parameters'!$D$38)</f>
        <v>0</v>
      </c>
      <c r="AO40" s="39">
        <f>IF(AO$2&gt;'Invoer Parameters'!$D$38+3,0,$I$36/'Invoer Parameters'!$D$38)</f>
        <v>0</v>
      </c>
      <c r="AP40" s="39">
        <f>IF(AP$2&gt;'Invoer Parameters'!$D$38+3,0,$I$36/'Invoer Parameters'!$D$38)</f>
        <v>0</v>
      </c>
      <c r="AQ40" s="39">
        <f>IF(AQ$2&gt;'Invoer Parameters'!$D$38+3,0,$I$36/'Invoer Parameters'!$D$38)</f>
        <v>0</v>
      </c>
      <c r="AR40" s="39">
        <f>IF(AR$2&gt;'Invoer Parameters'!$D$38+3,0,$I$36/'Invoer Parameters'!$D$38)</f>
        <v>0</v>
      </c>
      <c r="AS40" s="39">
        <f>IF(AS$2&gt;'Invoer Parameters'!$D$38+3,0,$I$36/'Invoer Parameters'!$D$38)</f>
        <v>0</v>
      </c>
    </row>
    <row r="41" spans="2:45">
      <c r="B41" s="27" t="s">
        <v>178</v>
      </c>
      <c r="C41" s="27" t="s">
        <v>180</v>
      </c>
      <c r="D41" s="27" t="s">
        <v>3</v>
      </c>
      <c r="I41" s="39"/>
      <c r="J41" s="39"/>
      <c r="K41" s="39">
        <f>IF(K$2&gt;'Invoer Parameters'!$D$38+4,0,$J$36/'Invoer Parameters'!$D$38)</f>
        <v>0</v>
      </c>
      <c r="L41" s="39">
        <f>IF(L$2&gt;'Invoer Parameters'!$D$38+4,0,$J$36/'Invoer Parameters'!$D$38)</f>
        <v>0</v>
      </c>
      <c r="M41" s="39">
        <f>IF(M$2&gt;'Invoer Parameters'!$D$38+4,0,$J$36/'Invoer Parameters'!$D$38)</f>
        <v>0</v>
      </c>
      <c r="N41" s="39">
        <f>IF(N$2&gt;'Invoer Parameters'!$D$38+4,0,$J$36/'Invoer Parameters'!$D$38)</f>
        <v>0</v>
      </c>
      <c r="O41" s="39">
        <f>IF(O$2&gt;'Invoer Parameters'!$D$38+4,0,$J$36/'Invoer Parameters'!$D$38)</f>
        <v>0</v>
      </c>
      <c r="P41" s="39">
        <f>IF(P$2&gt;'Invoer Parameters'!$D$38+4,0,$J$36/'Invoer Parameters'!$D$38)</f>
        <v>0</v>
      </c>
      <c r="Q41" s="39">
        <f>IF(Q$2&gt;'Invoer Parameters'!$D$38+4,0,$J$36/'Invoer Parameters'!$D$38)</f>
        <v>0</v>
      </c>
      <c r="R41" s="39">
        <f>IF(R$2&gt;'Invoer Parameters'!$D$38+4,0,$J$36/'Invoer Parameters'!$D$38)</f>
        <v>0</v>
      </c>
      <c r="S41" s="39">
        <f>IF(S$2&gt;'Invoer Parameters'!$D$38+4,0,$J$36/'Invoer Parameters'!$D$38)</f>
        <v>0</v>
      </c>
      <c r="T41" s="39">
        <f>IF(T$2&gt;'Invoer Parameters'!$D$38+4,0,$J$36/'Invoer Parameters'!$D$38)</f>
        <v>0</v>
      </c>
      <c r="U41" s="39">
        <f>IF(U$2&gt;'Invoer Parameters'!$D$38+4,0,$J$36/'Invoer Parameters'!$D$38)</f>
        <v>0</v>
      </c>
      <c r="V41" s="39">
        <f>IF(V$2&gt;'Invoer Parameters'!$D$38+4,0,$J$36/'Invoer Parameters'!$D$38)</f>
        <v>0</v>
      </c>
      <c r="W41" s="39">
        <f>IF(W$2&gt;'Invoer Parameters'!$D$38+4,0,$J$36/'Invoer Parameters'!$D$38)</f>
        <v>0</v>
      </c>
      <c r="X41" s="39">
        <f>IF(X$2&gt;'Invoer Parameters'!$D$38+4,0,$J$36/'Invoer Parameters'!$D$38)</f>
        <v>0</v>
      </c>
      <c r="Y41" s="39">
        <f>IF(Y$2&gt;'Invoer Parameters'!$D$38+4,0,$J$36/'Invoer Parameters'!$D$38)</f>
        <v>0</v>
      </c>
      <c r="Z41" s="39">
        <f>IF(Z$2&gt;'Invoer Parameters'!$D$38+4,0,$J$36/'Invoer Parameters'!$D$38)</f>
        <v>0</v>
      </c>
      <c r="AA41" s="39">
        <f>IF(AA$2&gt;'Invoer Parameters'!$D$38+4,0,$J$36/'Invoer Parameters'!$D$38)</f>
        <v>0</v>
      </c>
      <c r="AB41" s="39">
        <f>IF(AB$2&gt;'Invoer Parameters'!$D$38+4,0,$J$36/'Invoer Parameters'!$D$38)</f>
        <v>0</v>
      </c>
      <c r="AC41" s="39">
        <f>IF(AC$2&gt;'Invoer Parameters'!$D$38+4,0,$J$36/'Invoer Parameters'!$D$38)</f>
        <v>0</v>
      </c>
      <c r="AD41" s="39">
        <f>IF(AD$2&gt;'Invoer Parameters'!$D$38+4,0,$J$36/'Invoer Parameters'!$D$38)</f>
        <v>0</v>
      </c>
      <c r="AE41" s="39">
        <f>IF(AE$2&gt;'Invoer Parameters'!$D$38+4,0,$J$36/'Invoer Parameters'!$D$38)</f>
        <v>0</v>
      </c>
      <c r="AF41" s="39">
        <f>IF(AF$2&gt;'Invoer Parameters'!$D$38+4,0,$J$36/'Invoer Parameters'!$D$38)</f>
        <v>0</v>
      </c>
      <c r="AG41" s="39">
        <f>IF(AG$2&gt;'Invoer Parameters'!$D$38+4,0,$J$36/'Invoer Parameters'!$D$38)</f>
        <v>0</v>
      </c>
      <c r="AH41" s="39">
        <f>IF(AH$2&gt;'Invoer Parameters'!$D$38+4,0,$J$36/'Invoer Parameters'!$D$38)</f>
        <v>0</v>
      </c>
      <c r="AI41" s="39">
        <f>IF(AI$2&gt;'Invoer Parameters'!$D$38+4,0,$J$36/'Invoer Parameters'!$D$38)</f>
        <v>0</v>
      </c>
      <c r="AJ41" s="39">
        <f>IF(AJ$2&gt;'Invoer Parameters'!$D$38+4,0,$J$36/'Invoer Parameters'!$D$38)</f>
        <v>0</v>
      </c>
      <c r="AK41" s="39">
        <f>IF(AK$2&gt;'Invoer Parameters'!$D$38+4,0,$J$36/'Invoer Parameters'!$D$38)</f>
        <v>0</v>
      </c>
      <c r="AL41" s="39">
        <f>IF(AL$2&gt;'Invoer Parameters'!$D$38+4,0,$J$36/'Invoer Parameters'!$D$38)</f>
        <v>0</v>
      </c>
      <c r="AM41" s="39">
        <f>IF(AM$2&gt;'Invoer Parameters'!$D$38+4,0,$J$36/'Invoer Parameters'!$D$38)</f>
        <v>0</v>
      </c>
      <c r="AN41" s="39">
        <f>IF(AN$2&gt;'Invoer Parameters'!$D$38+4,0,$J$36/'Invoer Parameters'!$D$38)</f>
        <v>0</v>
      </c>
      <c r="AO41" s="39">
        <f>IF(AO$2&gt;'Invoer Parameters'!$D$38+4,0,$J$36/'Invoer Parameters'!$D$38)</f>
        <v>0</v>
      </c>
      <c r="AP41" s="39">
        <f>IF(AP$2&gt;'Invoer Parameters'!$D$38+4,0,$J$36/'Invoer Parameters'!$D$38)</f>
        <v>0</v>
      </c>
      <c r="AQ41" s="39">
        <f>IF(AQ$2&gt;'Invoer Parameters'!$D$38+4,0,$J$36/'Invoer Parameters'!$D$38)</f>
        <v>0</v>
      </c>
      <c r="AR41" s="39">
        <f>IF(AR$2&gt;'Invoer Parameters'!$D$38+4,0,$J$36/'Invoer Parameters'!$D$38)</f>
        <v>0</v>
      </c>
      <c r="AS41" s="39">
        <f>IF(AS$2&gt;'Invoer Parameters'!$D$38+4,0,$J$36/'Invoer Parameters'!$D$38)</f>
        <v>0</v>
      </c>
    </row>
    <row r="42" spans="2:45" s="35" customFormat="1">
      <c r="B42" s="36" t="s">
        <v>49</v>
      </c>
      <c r="C42" s="36" t="s">
        <v>79</v>
      </c>
      <c r="D42" s="36" t="s">
        <v>3</v>
      </c>
      <c r="E42" s="37">
        <f>SUM(F42:AS42)</f>
        <v>0</v>
      </c>
      <c r="F42" s="36"/>
      <c r="G42" s="40">
        <f>SUM(G37:G41)</f>
        <v>0</v>
      </c>
      <c r="H42" s="40">
        <f t="shared" ref="H42:AE42" si="38">SUM(H37:H41)</f>
        <v>0</v>
      </c>
      <c r="I42" s="40">
        <f t="shared" si="38"/>
        <v>0</v>
      </c>
      <c r="J42" s="40">
        <f t="shared" si="38"/>
        <v>0</v>
      </c>
      <c r="K42" s="40">
        <f t="shared" si="38"/>
        <v>0</v>
      </c>
      <c r="L42" s="40">
        <f t="shared" si="38"/>
        <v>0</v>
      </c>
      <c r="M42" s="40">
        <f t="shared" si="38"/>
        <v>0</v>
      </c>
      <c r="N42" s="40">
        <f t="shared" si="38"/>
        <v>0</v>
      </c>
      <c r="O42" s="40">
        <f t="shared" si="38"/>
        <v>0</v>
      </c>
      <c r="P42" s="40">
        <f t="shared" si="38"/>
        <v>0</v>
      </c>
      <c r="Q42" s="40">
        <f t="shared" si="38"/>
        <v>0</v>
      </c>
      <c r="R42" s="40">
        <f t="shared" si="38"/>
        <v>0</v>
      </c>
      <c r="S42" s="40">
        <f t="shared" si="38"/>
        <v>0</v>
      </c>
      <c r="T42" s="40">
        <f t="shared" si="38"/>
        <v>0</v>
      </c>
      <c r="U42" s="40">
        <f t="shared" si="38"/>
        <v>0</v>
      </c>
      <c r="V42" s="40">
        <f t="shared" si="38"/>
        <v>0</v>
      </c>
      <c r="W42" s="40">
        <f t="shared" si="38"/>
        <v>0</v>
      </c>
      <c r="X42" s="40">
        <f t="shared" si="38"/>
        <v>0</v>
      </c>
      <c r="Y42" s="40">
        <f t="shared" si="38"/>
        <v>0</v>
      </c>
      <c r="Z42" s="40">
        <f t="shared" si="38"/>
        <v>0</v>
      </c>
      <c r="AA42" s="40">
        <f t="shared" si="38"/>
        <v>0</v>
      </c>
      <c r="AB42" s="40">
        <f t="shared" si="38"/>
        <v>0</v>
      </c>
      <c r="AC42" s="40">
        <f t="shared" si="38"/>
        <v>0</v>
      </c>
      <c r="AD42" s="40">
        <f t="shared" si="38"/>
        <v>0</v>
      </c>
      <c r="AE42" s="40">
        <f t="shared" si="38"/>
        <v>0</v>
      </c>
      <c r="AF42" s="40">
        <f t="shared" ref="AF42" si="39">SUM(AF37:AF41)</f>
        <v>0</v>
      </c>
      <c r="AG42" s="40">
        <f t="shared" ref="AG42:AI42" si="40">SUM(AG37:AG41)</f>
        <v>0</v>
      </c>
      <c r="AH42" s="40">
        <f t="shared" si="40"/>
        <v>0</v>
      </c>
      <c r="AI42" s="40">
        <f t="shared" si="40"/>
        <v>0</v>
      </c>
      <c r="AJ42" s="40">
        <f t="shared" ref="AJ42:AN42" si="41">SUM(AJ37:AJ41)</f>
        <v>0</v>
      </c>
      <c r="AK42" s="40">
        <f t="shared" si="41"/>
        <v>0</v>
      </c>
      <c r="AL42" s="40">
        <f t="shared" si="41"/>
        <v>0</v>
      </c>
      <c r="AM42" s="40">
        <f t="shared" si="41"/>
        <v>0</v>
      </c>
      <c r="AN42" s="40">
        <f t="shared" si="41"/>
        <v>0</v>
      </c>
      <c r="AO42" s="40">
        <f t="shared" ref="AO42" si="42">SUM(AO37:AO41)</f>
        <v>0</v>
      </c>
      <c r="AP42" s="40">
        <f t="shared" ref="AP42:AR42" si="43">SUM(AP37:AP41)</f>
        <v>0</v>
      </c>
      <c r="AQ42" s="40">
        <f t="shared" si="43"/>
        <v>0</v>
      </c>
      <c r="AR42" s="40">
        <f t="shared" si="43"/>
        <v>0</v>
      </c>
      <c r="AS42" s="40">
        <f t="shared" ref="AS42" si="44">SUM(AS37:AS41)</f>
        <v>0</v>
      </c>
    </row>
    <row r="44" spans="2:45" hidden="1">
      <c r="B44" s="41" t="s">
        <v>159</v>
      </c>
      <c r="C44" s="41" t="s">
        <v>38</v>
      </c>
      <c r="D44" s="41"/>
      <c r="E44" s="41">
        <f>'Invoer Parameters'!$E$66</f>
        <v>0</v>
      </c>
      <c r="F44" s="41">
        <v>0</v>
      </c>
      <c r="G44" s="41">
        <f t="shared" ref="G44:M44" si="45">IF(AND(G$1&gt;=$E44,F45),F44+1,0)</f>
        <v>1</v>
      </c>
      <c r="H44" s="41">
        <f t="shared" si="45"/>
        <v>0</v>
      </c>
      <c r="I44" s="41">
        <f t="shared" si="45"/>
        <v>0</v>
      </c>
      <c r="J44" s="41">
        <f t="shared" si="45"/>
        <v>0</v>
      </c>
      <c r="K44" s="41">
        <f t="shared" si="45"/>
        <v>0</v>
      </c>
      <c r="L44" s="41">
        <f t="shared" si="45"/>
        <v>0</v>
      </c>
      <c r="M44" s="41">
        <f t="shared" si="45"/>
        <v>0</v>
      </c>
      <c r="N44" s="41">
        <f t="shared" ref="N44" si="46">IF(AND(N$1&gt;=$E44,M45),M44+1,0)</f>
        <v>0</v>
      </c>
      <c r="O44" s="41">
        <f t="shared" ref="O44" si="47">IF(AND(O$1&gt;=$E44,N45),N44+1,0)</f>
        <v>0</v>
      </c>
      <c r="P44" s="41">
        <f t="shared" ref="P44" si="48">IF(AND(P$1&gt;=$E44,O45),O44+1,0)</f>
        <v>0</v>
      </c>
      <c r="Q44" s="41">
        <f t="shared" ref="Q44" si="49">IF(AND(Q$1&gt;=$E44,P45),P44+1,0)</f>
        <v>0</v>
      </c>
      <c r="R44" s="41">
        <f t="shared" ref="R44" si="50">IF(AND(R$1&gt;=$E44,Q45),Q44+1,0)</f>
        <v>0</v>
      </c>
      <c r="S44" s="41">
        <f t="shared" ref="S44" si="51">IF(AND(S$1&gt;=$E44,R45),R44+1,0)</f>
        <v>0</v>
      </c>
      <c r="T44" s="41">
        <f t="shared" ref="T44" si="52">IF(AND(T$1&gt;=$E44,S45),S44+1,0)</f>
        <v>0</v>
      </c>
      <c r="U44" s="41">
        <f t="shared" ref="U44" si="53">IF(AND(U$1&gt;=$E44,T45),T44+1,0)</f>
        <v>0</v>
      </c>
      <c r="V44" s="41">
        <f t="shared" ref="V44" si="54">IF(AND(V$1&gt;=$E44,U45),U44+1,0)</f>
        <v>0</v>
      </c>
      <c r="W44" s="41">
        <f t="shared" ref="W44" si="55">IF(AND(W$1&gt;=$E44,V45),V44+1,0)</f>
        <v>0</v>
      </c>
      <c r="X44" s="41">
        <f t="shared" ref="X44" si="56">IF(AND(X$1&gt;=$E44,W45),W44+1,0)</f>
        <v>0</v>
      </c>
      <c r="Y44" s="41">
        <f t="shared" ref="Y44" si="57">IF(AND(Y$1&gt;=$E44,X45),X44+1,0)</f>
        <v>0</v>
      </c>
      <c r="Z44" s="41">
        <f t="shared" ref="Z44" si="58">IF(AND(Z$1&gt;=$E44,Y45),Y44+1,0)</f>
        <v>0</v>
      </c>
      <c r="AA44" s="41">
        <f t="shared" ref="AA44" si="59">IF(AND(AA$1&gt;=$E44,Z45),Z44+1,0)</f>
        <v>0</v>
      </c>
      <c r="AB44" s="41">
        <f t="shared" ref="AB44" si="60">IF(AND(AB$1&gt;=$E44,AA45),AA44+1,0)</f>
        <v>0</v>
      </c>
      <c r="AC44" s="41">
        <f t="shared" ref="AC44" si="61">IF(AND(AC$1&gt;=$E44,AB45),AB44+1,0)</f>
        <v>0</v>
      </c>
      <c r="AD44" s="41">
        <f t="shared" ref="AD44" si="62">IF(AND(AD$1&gt;=$E44,AC45),AC44+1,0)</f>
        <v>0</v>
      </c>
      <c r="AE44" s="41">
        <f t="shared" ref="AE44:AF44" si="63">IF(AND(AE$1&gt;=$E44,AD45),AD44+1,0)</f>
        <v>0</v>
      </c>
      <c r="AF44" s="41">
        <f t="shared" si="63"/>
        <v>0</v>
      </c>
      <c r="AG44" s="41">
        <f t="shared" ref="AG44" si="64">IF(AND(AG$1&gt;=$E44,AF45),AF44+1,0)</f>
        <v>0</v>
      </c>
      <c r="AH44" s="41">
        <f t="shared" ref="AH44" si="65">IF(AND(AH$1&gt;=$E44,AG45),AG44+1,0)</f>
        <v>0</v>
      </c>
      <c r="AI44" s="41">
        <f t="shared" ref="AI44" si="66">IF(AND(AI$1&gt;=$E44,AH45),AH44+1,0)</f>
        <v>0</v>
      </c>
      <c r="AJ44" s="41">
        <f t="shared" ref="AJ44" si="67">IF(AND(AJ$1&gt;=$E44,AI45),AI44+1,0)</f>
        <v>0</v>
      </c>
      <c r="AK44" s="41">
        <f t="shared" ref="AK44" si="68">IF(AND(AK$1&gt;=$E44,AJ45),AJ44+1,0)</f>
        <v>0</v>
      </c>
      <c r="AL44" s="41">
        <f t="shared" ref="AL44" si="69">IF(AND(AL$1&gt;=$E44,AK45),AK44+1,0)</f>
        <v>0</v>
      </c>
      <c r="AM44" s="41">
        <f t="shared" ref="AM44" si="70">IF(AND(AM$1&gt;=$E44,AL45),AL44+1,0)</f>
        <v>0</v>
      </c>
      <c r="AN44" s="41">
        <f t="shared" ref="AN44" si="71">IF(AND(AN$1&gt;=$E44,AM45),AM44+1,0)</f>
        <v>0</v>
      </c>
      <c r="AO44" s="41">
        <f t="shared" ref="AO44" si="72">IF(AND(AO$1&gt;=$E44,AN45),AN44+1,0)</f>
        <v>0</v>
      </c>
      <c r="AP44" s="41">
        <f t="shared" ref="AP44" si="73">IF(AND(AP$1&gt;=$E44,AO45),AO44+1,0)</f>
        <v>0</v>
      </c>
      <c r="AQ44" s="41">
        <f t="shared" ref="AQ44" si="74">IF(AND(AQ$1&gt;=$E44,AP45),AP44+1,0)</f>
        <v>0</v>
      </c>
      <c r="AR44" s="41">
        <f t="shared" ref="AR44:AS44" si="75">IF(AND(AR$1&gt;=$E44,AQ45),AQ44+1,0)</f>
        <v>0</v>
      </c>
      <c r="AS44" s="41">
        <f t="shared" si="75"/>
        <v>0</v>
      </c>
    </row>
    <row r="45" spans="2:45" hidden="1">
      <c r="B45" s="41" t="s">
        <v>159</v>
      </c>
      <c r="C45" s="41" t="s">
        <v>41</v>
      </c>
      <c r="D45" s="41"/>
      <c r="E45" s="41"/>
      <c r="F45" s="41" t="b">
        <f>TRUE()</f>
        <v>1</v>
      </c>
      <c r="G45" s="41" t="b">
        <f>IF(AND(G44&lt;'Invoer Parameters'!$D$48,F45),TRUE(),FALSE())</f>
        <v>0</v>
      </c>
      <c r="H45" s="41" t="b">
        <f>IF(AND(H44&lt;'Invoer Parameters'!$D$48,G45),TRUE(),FALSE())</f>
        <v>0</v>
      </c>
      <c r="I45" s="41" t="b">
        <f>IF(AND(I44&lt;'Invoer Parameters'!$D$48,H45),TRUE(),FALSE())</f>
        <v>0</v>
      </c>
      <c r="J45" s="41" t="b">
        <f>IF(AND(J44&lt;'Invoer Parameters'!$D$48,I45),TRUE(),FALSE())</f>
        <v>0</v>
      </c>
      <c r="K45" s="41" t="b">
        <f>IF(AND(K44&lt;'Invoer Parameters'!$D$48,J45),TRUE(),FALSE())</f>
        <v>0</v>
      </c>
      <c r="L45" s="41" t="b">
        <f>IF(AND(L44&lt;'Invoer Parameters'!$D$48,K45),TRUE(),FALSE())</f>
        <v>0</v>
      </c>
      <c r="M45" s="41" t="b">
        <f>IF(AND(M44&lt;'Invoer Parameters'!$D$48,L45),TRUE(),FALSE())</f>
        <v>0</v>
      </c>
      <c r="N45" s="41" t="b">
        <f>IF(AND(N44&lt;'Invoer Parameters'!$D$48,M45),TRUE(),FALSE())</f>
        <v>0</v>
      </c>
      <c r="O45" s="41" t="b">
        <f>IF(AND(O44&lt;'Invoer Parameters'!$D$48,N45),TRUE(),FALSE())</f>
        <v>0</v>
      </c>
      <c r="P45" s="41" t="b">
        <f>IF(AND(P44&lt;'Invoer Parameters'!$D$48,O45),TRUE(),FALSE())</f>
        <v>0</v>
      </c>
      <c r="Q45" s="41" t="b">
        <f>IF(AND(Q44&lt;'Invoer Parameters'!$D$48,P45),TRUE(),FALSE())</f>
        <v>0</v>
      </c>
      <c r="R45" s="41" t="b">
        <f>IF(AND(R44&lt;'Invoer Parameters'!$D$48,Q45),TRUE(),FALSE())</f>
        <v>0</v>
      </c>
      <c r="S45" s="41" t="b">
        <f>IF(AND(S44&lt;'Invoer Parameters'!$D$48,R45),TRUE(),FALSE())</f>
        <v>0</v>
      </c>
      <c r="T45" s="41" t="b">
        <f>IF(AND(T44&lt;'Invoer Parameters'!$D$48,S45),TRUE(),FALSE())</f>
        <v>0</v>
      </c>
      <c r="U45" s="41" t="b">
        <f>IF(AND(U44&lt;'Invoer Parameters'!$D$48,T45),TRUE(),FALSE())</f>
        <v>0</v>
      </c>
      <c r="V45" s="41" t="b">
        <f>IF(AND(V44&lt;'Invoer Parameters'!$D$48,U45),TRUE(),FALSE())</f>
        <v>0</v>
      </c>
      <c r="W45" s="41" t="b">
        <f>IF(AND(W44&lt;'Invoer Parameters'!$D$48,V45),TRUE(),FALSE())</f>
        <v>0</v>
      </c>
      <c r="X45" s="41" t="b">
        <f>IF(AND(X44&lt;'Invoer Parameters'!$D$48,W45),TRUE(),FALSE())</f>
        <v>0</v>
      </c>
      <c r="Y45" s="41" t="b">
        <f>IF(AND(Y44&lt;'Invoer Parameters'!$D$48,X45),TRUE(),FALSE())</f>
        <v>0</v>
      </c>
      <c r="Z45" s="41" t="b">
        <f>IF(AND(Z44&lt;'Invoer Parameters'!$D$48,Y45),TRUE(),FALSE())</f>
        <v>0</v>
      </c>
      <c r="AA45" s="41" t="b">
        <f>IF(AND(AA44&lt;'Invoer Parameters'!$D$48,Z45),TRUE(),FALSE())</f>
        <v>0</v>
      </c>
      <c r="AB45" s="41" t="b">
        <f>IF(AND(AB44&lt;'Invoer Parameters'!$D$48,AA45),TRUE(),FALSE())</f>
        <v>0</v>
      </c>
      <c r="AC45" s="41" t="b">
        <f>IF(AND(AC44&lt;'Invoer Parameters'!$D$48,AB45),TRUE(),FALSE())</f>
        <v>0</v>
      </c>
      <c r="AD45" s="41" t="b">
        <f>IF(AND(AD44&lt;'Invoer Parameters'!$D$48,AC45),TRUE(),FALSE())</f>
        <v>0</v>
      </c>
      <c r="AE45" s="41" t="b">
        <f>IF(AND(AE44&lt;'Invoer Parameters'!$D$48,AD45),TRUE(),FALSE())</f>
        <v>0</v>
      </c>
      <c r="AF45" s="41" t="b">
        <f>IF(AND(AF44&lt;'Invoer Parameters'!$D$48,AE45),TRUE(),FALSE())</f>
        <v>0</v>
      </c>
      <c r="AG45" s="41" t="b">
        <f>IF(AND(AG44&lt;'Invoer Parameters'!$D$48,AF45),TRUE(),FALSE())</f>
        <v>0</v>
      </c>
      <c r="AH45" s="41" t="b">
        <f>IF(AND(AH44&lt;'Invoer Parameters'!$D$48,AG45),TRUE(),FALSE())</f>
        <v>0</v>
      </c>
      <c r="AI45" s="41" t="b">
        <f>IF(AND(AI44&lt;'Invoer Parameters'!$D$48,AH45),TRUE(),FALSE())</f>
        <v>0</v>
      </c>
      <c r="AJ45" s="41" t="b">
        <f>IF(AND(AJ44&lt;'Invoer Parameters'!$D$48,AI45),TRUE(),FALSE())</f>
        <v>0</v>
      </c>
      <c r="AK45" s="41" t="b">
        <f>IF(AND(AK44&lt;'Invoer Parameters'!$D$48,AJ45),TRUE(),FALSE())</f>
        <v>0</v>
      </c>
      <c r="AL45" s="41" t="b">
        <f>IF(AND(AL44&lt;'Invoer Parameters'!$D$48,AK45),TRUE(),FALSE())</f>
        <v>0</v>
      </c>
      <c r="AM45" s="41" t="b">
        <f>IF(AND(AM44&lt;'Invoer Parameters'!$D$48,AL45),TRUE(),FALSE())</f>
        <v>0</v>
      </c>
      <c r="AN45" s="41" t="b">
        <f>IF(AND(AN44&lt;'Invoer Parameters'!$D$48,AM45),TRUE(),FALSE())</f>
        <v>0</v>
      </c>
      <c r="AO45" s="41" t="b">
        <f>IF(AND(AO44&lt;'Invoer Parameters'!$D$48,AN45),TRUE(),FALSE())</f>
        <v>0</v>
      </c>
      <c r="AP45" s="41" t="b">
        <f>IF(AND(AP44&lt;'Invoer Parameters'!$D$48,AO45),TRUE(),FALSE())</f>
        <v>0</v>
      </c>
      <c r="AQ45" s="41" t="b">
        <f>IF(AND(AQ44&lt;'Invoer Parameters'!$D$48,AP45),TRUE(),FALSE())</f>
        <v>0</v>
      </c>
      <c r="AR45" s="41" t="b">
        <f>IF(AND(AR44&lt;'Invoer Parameters'!$D$48,AQ45),TRUE(),FALSE())</f>
        <v>0</v>
      </c>
      <c r="AS45" s="41" t="b">
        <f>IF(AND(AS44&lt;'Invoer Parameters'!$D$48,AR45),TRUE(),FALSE())</f>
        <v>0</v>
      </c>
    </row>
    <row r="46" spans="2:45" hidden="1">
      <c r="B46" s="41" t="s">
        <v>159</v>
      </c>
      <c r="C46" s="41" t="s">
        <v>39</v>
      </c>
      <c r="D46" s="41"/>
      <c r="E46" s="41">
        <f>'Invoer Parameters'!$E$67</f>
        <v>0</v>
      </c>
      <c r="F46" s="41">
        <v>0</v>
      </c>
      <c r="G46" s="41">
        <f>IF(AND(G$1&gt;=$E46,F47),F46+1,0)</f>
        <v>1</v>
      </c>
      <c r="H46" s="41">
        <f t="shared" ref="H46:AF46" si="76">IF(AND(H$1&gt;=$E46,G47),G46+1,0)</f>
        <v>0</v>
      </c>
      <c r="I46" s="41">
        <f t="shared" si="76"/>
        <v>0</v>
      </c>
      <c r="J46" s="41">
        <f t="shared" si="76"/>
        <v>0</v>
      </c>
      <c r="K46" s="41">
        <f t="shared" si="76"/>
        <v>0</v>
      </c>
      <c r="L46" s="41">
        <f t="shared" si="76"/>
        <v>0</v>
      </c>
      <c r="M46" s="41">
        <f t="shared" si="76"/>
        <v>0</v>
      </c>
      <c r="N46" s="41">
        <f t="shared" si="76"/>
        <v>0</v>
      </c>
      <c r="O46" s="41">
        <f t="shared" si="76"/>
        <v>0</v>
      </c>
      <c r="P46" s="41">
        <f t="shared" si="76"/>
        <v>0</v>
      </c>
      <c r="Q46" s="41">
        <f t="shared" si="76"/>
        <v>0</v>
      </c>
      <c r="R46" s="41">
        <f t="shared" si="76"/>
        <v>0</v>
      </c>
      <c r="S46" s="41">
        <f t="shared" si="76"/>
        <v>0</v>
      </c>
      <c r="T46" s="41">
        <f t="shared" si="76"/>
        <v>0</v>
      </c>
      <c r="U46" s="41">
        <f t="shared" si="76"/>
        <v>0</v>
      </c>
      <c r="V46" s="41">
        <f t="shared" si="76"/>
        <v>0</v>
      </c>
      <c r="W46" s="41">
        <f t="shared" si="76"/>
        <v>0</v>
      </c>
      <c r="X46" s="41">
        <f t="shared" si="76"/>
        <v>0</v>
      </c>
      <c r="Y46" s="41">
        <f t="shared" si="76"/>
        <v>0</v>
      </c>
      <c r="Z46" s="41">
        <f t="shared" si="76"/>
        <v>0</v>
      </c>
      <c r="AA46" s="41">
        <f t="shared" si="76"/>
        <v>0</v>
      </c>
      <c r="AB46" s="41">
        <f t="shared" si="76"/>
        <v>0</v>
      </c>
      <c r="AC46" s="41">
        <f t="shared" si="76"/>
        <v>0</v>
      </c>
      <c r="AD46" s="41">
        <f t="shared" si="76"/>
        <v>0</v>
      </c>
      <c r="AE46" s="41">
        <f t="shared" si="76"/>
        <v>0</v>
      </c>
      <c r="AF46" s="41">
        <f t="shared" si="76"/>
        <v>0</v>
      </c>
      <c r="AG46" s="41">
        <f t="shared" ref="AG46" si="77">IF(AND(AG$1&gt;=$E46,AF47),AF46+1,0)</f>
        <v>0</v>
      </c>
      <c r="AH46" s="41">
        <f t="shared" ref="AH46" si="78">IF(AND(AH$1&gt;=$E46,AG47),AG46+1,0)</f>
        <v>0</v>
      </c>
      <c r="AI46" s="41">
        <f t="shared" ref="AI46" si="79">IF(AND(AI$1&gt;=$E46,AH47),AH46+1,0)</f>
        <v>0</v>
      </c>
      <c r="AJ46" s="41">
        <f t="shared" ref="AJ46" si="80">IF(AND(AJ$1&gt;=$E46,AI47),AI46+1,0)</f>
        <v>0</v>
      </c>
      <c r="AK46" s="41">
        <f t="shared" ref="AK46" si="81">IF(AND(AK$1&gt;=$E46,AJ47),AJ46+1,0)</f>
        <v>0</v>
      </c>
      <c r="AL46" s="41">
        <f t="shared" ref="AL46" si="82">IF(AND(AL$1&gt;=$E46,AK47),AK46+1,0)</f>
        <v>0</v>
      </c>
      <c r="AM46" s="41">
        <f t="shared" ref="AM46" si="83">IF(AND(AM$1&gt;=$E46,AL47),AL46+1,0)</f>
        <v>0</v>
      </c>
      <c r="AN46" s="41">
        <f t="shared" ref="AN46" si="84">IF(AND(AN$1&gt;=$E46,AM47),AM46+1,0)</f>
        <v>0</v>
      </c>
      <c r="AO46" s="41">
        <f t="shared" ref="AO46" si="85">IF(AND(AO$1&gt;=$E46,AN47),AN46+1,0)</f>
        <v>0</v>
      </c>
      <c r="AP46" s="41">
        <f t="shared" ref="AP46" si="86">IF(AND(AP$1&gt;=$E46,AO47),AO46+1,0)</f>
        <v>0</v>
      </c>
      <c r="AQ46" s="41">
        <f t="shared" ref="AQ46" si="87">IF(AND(AQ$1&gt;=$E46,AP47),AP46+1,0)</f>
        <v>0</v>
      </c>
      <c r="AR46" s="41">
        <f t="shared" ref="AR46:AS46" si="88">IF(AND(AR$1&gt;=$E46,AQ47),AQ46+1,0)</f>
        <v>0</v>
      </c>
      <c r="AS46" s="41">
        <f t="shared" si="88"/>
        <v>0</v>
      </c>
    </row>
    <row r="47" spans="2:45" hidden="1">
      <c r="B47" s="41" t="s">
        <v>159</v>
      </c>
      <c r="C47" s="41" t="s">
        <v>41</v>
      </c>
      <c r="D47" s="41"/>
      <c r="E47" s="41"/>
      <c r="F47" s="41" t="b">
        <f>TRUE()</f>
        <v>1</v>
      </c>
      <c r="G47" s="41" t="b">
        <f>IF(AND(G46&lt;'Invoer Parameters'!$D$48,F47),TRUE(),FALSE())</f>
        <v>0</v>
      </c>
      <c r="H47" s="41" t="b">
        <f>IF(AND(H46&lt;'Invoer Parameters'!$D$48,G47),TRUE(),FALSE())</f>
        <v>0</v>
      </c>
      <c r="I47" s="41" t="b">
        <f>IF(AND(I46&lt;'Invoer Parameters'!$D$48,H47),TRUE(),FALSE())</f>
        <v>0</v>
      </c>
      <c r="J47" s="41" t="b">
        <f>IF(AND(J46&lt;'Invoer Parameters'!$D$48,I47),TRUE(),FALSE())</f>
        <v>0</v>
      </c>
      <c r="K47" s="41" t="b">
        <f>IF(AND(K46&lt;'Invoer Parameters'!$D$48,J47),TRUE(),FALSE())</f>
        <v>0</v>
      </c>
      <c r="L47" s="41" t="b">
        <f>IF(AND(L46&lt;'Invoer Parameters'!$D$48,K47),TRUE(),FALSE())</f>
        <v>0</v>
      </c>
      <c r="M47" s="41" t="b">
        <f>IF(AND(M46&lt;'Invoer Parameters'!$D$48,L47),TRUE(),FALSE())</f>
        <v>0</v>
      </c>
      <c r="N47" s="41" t="b">
        <f>IF(AND(N46&lt;'Invoer Parameters'!$D$48,M47),TRUE(),FALSE())</f>
        <v>0</v>
      </c>
      <c r="O47" s="41" t="b">
        <f>IF(AND(O46&lt;'Invoer Parameters'!$D$48,N47),TRUE(),FALSE())</f>
        <v>0</v>
      </c>
      <c r="P47" s="41" t="b">
        <f>IF(AND(P46&lt;'Invoer Parameters'!$D$48,O47),TRUE(),FALSE())</f>
        <v>0</v>
      </c>
      <c r="Q47" s="41" t="b">
        <f>IF(AND(Q46&lt;'Invoer Parameters'!$D$48,P47),TRUE(),FALSE())</f>
        <v>0</v>
      </c>
      <c r="R47" s="41" t="b">
        <f>IF(AND(R46&lt;'Invoer Parameters'!$D$48,Q47),TRUE(),FALSE())</f>
        <v>0</v>
      </c>
      <c r="S47" s="41" t="b">
        <f>IF(AND(S46&lt;'Invoer Parameters'!$D$48,R47),TRUE(),FALSE())</f>
        <v>0</v>
      </c>
      <c r="T47" s="41" t="b">
        <f>IF(AND(T46&lt;'Invoer Parameters'!$D$48,S47),TRUE(),FALSE())</f>
        <v>0</v>
      </c>
      <c r="U47" s="41" t="b">
        <f>IF(AND(U46&lt;'Invoer Parameters'!$D$48,T47),TRUE(),FALSE())</f>
        <v>0</v>
      </c>
      <c r="V47" s="41" t="b">
        <f>IF(AND(V46&lt;'Invoer Parameters'!$D$48,U47),TRUE(),FALSE())</f>
        <v>0</v>
      </c>
      <c r="W47" s="41" t="b">
        <f>IF(AND(W46&lt;'Invoer Parameters'!$D$48,V47),TRUE(),FALSE())</f>
        <v>0</v>
      </c>
      <c r="X47" s="41" t="b">
        <f>IF(AND(X46&lt;'Invoer Parameters'!$D$48,W47),TRUE(),FALSE())</f>
        <v>0</v>
      </c>
      <c r="Y47" s="41" t="b">
        <f>IF(AND(Y46&lt;'Invoer Parameters'!$D$48,X47),TRUE(),FALSE())</f>
        <v>0</v>
      </c>
      <c r="Z47" s="41" t="b">
        <f>IF(AND(Z46&lt;'Invoer Parameters'!$D$48,Y47),TRUE(),FALSE())</f>
        <v>0</v>
      </c>
      <c r="AA47" s="41" t="b">
        <f>IF(AND(AA46&lt;'Invoer Parameters'!$D$48,Z47),TRUE(),FALSE())</f>
        <v>0</v>
      </c>
      <c r="AB47" s="41" t="b">
        <f>IF(AND(AB46&lt;'Invoer Parameters'!$D$48,AA47),TRUE(),FALSE())</f>
        <v>0</v>
      </c>
      <c r="AC47" s="41" t="b">
        <f>IF(AND(AC46&lt;'Invoer Parameters'!$D$48,AB47),TRUE(),FALSE())</f>
        <v>0</v>
      </c>
      <c r="AD47" s="41" t="b">
        <f>IF(AND(AD46&lt;'Invoer Parameters'!$D$48,AC47),TRUE(),FALSE())</f>
        <v>0</v>
      </c>
      <c r="AE47" s="41" t="b">
        <f>IF(AND(AE46&lt;'Invoer Parameters'!$D$48,AD47),TRUE(),FALSE())</f>
        <v>0</v>
      </c>
      <c r="AF47" s="41" t="b">
        <f>IF(AND(AF46&lt;'Invoer Parameters'!$D$48,AE47),TRUE(),FALSE())</f>
        <v>0</v>
      </c>
      <c r="AG47" s="41" t="b">
        <f>IF(AND(AG46&lt;'Invoer Parameters'!$D$48,AF47),TRUE(),FALSE())</f>
        <v>0</v>
      </c>
      <c r="AH47" s="41" t="b">
        <f>IF(AND(AH46&lt;'Invoer Parameters'!$D$48,AG47),TRUE(),FALSE())</f>
        <v>0</v>
      </c>
      <c r="AI47" s="41" t="b">
        <f>IF(AND(AI46&lt;'Invoer Parameters'!$D$48,AH47),TRUE(),FALSE())</f>
        <v>0</v>
      </c>
      <c r="AJ47" s="41" t="b">
        <f>IF(AND(AJ46&lt;'Invoer Parameters'!$D$48,AI47),TRUE(),FALSE())</f>
        <v>0</v>
      </c>
      <c r="AK47" s="41" t="b">
        <f>IF(AND(AK46&lt;'Invoer Parameters'!$D$48,AJ47),TRUE(),FALSE())</f>
        <v>0</v>
      </c>
      <c r="AL47" s="41" t="b">
        <f>IF(AND(AL46&lt;'Invoer Parameters'!$D$48,AK47),TRUE(),FALSE())</f>
        <v>0</v>
      </c>
      <c r="AM47" s="41" t="b">
        <f>IF(AND(AM46&lt;'Invoer Parameters'!$D$48,AL47),TRUE(),FALSE())</f>
        <v>0</v>
      </c>
      <c r="AN47" s="41" t="b">
        <f>IF(AND(AN46&lt;'Invoer Parameters'!$D$48,AM47),TRUE(),FALSE())</f>
        <v>0</v>
      </c>
      <c r="AO47" s="41" t="b">
        <f>IF(AND(AO46&lt;'Invoer Parameters'!$D$48,AN47),TRUE(),FALSE())</f>
        <v>0</v>
      </c>
      <c r="AP47" s="41" t="b">
        <f>IF(AND(AP46&lt;'Invoer Parameters'!$D$48,AO47),TRUE(),FALSE())</f>
        <v>0</v>
      </c>
      <c r="AQ47" s="41" t="b">
        <f>IF(AND(AQ46&lt;'Invoer Parameters'!$D$48,AP47),TRUE(),FALSE())</f>
        <v>0</v>
      </c>
      <c r="AR47" s="41" t="b">
        <f>IF(AND(AR46&lt;'Invoer Parameters'!$D$48,AQ47),TRUE(),FALSE())</f>
        <v>0</v>
      </c>
      <c r="AS47" s="41" t="b">
        <f>IF(AND(AS46&lt;'Invoer Parameters'!$D$48,AR47),TRUE(),FALSE())</f>
        <v>0</v>
      </c>
    </row>
    <row r="48" spans="2:45" hidden="1">
      <c r="B48" s="41" t="s">
        <v>159</v>
      </c>
      <c r="C48" s="41" t="s">
        <v>40</v>
      </c>
      <c r="D48" s="41"/>
      <c r="E48" s="41">
        <f>'Invoer Parameters'!$E$68</f>
        <v>0</v>
      </c>
      <c r="F48" s="41">
        <v>0</v>
      </c>
      <c r="G48" s="41">
        <f>IF(AND(G$1&gt;=$E48,F49),F48+1,0)</f>
        <v>1</v>
      </c>
      <c r="H48" s="41">
        <f t="shared" ref="H48:AF48" si="89">IF(AND(H$1&gt;=$E48,G49),G48+1,0)</f>
        <v>0</v>
      </c>
      <c r="I48" s="41">
        <f t="shared" si="89"/>
        <v>0</v>
      </c>
      <c r="J48" s="41">
        <f t="shared" si="89"/>
        <v>0</v>
      </c>
      <c r="K48" s="41">
        <f t="shared" si="89"/>
        <v>0</v>
      </c>
      <c r="L48" s="41">
        <f t="shared" si="89"/>
        <v>0</v>
      </c>
      <c r="M48" s="41">
        <f t="shared" si="89"/>
        <v>0</v>
      </c>
      <c r="N48" s="41">
        <f t="shared" si="89"/>
        <v>0</v>
      </c>
      <c r="O48" s="41">
        <f t="shared" si="89"/>
        <v>0</v>
      </c>
      <c r="P48" s="41">
        <f t="shared" si="89"/>
        <v>0</v>
      </c>
      <c r="Q48" s="41">
        <f t="shared" si="89"/>
        <v>0</v>
      </c>
      <c r="R48" s="41">
        <f t="shared" si="89"/>
        <v>0</v>
      </c>
      <c r="S48" s="41">
        <f t="shared" si="89"/>
        <v>0</v>
      </c>
      <c r="T48" s="41">
        <f t="shared" si="89"/>
        <v>0</v>
      </c>
      <c r="U48" s="41">
        <f t="shared" si="89"/>
        <v>0</v>
      </c>
      <c r="V48" s="41">
        <f t="shared" si="89"/>
        <v>0</v>
      </c>
      <c r="W48" s="41">
        <f t="shared" si="89"/>
        <v>0</v>
      </c>
      <c r="X48" s="41">
        <f t="shared" si="89"/>
        <v>0</v>
      </c>
      <c r="Y48" s="41">
        <f t="shared" si="89"/>
        <v>0</v>
      </c>
      <c r="Z48" s="41">
        <f t="shared" si="89"/>
        <v>0</v>
      </c>
      <c r="AA48" s="41">
        <f t="shared" si="89"/>
        <v>0</v>
      </c>
      <c r="AB48" s="41">
        <f t="shared" si="89"/>
        <v>0</v>
      </c>
      <c r="AC48" s="41">
        <f t="shared" si="89"/>
        <v>0</v>
      </c>
      <c r="AD48" s="41">
        <f t="shared" si="89"/>
        <v>0</v>
      </c>
      <c r="AE48" s="41">
        <f t="shared" si="89"/>
        <v>0</v>
      </c>
      <c r="AF48" s="41">
        <f t="shared" si="89"/>
        <v>0</v>
      </c>
      <c r="AG48" s="41">
        <f t="shared" ref="AG48" si="90">IF(AND(AG$1&gt;=$E48,AF49),AF48+1,0)</f>
        <v>0</v>
      </c>
      <c r="AH48" s="41">
        <f t="shared" ref="AH48" si="91">IF(AND(AH$1&gt;=$E48,AG49),AG48+1,0)</f>
        <v>0</v>
      </c>
      <c r="AI48" s="41">
        <f t="shared" ref="AI48" si="92">IF(AND(AI$1&gt;=$E48,AH49),AH48+1,0)</f>
        <v>0</v>
      </c>
      <c r="AJ48" s="41">
        <f t="shared" ref="AJ48" si="93">IF(AND(AJ$1&gt;=$E48,AI49),AI48+1,0)</f>
        <v>0</v>
      </c>
      <c r="AK48" s="41">
        <f t="shared" ref="AK48" si="94">IF(AND(AK$1&gt;=$E48,AJ49),AJ48+1,0)</f>
        <v>0</v>
      </c>
      <c r="AL48" s="41">
        <f t="shared" ref="AL48" si="95">IF(AND(AL$1&gt;=$E48,AK49),AK48+1,0)</f>
        <v>0</v>
      </c>
      <c r="AM48" s="41">
        <f t="shared" ref="AM48" si="96">IF(AND(AM$1&gt;=$E48,AL49),AL48+1,0)</f>
        <v>0</v>
      </c>
      <c r="AN48" s="41">
        <f t="shared" ref="AN48" si="97">IF(AND(AN$1&gt;=$E48,AM49),AM48+1,0)</f>
        <v>0</v>
      </c>
      <c r="AO48" s="41">
        <f t="shared" ref="AO48" si="98">IF(AND(AO$1&gt;=$E48,AN49),AN48+1,0)</f>
        <v>0</v>
      </c>
      <c r="AP48" s="41">
        <f t="shared" ref="AP48" si="99">IF(AND(AP$1&gt;=$E48,AO49),AO48+1,0)</f>
        <v>0</v>
      </c>
      <c r="AQ48" s="41">
        <f t="shared" ref="AQ48" si="100">IF(AND(AQ$1&gt;=$E48,AP49),AP48+1,0)</f>
        <v>0</v>
      </c>
      <c r="AR48" s="41">
        <f t="shared" ref="AR48:AS48" si="101">IF(AND(AR$1&gt;=$E48,AQ49),AQ48+1,0)</f>
        <v>0</v>
      </c>
      <c r="AS48" s="41">
        <f t="shared" si="101"/>
        <v>0</v>
      </c>
    </row>
    <row r="49" spans="2:45" hidden="1">
      <c r="B49" s="41" t="s">
        <v>159</v>
      </c>
      <c r="C49" s="41" t="s">
        <v>41</v>
      </c>
      <c r="D49" s="41"/>
      <c r="E49" s="41"/>
      <c r="F49" s="41" t="b">
        <f>TRUE()</f>
        <v>1</v>
      </c>
      <c r="G49" s="41" t="b">
        <f>IF(AND(G48&lt;'Invoer Parameters'!$D$48,F49),TRUE(),FALSE())</f>
        <v>0</v>
      </c>
      <c r="H49" s="41" t="b">
        <f>IF(AND(H48&lt;'Invoer Parameters'!$D$48,G49),TRUE(),FALSE())</f>
        <v>0</v>
      </c>
      <c r="I49" s="41" t="b">
        <f>IF(AND(I48&lt;'Invoer Parameters'!$D$48,H49),TRUE(),FALSE())</f>
        <v>0</v>
      </c>
      <c r="J49" s="41" t="b">
        <f>IF(AND(J48&lt;'Invoer Parameters'!$D$48,I49),TRUE(),FALSE())</f>
        <v>0</v>
      </c>
      <c r="K49" s="41" t="b">
        <f>IF(AND(K48&lt;'Invoer Parameters'!$D$48,J49),TRUE(),FALSE())</f>
        <v>0</v>
      </c>
      <c r="L49" s="41" t="b">
        <f>IF(AND(L48&lt;'Invoer Parameters'!$D$48,K49),TRUE(),FALSE())</f>
        <v>0</v>
      </c>
      <c r="M49" s="41" t="b">
        <f>IF(AND(M48&lt;'Invoer Parameters'!$D$48,L49),TRUE(),FALSE())</f>
        <v>0</v>
      </c>
      <c r="N49" s="41" t="b">
        <f>IF(AND(N48&lt;'Invoer Parameters'!$D$48,M49),TRUE(),FALSE())</f>
        <v>0</v>
      </c>
      <c r="O49" s="41" t="b">
        <f>IF(AND(O48&lt;'Invoer Parameters'!$D$48,N49),TRUE(),FALSE())</f>
        <v>0</v>
      </c>
      <c r="P49" s="41" t="b">
        <f>IF(AND(P48&lt;'Invoer Parameters'!$D$48,O49),TRUE(),FALSE())</f>
        <v>0</v>
      </c>
      <c r="Q49" s="41" t="b">
        <f>IF(AND(Q48&lt;'Invoer Parameters'!$D$48,P49),TRUE(),FALSE())</f>
        <v>0</v>
      </c>
      <c r="R49" s="41" t="b">
        <f>IF(AND(R48&lt;'Invoer Parameters'!$D$48,Q49),TRUE(),FALSE())</f>
        <v>0</v>
      </c>
      <c r="S49" s="41" t="b">
        <f>IF(AND(S48&lt;'Invoer Parameters'!$D$48,R49),TRUE(),FALSE())</f>
        <v>0</v>
      </c>
      <c r="T49" s="41" t="b">
        <f>IF(AND(T48&lt;'Invoer Parameters'!$D$48,S49),TRUE(),FALSE())</f>
        <v>0</v>
      </c>
      <c r="U49" s="41" t="b">
        <f>IF(AND(U48&lt;'Invoer Parameters'!$D$48,T49),TRUE(),FALSE())</f>
        <v>0</v>
      </c>
      <c r="V49" s="41" t="b">
        <f>IF(AND(V48&lt;'Invoer Parameters'!$D$48,U49),TRUE(),FALSE())</f>
        <v>0</v>
      </c>
      <c r="W49" s="41" t="b">
        <f>IF(AND(W48&lt;'Invoer Parameters'!$D$48,V49),TRUE(),FALSE())</f>
        <v>0</v>
      </c>
      <c r="X49" s="41" t="b">
        <f>IF(AND(X48&lt;'Invoer Parameters'!$D$48,W49),TRUE(),FALSE())</f>
        <v>0</v>
      </c>
      <c r="Y49" s="41" t="b">
        <f>IF(AND(Y48&lt;'Invoer Parameters'!$D$48,X49),TRUE(),FALSE())</f>
        <v>0</v>
      </c>
      <c r="Z49" s="41" t="b">
        <f>IF(AND(Z48&lt;'Invoer Parameters'!$D$48,Y49),TRUE(),FALSE())</f>
        <v>0</v>
      </c>
      <c r="AA49" s="41" t="b">
        <f>IF(AND(AA48&lt;'Invoer Parameters'!$D$48,Z49),TRUE(),FALSE())</f>
        <v>0</v>
      </c>
      <c r="AB49" s="41" t="b">
        <f>IF(AND(AB48&lt;'Invoer Parameters'!$D$48,AA49),TRUE(),FALSE())</f>
        <v>0</v>
      </c>
      <c r="AC49" s="41" t="b">
        <f>IF(AND(AC48&lt;'Invoer Parameters'!$D$48,AB49),TRUE(),FALSE())</f>
        <v>0</v>
      </c>
      <c r="AD49" s="41" t="b">
        <f>IF(AND(AD48&lt;'Invoer Parameters'!$D$48,AC49),TRUE(),FALSE())</f>
        <v>0</v>
      </c>
      <c r="AE49" s="41" t="b">
        <f>IF(AND(AE48&lt;'Invoer Parameters'!$D$48,AD49),TRUE(),FALSE())</f>
        <v>0</v>
      </c>
      <c r="AF49" s="41" t="b">
        <f>IF(AND(AF48&lt;'Invoer Parameters'!$D$48,AE49),TRUE(),FALSE())</f>
        <v>0</v>
      </c>
      <c r="AG49" s="41" t="b">
        <f>IF(AND(AG48&lt;'Invoer Parameters'!$D$48,AF49),TRUE(),FALSE())</f>
        <v>0</v>
      </c>
      <c r="AH49" s="41" t="b">
        <f>IF(AND(AH48&lt;'Invoer Parameters'!$D$48,AG49),TRUE(),FALSE())</f>
        <v>0</v>
      </c>
      <c r="AI49" s="41" t="b">
        <f>IF(AND(AI48&lt;'Invoer Parameters'!$D$48,AH49),TRUE(),FALSE())</f>
        <v>0</v>
      </c>
      <c r="AJ49" s="41" t="b">
        <f>IF(AND(AJ48&lt;'Invoer Parameters'!$D$48,AI49),TRUE(),FALSE())</f>
        <v>0</v>
      </c>
      <c r="AK49" s="41" t="b">
        <f>IF(AND(AK48&lt;'Invoer Parameters'!$D$48,AJ49),TRUE(),FALSE())</f>
        <v>0</v>
      </c>
      <c r="AL49" s="41" t="b">
        <f>IF(AND(AL48&lt;'Invoer Parameters'!$D$48,AK49),TRUE(),FALSE())</f>
        <v>0</v>
      </c>
      <c r="AM49" s="41" t="b">
        <f>IF(AND(AM48&lt;'Invoer Parameters'!$D$48,AL49),TRUE(),FALSE())</f>
        <v>0</v>
      </c>
      <c r="AN49" s="41" t="b">
        <f>IF(AND(AN48&lt;'Invoer Parameters'!$D$48,AM49),TRUE(),FALSE())</f>
        <v>0</v>
      </c>
      <c r="AO49" s="41" t="b">
        <f>IF(AND(AO48&lt;'Invoer Parameters'!$D$48,AN49),TRUE(),FALSE())</f>
        <v>0</v>
      </c>
      <c r="AP49" s="41" t="b">
        <f>IF(AND(AP48&lt;'Invoer Parameters'!$D$48,AO49),TRUE(),FALSE())</f>
        <v>0</v>
      </c>
      <c r="AQ49" s="41" t="b">
        <f>IF(AND(AQ48&lt;'Invoer Parameters'!$D$48,AP49),TRUE(),FALSE())</f>
        <v>0</v>
      </c>
      <c r="AR49" s="41" t="b">
        <f>IF(AND(AR48&lt;'Invoer Parameters'!$D$48,AQ49),TRUE(),FALSE())</f>
        <v>0</v>
      </c>
      <c r="AS49" s="41" t="b">
        <f>IF(AND(AS48&lt;'Invoer Parameters'!$D$48,AR49),TRUE(),FALSE())</f>
        <v>0</v>
      </c>
    </row>
    <row r="50" spans="2:45" hidden="1">
      <c r="B50" s="41" t="s">
        <v>159</v>
      </c>
      <c r="C50" s="41" t="s">
        <v>181</v>
      </c>
      <c r="D50" s="41"/>
      <c r="E50" s="41">
        <f>'Invoer Parameters'!$E$69</f>
        <v>0</v>
      </c>
      <c r="F50" s="41">
        <v>0</v>
      </c>
      <c r="G50" s="41">
        <f t="shared" ref="G50:G52" si="102">IF(AND(G$1&gt;=$E50,F51),F50+1,0)</f>
        <v>1</v>
      </c>
      <c r="H50" s="41">
        <f t="shared" ref="H50" si="103">IF(AND(H$1&gt;=$E50,G51),G50+1,0)</f>
        <v>0</v>
      </c>
      <c r="I50" s="41">
        <f t="shared" ref="I50" si="104">IF(AND(I$1&gt;=$E50,H51),H50+1,0)</f>
        <v>0</v>
      </c>
      <c r="J50" s="41">
        <f t="shared" ref="J50" si="105">IF(AND(J$1&gt;=$E50,I51),I50+1,0)</f>
        <v>0</v>
      </c>
      <c r="K50" s="41">
        <f t="shared" ref="K50" si="106">IF(AND(K$1&gt;=$E50,J51),J50+1,0)</f>
        <v>0</v>
      </c>
      <c r="L50" s="41">
        <f t="shared" ref="L50" si="107">IF(AND(L$1&gt;=$E50,K51),K50+1,0)</f>
        <v>0</v>
      </c>
      <c r="M50" s="41">
        <f t="shared" ref="M50" si="108">IF(AND(M$1&gt;=$E50,L51),L50+1,0)</f>
        <v>0</v>
      </c>
      <c r="N50" s="41">
        <f t="shared" ref="N50" si="109">IF(AND(N$1&gt;=$E50,M51),M50+1,0)</f>
        <v>0</v>
      </c>
      <c r="O50" s="41">
        <f t="shared" ref="O50" si="110">IF(AND(O$1&gt;=$E50,N51),N50+1,0)</f>
        <v>0</v>
      </c>
      <c r="P50" s="41">
        <f t="shared" ref="P50" si="111">IF(AND(P$1&gt;=$E50,O51),O50+1,0)</f>
        <v>0</v>
      </c>
      <c r="Q50" s="41">
        <f t="shared" ref="Q50" si="112">IF(AND(Q$1&gt;=$E50,P51),P50+1,0)</f>
        <v>0</v>
      </c>
      <c r="R50" s="41">
        <f t="shared" ref="R50" si="113">IF(AND(R$1&gt;=$E50,Q51),Q50+1,0)</f>
        <v>0</v>
      </c>
      <c r="S50" s="41">
        <f t="shared" ref="S50" si="114">IF(AND(S$1&gt;=$E50,R51),R50+1,0)</f>
        <v>0</v>
      </c>
      <c r="T50" s="41">
        <f t="shared" ref="T50" si="115">IF(AND(T$1&gt;=$E50,S51),S50+1,0)</f>
        <v>0</v>
      </c>
      <c r="U50" s="41">
        <f t="shared" ref="U50" si="116">IF(AND(U$1&gt;=$E50,T51),T50+1,0)</f>
        <v>0</v>
      </c>
      <c r="V50" s="41">
        <f t="shared" ref="V50" si="117">IF(AND(V$1&gt;=$E50,U51),U50+1,0)</f>
        <v>0</v>
      </c>
      <c r="W50" s="41">
        <f t="shared" ref="W50" si="118">IF(AND(W$1&gt;=$E50,V51),V50+1,0)</f>
        <v>0</v>
      </c>
      <c r="X50" s="41">
        <f t="shared" ref="X50" si="119">IF(AND(X$1&gt;=$E50,W51),W50+1,0)</f>
        <v>0</v>
      </c>
      <c r="Y50" s="41">
        <f t="shared" ref="Y50" si="120">IF(AND(Y$1&gt;=$E50,X51),X50+1,0)</f>
        <v>0</v>
      </c>
      <c r="Z50" s="41">
        <f t="shared" ref="Z50" si="121">IF(AND(Z$1&gt;=$E50,Y51),Y50+1,0)</f>
        <v>0</v>
      </c>
      <c r="AA50" s="41">
        <f t="shared" ref="AA50" si="122">IF(AND(AA$1&gt;=$E50,Z51),Z50+1,0)</f>
        <v>0</v>
      </c>
      <c r="AB50" s="41">
        <f t="shared" ref="AB50" si="123">IF(AND(AB$1&gt;=$E50,AA51),AA50+1,0)</f>
        <v>0</v>
      </c>
      <c r="AC50" s="41">
        <f t="shared" ref="AC50" si="124">IF(AND(AC$1&gt;=$E50,AB51),AB50+1,0)</f>
        <v>0</v>
      </c>
      <c r="AD50" s="41">
        <f t="shared" ref="AD50" si="125">IF(AND(AD$1&gt;=$E50,AC51),AC50+1,0)</f>
        <v>0</v>
      </c>
      <c r="AE50" s="41">
        <f t="shared" ref="AE50:AF50" si="126">IF(AND(AE$1&gt;=$E50,AD51),AD50+1,0)</f>
        <v>0</v>
      </c>
      <c r="AF50" s="41">
        <f t="shared" si="126"/>
        <v>0</v>
      </c>
      <c r="AG50" s="41">
        <f t="shared" ref="AG50" si="127">IF(AND(AG$1&gt;=$E50,AF51),AF50+1,0)</f>
        <v>0</v>
      </c>
      <c r="AH50" s="41">
        <f t="shared" ref="AH50" si="128">IF(AND(AH$1&gt;=$E50,AG51),AG50+1,0)</f>
        <v>0</v>
      </c>
      <c r="AI50" s="41">
        <f t="shared" ref="AI50" si="129">IF(AND(AI$1&gt;=$E50,AH51),AH50+1,0)</f>
        <v>0</v>
      </c>
      <c r="AJ50" s="41">
        <f t="shared" ref="AJ50" si="130">IF(AND(AJ$1&gt;=$E50,AI51),AI50+1,0)</f>
        <v>0</v>
      </c>
      <c r="AK50" s="41">
        <f t="shared" ref="AK50" si="131">IF(AND(AK$1&gt;=$E50,AJ51),AJ50+1,0)</f>
        <v>0</v>
      </c>
      <c r="AL50" s="41">
        <f t="shared" ref="AL50" si="132">IF(AND(AL$1&gt;=$E50,AK51),AK50+1,0)</f>
        <v>0</v>
      </c>
      <c r="AM50" s="41">
        <f t="shared" ref="AM50" si="133">IF(AND(AM$1&gt;=$E50,AL51),AL50+1,0)</f>
        <v>0</v>
      </c>
      <c r="AN50" s="41">
        <f t="shared" ref="AN50" si="134">IF(AND(AN$1&gt;=$E50,AM51),AM50+1,0)</f>
        <v>0</v>
      </c>
      <c r="AO50" s="41">
        <f t="shared" ref="AO50" si="135">IF(AND(AO$1&gt;=$E50,AN51),AN50+1,0)</f>
        <v>0</v>
      </c>
      <c r="AP50" s="41">
        <f t="shared" ref="AP50" si="136">IF(AND(AP$1&gt;=$E50,AO51),AO50+1,0)</f>
        <v>0</v>
      </c>
      <c r="AQ50" s="41">
        <f t="shared" ref="AQ50" si="137">IF(AND(AQ$1&gt;=$E50,AP51),AP50+1,0)</f>
        <v>0</v>
      </c>
      <c r="AR50" s="41">
        <f t="shared" ref="AR50:AS50" si="138">IF(AND(AR$1&gt;=$E50,AQ51),AQ50+1,0)</f>
        <v>0</v>
      </c>
      <c r="AS50" s="41">
        <f t="shared" si="138"/>
        <v>0</v>
      </c>
    </row>
    <row r="51" spans="2:45" hidden="1">
      <c r="B51" s="41" t="s">
        <v>159</v>
      </c>
      <c r="C51" s="41" t="s">
        <v>41</v>
      </c>
      <c r="D51" s="41"/>
      <c r="E51" s="41"/>
      <c r="F51" s="41" t="b">
        <f>TRUE()</f>
        <v>1</v>
      </c>
      <c r="G51" s="41" t="b">
        <f>IF(AND(G50&lt;'Invoer Parameters'!$D$48,F51),TRUE(),FALSE())</f>
        <v>0</v>
      </c>
      <c r="H51" s="41" t="b">
        <f>IF(AND(H50&lt;'Invoer Parameters'!$D$48,G51),TRUE(),FALSE())</f>
        <v>0</v>
      </c>
      <c r="I51" s="41" t="b">
        <f>IF(AND(I50&lt;'Invoer Parameters'!$D$48,H51),TRUE(),FALSE())</f>
        <v>0</v>
      </c>
      <c r="J51" s="41" t="b">
        <f>IF(AND(J50&lt;'Invoer Parameters'!$D$48,I51),TRUE(),FALSE())</f>
        <v>0</v>
      </c>
      <c r="K51" s="41" t="b">
        <f>IF(AND(K50&lt;'Invoer Parameters'!$D$48,J51),TRUE(),FALSE())</f>
        <v>0</v>
      </c>
      <c r="L51" s="41" t="b">
        <f>IF(AND(L50&lt;'Invoer Parameters'!$D$48,K51),TRUE(),FALSE())</f>
        <v>0</v>
      </c>
      <c r="M51" s="41" t="b">
        <f>IF(AND(M50&lt;'Invoer Parameters'!$D$48,L51),TRUE(),FALSE())</f>
        <v>0</v>
      </c>
      <c r="N51" s="41" t="b">
        <f>IF(AND(N50&lt;'Invoer Parameters'!$D$48,M51),TRUE(),FALSE())</f>
        <v>0</v>
      </c>
      <c r="O51" s="41" t="b">
        <f>IF(AND(O50&lt;'Invoer Parameters'!$D$48,N51),TRUE(),FALSE())</f>
        <v>0</v>
      </c>
      <c r="P51" s="41" t="b">
        <f>IF(AND(P50&lt;'Invoer Parameters'!$D$48,O51),TRUE(),FALSE())</f>
        <v>0</v>
      </c>
      <c r="Q51" s="41" t="b">
        <f>IF(AND(Q50&lt;'Invoer Parameters'!$D$48,P51),TRUE(),FALSE())</f>
        <v>0</v>
      </c>
      <c r="R51" s="41" t="b">
        <f>IF(AND(R50&lt;'Invoer Parameters'!$D$48,Q51),TRUE(),FALSE())</f>
        <v>0</v>
      </c>
      <c r="S51" s="41" t="b">
        <f>IF(AND(S50&lt;'Invoer Parameters'!$D$48,R51),TRUE(),FALSE())</f>
        <v>0</v>
      </c>
      <c r="T51" s="41" t="b">
        <f>IF(AND(T50&lt;'Invoer Parameters'!$D$48,S51),TRUE(),FALSE())</f>
        <v>0</v>
      </c>
      <c r="U51" s="41" t="b">
        <f>IF(AND(U50&lt;'Invoer Parameters'!$D$48,T51),TRUE(),FALSE())</f>
        <v>0</v>
      </c>
      <c r="V51" s="41" t="b">
        <f>IF(AND(V50&lt;'Invoer Parameters'!$D$48,U51),TRUE(),FALSE())</f>
        <v>0</v>
      </c>
      <c r="W51" s="41" t="b">
        <f>IF(AND(W50&lt;'Invoer Parameters'!$D$48,V51),TRUE(),FALSE())</f>
        <v>0</v>
      </c>
      <c r="X51" s="41" t="b">
        <f>IF(AND(X50&lt;'Invoer Parameters'!$D$48,W51),TRUE(),FALSE())</f>
        <v>0</v>
      </c>
      <c r="Y51" s="41" t="b">
        <f>IF(AND(Y50&lt;'Invoer Parameters'!$D$48,X51),TRUE(),FALSE())</f>
        <v>0</v>
      </c>
      <c r="Z51" s="41" t="b">
        <f>IF(AND(Z50&lt;'Invoer Parameters'!$D$48,Y51),TRUE(),FALSE())</f>
        <v>0</v>
      </c>
      <c r="AA51" s="41" t="b">
        <f>IF(AND(AA50&lt;'Invoer Parameters'!$D$48,Z51),TRUE(),FALSE())</f>
        <v>0</v>
      </c>
      <c r="AB51" s="41" t="b">
        <f>IF(AND(AB50&lt;'Invoer Parameters'!$D$48,AA51),TRUE(),FALSE())</f>
        <v>0</v>
      </c>
      <c r="AC51" s="41" t="b">
        <f>IF(AND(AC50&lt;'Invoer Parameters'!$D$48,AB51),TRUE(),FALSE())</f>
        <v>0</v>
      </c>
      <c r="AD51" s="41" t="b">
        <f>IF(AND(AD50&lt;'Invoer Parameters'!$D$48,AC51),TRUE(),FALSE())</f>
        <v>0</v>
      </c>
      <c r="AE51" s="41" t="b">
        <f>IF(AND(AE50&lt;'Invoer Parameters'!$D$48,AD51),TRUE(),FALSE())</f>
        <v>0</v>
      </c>
      <c r="AF51" s="41" t="b">
        <f>IF(AND(AF50&lt;'Invoer Parameters'!$D$48,AE51),TRUE(),FALSE())</f>
        <v>0</v>
      </c>
      <c r="AG51" s="41" t="b">
        <f>IF(AND(AG50&lt;'Invoer Parameters'!$D$48,AF51),TRUE(),FALSE())</f>
        <v>0</v>
      </c>
      <c r="AH51" s="41" t="b">
        <f>IF(AND(AH50&lt;'Invoer Parameters'!$D$48,AG51),TRUE(),FALSE())</f>
        <v>0</v>
      </c>
      <c r="AI51" s="41" t="b">
        <f>IF(AND(AI50&lt;'Invoer Parameters'!$D$48,AH51),TRUE(),FALSE())</f>
        <v>0</v>
      </c>
      <c r="AJ51" s="41" t="b">
        <f>IF(AND(AJ50&lt;'Invoer Parameters'!$D$48,AI51),TRUE(),FALSE())</f>
        <v>0</v>
      </c>
      <c r="AK51" s="41" t="b">
        <f>IF(AND(AK50&lt;'Invoer Parameters'!$D$48,AJ51),TRUE(),FALSE())</f>
        <v>0</v>
      </c>
      <c r="AL51" s="41" t="b">
        <f>IF(AND(AL50&lt;'Invoer Parameters'!$D$48,AK51),TRUE(),FALSE())</f>
        <v>0</v>
      </c>
      <c r="AM51" s="41" t="b">
        <f>IF(AND(AM50&lt;'Invoer Parameters'!$D$48,AL51),TRUE(),FALSE())</f>
        <v>0</v>
      </c>
      <c r="AN51" s="41" t="b">
        <f>IF(AND(AN50&lt;'Invoer Parameters'!$D$48,AM51),TRUE(),FALSE())</f>
        <v>0</v>
      </c>
      <c r="AO51" s="41" t="b">
        <f>IF(AND(AO50&lt;'Invoer Parameters'!$D$48,AN51),TRUE(),FALSE())</f>
        <v>0</v>
      </c>
      <c r="AP51" s="41" t="b">
        <f>IF(AND(AP50&lt;'Invoer Parameters'!$D$48,AO51),TRUE(),FALSE())</f>
        <v>0</v>
      </c>
      <c r="AQ51" s="41" t="b">
        <f>IF(AND(AQ50&lt;'Invoer Parameters'!$D$48,AP51),TRUE(),FALSE())</f>
        <v>0</v>
      </c>
      <c r="AR51" s="41" t="b">
        <f>IF(AND(AR50&lt;'Invoer Parameters'!$D$48,AQ51),TRUE(),FALSE())</f>
        <v>0</v>
      </c>
      <c r="AS51" s="41" t="b">
        <f>IF(AND(AS50&lt;'Invoer Parameters'!$D$48,AR51),TRUE(),FALSE())</f>
        <v>0</v>
      </c>
    </row>
    <row r="52" spans="2:45" hidden="1">
      <c r="B52" s="41" t="s">
        <v>159</v>
      </c>
      <c r="C52" s="41" t="s">
        <v>182</v>
      </c>
      <c r="D52" s="41"/>
      <c r="E52" s="41">
        <f>'Invoer Parameters'!$E$70</f>
        <v>0</v>
      </c>
      <c r="F52" s="41">
        <v>0</v>
      </c>
      <c r="G52" s="41">
        <f t="shared" si="102"/>
        <v>1</v>
      </c>
      <c r="H52" s="41">
        <f t="shared" ref="H52" si="139">IF(AND(H$1&gt;=$E52,G53),G52+1,0)</f>
        <v>0</v>
      </c>
      <c r="I52" s="41">
        <f t="shared" ref="I52" si="140">IF(AND(I$1&gt;=$E52,H53),H52+1,0)</f>
        <v>0</v>
      </c>
      <c r="J52" s="41">
        <f t="shared" ref="J52" si="141">IF(AND(J$1&gt;=$E52,I53),I52+1,0)</f>
        <v>0</v>
      </c>
      <c r="K52" s="41">
        <f t="shared" ref="K52" si="142">IF(AND(K$1&gt;=$E52,J53),J52+1,0)</f>
        <v>0</v>
      </c>
      <c r="L52" s="41">
        <f t="shared" ref="L52" si="143">IF(AND(L$1&gt;=$E52,K53),K52+1,0)</f>
        <v>0</v>
      </c>
      <c r="M52" s="41">
        <f t="shared" ref="M52" si="144">IF(AND(M$1&gt;=$E52,L53),L52+1,0)</f>
        <v>0</v>
      </c>
      <c r="N52" s="41">
        <f t="shared" ref="N52" si="145">IF(AND(N$1&gt;=$E52,M53),M52+1,0)</f>
        <v>0</v>
      </c>
      <c r="O52" s="41">
        <f t="shared" ref="O52" si="146">IF(AND(O$1&gt;=$E52,N53),N52+1,0)</f>
        <v>0</v>
      </c>
      <c r="P52" s="41">
        <f t="shared" ref="P52" si="147">IF(AND(P$1&gt;=$E52,O53),O52+1,0)</f>
        <v>0</v>
      </c>
      <c r="Q52" s="41">
        <f t="shared" ref="Q52" si="148">IF(AND(Q$1&gt;=$E52,P53),P52+1,0)</f>
        <v>0</v>
      </c>
      <c r="R52" s="41">
        <f t="shared" ref="R52" si="149">IF(AND(R$1&gt;=$E52,Q53),Q52+1,0)</f>
        <v>0</v>
      </c>
      <c r="S52" s="41">
        <f t="shared" ref="S52" si="150">IF(AND(S$1&gt;=$E52,R53),R52+1,0)</f>
        <v>0</v>
      </c>
      <c r="T52" s="41">
        <f t="shared" ref="T52" si="151">IF(AND(T$1&gt;=$E52,S53),S52+1,0)</f>
        <v>0</v>
      </c>
      <c r="U52" s="41">
        <f t="shared" ref="U52" si="152">IF(AND(U$1&gt;=$E52,T53),T52+1,0)</f>
        <v>0</v>
      </c>
      <c r="V52" s="41">
        <f t="shared" ref="V52" si="153">IF(AND(V$1&gt;=$E52,U53),U52+1,0)</f>
        <v>0</v>
      </c>
      <c r="W52" s="41">
        <f t="shared" ref="W52" si="154">IF(AND(W$1&gt;=$E52,V53),V52+1,0)</f>
        <v>0</v>
      </c>
      <c r="X52" s="41">
        <f t="shared" ref="X52" si="155">IF(AND(X$1&gt;=$E52,W53),W52+1,0)</f>
        <v>0</v>
      </c>
      <c r="Y52" s="41">
        <f t="shared" ref="Y52" si="156">IF(AND(Y$1&gt;=$E52,X53),X52+1,0)</f>
        <v>0</v>
      </c>
      <c r="Z52" s="41">
        <f t="shared" ref="Z52" si="157">IF(AND(Z$1&gt;=$E52,Y53),Y52+1,0)</f>
        <v>0</v>
      </c>
      <c r="AA52" s="41">
        <f t="shared" ref="AA52" si="158">IF(AND(AA$1&gt;=$E52,Z53),Z52+1,0)</f>
        <v>0</v>
      </c>
      <c r="AB52" s="41">
        <f t="shared" ref="AB52" si="159">IF(AND(AB$1&gt;=$E52,AA53),AA52+1,0)</f>
        <v>0</v>
      </c>
      <c r="AC52" s="41">
        <f t="shared" ref="AC52" si="160">IF(AND(AC$1&gt;=$E52,AB53),AB52+1,0)</f>
        <v>0</v>
      </c>
      <c r="AD52" s="41">
        <f t="shared" ref="AD52" si="161">IF(AND(AD$1&gt;=$E52,AC53),AC52+1,0)</f>
        <v>0</v>
      </c>
      <c r="AE52" s="41">
        <f t="shared" ref="AE52:AF52" si="162">IF(AND(AE$1&gt;=$E52,AD53),AD52+1,0)</f>
        <v>0</v>
      </c>
      <c r="AF52" s="41">
        <f t="shared" si="162"/>
        <v>0</v>
      </c>
      <c r="AG52" s="41">
        <f t="shared" ref="AG52" si="163">IF(AND(AG$1&gt;=$E52,AF53),AF52+1,0)</f>
        <v>0</v>
      </c>
      <c r="AH52" s="41">
        <f t="shared" ref="AH52" si="164">IF(AND(AH$1&gt;=$E52,AG53),AG52+1,0)</f>
        <v>0</v>
      </c>
      <c r="AI52" s="41">
        <f t="shared" ref="AI52" si="165">IF(AND(AI$1&gt;=$E52,AH53),AH52+1,0)</f>
        <v>0</v>
      </c>
      <c r="AJ52" s="41">
        <f t="shared" ref="AJ52" si="166">IF(AND(AJ$1&gt;=$E52,AI53),AI52+1,0)</f>
        <v>0</v>
      </c>
      <c r="AK52" s="41">
        <f t="shared" ref="AK52" si="167">IF(AND(AK$1&gt;=$E52,AJ53),AJ52+1,0)</f>
        <v>0</v>
      </c>
      <c r="AL52" s="41">
        <f t="shared" ref="AL52" si="168">IF(AND(AL$1&gt;=$E52,AK53),AK52+1,0)</f>
        <v>0</v>
      </c>
      <c r="AM52" s="41">
        <f t="shared" ref="AM52" si="169">IF(AND(AM$1&gt;=$E52,AL53),AL52+1,0)</f>
        <v>0</v>
      </c>
      <c r="AN52" s="41">
        <f t="shared" ref="AN52" si="170">IF(AND(AN$1&gt;=$E52,AM53),AM52+1,0)</f>
        <v>0</v>
      </c>
      <c r="AO52" s="41">
        <f t="shared" ref="AO52" si="171">IF(AND(AO$1&gt;=$E52,AN53),AN52+1,0)</f>
        <v>0</v>
      </c>
      <c r="AP52" s="41">
        <f t="shared" ref="AP52" si="172">IF(AND(AP$1&gt;=$E52,AO53),AO52+1,0)</f>
        <v>0</v>
      </c>
      <c r="AQ52" s="41">
        <f t="shared" ref="AQ52" si="173">IF(AND(AQ$1&gt;=$E52,AP53),AP52+1,0)</f>
        <v>0</v>
      </c>
      <c r="AR52" s="41">
        <f t="shared" ref="AR52:AS52" si="174">IF(AND(AR$1&gt;=$E52,AQ53),AQ52+1,0)</f>
        <v>0</v>
      </c>
      <c r="AS52" s="41">
        <f t="shared" si="174"/>
        <v>0</v>
      </c>
    </row>
    <row r="53" spans="2:45" hidden="1">
      <c r="B53" s="41" t="s">
        <v>159</v>
      </c>
      <c r="C53" s="41" t="s">
        <v>41</v>
      </c>
      <c r="D53" s="41"/>
      <c r="E53" s="41"/>
      <c r="F53" s="41" t="b">
        <f>TRUE()</f>
        <v>1</v>
      </c>
      <c r="G53" s="41" t="b">
        <f>IF(AND(G52&lt;'Invoer Parameters'!$D$48,F53),TRUE(),FALSE())</f>
        <v>0</v>
      </c>
      <c r="H53" s="41" t="b">
        <f>IF(AND(H52&lt;'Invoer Parameters'!$D$48,G53),TRUE(),FALSE())</f>
        <v>0</v>
      </c>
      <c r="I53" s="41" t="b">
        <f>IF(AND(I52&lt;'Invoer Parameters'!$D$48,H53),TRUE(),FALSE())</f>
        <v>0</v>
      </c>
      <c r="J53" s="41" t="b">
        <f>IF(AND(J52&lt;'Invoer Parameters'!$D$48,I53),TRUE(),FALSE())</f>
        <v>0</v>
      </c>
      <c r="K53" s="41" t="b">
        <f>IF(AND(K52&lt;'Invoer Parameters'!$D$48,J53),TRUE(),FALSE())</f>
        <v>0</v>
      </c>
      <c r="L53" s="41" t="b">
        <f>IF(AND(L52&lt;'Invoer Parameters'!$D$48,K53),TRUE(),FALSE())</f>
        <v>0</v>
      </c>
      <c r="M53" s="41" t="b">
        <f>IF(AND(M52&lt;'Invoer Parameters'!$D$48,L53),TRUE(),FALSE())</f>
        <v>0</v>
      </c>
      <c r="N53" s="41" t="b">
        <f>IF(AND(N52&lt;'Invoer Parameters'!$D$48,M53),TRUE(),FALSE())</f>
        <v>0</v>
      </c>
      <c r="O53" s="41" t="b">
        <f>IF(AND(O52&lt;'Invoer Parameters'!$D$48,N53),TRUE(),FALSE())</f>
        <v>0</v>
      </c>
      <c r="P53" s="41" t="b">
        <f>IF(AND(P52&lt;'Invoer Parameters'!$D$48,O53),TRUE(),FALSE())</f>
        <v>0</v>
      </c>
      <c r="Q53" s="41" t="b">
        <f>IF(AND(Q52&lt;'Invoer Parameters'!$D$48,P53),TRUE(),FALSE())</f>
        <v>0</v>
      </c>
      <c r="R53" s="41" t="b">
        <f>IF(AND(R52&lt;'Invoer Parameters'!$D$48,Q53),TRUE(),FALSE())</f>
        <v>0</v>
      </c>
      <c r="S53" s="41" t="b">
        <f>IF(AND(S52&lt;'Invoer Parameters'!$D$48,R53),TRUE(),FALSE())</f>
        <v>0</v>
      </c>
      <c r="T53" s="41" t="b">
        <f>IF(AND(T52&lt;'Invoer Parameters'!$D$48,S53),TRUE(),FALSE())</f>
        <v>0</v>
      </c>
      <c r="U53" s="41" t="b">
        <f>IF(AND(U52&lt;'Invoer Parameters'!$D$48,T53),TRUE(),FALSE())</f>
        <v>0</v>
      </c>
      <c r="V53" s="41" t="b">
        <f>IF(AND(V52&lt;'Invoer Parameters'!$D$48,U53),TRUE(),FALSE())</f>
        <v>0</v>
      </c>
      <c r="W53" s="41" t="b">
        <f>IF(AND(W52&lt;'Invoer Parameters'!$D$48,V53),TRUE(),FALSE())</f>
        <v>0</v>
      </c>
      <c r="X53" s="41" t="b">
        <f>IF(AND(X52&lt;'Invoer Parameters'!$D$48,W53),TRUE(),FALSE())</f>
        <v>0</v>
      </c>
      <c r="Y53" s="41" t="b">
        <f>IF(AND(Y52&lt;'Invoer Parameters'!$D$48,X53),TRUE(),FALSE())</f>
        <v>0</v>
      </c>
      <c r="Z53" s="41" t="b">
        <f>IF(AND(Z52&lt;'Invoer Parameters'!$D$48,Y53),TRUE(),FALSE())</f>
        <v>0</v>
      </c>
      <c r="AA53" s="41" t="b">
        <f>IF(AND(AA52&lt;'Invoer Parameters'!$D$48,Z53),TRUE(),FALSE())</f>
        <v>0</v>
      </c>
      <c r="AB53" s="41" t="b">
        <f>IF(AND(AB52&lt;'Invoer Parameters'!$D$48,AA53),TRUE(),FALSE())</f>
        <v>0</v>
      </c>
      <c r="AC53" s="41" t="b">
        <f>IF(AND(AC52&lt;'Invoer Parameters'!$D$48,AB53),TRUE(),FALSE())</f>
        <v>0</v>
      </c>
      <c r="AD53" s="41" t="b">
        <f>IF(AND(AD52&lt;'Invoer Parameters'!$D$48,AC53),TRUE(),FALSE())</f>
        <v>0</v>
      </c>
      <c r="AE53" s="41" t="b">
        <f>IF(AND(AE52&lt;'Invoer Parameters'!$D$48,AD53),TRUE(),FALSE())</f>
        <v>0</v>
      </c>
      <c r="AF53" s="41" t="b">
        <f>IF(AND(AF52&lt;'Invoer Parameters'!$D$48,AE53),TRUE(),FALSE())</f>
        <v>0</v>
      </c>
      <c r="AG53" s="41" t="b">
        <f>IF(AND(AG52&lt;'Invoer Parameters'!$D$48,AF53),TRUE(),FALSE())</f>
        <v>0</v>
      </c>
      <c r="AH53" s="41" t="b">
        <f>IF(AND(AH52&lt;'Invoer Parameters'!$D$48,AG53),TRUE(),FALSE())</f>
        <v>0</v>
      </c>
      <c r="AI53" s="41" t="b">
        <f>IF(AND(AI52&lt;'Invoer Parameters'!$D$48,AH53),TRUE(),FALSE())</f>
        <v>0</v>
      </c>
      <c r="AJ53" s="41" t="b">
        <f>IF(AND(AJ52&lt;'Invoer Parameters'!$D$48,AI53),TRUE(),FALSE())</f>
        <v>0</v>
      </c>
      <c r="AK53" s="41" t="b">
        <f>IF(AND(AK52&lt;'Invoer Parameters'!$D$48,AJ53),TRUE(),FALSE())</f>
        <v>0</v>
      </c>
      <c r="AL53" s="41" t="b">
        <f>IF(AND(AL52&lt;'Invoer Parameters'!$D$48,AK53),TRUE(),FALSE())</f>
        <v>0</v>
      </c>
      <c r="AM53" s="41" t="b">
        <f>IF(AND(AM52&lt;'Invoer Parameters'!$D$48,AL53),TRUE(),FALSE())</f>
        <v>0</v>
      </c>
      <c r="AN53" s="41" t="b">
        <f>IF(AND(AN52&lt;'Invoer Parameters'!$D$48,AM53),TRUE(),FALSE())</f>
        <v>0</v>
      </c>
      <c r="AO53" s="41" t="b">
        <f>IF(AND(AO52&lt;'Invoer Parameters'!$D$48,AN53),TRUE(),FALSE())</f>
        <v>0</v>
      </c>
      <c r="AP53" s="41" t="b">
        <f>IF(AND(AP52&lt;'Invoer Parameters'!$D$48,AO53),TRUE(),FALSE())</f>
        <v>0</v>
      </c>
      <c r="AQ53" s="41" t="b">
        <f>IF(AND(AQ52&lt;'Invoer Parameters'!$D$48,AP53),TRUE(),FALSE())</f>
        <v>0</v>
      </c>
      <c r="AR53" s="41" t="b">
        <f>IF(AND(AR52&lt;'Invoer Parameters'!$D$48,AQ53),TRUE(),FALSE())</f>
        <v>0</v>
      </c>
      <c r="AS53" s="41" t="b">
        <f>IF(AND(AS52&lt;'Invoer Parameters'!$D$48,AR53),TRUE(),FALSE())</f>
        <v>0</v>
      </c>
    </row>
    <row r="54" spans="2:45" hidden="1">
      <c r="B54" s="42" t="s">
        <v>159</v>
      </c>
      <c r="C54" s="42" t="s">
        <v>144</v>
      </c>
      <c r="D54" s="42" t="s">
        <v>3</v>
      </c>
      <c r="E54" s="43">
        <f t="shared" ref="E54:E68" si="175">SUM(F54:AS54)</f>
        <v>0</v>
      </c>
      <c r="F54" s="43">
        <f>IF(F$44&gt;0,PPMT('Invoer Parameters'!$D$49,F$44,'Invoer Parameters'!$D$48,'Invoer Parameters'!$J$66),0)*-1</f>
        <v>0</v>
      </c>
      <c r="G54" s="43">
        <f>IF(G$44&gt;0,PPMT('Invoer Parameters'!$D$49,G$44,'Invoer Parameters'!$D$48,'Invoer Parameters'!$J$66),0)*-1</f>
        <v>0</v>
      </c>
      <c r="H54" s="43">
        <f>IF(H$44&gt;0,PPMT('Invoer Parameters'!$D$49,H$44,'Invoer Parameters'!$D$48,'Invoer Parameters'!$J$66),0)*-1</f>
        <v>0</v>
      </c>
      <c r="I54" s="43">
        <f>IF(I$44&gt;0,PPMT('Invoer Parameters'!$D$49,I$44,'Invoer Parameters'!$D$48,'Invoer Parameters'!$J$66),0)*-1</f>
        <v>0</v>
      </c>
      <c r="J54" s="43">
        <f>IF(J$44&gt;0,PPMT('Invoer Parameters'!$D$49,J$44,'Invoer Parameters'!$D$48,'Invoer Parameters'!$J$66),0)*-1</f>
        <v>0</v>
      </c>
      <c r="K54" s="43">
        <f>IF(K$44&gt;0,PPMT('Invoer Parameters'!$D$49,K$44,'Invoer Parameters'!$D$48,'Invoer Parameters'!$J$66),0)*-1</f>
        <v>0</v>
      </c>
      <c r="L54" s="43">
        <f>IF(L$44&gt;0,PPMT('Invoer Parameters'!$D$49,L$44,'Invoer Parameters'!$D$48,'Invoer Parameters'!$J$66),0)*-1</f>
        <v>0</v>
      </c>
      <c r="M54" s="43">
        <f>IF(M$44&gt;0,PPMT('Invoer Parameters'!$D$49,M$44,'Invoer Parameters'!$D$48,'Invoer Parameters'!$J$66),0)*-1</f>
        <v>0</v>
      </c>
      <c r="N54" s="43">
        <f>IF(N$44&gt;0,PPMT('Invoer Parameters'!$D$49,N$44,'Invoer Parameters'!$D$48,'Invoer Parameters'!$J$66),0)*-1</f>
        <v>0</v>
      </c>
      <c r="O54" s="43">
        <f>IF(O$44&gt;0,PPMT('Invoer Parameters'!$D$49,O$44,'Invoer Parameters'!$D$48,'Invoer Parameters'!$J$66),0)*-1</f>
        <v>0</v>
      </c>
      <c r="P54" s="43">
        <f>IF(P$44&gt;0,PPMT('Invoer Parameters'!$D$49,P$44,'Invoer Parameters'!$D$48,'Invoer Parameters'!$J$66),0)*-1</f>
        <v>0</v>
      </c>
      <c r="Q54" s="43">
        <f>IF(Q$44&gt;0,PPMT('Invoer Parameters'!$D$49,Q$44,'Invoer Parameters'!$D$48,'Invoer Parameters'!$J$66),0)*-1</f>
        <v>0</v>
      </c>
      <c r="R54" s="43">
        <f>IF(R$44&gt;0,PPMT('Invoer Parameters'!$D$49,R$44,'Invoer Parameters'!$D$48,'Invoer Parameters'!$J$66),0)*-1</f>
        <v>0</v>
      </c>
      <c r="S54" s="43">
        <f>IF(S$44&gt;0,PPMT('Invoer Parameters'!$D$49,S$44,'Invoer Parameters'!$D$48,'Invoer Parameters'!$J$66),0)*-1</f>
        <v>0</v>
      </c>
      <c r="T54" s="43">
        <f>IF(T$44&gt;0,PPMT('Invoer Parameters'!$D$49,T$44,'Invoer Parameters'!$D$48,'Invoer Parameters'!$J$66),0)*-1</f>
        <v>0</v>
      </c>
      <c r="U54" s="43">
        <f>IF(U$44&gt;0,PPMT('Invoer Parameters'!$D$49,U$44,'Invoer Parameters'!$D$48,'Invoer Parameters'!$J$66),0)*-1</f>
        <v>0</v>
      </c>
      <c r="V54" s="43">
        <f>IF(V$44&gt;0,PPMT('Invoer Parameters'!$D$49,V$44,'Invoer Parameters'!$D$48,'Invoer Parameters'!$J$66),0)*-1</f>
        <v>0</v>
      </c>
      <c r="W54" s="43">
        <f>IF(W$44&gt;0,PPMT('Invoer Parameters'!$D$49,W$44,'Invoer Parameters'!$D$48,'Invoer Parameters'!$J$66),0)*-1</f>
        <v>0</v>
      </c>
      <c r="X54" s="43">
        <f>IF(X$44&gt;0,PPMT('Invoer Parameters'!$D$49,X$44,'Invoer Parameters'!$D$48,'Invoer Parameters'!$J$66),0)*-1</f>
        <v>0</v>
      </c>
      <c r="Y54" s="43">
        <f>IF(Y$44&gt;0,PPMT('Invoer Parameters'!$D$49,Y$44,'Invoer Parameters'!$D$48,'Invoer Parameters'!$J$66),0)*-1</f>
        <v>0</v>
      </c>
      <c r="Z54" s="43">
        <f>IF(Z$44&gt;0,PPMT('Invoer Parameters'!$D$49,Z$44,'Invoer Parameters'!$D$48,'Invoer Parameters'!$J$66),0)*-1</f>
        <v>0</v>
      </c>
      <c r="AA54" s="43">
        <f>IF(AA$44&gt;0,PPMT('Invoer Parameters'!$D$49,AA$44,'Invoer Parameters'!$D$48,'Invoer Parameters'!$J$66),0)*-1</f>
        <v>0</v>
      </c>
      <c r="AB54" s="43">
        <f>IF(AB$44&gt;0,PPMT('Invoer Parameters'!$D$49,AB$44,'Invoer Parameters'!$D$48,'Invoer Parameters'!$J$66),0)*-1</f>
        <v>0</v>
      </c>
      <c r="AC54" s="43">
        <f>IF(AC$44&gt;0,PPMT('Invoer Parameters'!$D$49,AC$44,'Invoer Parameters'!$D$48,'Invoer Parameters'!$J$66),0)*-1</f>
        <v>0</v>
      </c>
      <c r="AD54" s="43">
        <f>IF(AD$44&gt;0,PPMT('Invoer Parameters'!$D$49,AD$44,'Invoer Parameters'!$D$48,'Invoer Parameters'!$J$66),0)*-1</f>
        <v>0</v>
      </c>
      <c r="AE54" s="43">
        <f>IF(AE$44&gt;0,PPMT('Invoer Parameters'!$D$49,AE$44,'Invoer Parameters'!$D$48,'Invoer Parameters'!$J$66),0)*-1</f>
        <v>0</v>
      </c>
      <c r="AF54" s="43">
        <f>IF(AF$44&gt;0,PPMT('Invoer Parameters'!$D$49,AF$44,'Invoer Parameters'!$D$48,'Invoer Parameters'!$J$66),0)*-1</f>
        <v>0</v>
      </c>
      <c r="AG54" s="43">
        <f>IF(AG$44&gt;0,PPMT('Invoer Parameters'!$D$49,AG$44,'Invoer Parameters'!$D$48,'Invoer Parameters'!$J$66),0)*-1</f>
        <v>0</v>
      </c>
      <c r="AH54" s="43">
        <f>IF(AH$44&gt;0,PPMT('Invoer Parameters'!$D$49,AH$44,'Invoer Parameters'!$D$48,'Invoer Parameters'!$J$66),0)*-1</f>
        <v>0</v>
      </c>
      <c r="AI54" s="43">
        <f>IF(AI$44&gt;0,PPMT('Invoer Parameters'!$D$49,AI$44,'Invoer Parameters'!$D$48,'Invoer Parameters'!$J$66),0)*-1</f>
        <v>0</v>
      </c>
      <c r="AJ54" s="43">
        <f>IF(AJ$44&gt;0,PPMT('Invoer Parameters'!$D$49,AJ$44,'Invoer Parameters'!$D$48,'Invoer Parameters'!$J$66),0)*-1</f>
        <v>0</v>
      </c>
      <c r="AK54" s="43">
        <f>IF(AK$44&gt;0,PPMT('Invoer Parameters'!$D$49,AK$44,'Invoer Parameters'!$D$48,'Invoer Parameters'!$J$66),0)*-1</f>
        <v>0</v>
      </c>
      <c r="AL54" s="43">
        <f>IF(AL$44&gt;0,PPMT('Invoer Parameters'!$D$49,AL$44,'Invoer Parameters'!$D$48,'Invoer Parameters'!$J$66),0)*-1</f>
        <v>0</v>
      </c>
      <c r="AM54" s="43">
        <f>IF(AM$44&gt;0,PPMT('Invoer Parameters'!$D$49,AM$44,'Invoer Parameters'!$D$48,'Invoer Parameters'!$J$66),0)*-1</f>
        <v>0</v>
      </c>
      <c r="AN54" s="43">
        <f>IF(AN$44&gt;0,PPMT('Invoer Parameters'!$D$49,AN$44,'Invoer Parameters'!$D$48,'Invoer Parameters'!$J$66),0)*-1</f>
        <v>0</v>
      </c>
      <c r="AO54" s="43">
        <f>IF(AO$44&gt;0,PPMT('Invoer Parameters'!$D$49,AO$44,'Invoer Parameters'!$D$48,'Invoer Parameters'!$J$66),0)*-1</f>
        <v>0</v>
      </c>
      <c r="AP54" s="43">
        <f>IF(AP$44&gt;0,PPMT('Invoer Parameters'!$D$49,AP$44,'Invoer Parameters'!$D$48,'Invoer Parameters'!$J$66),0)*-1</f>
        <v>0</v>
      </c>
      <c r="AQ54" s="43">
        <f>IF(AQ$44&gt;0,PPMT('Invoer Parameters'!$D$49,AQ$44,'Invoer Parameters'!$D$48,'Invoer Parameters'!$J$66),0)*-1</f>
        <v>0</v>
      </c>
      <c r="AR54" s="43">
        <f>IF(AR$44&gt;0,PPMT('Invoer Parameters'!$D$49,AR$44,'Invoer Parameters'!$D$48,'Invoer Parameters'!$J$66),0)*-1</f>
        <v>0</v>
      </c>
      <c r="AS54" s="43">
        <f>IF(AS$44&gt;0,PPMT('Invoer Parameters'!$D$49,AS$44,'Invoer Parameters'!$D$48,'Invoer Parameters'!$J$66),0)*-1</f>
        <v>0</v>
      </c>
    </row>
    <row r="55" spans="2:45" hidden="1">
      <c r="B55" s="42" t="s">
        <v>159</v>
      </c>
      <c r="C55" s="42" t="s">
        <v>145</v>
      </c>
      <c r="D55" s="42" t="s">
        <v>3</v>
      </c>
      <c r="E55" s="43">
        <f t="shared" si="175"/>
        <v>0</v>
      </c>
      <c r="F55" s="43">
        <f>IF(F$46&gt;0,PPMT('Invoer Parameters'!$D$49,F$46,'Invoer Parameters'!$D$48,'Invoer Parameters'!$J$67),0)*-1</f>
        <v>0</v>
      </c>
      <c r="G55" s="43">
        <f>IF(G$46&gt;0,PPMT('Invoer Parameters'!$D$49,G$46,'Invoer Parameters'!$D$48,'Invoer Parameters'!$J$67),0)*-1</f>
        <v>0</v>
      </c>
      <c r="H55" s="43">
        <f>IF(H$46&gt;0,PPMT('Invoer Parameters'!$D$49,H$46,'Invoer Parameters'!$D$48,'Invoer Parameters'!$J$67),0)*-1</f>
        <v>0</v>
      </c>
      <c r="I55" s="43">
        <f>IF(I$46&gt;0,PPMT('Invoer Parameters'!$D$49,I$46,'Invoer Parameters'!$D$48,'Invoer Parameters'!$J$67),0)*-1</f>
        <v>0</v>
      </c>
      <c r="J55" s="43">
        <f>IF(J$46&gt;0,PPMT('Invoer Parameters'!$D$49,J$46,'Invoer Parameters'!$D$48,'Invoer Parameters'!$J$67),0)*-1</f>
        <v>0</v>
      </c>
      <c r="K55" s="43">
        <f>IF(K$46&gt;0,PPMT('Invoer Parameters'!$D$49,K$46,'Invoer Parameters'!$D$48,'Invoer Parameters'!$J$67),0)*-1</f>
        <v>0</v>
      </c>
      <c r="L55" s="43">
        <f>IF(L$46&gt;0,PPMT('Invoer Parameters'!$D$49,L$46,'Invoer Parameters'!$D$48,'Invoer Parameters'!$J$67),0)*-1</f>
        <v>0</v>
      </c>
      <c r="M55" s="43">
        <f>IF(M$46&gt;0,PPMT('Invoer Parameters'!$D$49,M$46,'Invoer Parameters'!$D$48,'Invoer Parameters'!$J$67),0)*-1</f>
        <v>0</v>
      </c>
      <c r="N55" s="43">
        <f>IF(N$46&gt;0,PPMT('Invoer Parameters'!$D$49,N$46,'Invoer Parameters'!$D$48,'Invoer Parameters'!$J$67),0)*-1</f>
        <v>0</v>
      </c>
      <c r="O55" s="43">
        <f>IF(O$46&gt;0,PPMT('Invoer Parameters'!$D$49,O$46,'Invoer Parameters'!$D$48,'Invoer Parameters'!$J$67),0)*-1</f>
        <v>0</v>
      </c>
      <c r="P55" s="43">
        <f>IF(P$46&gt;0,PPMT('Invoer Parameters'!$D$49,P$46,'Invoer Parameters'!$D$48,'Invoer Parameters'!$J$67),0)*-1</f>
        <v>0</v>
      </c>
      <c r="Q55" s="43">
        <f>IF(Q$46&gt;0,PPMT('Invoer Parameters'!$D$49,Q$46,'Invoer Parameters'!$D$48,'Invoer Parameters'!$J$67),0)*-1</f>
        <v>0</v>
      </c>
      <c r="R55" s="43">
        <f>IF(R$46&gt;0,PPMT('Invoer Parameters'!$D$49,R$46,'Invoer Parameters'!$D$48,'Invoer Parameters'!$J$67),0)*-1</f>
        <v>0</v>
      </c>
      <c r="S55" s="43">
        <f>IF(S$46&gt;0,PPMT('Invoer Parameters'!$D$49,S$46,'Invoer Parameters'!$D$48,'Invoer Parameters'!$J$67),0)*-1</f>
        <v>0</v>
      </c>
      <c r="T55" s="43">
        <f>IF(T$46&gt;0,PPMT('Invoer Parameters'!$D$49,T$46,'Invoer Parameters'!$D$48,'Invoer Parameters'!$J$67),0)*-1</f>
        <v>0</v>
      </c>
      <c r="U55" s="43">
        <f>IF(U$46&gt;0,PPMT('Invoer Parameters'!$D$49,U$46,'Invoer Parameters'!$D$48,'Invoer Parameters'!$J$67),0)*-1</f>
        <v>0</v>
      </c>
      <c r="V55" s="43">
        <f>IF(V$46&gt;0,PPMT('Invoer Parameters'!$D$49,V$46,'Invoer Parameters'!$D$48,'Invoer Parameters'!$J$67),0)*-1</f>
        <v>0</v>
      </c>
      <c r="W55" s="43">
        <f>IF(W$46&gt;0,PPMT('Invoer Parameters'!$D$49,W$46,'Invoer Parameters'!$D$48,'Invoer Parameters'!$J$67),0)*-1</f>
        <v>0</v>
      </c>
      <c r="X55" s="43">
        <f>IF(X$46&gt;0,PPMT('Invoer Parameters'!$D$49,X$46,'Invoer Parameters'!$D$48,'Invoer Parameters'!$J$67),0)*-1</f>
        <v>0</v>
      </c>
      <c r="Y55" s="43">
        <f>IF(Y$46&gt;0,PPMT('Invoer Parameters'!$D$49,Y$46,'Invoer Parameters'!$D$48,'Invoer Parameters'!$J$67),0)*-1</f>
        <v>0</v>
      </c>
      <c r="Z55" s="43">
        <f>IF(Z$46&gt;0,PPMT('Invoer Parameters'!$D$49,Z$46,'Invoer Parameters'!$D$48,'Invoer Parameters'!$J$67),0)*-1</f>
        <v>0</v>
      </c>
      <c r="AA55" s="43">
        <f>IF(AA$46&gt;0,PPMT('Invoer Parameters'!$D$49,AA$46,'Invoer Parameters'!$D$48,'Invoer Parameters'!$J$67),0)*-1</f>
        <v>0</v>
      </c>
      <c r="AB55" s="43">
        <f>IF(AB$46&gt;0,PPMT('Invoer Parameters'!$D$49,AB$46,'Invoer Parameters'!$D$48,'Invoer Parameters'!$J$67),0)*-1</f>
        <v>0</v>
      </c>
      <c r="AC55" s="43">
        <f>IF(AC$46&gt;0,PPMT('Invoer Parameters'!$D$49,AC$46,'Invoer Parameters'!$D$48,'Invoer Parameters'!$J$67),0)*-1</f>
        <v>0</v>
      </c>
      <c r="AD55" s="43">
        <f>IF(AD$46&gt;0,PPMT('Invoer Parameters'!$D$49,AD$46,'Invoer Parameters'!$D$48,'Invoer Parameters'!$J$67),0)*-1</f>
        <v>0</v>
      </c>
      <c r="AE55" s="43">
        <f>IF(AE$46&gt;0,PPMT('Invoer Parameters'!$D$49,AE$46,'Invoer Parameters'!$D$48,'Invoer Parameters'!$J$67),0)*-1</f>
        <v>0</v>
      </c>
      <c r="AF55" s="43">
        <f>IF(AF$46&gt;0,PPMT('Invoer Parameters'!$D$49,AF$46,'Invoer Parameters'!$D$48,'Invoer Parameters'!$J$67),0)*-1</f>
        <v>0</v>
      </c>
      <c r="AG55" s="43">
        <f>IF(AG$46&gt;0,PPMT('Invoer Parameters'!$D$49,AG$46,'Invoer Parameters'!$D$48,'Invoer Parameters'!$J$67),0)*-1</f>
        <v>0</v>
      </c>
      <c r="AH55" s="43">
        <f>IF(AH$46&gt;0,PPMT('Invoer Parameters'!$D$49,AH$46,'Invoer Parameters'!$D$48,'Invoer Parameters'!$J$67),0)*-1</f>
        <v>0</v>
      </c>
      <c r="AI55" s="43">
        <f>IF(AI$46&gt;0,PPMT('Invoer Parameters'!$D$49,AI$46,'Invoer Parameters'!$D$48,'Invoer Parameters'!$J$67),0)*-1</f>
        <v>0</v>
      </c>
      <c r="AJ55" s="43">
        <f>IF(AJ$46&gt;0,PPMT('Invoer Parameters'!$D$49,AJ$46,'Invoer Parameters'!$D$48,'Invoer Parameters'!$J$67),0)*-1</f>
        <v>0</v>
      </c>
      <c r="AK55" s="43">
        <f>IF(AK$46&gt;0,PPMT('Invoer Parameters'!$D$49,AK$46,'Invoer Parameters'!$D$48,'Invoer Parameters'!$J$67),0)*-1</f>
        <v>0</v>
      </c>
      <c r="AL55" s="43">
        <f>IF(AL$46&gt;0,PPMT('Invoer Parameters'!$D$49,AL$46,'Invoer Parameters'!$D$48,'Invoer Parameters'!$J$67),0)*-1</f>
        <v>0</v>
      </c>
      <c r="AM55" s="43">
        <f>IF(AM$46&gt;0,PPMT('Invoer Parameters'!$D$49,AM$46,'Invoer Parameters'!$D$48,'Invoer Parameters'!$J$67),0)*-1</f>
        <v>0</v>
      </c>
      <c r="AN55" s="43">
        <f>IF(AN$46&gt;0,PPMT('Invoer Parameters'!$D$49,AN$46,'Invoer Parameters'!$D$48,'Invoer Parameters'!$J$67),0)*-1</f>
        <v>0</v>
      </c>
      <c r="AO55" s="43">
        <f>IF(AO$46&gt;0,PPMT('Invoer Parameters'!$D$49,AO$46,'Invoer Parameters'!$D$48,'Invoer Parameters'!$J$67),0)*-1</f>
        <v>0</v>
      </c>
      <c r="AP55" s="43">
        <f>IF(AP$46&gt;0,PPMT('Invoer Parameters'!$D$49,AP$46,'Invoer Parameters'!$D$48,'Invoer Parameters'!$J$67),0)*-1</f>
        <v>0</v>
      </c>
      <c r="AQ55" s="43">
        <f>IF(AQ$46&gt;0,PPMT('Invoer Parameters'!$D$49,AQ$46,'Invoer Parameters'!$D$48,'Invoer Parameters'!$J$67),0)*-1</f>
        <v>0</v>
      </c>
      <c r="AR55" s="43">
        <f>IF(AR$46&gt;0,PPMT('Invoer Parameters'!$D$49,AR$46,'Invoer Parameters'!$D$48,'Invoer Parameters'!$J$67),0)*-1</f>
        <v>0</v>
      </c>
      <c r="AS55" s="43">
        <f>IF(AS$46&gt;0,PPMT('Invoer Parameters'!$D$49,AS$46,'Invoer Parameters'!$D$48,'Invoer Parameters'!$J$67),0)*-1</f>
        <v>0</v>
      </c>
    </row>
    <row r="56" spans="2:45" hidden="1">
      <c r="B56" s="42" t="s">
        <v>159</v>
      </c>
      <c r="C56" s="42" t="s">
        <v>146</v>
      </c>
      <c r="D56" s="42" t="s">
        <v>3</v>
      </c>
      <c r="E56" s="43">
        <f t="shared" si="175"/>
        <v>0</v>
      </c>
      <c r="F56" s="43">
        <f>IF(F$48&gt;0,PPMT('Invoer Parameters'!$D$49,F$48,'Invoer Parameters'!$D$48,'Invoer Parameters'!$J$68),0)*-1</f>
        <v>0</v>
      </c>
      <c r="G56" s="43">
        <f>IF(G$48&gt;0,PPMT('Invoer Parameters'!$D$49,G$48,'Invoer Parameters'!$D$48,'Invoer Parameters'!$J$68),0)*-1</f>
        <v>0</v>
      </c>
      <c r="H56" s="43">
        <f>IF(H$48&gt;0,PPMT('Invoer Parameters'!$D$49,H$48,'Invoer Parameters'!$D$48,'Invoer Parameters'!$J$68),0)*-1</f>
        <v>0</v>
      </c>
      <c r="I56" s="43">
        <f>IF(I$48&gt;0,PPMT('Invoer Parameters'!$D$49,I$48,'Invoer Parameters'!$D$48,'Invoer Parameters'!$J$68),0)*-1</f>
        <v>0</v>
      </c>
      <c r="J56" s="43">
        <f>IF(J$48&gt;0,PPMT('Invoer Parameters'!$D$49,J$48,'Invoer Parameters'!$D$48,'Invoer Parameters'!$J$68),0)*-1</f>
        <v>0</v>
      </c>
      <c r="K56" s="43">
        <f>IF(K$48&gt;0,PPMT('Invoer Parameters'!$D$49,K$48,'Invoer Parameters'!$D$48,'Invoer Parameters'!$J$68),0)*-1</f>
        <v>0</v>
      </c>
      <c r="L56" s="43">
        <f>IF(L$48&gt;0,PPMT('Invoer Parameters'!$D$49,L$48,'Invoer Parameters'!$D$48,'Invoer Parameters'!$J$68),0)*-1</f>
        <v>0</v>
      </c>
      <c r="M56" s="43">
        <f>IF(M$48&gt;0,PPMT('Invoer Parameters'!$D$49,M$48,'Invoer Parameters'!$D$48,'Invoer Parameters'!$J$68),0)*-1</f>
        <v>0</v>
      </c>
      <c r="N56" s="43">
        <f>IF(N$48&gt;0,PPMT('Invoer Parameters'!$D$49,N$48,'Invoer Parameters'!$D$48,'Invoer Parameters'!$J$68),0)*-1</f>
        <v>0</v>
      </c>
      <c r="O56" s="43">
        <f>IF(O$48&gt;0,PPMT('Invoer Parameters'!$D$49,O$48,'Invoer Parameters'!$D$48,'Invoer Parameters'!$J$68),0)*-1</f>
        <v>0</v>
      </c>
      <c r="P56" s="43">
        <f>IF(P$48&gt;0,PPMT('Invoer Parameters'!$D$49,P$48,'Invoer Parameters'!$D$48,'Invoer Parameters'!$J$68),0)*-1</f>
        <v>0</v>
      </c>
      <c r="Q56" s="43">
        <f>IF(Q$48&gt;0,PPMT('Invoer Parameters'!$D$49,Q$48,'Invoer Parameters'!$D$48,'Invoer Parameters'!$J$68),0)*-1</f>
        <v>0</v>
      </c>
      <c r="R56" s="43">
        <f>IF(R$48&gt;0,PPMT('Invoer Parameters'!$D$49,R$48,'Invoer Parameters'!$D$48,'Invoer Parameters'!$J$68),0)*-1</f>
        <v>0</v>
      </c>
      <c r="S56" s="43">
        <f>IF(S$48&gt;0,PPMT('Invoer Parameters'!$D$49,S$48,'Invoer Parameters'!$D$48,'Invoer Parameters'!$J$68),0)*-1</f>
        <v>0</v>
      </c>
      <c r="T56" s="43">
        <f>IF(T$48&gt;0,PPMT('Invoer Parameters'!$D$49,T$48,'Invoer Parameters'!$D$48,'Invoer Parameters'!$J$68),0)*-1</f>
        <v>0</v>
      </c>
      <c r="U56" s="43">
        <f>IF(U$48&gt;0,PPMT('Invoer Parameters'!$D$49,U$48,'Invoer Parameters'!$D$48,'Invoer Parameters'!$J$68),0)*-1</f>
        <v>0</v>
      </c>
      <c r="V56" s="43">
        <f>IF(V$48&gt;0,PPMT('Invoer Parameters'!$D$49,V$48,'Invoer Parameters'!$D$48,'Invoer Parameters'!$J$68),0)*-1</f>
        <v>0</v>
      </c>
      <c r="W56" s="43">
        <f>IF(W$48&gt;0,PPMT('Invoer Parameters'!$D$49,W$48,'Invoer Parameters'!$D$48,'Invoer Parameters'!$J$68),0)*-1</f>
        <v>0</v>
      </c>
      <c r="X56" s="43">
        <f>IF(X$48&gt;0,PPMT('Invoer Parameters'!$D$49,X$48,'Invoer Parameters'!$D$48,'Invoer Parameters'!$J$68),0)*-1</f>
        <v>0</v>
      </c>
      <c r="Y56" s="43">
        <f>IF(Y$48&gt;0,PPMT('Invoer Parameters'!$D$49,Y$48,'Invoer Parameters'!$D$48,'Invoer Parameters'!$J$68),0)*-1</f>
        <v>0</v>
      </c>
      <c r="Z56" s="43">
        <f>IF(Z$48&gt;0,PPMT('Invoer Parameters'!$D$49,Z$48,'Invoer Parameters'!$D$48,'Invoer Parameters'!$J$68),0)*-1</f>
        <v>0</v>
      </c>
      <c r="AA56" s="43">
        <f>IF(AA$48&gt;0,PPMT('Invoer Parameters'!$D$49,AA$48,'Invoer Parameters'!$D$48,'Invoer Parameters'!$J$68),0)*-1</f>
        <v>0</v>
      </c>
      <c r="AB56" s="43">
        <f>IF(AB$48&gt;0,PPMT('Invoer Parameters'!$D$49,AB$48,'Invoer Parameters'!$D$48,'Invoer Parameters'!$J$68),0)*-1</f>
        <v>0</v>
      </c>
      <c r="AC56" s="43">
        <f>IF(AC$48&gt;0,PPMT('Invoer Parameters'!$D$49,AC$48,'Invoer Parameters'!$D$48,'Invoer Parameters'!$J$68),0)*-1</f>
        <v>0</v>
      </c>
      <c r="AD56" s="43">
        <f>IF(AD$48&gt;0,PPMT('Invoer Parameters'!$D$49,AD$48,'Invoer Parameters'!$D$48,'Invoer Parameters'!$J$68),0)*-1</f>
        <v>0</v>
      </c>
      <c r="AE56" s="43">
        <f>IF(AE$48&gt;0,PPMT('Invoer Parameters'!$D$49,AE$48,'Invoer Parameters'!$D$48,'Invoer Parameters'!$J$68),0)*-1</f>
        <v>0</v>
      </c>
      <c r="AF56" s="43">
        <f>IF(AF$48&gt;0,PPMT('Invoer Parameters'!$D$49,AF$48,'Invoer Parameters'!$D$48,'Invoer Parameters'!$J$68),0)*-1</f>
        <v>0</v>
      </c>
      <c r="AG56" s="43">
        <f>IF(AG$48&gt;0,PPMT('Invoer Parameters'!$D$49,AG$48,'Invoer Parameters'!$D$48,'Invoer Parameters'!$J$68),0)*-1</f>
        <v>0</v>
      </c>
      <c r="AH56" s="43">
        <f>IF(AH$48&gt;0,PPMT('Invoer Parameters'!$D$49,AH$48,'Invoer Parameters'!$D$48,'Invoer Parameters'!$J$68),0)*-1</f>
        <v>0</v>
      </c>
      <c r="AI56" s="43">
        <f>IF(AI$48&gt;0,PPMT('Invoer Parameters'!$D$49,AI$48,'Invoer Parameters'!$D$48,'Invoer Parameters'!$J$68),0)*-1</f>
        <v>0</v>
      </c>
      <c r="AJ56" s="43">
        <f>IF(AJ$48&gt;0,PPMT('Invoer Parameters'!$D$49,AJ$48,'Invoer Parameters'!$D$48,'Invoer Parameters'!$J$68),0)*-1</f>
        <v>0</v>
      </c>
      <c r="AK56" s="43">
        <f>IF(AK$48&gt;0,PPMT('Invoer Parameters'!$D$49,AK$48,'Invoer Parameters'!$D$48,'Invoer Parameters'!$J$68),0)*-1</f>
        <v>0</v>
      </c>
      <c r="AL56" s="43">
        <f>IF(AL$48&gt;0,PPMT('Invoer Parameters'!$D$49,AL$48,'Invoer Parameters'!$D$48,'Invoer Parameters'!$J$68),0)*-1</f>
        <v>0</v>
      </c>
      <c r="AM56" s="43">
        <f>IF(AM$48&gt;0,PPMT('Invoer Parameters'!$D$49,AM$48,'Invoer Parameters'!$D$48,'Invoer Parameters'!$J$68),0)*-1</f>
        <v>0</v>
      </c>
      <c r="AN56" s="43">
        <f>IF(AN$48&gt;0,PPMT('Invoer Parameters'!$D$49,AN$48,'Invoer Parameters'!$D$48,'Invoer Parameters'!$J$68),0)*-1</f>
        <v>0</v>
      </c>
      <c r="AO56" s="43">
        <f>IF(AO$48&gt;0,PPMT('Invoer Parameters'!$D$49,AO$48,'Invoer Parameters'!$D$48,'Invoer Parameters'!$J$68),0)*-1</f>
        <v>0</v>
      </c>
      <c r="AP56" s="43">
        <f>IF(AP$48&gt;0,PPMT('Invoer Parameters'!$D$49,AP$48,'Invoer Parameters'!$D$48,'Invoer Parameters'!$J$68),0)*-1</f>
        <v>0</v>
      </c>
      <c r="AQ56" s="43">
        <f>IF(AQ$48&gt;0,PPMT('Invoer Parameters'!$D$49,AQ$48,'Invoer Parameters'!$D$48,'Invoer Parameters'!$J$68),0)*-1</f>
        <v>0</v>
      </c>
      <c r="AR56" s="43">
        <f>IF(AR$48&gt;0,PPMT('Invoer Parameters'!$D$49,AR$48,'Invoer Parameters'!$D$48,'Invoer Parameters'!$J$68),0)*-1</f>
        <v>0</v>
      </c>
      <c r="AS56" s="43">
        <f>IF(AS$48&gt;0,PPMT('Invoer Parameters'!$D$49,AS$48,'Invoer Parameters'!$D$48,'Invoer Parameters'!$J$68),0)*-1</f>
        <v>0</v>
      </c>
    </row>
    <row r="57" spans="2:45" hidden="1">
      <c r="B57" s="42" t="s">
        <v>159</v>
      </c>
      <c r="C57" s="42" t="s">
        <v>183</v>
      </c>
      <c r="D57" s="42" t="s">
        <v>3</v>
      </c>
      <c r="E57" s="43">
        <f t="shared" si="175"/>
        <v>0</v>
      </c>
      <c r="F57" s="43">
        <f>IF(F$50&gt;0,PPMT('Invoer Parameters'!$D$49,F$50,'Invoer Parameters'!$D$48,'Invoer Parameters'!$J$69),0)*-1</f>
        <v>0</v>
      </c>
      <c r="G57" s="43">
        <f>IF(G$50&gt;0,PPMT('Invoer Parameters'!$D$49,G$50,'Invoer Parameters'!$D$48,'Invoer Parameters'!$J$69),0)*-1</f>
        <v>0</v>
      </c>
      <c r="H57" s="43">
        <f>IF(H$50&gt;0,PPMT('Invoer Parameters'!$D$49,H$50,'Invoer Parameters'!$D$48,'Invoer Parameters'!$J$69),0)*-1</f>
        <v>0</v>
      </c>
      <c r="I57" s="43">
        <f>IF(I$50&gt;0,PPMT('Invoer Parameters'!$D$49,I$50,'Invoer Parameters'!$D$48,'Invoer Parameters'!$J$69),0)*-1</f>
        <v>0</v>
      </c>
      <c r="J57" s="43">
        <f>IF(J$50&gt;0,PPMT('Invoer Parameters'!$D$49,J$50,'Invoer Parameters'!$D$48,'Invoer Parameters'!$J$69),0)*-1</f>
        <v>0</v>
      </c>
      <c r="K57" s="43">
        <f>IF(K$50&gt;0,PPMT('Invoer Parameters'!$D$49,K$50,'Invoer Parameters'!$D$48,'Invoer Parameters'!$J$69),0)*-1</f>
        <v>0</v>
      </c>
      <c r="L57" s="43">
        <f>IF(L$50&gt;0,PPMT('Invoer Parameters'!$D$49,L$50,'Invoer Parameters'!$D$48,'Invoer Parameters'!$J$69),0)*-1</f>
        <v>0</v>
      </c>
      <c r="M57" s="43">
        <f>IF(M$50&gt;0,PPMT('Invoer Parameters'!$D$49,M$50,'Invoer Parameters'!$D$48,'Invoer Parameters'!$J$69),0)*-1</f>
        <v>0</v>
      </c>
      <c r="N57" s="43">
        <f>IF(N$50&gt;0,PPMT('Invoer Parameters'!$D$49,N$50,'Invoer Parameters'!$D$48,'Invoer Parameters'!$J$69),0)*-1</f>
        <v>0</v>
      </c>
      <c r="O57" s="43">
        <f>IF(O$50&gt;0,PPMT('Invoer Parameters'!$D$49,O$50,'Invoer Parameters'!$D$48,'Invoer Parameters'!$J$69),0)*-1</f>
        <v>0</v>
      </c>
      <c r="P57" s="43">
        <f>IF(P$50&gt;0,PPMT('Invoer Parameters'!$D$49,P$50,'Invoer Parameters'!$D$48,'Invoer Parameters'!$J$69),0)*-1</f>
        <v>0</v>
      </c>
      <c r="Q57" s="43">
        <f>IF(Q$50&gt;0,PPMT('Invoer Parameters'!$D$49,Q$50,'Invoer Parameters'!$D$48,'Invoer Parameters'!$J$69),0)*-1</f>
        <v>0</v>
      </c>
      <c r="R57" s="43">
        <f>IF(R$50&gt;0,PPMT('Invoer Parameters'!$D$49,R$50,'Invoer Parameters'!$D$48,'Invoer Parameters'!$J$69),0)*-1</f>
        <v>0</v>
      </c>
      <c r="S57" s="43">
        <f>IF(S$50&gt;0,PPMT('Invoer Parameters'!$D$49,S$50,'Invoer Parameters'!$D$48,'Invoer Parameters'!$J$69),0)*-1</f>
        <v>0</v>
      </c>
      <c r="T57" s="43">
        <f>IF(T$50&gt;0,PPMT('Invoer Parameters'!$D$49,T$50,'Invoer Parameters'!$D$48,'Invoer Parameters'!$J$69),0)*-1</f>
        <v>0</v>
      </c>
      <c r="U57" s="43">
        <f>IF(U$50&gt;0,PPMT('Invoer Parameters'!$D$49,U$50,'Invoer Parameters'!$D$48,'Invoer Parameters'!$J$69),0)*-1</f>
        <v>0</v>
      </c>
      <c r="V57" s="43">
        <f>IF(V$50&gt;0,PPMT('Invoer Parameters'!$D$49,V$50,'Invoer Parameters'!$D$48,'Invoer Parameters'!$J$69),0)*-1</f>
        <v>0</v>
      </c>
      <c r="W57" s="43">
        <f>IF(W$50&gt;0,PPMT('Invoer Parameters'!$D$49,W$50,'Invoer Parameters'!$D$48,'Invoer Parameters'!$J$69),0)*-1</f>
        <v>0</v>
      </c>
      <c r="X57" s="43">
        <f>IF(X$50&gt;0,PPMT('Invoer Parameters'!$D$49,X$50,'Invoer Parameters'!$D$48,'Invoer Parameters'!$J$69),0)*-1</f>
        <v>0</v>
      </c>
      <c r="Y57" s="43">
        <f>IF(Y$50&gt;0,PPMT('Invoer Parameters'!$D$49,Y$50,'Invoer Parameters'!$D$48,'Invoer Parameters'!$J$69),0)*-1</f>
        <v>0</v>
      </c>
      <c r="Z57" s="43">
        <f>IF(Z$50&gt;0,PPMT('Invoer Parameters'!$D$49,Z$50,'Invoer Parameters'!$D$48,'Invoer Parameters'!$J$69),0)*-1</f>
        <v>0</v>
      </c>
      <c r="AA57" s="43">
        <f>IF(AA$50&gt;0,PPMT('Invoer Parameters'!$D$49,AA$50,'Invoer Parameters'!$D$48,'Invoer Parameters'!$J$69),0)*-1</f>
        <v>0</v>
      </c>
      <c r="AB57" s="43">
        <f>IF(AB$50&gt;0,PPMT('Invoer Parameters'!$D$49,AB$50,'Invoer Parameters'!$D$48,'Invoer Parameters'!$J$69),0)*-1</f>
        <v>0</v>
      </c>
      <c r="AC57" s="43">
        <f>IF(AC$50&gt;0,PPMT('Invoer Parameters'!$D$49,AC$50,'Invoer Parameters'!$D$48,'Invoer Parameters'!$J$69),0)*-1</f>
        <v>0</v>
      </c>
      <c r="AD57" s="43">
        <f>IF(AD$50&gt;0,PPMT('Invoer Parameters'!$D$49,AD$50,'Invoer Parameters'!$D$48,'Invoer Parameters'!$J$69),0)*-1</f>
        <v>0</v>
      </c>
      <c r="AE57" s="43">
        <f>IF(AE$50&gt;0,PPMT('Invoer Parameters'!$D$49,AE$50,'Invoer Parameters'!$D$48,'Invoer Parameters'!$J$69),0)*-1</f>
        <v>0</v>
      </c>
      <c r="AF57" s="43">
        <f>IF(AF$50&gt;0,PPMT('Invoer Parameters'!$D$49,AF$50,'Invoer Parameters'!$D$48,'Invoer Parameters'!$J$69),0)*-1</f>
        <v>0</v>
      </c>
      <c r="AG57" s="43">
        <f>IF(AG$50&gt;0,PPMT('Invoer Parameters'!$D$49,AG$50,'Invoer Parameters'!$D$48,'Invoer Parameters'!$J$69),0)*-1</f>
        <v>0</v>
      </c>
      <c r="AH57" s="43">
        <f>IF(AH$50&gt;0,PPMT('Invoer Parameters'!$D$49,AH$50,'Invoer Parameters'!$D$48,'Invoer Parameters'!$J$69),0)*-1</f>
        <v>0</v>
      </c>
      <c r="AI57" s="43">
        <f>IF(AI$50&gt;0,PPMT('Invoer Parameters'!$D$49,AI$50,'Invoer Parameters'!$D$48,'Invoer Parameters'!$J$69),0)*-1</f>
        <v>0</v>
      </c>
      <c r="AJ57" s="43">
        <f>IF(AJ$50&gt;0,PPMT('Invoer Parameters'!$D$49,AJ$50,'Invoer Parameters'!$D$48,'Invoer Parameters'!$J$69),0)*-1</f>
        <v>0</v>
      </c>
      <c r="AK57" s="43">
        <f>IF(AK$50&gt;0,PPMT('Invoer Parameters'!$D$49,AK$50,'Invoer Parameters'!$D$48,'Invoer Parameters'!$J$69),0)*-1</f>
        <v>0</v>
      </c>
      <c r="AL57" s="43">
        <f>IF(AL$50&gt;0,PPMT('Invoer Parameters'!$D$49,AL$50,'Invoer Parameters'!$D$48,'Invoer Parameters'!$J$69),0)*-1</f>
        <v>0</v>
      </c>
      <c r="AM57" s="43">
        <f>IF(AM$50&gt;0,PPMT('Invoer Parameters'!$D$49,AM$50,'Invoer Parameters'!$D$48,'Invoer Parameters'!$J$69),0)*-1</f>
        <v>0</v>
      </c>
      <c r="AN57" s="43">
        <f>IF(AN$50&gt;0,PPMT('Invoer Parameters'!$D$49,AN$50,'Invoer Parameters'!$D$48,'Invoer Parameters'!$J$69),0)*-1</f>
        <v>0</v>
      </c>
      <c r="AO57" s="43">
        <f>IF(AO$50&gt;0,PPMT('Invoer Parameters'!$D$49,AO$50,'Invoer Parameters'!$D$48,'Invoer Parameters'!$J$69),0)*-1</f>
        <v>0</v>
      </c>
      <c r="AP57" s="43">
        <f>IF(AP$50&gt;0,PPMT('Invoer Parameters'!$D$49,AP$50,'Invoer Parameters'!$D$48,'Invoer Parameters'!$J$69),0)*-1</f>
        <v>0</v>
      </c>
      <c r="AQ57" s="43">
        <f>IF(AQ$50&gt;0,PPMT('Invoer Parameters'!$D$49,AQ$50,'Invoer Parameters'!$D$48,'Invoer Parameters'!$J$69),0)*-1</f>
        <v>0</v>
      </c>
      <c r="AR57" s="43">
        <f>IF(AR$50&gt;0,PPMT('Invoer Parameters'!$D$49,AR$50,'Invoer Parameters'!$D$48,'Invoer Parameters'!$J$69),0)*-1</f>
        <v>0</v>
      </c>
      <c r="AS57" s="43">
        <f>IF(AS$50&gt;0,PPMT('Invoer Parameters'!$D$49,AS$50,'Invoer Parameters'!$D$48,'Invoer Parameters'!$J$69),0)*-1</f>
        <v>0</v>
      </c>
    </row>
    <row r="58" spans="2:45" hidden="1">
      <c r="B58" s="42" t="s">
        <v>159</v>
      </c>
      <c r="C58" s="42" t="s">
        <v>184</v>
      </c>
      <c r="D58" s="42" t="s">
        <v>3</v>
      </c>
      <c r="E58" s="43">
        <f t="shared" si="175"/>
        <v>0</v>
      </c>
      <c r="F58" s="43">
        <f>IF(F$52&gt;0,PPMT('Invoer Parameters'!$D$49,F$52,'Invoer Parameters'!$D$48,'Invoer Parameters'!$J$70),0)*-1</f>
        <v>0</v>
      </c>
      <c r="G58" s="43">
        <f>IF(G$52&gt;0,PPMT('Invoer Parameters'!$D$49,G$52,'Invoer Parameters'!$D$48,'Invoer Parameters'!$J$70),0)*-1</f>
        <v>0</v>
      </c>
      <c r="H58" s="43">
        <f>IF(H$52&gt;0,PPMT('Invoer Parameters'!$D$49,H$52,'Invoer Parameters'!$D$48,'Invoer Parameters'!$J$70),0)*-1</f>
        <v>0</v>
      </c>
      <c r="I58" s="43">
        <f>IF(I$52&gt;0,PPMT('Invoer Parameters'!$D$49,I$52,'Invoer Parameters'!$D$48,'Invoer Parameters'!$J$70),0)*-1</f>
        <v>0</v>
      </c>
      <c r="J58" s="43">
        <f>IF(J$52&gt;0,PPMT('Invoer Parameters'!$D$49,J$52,'Invoer Parameters'!$D$48,'Invoer Parameters'!$J$70),0)*-1</f>
        <v>0</v>
      </c>
      <c r="K58" s="43">
        <f>IF(K$52&gt;0,PPMT('Invoer Parameters'!$D$49,K$52,'Invoer Parameters'!$D$48,'Invoer Parameters'!$J$70),0)*-1</f>
        <v>0</v>
      </c>
      <c r="L58" s="43">
        <f>IF(L$52&gt;0,PPMT('Invoer Parameters'!$D$49,L$52,'Invoer Parameters'!$D$48,'Invoer Parameters'!$J$70),0)*-1</f>
        <v>0</v>
      </c>
      <c r="M58" s="43">
        <f>IF(M$52&gt;0,PPMT('Invoer Parameters'!$D$49,M$52,'Invoer Parameters'!$D$48,'Invoer Parameters'!$J$70),0)*-1</f>
        <v>0</v>
      </c>
      <c r="N58" s="43">
        <f>IF(N$52&gt;0,PPMT('Invoer Parameters'!$D$49,N$52,'Invoer Parameters'!$D$48,'Invoer Parameters'!$J$70),0)*-1</f>
        <v>0</v>
      </c>
      <c r="O58" s="43">
        <f>IF(O$52&gt;0,PPMT('Invoer Parameters'!$D$49,O$52,'Invoer Parameters'!$D$48,'Invoer Parameters'!$J$70),0)*-1</f>
        <v>0</v>
      </c>
      <c r="P58" s="43">
        <f>IF(P$52&gt;0,PPMT('Invoer Parameters'!$D$49,P$52,'Invoer Parameters'!$D$48,'Invoer Parameters'!$J$70),0)*-1</f>
        <v>0</v>
      </c>
      <c r="Q58" s="43">
        <f>IF(Q$52&gt;0,PPMT('Invoer Parameters'!$D$49,Q$52,'Invoer Parameters'!$D$48,'Invoer Parameters'!$J$70),0)*-1</f>
        <v>0</v>
      </c>
      <c r="R58" s="43">
        <f>IF(R$52&gt;0,PPMT('Invoer Parameters'!$D$49,R$52,'Invoer Parameters'!$D$48,'Invoer Parameters'!$J$70),0)*-1</f>
        <v>0</v>
      </c>
      <c r="S58" s="43">
        <f>IF(S$52&gt;0,PPMT('Invoer Parameters'!$D$49,S$52,'Invoer Parameters'!$D$48,'Invoer Parameters'!$J$70),0)*-1</f>
        <v>0</v>
      </c>
      <c r="T58" s="43">
        <f>IF(T$52&gt;0,PPMT('Invoer Parameters'!$D$49,T$52,'Invoer Parameters'!$D$48,'Invoer Parameters'!$J$70),0)*-1</f>
        <v>0</v>
      </c>
      <c r="U58" s="43">
        <f>IF(U$52&gt;0,PPMT('Invoer Parameters'!$D$49,U$52,'Invoer Parameters'!$D$48,'Invoer Parameters'!$J$70),0)*-1</f>
        <v>0</v>
      </c>
      <c r="V58" s="43">
        <f>IF(V$52&gt;0,PPMT('Invoer Parameters'!$D$49,V$52,'Invoer Parameters'!$D$48,'Invoer Parameters'!$J$70),0)*-1</f>
        <v>0</v>
      </c>
      <c r="W58" s="43">
        <f>IF(W$52&gt;0,PPMT('Invoer Parameters'!$D$49,W$52,'Invoer Parameters'!$D$48,'Invoer Parameters'!$J$70),0)*-1</f>
        <v>0</v>
      </c>
      <c r="X58" s="43">
        <f>IF(X$52&gt;0,PPMT('Invoer Parameters'!$D$49,X$52,'Invoer Parameters'!$D$48,'Invoer Parameters'!$J$70),0)*-1</f>
        <v>0</v>
      </c>
      <c r="Y58" s="43">
        <f>IF(Y$52&gt;0,PPMT('Invoer Parameters'!$D$49,Y$52,'Invoer Parameters'!$D$48,'Invoer Parameters'!$J$70),0)*-1</f>
        <v>0</v>
      </c>
      <c r="Z58" s="43">
        <f>IF(Z$52&gt;0,PPMT('Invoer Parameters'!$D$49,Z$52,'Invoer Parameters'!$D$48,'Invoer Parameters'!$J$70),0)*-1</f>
        <v>0</v>
      </c>
      <c r="AA58" s="43">
        <f>IF(AA$52&gt;0,PPMT('Invoer Parameters'!$D$49,AA$52,'Invoer Parameters'!$D$48,'Invoer Parameters'!$J$70),0)*-1</f>
        <v>0</v>
      </c>
      <c r="AB58" s="43">
        <f>IF(AB$52&gt;0,PPMT('Invoer Parameters'!$D$49,AB$52,'Invoer Parameters'!$D$48,'Invoer Parameters'!$J$70),0)*-1</f>
        <v>0</v>
      </c>
      <c r="AC58" s="43">
        <f>IF(AC$52&gt;0,PPMT('Invoer Parameters'!$D$49,AC$52,'Invoer Parameters'!$D$48,'Invoer Parameters'!$J$70),0)*-1</f>
        <v>0</v>
      </c>
      <c r="AD58" s="43">
        <f>IF(AD$52&gt;0,PPMT('Invoer Parameters'!$D$49,AD$52,'Invoer Parameters'!$D$48,'Invoer Parameters'!$J$70),0)*-1</f>
        <v>0</v>
      </c>
      <c r="AE58" s="43">
        <f>IF(AE$52&gt;0,PPMT('Invoer Parameters'!$D$49,AE$52,'Invoer Parameters'!$D$48,'Invoer Parameters'!$J$70),0)*-1</f>
        <v>0</v>
      </c>
      <c r="AF58" s="43">
        <f>IF(AF$52&gt;0,PPMT('Invoer Parameters'!$D$49,AF$52,'Invoer Parameters'!$D$48,'Invoer Parameters'!$J$70),0)*-1</f>
        <v>0</v>
      </c>
      <c r="AG58" s="43">
        <f>IF(AG$52&gt;0,PPMT('Invoer Parameters'!$D$49,AG$52,'Invoer Parameters'!$D$48,'Invoer Parameters'!$J$70),0)*-1</f>
        <v>0</v>
      </c>
      <c r="AH58" s="43">
        <f>IF(AH$52&gt;0,PPMT('Invoer Parameters'!$D$49,AH$52,'Invoer Parameters'!$D$48,'Invoer Parameters'!$J$70),0)*-1</f>
        <v>0</v>
      </c>
      <c r="AI58" s="43">
        <f>IF(AI$52&gt;0,PPMT('Invoer Parameters'!$D$49,AI$52,'Invoer Parameters'!$D$48,'Invoer Parameters'!$J$70),0)*-1</f>
        <v>0</v>
      </c>
      <c r="AJ58" s="43">
        <f>IF(AJ$52&gt;0,PPMT('Invoer Parameters'!$D$49,AJ$52,'Invoer Parameters'!$D$48,'Invoer Parameters'!$J$70),0)*-1</f>
        <v>0</v>
      </c>
      <c r="AK58" s="43">
        <f>IF(AK$52&gt;0,PPMT('Invoer Parameters'!$D$49,AK$52,'Invoer Parameters'!$D$48,'Invoer Parameters'!$J$70),0)*-1</f>
        <v>0</v>
      </c>
      <c r="AL58" s="43">
        <f>IF(AL$52&gt;0,PPMT('Invoer Parameters'!$D$49,AL$52,'Invoer Parameters'!$D$48,'Invoer Parameters'!$J$70),0)*-1</f>
        <v>0</v>
      </c>
      <c r="AM58" s="43">
        <f>IF(AM$52&gt;0,PPMT('Invoer Parameters'!$D$49,AM$52,'Invoer Parameters'!$D$48,'Invoer Parameters'!$J$70),0)*-1</f>
        <v>0</v>
      </c>
      <c r="AN58" s="43">
        <f>IF(AN$52&gt;0,PPMT('Invoer Parameters'!$D$49,AN$52,'Invoer Parameters'!$D$48,'Invoer Parameters'!$J$70),0)*-1</f>
        <v>0</v>
      </c>
      <c r="AO58" s="43">
        <f>IF(AO$52&gt;0,PPMT('Invoer Parameters'!$D$49,AO$52,'Invoer Parameters'!$D$48,'Invoer Parameters'!$J$70),0)*-1</f>
        <v>0</v>
      </c>
      <c r="AP58" s="43">
        <f>IF(AP$52&gt;0,PPMT('Invoer Parameters'!$D$49,AP$52,'Invoer Parameters'!$D$48,'Invoer Parameters'!$J$70),0)*-1</f>
        <v>0</v>
      </c>
      <c r="AQ58" s="43">
        <f>IF(AQ$52&gt;0,PPMT('Invoer Parameters'!$D$49,AQ$52,'Invoer Parameters'!$D$48,'Invoer Parameters'!$J$70),0)*-1</f>
        <v>0</v>
      </c>
      <c r="AR58" s="43">
        <f>IF(AR$52&gt;0,PPMT('Invoer Parameters'!$D$49,AR$52,'Invoer Parameters'!$D$48,'Invoer Parameters'!$J$70),0)*-1</f>
        <v>0</v>
      </c>
      <c r="AS58" s="43">
        <f>IF(AS$52&gt;0,PPMT('Invoer Parameters'!$D$49,AS$52,'Invoer Parameters'!$D$48,'Invoer Parameters'!$J$70),0)*-1</f>
        <v>0</v>
      </c>
    </row>
    <row r="59" spans="2:45" hidden="1">
      <c r="B59" s="42" t="s">
        <v>159</v>
      </c>
      <c r="C59" s="42" t="s">
        <v>147</v>
      </c>
      <c r="D59" s="42" t="s">
        <v>3</v>
      </c>
      <c r="E59" s="43">
        <f t="shared" si="175"/>
        <v>0</v>
      </c>
      <c r="F59" s="43">
        <f>IF(F$44&gt;0,IPMT('Invoer Parameters'!$D$49,F$44,'Invoer Parameters'!$D$48,'Invoer Parameters'!$J$66),0)*-1</f>
        <v>0</v>
      </c>
      <c r="G59" s="43">
        <f>IF(G$44&gt;0,IPMT('Invoer Parameters'!$D$49,G$44,'Invoer Parameters'!$D$48,'Invoer Parameters'!$J$66),0)*-1</f>
        <v>0</v>
      </c>
      <c r="H59" s="43">
        <f>IF(H$44&gt;0,IPMT('Invoer Parameters'!$D$49,H$44,'Invoer Parameters'!$D$48,'Invoer Parameters'!$J$66),0)*-1</f>
        <v>0</v>
      </c>
      <c r="I59" s="43">
        <f>IF(I$44&gt;0,IPMT('Invoer Parameters'!$D$49,I$44,'Invoer Parameters'!$D$48,'Invoer Parameters'!$J$66),0)*-1</f>
        <v>0</v>
      </c>
      <c r="J59" s="43">
        <f>IF(J$44&gt;0,IPMT('Invoer Parameters'!$D$49,J$44,'Invoer Parameters'!$D$48,'Invoer Parameters'!$J$66),0)*-1</f>
        <v>0</v>
      </c>
      <c r="K59" s="43">
        <f>IF(K$44&gt;0,IPMT('Invoer Parameters'!$D$49,K$44,'Invoer Parameters'!$D$48,'Invoer Parameters'!$J$66),0)*-1</f>
        <v>0</v>
      </c>
      <c r="L59" s="43">
        <f>IF(L$44&gt;0,IPMT('Invoer Parameters'!$D$49,L$44,'Invoer Parameters'!$D$48,'Invoer Parameters'!$J$66),0)*-1</f>
        <v>0</v>
      </c>
      <c r="M59" s="43">
        <f>IF(M$44&gt;0,IPMT('Invoer Parameters'!$D$49,M$44,'Invoer Parameters'!$D$48,'Invoer Parameters'!$J$66),0)*-1</f>
        <v>0</v>
      </c>
      <c r="N59" s="43">
        <f>IF(N$44&gt;0,IPMT('Invoer Parameters'!$D$49,N$44,'Invoer Parameters'!$D$48,'Invoer Parameters'!$J$66),0)*-1</f>
        <v>0</v>
      </c>
      <c r="O59" s="43">
        <f>IF(O$44&gt;0,IPMT('Invoer Parameters'!$D$49,O$44,'Invoer Parameters'!$D$48,'Invoer Parameters'!$J$66),0)*-1</f>
        <v>0</v>
      </c>
      <c r="P59" s="43">
        <f>IF(P$44&gt;0,IPMT('Invoer Parameters'!$D$49,P$44,'Invoer Parameters'!$D$48,'Invoer Parameters'!$J$66),0)*-1</f>
        <v>0</v>
      </c>
      <c r="Q59" s="43">
        <f>IF(Q$44&gt;0,IPMT('Invoer Parameters'!$D$49,Q$44,'Invoer Parameters'!$D$48,'Invoer Parameters'!$J$66),0)*-1</f>
        <v>0</v>
      </c>
      <c r="R59" s="43">
        <f>IF(R$44&gt;0,IPMT('Invoer Parameters'!$D$49,R$44,'Invoer Parameters'!$D$48,'Invoer Parameters'!$J$66),0)*-1</f>
        <v>0</v>
      </c>
      <c r="S59" s="43">
        <f>IF(S$44&gt;0,IPMT('Invoer Parameters'!$D$49,S$44,'Invoer Parameters'!$D$48,'Invoer Parameters'!$J$66),0)*-1</f>
        <v>0</v>
      </c>
      <c r="T59" s="43">
        <f>IF(T$44&gt;0,IPMT('Invoer Parameters'!$D$49,T$44,'Invoer Parameters'!$D$48,'Invoer Parameters'!$J$66),0)*-1</f>
        <v>0</v>
      </c>
      <c r="U59" s="43">
        <f>IF(U$44&gt;0,IPMT('Invoer Parameters'!$D$49,U$44,'Invoer Parameters'!$D$48,'Invoer Parameters'!$J$66),0)*-1</f>
        <v>0</v>
      </c>
      <c r="V59" s="43">
        <f>IF(V$44&gt;0,IPMT('Invoer Parameters'!$D$49,V$44,'Invoer Parameters'!$D$48,'Invoer Parameters'!$J$66),0)*-1</f>
        <v>0</v>
      </c>
      <c r="W59" s="43">
        <f>IF(W$44&gt;0,IPMT('Invoer Parameters'!$D$49,W$44,'Invoer Parameters'!$D$48,'Invoer Parameters'!$J$66),0)*-1</f>
        <v>0</v>
      </c>
      <c r="X59" s="43">
        <f>IF(X$44&gt;0,IPMT('Invoer Parameters'!$D$49,X$44,'Invoer Parameters'!$D$48,'Invoer Parameters'!$J$66),0)*-1</f>
        <v>0</v>
      </c>
      <c r="Y59" s="43">
        <f>IF(Y$44&gt;0,IPMT('Invoer Parameters'!$D$49,Y$44,'Invoer Parameters'!$D$48,'Invoer Parameters'!$J$66),0)*-1</f>
        <v>0</v>
      </c>
      <c r="Z59" s="43">
        <f>IF(Z$44&gt;0,IPMT('Invoer Parameters'!$D$49,Z$44,'Invoer Parameters'!$D$48,'Invoer Parameters'!$J$66),0)*-1</f>
        <v>0</v>
      </c>
      <c r="AA59" s="43">
        <f>IF(AA$44&gt;0,IPMT('Invoer Parameters'!$D$49,AA$44,'Invoer Parameters'!$D$48,'Invoer Parameters'!$J$66),0)*-1</f>
        <v>0</v>
      </c>
      <c r="AB59" s="43">
        <f>IF(AB$44&gt;0,IPMT('Invoer Parameters'!$D$49,AB$44,'Invoer Parameters'!$D$48,'Invoer Parameters'!$J$66),0)*-1</f>
        <v>0</v>
      </c>
      <c r="AC59" s="43">
        <f>IF(AC$44&gt;0,IPMT('Invoer Parameters'!$D$49,AC$44,'Invoer Parameters'!$D$48,'Invoer Parameters'!$J$66),0)*-1</f>
        <v>0</v>
      </c>
      <c r="AD59" s="43">
        <f>IF(AD$44&gt;0,IPMT('Invoer Parameters'!$D$49,AD$44,'Invoer Parameters'!$D$48,'Invoer Parameters'!$J$66),0)*-1</f>
        <v>0</v>
      </c>
      <c r="AE59" s="43">
        <f>IF(AE$44&gt;0,IPMT('Invoer Parameters'!$D$49,AE$44,'Invoer Parameters'!$D$48,'Invoer Parameters'!$J$66),0)*-1</f>
        <v>0</v>
      </c>
      <c r="AF59" s="43">
        <f>IF(AF$44&gt;0,IPMT('Invoer Parameters'!$D$49,AF$44,'Invoer Parameters'!$D$48,'Invoer Parameters'!$J$66),0)*-1</f>
        <v>0</v>
      </c>
      <c r="AG59" s="43">
        <f>IF(AG$44&gt;0,IPMT('Invoer Parameters'!$D$49,AG$44,'Invoer Parameters'!$D$48,'Invoer Parameters'!$J$66),0)*-1</f>
        <v>0</v>
      </c>
      <c r="AH59" s="43">
        <f>IF(AH$44&gt;0,IPMT('Invoer Parameters'!$D$49,AH$44,'Invoer Parameters'!$D$48,'Invoer Parameters'!$J$66),0)*-1</f>
        <v>0</v>
      </c>
      <c r="AI59" s="43">
        <f>IF(AI$44&gt;0,IPMT('Invoer Parameters'!$D$49,AI$44,'Invoer Parameters'!$D$48,'Invoer Parameters'!$J$66),0)*-1</f>
        <v>0</v>
      </c>
      <c r="AJ59" s="43">
        <f>IF(AJ$44&gt;0,IPMT('Invoer Parameters'!$D$49,AJ$44,'Invoer Parameters'!$D$48,'Invoer Parameters'!$J$66),0)*-1</f>
        <v>0</v>
      </c>
      <c r="AK59" s="43">
        <f>IF(AK$44&gt;0,IPMT('Invoer Parameters'!$D$49,AK$44,'Invoer Parameters'!$D$48,'Invoer Parameters'!$J$66),0)*-1</f>
        <v>0</v>
      </c>
      <c r="AL59" s="43">
        <f>IF(AL$44&gt;0,IPMT('Invoer Parameters'!$D$49,AL$44,'Invoer Parameters'!$D$48,'Invoer Parameters'!$J$66),0)*-1</f>
        <v>0</v>
      </c>
      <c r="AM59" s="43">
        <f>IF(AM$44&gt;0,IPMT('Invoer Parameters'!$D$49,AM$44,'Invoer Parameters'!$D$48,'Invoer Parameters'!$J$66),0)*-1</f>
        <v>0</v>
      </c>
      <c r="AN59" s="43">
        <f>IF(AN$44&gt;0,IPMT('Invoer Parameters'!$D$49,AN$44,'Invoer Parameters'!$D$48,'Invoer Parameters'!$J$66),0)*-1</f>
        <v>0</v>
      </c>
      <c r="AO59" s="43">
        <f>IF(AO$44&gt;0,IPMT('Invoer Parameters'!$D$49,AO$44,'Invoer Parameters'!$D$48,'Invoer Parameters'!$J$66),0)*-1</f>
        <v>0</v>
      </c>
      <c r="AP59" s="43">
        <f>IF(AP$44&gt;0,IPMT('Invoer Parameters'!$D$49,AP$44,'Invoer Parameters'!$D$48,'Invoer Parameters'!$J$66),0)*-1</f>
        <v>0</v>
      </c>
      <c r="AQ59" s="43">
        <f>IF(AQ$44&gt;0,IPMT('Invoer Parameters'!$D$49,AQ$44,'Invoer Parameters'!$D$48,'Invoer Parameters'!$J$66),0)*-1</f>
        <v>0</v>
      </c>
      <c r="AR59" s="43">
        <f>IF(AR$44&gt;0,IPMT('Invoer Parameters'!$D$49,AR$44,'Invoer Parameters'!$D$48,'Invoer Parameters'!$J$66),0)*-1</f>
        <v>0</v>
      </c>
      <c r="AS59" s="43">
        <f>IF(AS$44&gt;0,IPMT('Invoer Parameters'!$D$49,AS$44,'Invoer Parameters'!$D$48,'Invoer Parameters'!$J$66),0)*-1</f>
        <v>0</v>
      </c>
    </row>
    <row r="60" spans="2:45" hidden="1">
      <c r="B60" s="42" t="s">
        <v>159</v>
      </c>
      <c r="C60" s="42" t="s">
        <v>148</v>
      </c>
      <c r="D60" s="42" t="s">
        <v>3</v>
      </c>
      <c r="E60" s="43">
        <f t="shared" si="175"/>
        <v>0</v>
      </c>
      <c r="F60" s="43">
        <f>IF(F$46&gt;0,IPMT('Invoer Parameters'!$D$49,F$46,'Invoer Parameters'!$D$48,'Invoer Parameters'!$J$67),0)*-1</f>
        <v>0</v>
      </c>
      <c r="G60" s="43">
        <f>IF(G$46&gt;0,IPMT('Invoer Parameters'!$D$49,G$46,'Invoer Parameters'!$D$48,'Invoer Parameters'!$J$67),0)*-1</f>
        <v>0</v>
      </c>
      <c r="H60" s="43">
        <f>IF(H$46&gt;0,IPMT('Invoer Parameters'!$D$49,H$46,'Invoer Parameters'!$D$48,'Invoer Parameters'!$J$67),0)*-1</f>
        <v>0</v>
      </c>
      <c r="I60" s="43">
        <f>IF(I$46&gt;0,IPMT('Invoer Parameters'!$D$49,I$46,'Invoer Parameters'!$D$48,'Invoer Parameters'!$J$67),0)*-1</f>
        <v>0</v>
      </c>
      <c r="J60" s="43">
        <f>IF(J$46&gt;0,IPMT('Invoer Parameters'!$D$49,J$46,'Invoer Parameters'!$D$48,'Invoer Parameters'!$J$67),0)*-1</f>
        <v>0</v>
      </c>
      <c r="K60" s="43">
        <f>IF(K$46&gt;0,IPMT('Invoer Parameters'!$D$49,K$46,'Invoer Parameters'!$D$48,'Invoer Parameters'!$J$67),0)*-1</f>
        <v>0</v>
      </c>
      <c r="L60" s="43">
        <f>IF(L$46&gt;0,IPMT('Invoer Parameters'!$D$49,L$46,'Invoer Parameters'!$D$48,'Invoer Parameters'!$J$67),0)*-1</f>
        <v>0</v>
      </c>
      <c r="M60" s="43">
        <f>IF(M$46&gt;0,IPMT('Invoer Parameters'!$D$49,M$46,'Invoer Parameters'!$D$48,'Invoer Parameters'!$J$67),0)*-1</f>
        <v>0</v>
      </c>
      <c r="N60" s="43">
        <f>IF(N$46&gt;0,IPMT('Invoer Parameters'!$D$49,N$46,'Invoer Parameters'!$D$48,'Invoer Parameters'!$J$67),0)*-1</f>
        <v>0</v>
      </c>
      <c r="O60" s="43">
        <f>IF(O$46&gt;0,IPMT('Invoer Parameters'!$D$49,O$46,'Invoer Parameters'!$D$48,'Invoer Parameters'!$J$67),0)*-1</f>
        <v>0</v>
      </c>
      <c r="P60" s="43">
        <f>IF(P$46&gt;0,IPMT('Invoer Parameters'!$D$49,P$46,'Invoer Parameters'!$D$48,'Invoer Parameters'!$J$67),0)*-1</f>
        <v>0</v>
      </c>
      <c r="Q60" s="43">
        <f>IF(Q$46&gt;0,IPMT('Invoer Parameters'!$D$49,Q$46,'Invoer Parameters'!$D$48,'Invoer Parameters'!$J$67),0)*-1</f>
        <v>0</v>
      </c>
      <c r="R60" s="43">
        <f>IF(R$46&gt;0,IPMT('Invoer Parameters'!$D$49,R$46,'Invoer Parameters'!$D$48,'Invoer Parameters'!$J$67),0)*-1</f>
        <v>0</v>
      </c>
      <c r="S60" s="43">
        <f>IF(S$46&gt;0,IPMT('Invoer Parameters'!$D$49,S$46,'Invoer Parameters'!$D$48,'Invoer Parameters'!$J$67),0)*-1</f>
        <v>0</v>
      </c>
      <c r="T60" s="43">
        <f>IF(T$46&gt;0,IPMT('Invoer Parameters'!$D$49,T$46,'Invoer Parameters'!$D$48,'Invoer Parameters'!$J$67),0)*-1</f>
        <v>0</v>
      </c>
      <c r="U60" s="43">
        <f>IF(U$46&gt;0,IPMT('Invoer Parameters'!$D$49,U$46,'Invoer Parameters'!$D$48,'Invoer Parameters'!$J$67),0)*-1</f>
        <v>0</v>
      </c>
      <c r="V60" s="43">
        <f>IF(V$46&gt;0,IPMT('Invoer Parameters'!$D$49,V$46,'Invoer Parameters'!$D$48,'Invoer Parameters'!$J$67),0)*-1</f>
        <v>0</v>
      </c>
      <c r="W60" s="43">
        <f>IF(W$46&gt;0,IPMT('Invoer Parameters'!$D$49,W$46,'Invoer Parameters'!$D$48,'Invoer Parameters'!$J$67),0)*-1</f>
        <v>0</v>
      </c>
      <c r="X60" s="43">
        <f>IF(X$46&gt;0,IPMT('Invoer Parameters'!$D$49,X$46,'Invoer Parameters'!$D$48,'Invoer Parameters'!$J$67),0)*-1</f>
        <v>0</v>
      </c>
      <c r="Y60" s="43">
        <f>IF(Y$46&gt;0,IPMT('Invoer Parameters'!$D$49,Y$46,'Invoer Parameters'!$D$48,'Invoer Parameters'!$J$67),0)*-1</f>
        <v>0</v>
      </c>
      <c r="Z60" s="43">
        <f>IF(Z$46&gt;0,IPMT('Invoer Parameters'!$D$49,Z$46,'Invoer Parameters'!$D$48,'Invoer Parameters'!$J$67),0)*-1</f>
        <v>0</v>
      </c>
      <c r="AA60" s="43">
        <f>IF(AA$46&gt;0,IPMT('Invoer Parameters'!$D$49,AA$46,'Invoer Parameters'!$D$48,'Invoer Parameters'!$J$67),0)*-1</f>
        <v>0</v>
      </c>
      <c r="AB60" s="43">
        <f>IF(AB$46&gt;0,IPMT('Invoer Parameters'!$D$49,AB$46,'Invoer Parameters'!$D$48,'Invoer Parameters'!$J$67),0)*-1</f>
        <v>0</v>
      </c>
      <c r="AC60" s="43">
        <f>IF(AC$46&gt;0,IPMT('Invoer Parameters'!$D$49,AC$46,'Invoer Parameters'!$D$48,'Invoer Parameters'!$J$67),0)*-1</f>
        <v>0</v>
      </c>
      <c r="AD60" s="43">
        <f>IF(AD$46&gt;0,IPMT('Invoer Parameters'!$D$49,AD$46,'Invoer Parameters'!$D$48,'Invoer Parameters'!$J$67),0)*-1</f>
        <v>0</v>
      </c>
      <c r="AE60" s="43">
        <f>IF(AE$46&gt;0,IPMT('Invoer Parameters'!$D$49,AE$46,'Invoer Parameters'!$D$48,'Invoer Parameters'!$J$67),0)*-1</f>
        <v>0</v>
      </c>
      <c r="AF60" s="43">
        <f>IF(AF$46&gt;0,IPMT('Invoer Parameters'!$D$49,AF$46,'Invoer Parameters'!$D$48,'Invoer Parameters'!$J$67),0)*-1</f>
        <v>0</v>
      </c>
      <c r="AG60" s="43">
        <f>IF(AG$46&gt;0,IPMT('Invoer Parameters'!$D$49,AG$46,'Invoer Parameters'!$D$48,'Invoer Parameters'!$J$67),0)*-1</f>
        <v>0</v>
      </c>
      <c r="AH60" s="43">
        <f>IF(AH$46&gt;0,IPMT('Invoer Parameters'!$D$49,AH$46,'Invoer Parameters'!$D$48,'Invoer Parameters'!$J$67),0)*-1</f>
        <v>0</v>
      </c>
      <c r="AI60" s="43">
        <f>IF(AI$46&gt;0,IPMT('Invoer Parameters'!$D$49,AI$46,'Invoer Parameters'!$D$48,'Invoer Parameters'!$J$67),0)*-1</f>
        <v>0</v>
      </c>
      <c r="AJ60" s="43">
        <f>IF(AJ$46&gt;0,IPMT('Invoer Parameters'!$D$49,AJ$46,'Invoer Parameters'!$D$48,'Invoer Parameters'!$J$67),0)*-1</f>
        <v>0</v>
      </c>
      <c r="AK60" s="43">
        <f>IF(AK$46&gt;0,IPMT('Invoer Parameters'!$D$49,AK$46,'Invoer Parameters'!$D$48,'Invoer Parameters'!$J$67),0)*-1</f>
        <v>0</v>
      </c>
      <c r="AL60" s="43">
        <f>IF(AL$46&gt;0,IPMT('Invoer Parameters'!$D$49,AL$46,'Invoer Parameters'!$D$48,'Invoer Parameters'!$J$67),0)*-1</f>
        <v>0</v>
      </c>
      <c r="AM60" s="43">
        <f>IF(AM$46&gt;0,IPMT('Invoer Parameters'!$D$49,AM$46,'Invoer Parameters'!$D$48,'Invoer Parameters'!$J$67),0)*-1</f>
        <v>0</v>
      </c>
      <c r="AN60" s="43">
        <f>IF(AN$46&gt;0,IPMT('Invoer Parameters'!$D$49,AN$46,'Invoer Parameters'!$D$48,'Invoer Parameters'!$J$67),0)*-1</f>
        <v>0</v>
      </c>
      <c r="AO60" s="43">
        <f>IF(AO$46&gt;0,IPMT('Invoer Parameters'!$D$49,AO$46,'Invoer Parameters'!$D$48,'Invoer Parameters'!$J$67),0)*-1</f>
        <v>0</v>
      </c>
      <c r="AP60" s="43">
        <f>IF(AP$46&gt;0,IPMT('Invoer Parameters'!$D$49,AP$46,'Invoer Parameters'!$D$48,'Invoer Parameters'!$J$67),0)*-1</f>
        <v>0</v>
      </c>
      <c r="AQ60" s="43">
        <f>IF(AQ$46&gt;0,IPMT('Invoer Parameters'!$D$49,AQ$46,'Invoer Parameters'!$D$48,'Invoer Parameters'!$J$67),0)*-1</f>
        <v>0</v>
      </c>
      <c r="AR60" s="43">
        <f>IF(AR$46&gt;0,IPMT('Invoer Parameters'!$D$49,AR$46,'Invoer Parameters'!$D$48,'Invoer Parameters'!$J$67),0)*-1</f>
        <v>0</v>
      </c>
      <c r="AS60" s="43">
        <f>IF(AS$46&gt;0,IPMT('Invoer Parameters'!$D$49,AS$46,'Invoer Parameters'!$D$48,'Invoer Parameters'!$J$67),0)*-1</f>
        <v>0</v>
      </c>
    </row>
    <row r="61" spans="2:45" hidden="1">
      <c r="B61" s="42" t="s">
        <v>159</v>
      </c>
      <c r="C61" s="42" t="s">
        <v>149</v>
      </c>
      <c r="D61" s="42" t="s">
        <v>3</v>
      </c>
      <c r="E61" s="43">
        <f t="shared" si="175"/>
        <v>0</v>
      </c>
      <c r="F61" s="43">
        <f>IF(F$48&gt;0,IPMT('Invoer Parameters'!$D$49,F$48,'Invoer Parameters'!$D$48,'Invoer Parameters'!$J$68),0)*-1</f>
        <v>0</v>
      </c>
      <c r="G61" s="43">
        <f>IF(G$48&gt;0,IPMT('Invoer Parameters'!$D$49,G$48,'Invoer Parameters'!$D$48,'Invoer Parameters'!$J$68),0)*-1</f>
        <v>0</v>
      </c>
      <c r="H61" s="43">
        <f>IF(H$48&gt;0,IPMT('Invoer Parameters'!$D$49,H$48,'Invoer Parameters'!$D$48,'Invoer Parameters'!$J$68),0)*-1</f>
        <v>0</v>
      </c>
      <c r="I61" s="43">
        <f>IF(I$48&gt;0,IPMT('Invoer Parameters'!$D$49,I$48,'Invoer Parameters'!$D$48,'Invoer Parameters'!$J$68),0)*-1</f>
        <v>0</v>
      </c>
      <c r="J61" s="43">
        <f>IF(J$48&gt;0,IPMT('Invoer Parameters'!$D$49,J$48,'Invoer Parameters'!$D$48,'Invoer Parameters'!$J$68),0)*-1</f>
        <v>0</v>
      </c>
      <c r="K61" s="43">
        <f>IF(K$48&gt;0,IPMT('Invoer Parameters'!$D$49,K$48,'Invoer Parameters'!$D$48,'Invoer Parameters'!$J$68),0)*-1</f>
        <v>0</v>
      </c>
      <c r="L61" s="43">
        <f>IF(L$48&gt;0,IPMT('Invoer Parameters'!$D$49,L$48,'Invoer Parameters'!$D$48,'Invoer Parameters'!$J$68),0)*-1</f>
        <v>0</v>
      </c>
      <c r="M61" s="43">
        <f>IF(M$48&gt;0,IPMT('Invoer Parameters'!$D$49,M$48,'Invoer Parameters'!$D$48,'Invoer Parameters'!$J$68),0)*-1</f>
        <v>0</v>
      </c>
      <c r="N61" s="43">
        <f>IF(N$48&gt;0,IPMT('Invoer Parameters'!$D$49,N$48,'Invoer Parameters'!$D$48,'Invoer Parameters'!$J$68),0)*-1</f>
        <v>0</v>
      </c>
      <c r="O61" s="43">
        <f>IF(O$48&gt;0,IPMT('Invoer Parameters'!$D$49,O$48,'Invoer Parameters'!$D$48,'Invoer Parameters'!$J$68),0)*-1</f>
        <v>0</v>
      </c>
      <c r="P61" s="43">
        <f>IF(P$48&gt;0,IPMT('Invoer Parameters'!$D$49,P$48,'Invoer Parameters'!$D$48,'Invoer Parameters'!$J$68),0)*-1</f>
        <v>0</v>
      </c>
      <c r="Q61" s="43">
        <f>IF(Q$48&gt;0,IPMT('Invoer Parameters'!$D$49,Q$48,'Invoer Parameters'!$D$48,'Invoer Parameters'!$J$68),0)*-1</f>
        <v>0</v>
      </c>
      <c r="R61" s="43">
        <f>IF(R$48&gt;0,IPMT('Invoer Parameters'!$D$49,R$48,'Invoer Parameters'!$D$48,'Invoer Parameters'!$J$68),0)*-1</f>
        <v>0</v>
      </c>
      <c r="S61" s="43">
        <f>IF(S$48&gt;0,IPMT('Invoer Parameters'!$D$49,S$48,'Invoer Parameters'!$D$48,'Invoer Parameters'!$J$68),0)*-1</f>
        <v>0</v>
      </c>
      <c r="T61" s="43">
        <f>IF(T$48&gt;0,IPMT('Invoer Parameters'!$D$49,T$48,'Invoer Parameters'!$D$48,'Invoer Parameters'!$J$68),0)*-1</f>
        <v>0</v>
      </c>
      <c r="U61" s="43">
        <f>IF(U$48&gt;0,IPMT('Invoer Parameters'!$D$49,U$48,'Invoer Parameters'!$D$48,'Invoer Parameters'!$J$68),0)*-1</f>
        <v>0</v>
      </c>
      <c r="V61" s="43">
        <f>IF(V$48&gt;0,IPMT('Invoer Parameters'!$D$49,V$48,'Invoer Parameters'!$D$48,'Invoer Parameters'!$J$68),0)*-1</f>
        <v>0</v>
      </c>
      <c r="W61" s="43">
        <f>IF(W$48&gt;0,IPMT('Invoer Parameters'!$D$49,W$48,'Invoer Parameters'!$D$48,'Invoer Parameters'!$J$68),0)*-1</f>
        <v>0</v>
      </c>
      <c r="X61" s="43">
        <f>IF(X$48&gt;0,IPMT('Invoer Parameters'!$D$49,X$48,'Invoer Parameters'!$D$48,'Invoer Parameters'!$J$68),0)*-1</f>
        <v>0</v>
      </c>
      <c r="Y61" s="43">
        <f>IF(Y$48&gt;0,IPMT('Invoer Parameters'!$D$49,Y$48,'Invoer Parameters'!$D$48,'Invoer Parameters'!$J$68),0)*-1</f>
        <v>0</v>
      </c>
      <c r="Z61" s="43">
        <f>IF(Z$48&gt;0,IPMT('Invoer Parameters'!$D$49,Z$48,'Invoer Parameters'!$D$48,'Invoer Parameters'!$J$68),0)*-1</f>
        <v>0</v>
      </c>
      <c r="AA61" s="43">
        <f>IF(AA$48&gt;0,IPMT('Invoer Parameters'!$D$49,AA$48,'Invoer Parameters'!$D$48,'Invoer Parameters'!$J$68),0)*-1</f>
        <v>0</v>
      </c>
      <c r="AB61" s="43">
        <f>IF(AB$48&gt;0,IPMT('Invoer Parameters'!$D$49,AB$48,'Invoer Parameters'!$D$48,'Invoer Parameters'!$J$68),0)*-1</f>
        <v>0</v>
      </c>
      <c r="AC61" s="43">
        <f>IF(AC$48&gt;0,IPMT('Invoer Parameters'!$D$49,AC$48,'Invoer Parameters'!$D$48,'Invoer Parameters'!$J$68),0)*-1</f>
        <v>0</v>
      </c>
      <c r="AD61" s="43">
        <f>IF(AD$48&gt;0,IPMT('Invoer Parameters'!$D$49,AD$48,'Invoer Parameters'!$D$48,'Invoer Parameters'!$J$68),0)*-1</f>
        <v>0</v>
      </c>
      <c r="AE61" s="43">
        <f>IF(AE$48&gt;0,IPMT('Invoer Parameters'!$D$49,AE$48,'Invoer Parameters'!$D$48,'Invoer Parameters'!$J$68),0)*-1</f>
        <v>0</v>
      </c>
      <c r="AF61" s="43">
        <f>IF(AF$48&gt;0,IPMT('Invoer Parameters'!$D$49,AF$48,'Invoer Parameters'!$D$48,'Invoer Parameters'!$J$68),0)*-1</f>
        <v>0</v>
      </c>
      <c r="AG61" s="43">
        <f>IF(AG$48&gt;0,IPMT('Invoer Parameters'!$D$49,AG$48,'Invoer Parameters'!$D$48,'Invoer Parameters'!$J$68),0)*-1</f>
        <v>0</v>
      </c>
      <c r="AH61" s="43">
        <f>IF(AH$48&gt;0,IPMT('Invoer Parameters'!$D$49,AH$48,'Invoer Parameters'!$D$48,'Invoer Parameters'!$J$68),0)*-1</f>
        <v>0</v>
      </c>
      <c r="AI61" s="43">
        <f>IF(AI$48&gt;0,IPMT('Invoer Parameters'!$D$49,AI$48,'Invoer Parameters'!$D$48,'Invoer Parameters'!$J$68),0)*-1</f>
        <v>0</v>
      </c>
      <c r="AJ61" s="43">
        <f>IF(AJ$48&gt;0,IPMT('Invoer Parameters'!$D$49,AJ$48,'Invoer Parameters'!$D$48,'Invoer Parameters'!$J$68),0)*-1</f>
        <v>0</v>
      </c>
      <c r="AK61" s="43">
        <f>IF(AK$48&gt;0,IPMT('Invoer Parameters'!$D$49,AK$48,'Invoer Parameters'!$D$48,'Invoer Parameters'!$J$68),0)*-1</f>
        <v>0</v>
      </c>
      <c r="AL61" s="43">
        <f>IF(AL$48&gt;0,IPMT('Invoer Parameters'!$D$49,AL$48,'Invoer Parameters'!$D$48,'Invoer Parameters'!$J$68),0)*-1</f>
        <v>0</v>
      </c>
      <c r="AM61" s="43">
        <f>IF(AM$48&gt;0,IPMT('Invoer Parameters'!$D$49,AM$48,'Invoer Parameters'!$D$48,'Invoer Parameters'!$J$68),0)*-1</f>
        <v>0</v>
      </c>
      <c r="AN61" s="43">
        <f>IF(AN$48&gt;0,IPMT('Invoer Parameters'!$D$49,AN$48,'Invoer Parameters'!$D$48,'Invoer Parameters'!$J$68),0)*-1</f>
        <v>0</v>
      </c>
      <c r="AO61" s="43">
        <f>IF(AO$48&gt;0,IPMT('Invoer Parameters'!$D$49,AO$48,'Invoer Parameters'!$D$48,'Invoer Parameters'!$J$68),0)*-1</f>
        <v>0</v>
      </c>
      <c r="AP61" s="43">
        <f>IF(AP$48&gt;0,IPMT('Invoer Parameters'!$D$49,AP$48,'Invoer Parameters'!$D$48,'Invoer Parameters'!$J$68),0)*-1</f>
        <v>0</v>
      </c>
      <c r="AQ61" s="43">
        <f>IF(AQ$48&gt;0,IPMT('Invoer Parameters'!$D$49,AQ$48,'Invoer Parameters'!$D$48,'Invoer Parameters'!$J$68),0)*-1</f>
        <v>0</v>
      </c>
      <c r="AR61" s="43">
        <f>IF(AR$48&gt;0,IPMT('Invoer Parameters'!$D$49,AR$48,'Invoer Parameters'!$D$48,'Invoer Parameters'!$J$68),0)*-1</f>
        <v>0</v>
      </c>
      <c r="AS61" s="43">
        <f>IF(AS$48&gt;0,IPMT('Invoer Parameters'!$D$49,AS$48,'Invoer Parameters'!$D$48,'Invoer Parameters'!$J$68),0)*-1</f>
        <v>0</v>
      </c>
    </row>
    <row r="62" spans="2:45" hidden="1">
      <c r="B62" s="42" t="s">
        <v>159</v>
      </c>
      <c r="C62" s="42" t="s">
        <v>185</v>
      </c>
      <c r="D62" s="42" t="s">
        <v>3</v>
      </c>
      <c r="E62" s="43">
        <f t="shared" si="175"/>
        <v>0</v>
      </c>
      <c r="F62" s="43">
        <f>IF(F$50&gt;0,IPMT('Invoer Parameters'!$D$49,F$50,'Invoer Parameters'!$D$48,'Invoer Parameters'!$J$69),0)*-1</f>
        <v>0</v>
      </c>
      <c r="G62" s="43">
        <f>IF(G$50&gt;0,IPMT('Invoer Parameters'!$D$49,G$50,'Invoer Parameters'!$D$48,'Invoer Parameters'!$J$69),0)*-1</f>
        <v>0</v>
      </c>
      <c r="H62" s="43">
        <f>IF(H$50&gt;0,IPMT('Invoer Parameters'!$D$49,H$50,'Invoer Parameters'!$D$48,'Invoer Parameters'!$J$69),0)*-1</f>
        <v>0</v>
      </c>
      <c r="I62" s="43">
        <f>IF(I$50&gt;0,IPMT('Invoer Parameters'!$D$49,I$50,'Invoer Parameters'!$D$48,'Invoer Parameters'!$J$69),0)*-1</f>
        <v>0</v>
      </c>
      <c r="J62" s="43">
        <f>IF(J$50&gt;0,IPMT('Invoer Parameters'!$D$49,J$50,'Invoer Parameters'!$D$48,'Invoer Parameters'!$J$69),0)*-1</f>
        <v>0</v>
      </c>
      <c r="K62" s="43">
        <f>IF(K$50&gt;0,IPMT('Invoer Parameters'!$D$49,K$50,'Invoer Parameters'!$D$48,'Invoer Parameters'!$J$69),0)*-1</f>
        <v>0</v>
      </c>
      <c r="L62" s="43">
        <f>IF(L$50&gt;0,IPMT('Invoer Parameters'!$D$49,L$50,'Invoer Parameters'!$D$48,'Invoer Parameters'!$J$69),0)*-1</f>
        <v>0</v>
      </c>
      <c r="M62" s="43">
        <f>IF(M$50&gt;0,IPMT('Invoer Parameters'!$D$49,M$50,'Invoer Parameters'!$D$48,'Invoer Parameters'!$J$69),0)*-1</f>
        <v>0</v>
      </c>
      <c r="N62" s="43">
        <f>IF(N$50&gt;0,IPMT('Invoer Parameters'!$D$49,N$50,'Invoer Parameters'!$D$48,'Invoer Parameters'!$J$69),0)*-1</f>
        <v>0</v>
      </c>
      <c r="O62" s="43">
        <f>IF(O$50&gt;0,IPMT('Invoer Parameters'!$D$49,O$50,'Invoer Parameters'!$D$48,'Invoer Parameters'!$J$69),0)*-1</f>
        <v>0</v>
      </c>
      <c r="P62" s="43">
        <f>IF(P$50&gt;0,IPMT('Invoer Parameters'!$D$49,P$50,'Invoer Parameters'!$D$48,'Invoer Parameters'!$J$69),0)*-1</f>
        <v>0</v>
      </c>
      <c r="Q62" s="43">
        <f>IF(Q$50&gt;0,IPMT('Invoer Parameters'!$D$49,Q$50,'Invoer Parameters'!$D$48,'Invoer Parameters'!$J$69),0)*-1</f>
        <v>0</v>
      </c>
      <c r="R62" s="43">
        <f>IF(R$50&gt;0,IPMT('Invoer Parameters'!$D$49,R$50,'Invoer Parameters'!$D$48,'Invoer Parameters'!$J$69),0)*-1</f>
        <v>0</v>
      </c>
      <c r="S62" s="43">
        <f>IF(S$50&gt;0,IPMT('Invoer Parameters'!$D$49,S$50,'Invoer Parameters'!$D$48,'Invoer Parameters'!$J$69),0)*-1</f>
        <v>0</v>
      </c>
      <c r="T62" s="43">
        <f>IF(T$50&gt;0,IPMT('Invoer Parameters'!$D$49,T$50,'Invoer Parameters'!$D$48,'Invoer Parameters'!$J$69),0)*-1</f>
        <v>0</v>
      </c>
      <c r="U62" s="43">
        <f>IF(U$50&gt;0,IPMT('Invoer Parameters'!$D$49,U$50,'Invoer Parameters'!$D$48,'Invoer Parameters'!$J$69),0)*-1</f>
        <v>0</v>
      </c>
      <c r="V62" s="43">
        <f>IF(V$50&gt;0,IPMT('Invoer Parameters'!$D$49,V$50,'Invoer Parameters'!$D$48,'Invoer Parameters'!$J$69),0)*-1</f>
        <v>0</v>
      </c>
      <c r="W62" s="43">
        <f>IF(W$50&gt;0,IPMT('Invoer Parameters'!$D$49,W$50,'Invoer Parameters'!$D$48,'Invoer Parameters'!$J$69),0)*-1</f>
        <v>0</v>
      </c>
      <c r="X62" s="43">
        <f>IF(X$50&gt;0,IPMT('Invoer Parameters'!$D$49,X$50,'Invoer Parameters'!$D$48,'Invoer Parameters'!$J$69),0)*-1</f>
        <v>0</v>
      </c>
      <c r="Y62" s="43">
        <f>IF(Y$50&gt;0,IPMT('Invoer Parameters'!$D$49,Y$50,'Invoer Parameters'!$D$48,'Invoer Parameters'!$J$69),0)*-1</f>
        <v>0</v>
      </c>
      <c r="Z62" s="43">
        <f>IF(Z$50&gt;0,IPMT('Invoer Parameters'!$D$49,Z$50,'Invoer Parameters'!$D$48,'Invoer Parameters'!$J$69),0)*-1</f>
        <v>0</v>
      </c>
      <c r="AA62" s="43">
        <f>IF(AA$50&gt;0,IPMT('Invoer Parameters'!$D$49,AA$50,'Invoer Parameters'!$D$48,'Invoer Parameters'!$J$69),0)*-1</f>
        <v>0</v>
      </c>
      <c r="AB62" s="43">
        <f>IF(AB$50&gt;0,IPMT('Invoer Parameters'!$D$49,AB$50,'Invoer Parameters'!$D$48,'Invoer Parameters'!$J$69),0)*-1</f>
        <v>0</v>
      </c>
      <c r="AC62" s="43">
        <f>IF(AC$50&gt;0,IPMT('Invoer Parameters'!$D$49,AC$50,'Invoer Parameters'!$D$48,'Invoer Parameters'!$J$69),0)*-1</f>
        <v>0</v>
      </c>
      <c r="AD62" s="43">
        <f>IF(AD$50&gt;0,IPMT('Invoer Parameters'!$D$49,AD$50,'Invoer Parameters'!$D$48,'Invoer Parameters'!$J$69),0)*-1</f>
        <v>0</v>
      </c>
      <c r="AE62" s="43">
        <f>IF(AE$50&gt;0,IPMT('Invoer Parameters'!$D$49,AE$50,'Invoer Parameters'!$D$48,'Invoer Parameters'!$J$69),0)*-1</f>
        <v>0</v>
      </c>
      <c r="AF62" s="43">
        <f>IF(AF$50&gt;0,IPMT('Invoer Parameters'!$D$49,AF$50,'Invoer Parameters'!$D$48,'Invoer Parameters'!$J$69),0)*-1</f>
        <v>0</v>
      </c>
      <c r="AG62" s="43">
        <f>IF(AG$50&gt;0,IPMT('Invoer Parameters'!$D$49,AG$50,'Invoer Parameters'!$D$48,'Invoer Parameters'!$J$69),0)*-1</f>
        <v>0</v>
      </c>
      <c r="AH62" s="43">
        <f>IF(AH$50&gt;0,IPMT('Invoer Parameters'!$D$49,AH$50,'Invoer Parameters'!$D$48,'Invoer Parameters'!$J$69),0)*-1</f>
        <v>0</v>
      </c>
      <c r="AI62" s="43">
        <f>IF(AI$50&gt;0,IPMT('Invoer Parameters'!$D$49,AI$50,'Invoer Parameters'!$D$48,'Invoer Parameters'!$J$69),0)*-1</f>
        <v>0</v>
      </c>
      <c r="AJ62" s="43">
        <f>IF(AJ$50&gt;0,IPMT('Invoer Parameters'!$D$49,AJ$50,'Invoer Parameters'!$D$48,'Invoer Parameters'!$J$69),0)*-1</f>
        <v>0</v>
      </c>
      <c r="AK62" s="43">
        <f>IF(AK$50&gt;0,IPMT('Invoer Parameters'!$D$49,AK$50,'Invoer Parameters'!$D$48,'Invoer Parameters'!$J$69),0)*-1</f>
        <v>0</v>
      </c>
      <c r="AL62" s="43">
        <f>IF(AL$50&gt;0,IPMT('Invoer Parameters'!$D$49,AL$50,'Invoer Parameters'!$D$48,'Invoer Parameters'!$J$69),0)*-1</f>
        <v>0</v>
      </c>
      <c r="AM62" s="43">
        <f>IF(AM$50&gt;0,IPMT('Invoer Parameters'!$D$49,AM$50,'Invoer Parameters'!$D$48,'Invoer Parameters'!$J$69),0)*-1</f>
        <v>0</v>
      </c>
      <c r="AN62" s="43">
        <f>IF(AN$50&gt;0,IPMT('Invoer Parameters'!$D$49,AN$50,'Invoer Parameters'!$D$48,'Invoer Parameters'!$J$69),0)*-1</f>
        <v>0</v>
      </c>
      <c r="AO62" s="43">
        <f>IF(AO$50&gt;0,IPMT('Invoer Parameters'!$D$49,AO$50,'Invoer Parameters'!$D$48,'Invoer Parameters'!$J$69),0)*-1</f>
        <v>0</v>
      </c>
      <c r="AP62" s="43">
        <f>IF(AP$50&gt;0,IPMT('Invoer Parameters'!$D$49,AP$50,'Invoer Parameters'!$D$48,'Invoer Parameters'!$J$69),0)*-1</f>
        <v>0</v>
      </c>
      <c r="AQ62" s="43">
        <f>IF(AQ$50&gt;0,IPMT('Invoer Parameters'!$D$49,AQ$50,'Invoer Parameters'!$D$48,'Invoer Parameters'!$J$69),0)*-1</f>
        <v>0</v>
      </c>
      <c r="AR62" s="43">
        <f>IF(AR$50&gt;0,IPMT('Invoer Parameters'!$D$49,AR$50,'Invoer Parameters'!$D$48,'Invoer Parameters'!$J$69),0)*-1</f>
        <v>0</v>
      </c>
      <c r="AS62" s="43">
        <f>IF(AS$50&gt;0,IPMT('Invoer Parameters'!$D$49,AS$50,'Invoer Parameters'!$D$48,'Invoer Parameters'!$J$69),0)*-1</f>
        <v>0</v>
      </c>
    </row>
    <row r="63" spans="2:45" hidden="1">
      <c r="B63" s="42" t="s">
        <v>159</v>
      </c>
      <c r="C63" s="42" t="s">
        <v>186</v>
      </c>
      <c r="D63" s="42" t="s">
        <v>3</v>
      </c>
      <c r="E63" s="43">
        <f t="shared" si="175"/>
        <v>0</v>
      </c>
      <c r="F63" s="43">
        <f>IF(F$52&gt;0,IPMT('Invoer Parameters'!$D$49,F$52,'Invoer Parameters'!$D$48,'Invoer Parameters'!$J$70),0)*-1</f>
        <v>0</v>
      </c>
      <c r="G63" s="43">
        <f>IF(G$52&gt;0,IPMT('Invoer Parameters'!$D$49,G$52,'Invoer Parameters'!$D$48,'Invoer Parameters'!$J$70),0)*-1</f>
        <v>0</v>
      </c>
      <c r="H63" s="43">
        <f>IF(H$52&gt;0,IPMT('Invoer Parameters'!$D$49,H$52,'Invoer Parameters'!$D$48,'Invoer Parameters'!$J$70),0)*-1</f>
        <v>0</v>
      </c>
      <c r="I63" s="43">
        <f>IF(I$52&gt;0,IPMT('Invoer Parameters'!$D$49,I$52,'Invoer Parameters'!$D$48,'Invoer Parameters'!$J$70),0)*-1</f>
        <v>0</v>
      </c>
      <c r="J63" s="43">
        <f>IF(J$52&gt;0,IPMT('Invoer Parameters'!$D$49,J$52,'Invoer Parameters'!$D$48,'Invoer Parameters'!$J$70),0)*-1</f>
        <v>0</v>
      </c>
      <c r="K63" s="43">
        <f>IF(K$52&gt;0,IPMT('Invoer Parameters'!$D$49,K$52,'Invoer Parameters'!$D$48,'Invoer Parameters'!$J$70),0)*-1</f>
        <v>0</v>
      </c>
      <c r="L63" s="43">
        <f>IF(L$52&gt;0,IPMT('Invoer Parameters'!$D$49,L$52,'Invoer Parameters'!$D$48,'Invoer Parameters'!$J$70),0)*-1</f>
        <v>0</v>
      </c>
      <c r="M63" s="43">
        <f>IF(M$52&gt;0,IPMT('Invoer Parameters'!$D$49,M$52,'Invoer Parameters'!$D$48,'Invoer Parameters'!$J$70),0)*-1</f>
        <v>0</v>
      </c>
      <c r="N63" s="43">
        <f>IF(N$52&gt;0,IPMT('Invoer Parameters'!$D$49,N$52,'Invoer Parameters'!$D$48,'Invoer Parameters'!$J$70),0)*-1</f>
        <v>0</v>
      </c>
      <c r="O63" s="43">
        <f>IF(O$52&gt;0,IPMT('Invoer Parameters'!$D$49,O$52,'Invoer Parameters'!$D$48,'Invoer Parameters'!$J$70),0)*-1</f>
        <v>0</v>
      </c>
      <c r="P63" s="43">
        <f>IF(P$52&gt;0,IPMT('Invoer Parameters'!$D$49,P$52,'Invoer Parameters'!$D$48,'Invoer Parameters'!$J$70),0)*-1</f>
        <v>0</v>
      </c>
      <c r="Q63" s="43">
        <f>IF(Q$52&gt;0,IPMT('Invoer Parameters'!$D$49,Q$52,'Invoer Parameters'!$D$48,'Invoer Parameters'!$J$70),0)*-1</f>
        <v>0</v>
      </c>
      <c r="R63" s="43">
        <f>IF(R$52&gt;0,IPMT('Invoer Parameters'!$D$49,R$52,'Invoer Parameters'!$D$48,'Invoer Parameters'!$J$70),0)*-1</f>
        <v>0</v>
      </c>
      <c r="S63" s="43">
        <f>IF(S$52&gt;0,IPMT('Invoer Parameters'!$D$49,S$52,'Invoer Parameters'!$D$48,'Invoer Parameters'!$J$70),0)*-1</f>
        <v>0</v>
      </c>
      <c r="T63" s="43">
        <f>IF(T$52&gt;0,IPMT('Invoer Parameters'!$D$49,T$52,'Invoer Parameters'!$D$48,'Invoer Parameters'!$J$70),0)*-1</f>
        <v>0</v>
      </c>
      <c r="U63" s="43">
        <f>IF(U$52&gt;0,IPMT('Invoer Parameters'!$D$49,U$52,'Invoer Parameters'!$D$48,'Invoer Parameters'!$J$70),0)*-1</f>
        <v>0</v>
      </c>
      <c r="V63" s="43">
        <f>IF(V$52&gt;0,IPMT('Invoer Parameters'!$D$49,V$52,'Invoer Parameters'!$D$48,'Invoer Parameters'!$J$70),0)*-1</f>
        <v>0</v>
      </c>
      <c r="W63" s="43">
        <f>IF(W$52&gt;0,IPMT('Invoer Parameters'!$D$49,W$52,'Invoer Parameters'!$D$48,'Invoer Parameters'!$J$70),0)*-1</f>
        <v>0</v>
      </c>
      <c r="X63" s="43">
        <f>IF(X$52&gt;0,IPMT('Invoer Parameters'!$D$49,X$52,'Invoer Parameters'!$D$48,'Invoer Parameters'!$J$70),0)*-1</f>
        <v>0</v>
      </c>
      <c r="Y63" s="43">
        <f>IF(Y$52&gt;0,IPMT('Invoer Parameters'!$D$49,Y$52,'Invoer Parameters'!$D$48,'Invoer Parameters'!$J$70),0)*-1</f>
        <v>0</v>
      </c>
      <c r="Z63" s="43">
        <f>IF(Z$52&gt;0,IPMT('Invoer Parameters'!$D$49,Z$52,'Invoer Parameters'!$D$48,'Invoer Parameters'!$J$70),0)*-1</f>
        <v>0</v>
      </c>
      <c r="AA63" s="43">
        <f>IF(AA$52&gt;0,IPMT('Invoer Parameters'!$D$49,AA$52,'Invoer Parameters'!$D$48,'Invoer Parameters'!$J$70),0)*-1</f>
        <v>0</v>
      </c>
      <c r="AB63" s="43">
        <f>IF(AB$52&gt;0,IPMT('Invoer Parameters'!$D$49,AB$52,'Invoer Parameters'!$D$48,'Invoer Parameters'!$J$70),0)*-1</f>
        <v>0</v>
      </c>
      <c r="AC63" s="43">
        <f>IF(AC$52&gt;0,IPMT('Invoer Parameters'!$D$49,AC$52,'Invoer Parameters'!$D$48,'Invoer Parameters'!$J$70),0)*-1</f>
        <v>0</v>
      </c>
      <c r="AD63" s="43">
        <f>IF(AD$52&gt;0,IPMT('Invoer Parameters'!$D$49,AD$52,'Invoer Parameters'!$D$48,'Invoer Parameters'!$J$70),0)*-1</f>
        <v>0</v>
      </c>
      <c r="AE63" s="43">
        <f>IF(AE$52&gt;0,IPMT('Invoer Parameters'!$D$49,AE$52,'Invoer Parameters'!$D$48,'Invoer Parameters'!$J$70),0)*-1</f>
        <v>0</v>
      </c>
      <c r="AF63" s="43">
        <f>IF(AF$52&gt;0,IPMT('Invoer Parameters'!$D$49,AF$52,'Invoer Parameters'!$D$48,'Invoer Parameters'!$J$70),0)*-1</f>
        <v>0</v>
      </c>
      <c r="AG63" s="43">
        <f>IF(AG$52&gt;0,IPMT('Invoer Parameters'!$D$49,AG$52,'Invoer Parameters'!$D$48,'Invoer Parameters'!$J$70),0)*-1</f>
        <v>0</v>
      </c>
      <c r="AH63" s="43">
        <f>IF(AH$52&gt;0,IPMT('Invoer Parameters'!$D$49,AH$52,'Invoer Parameters'!$D$48,'Invoer Parameters'!$J$70),0)*-1</f>
        <v>0</v>
      </c>
      <c r="AI63" s="43">
        <f>IF(AI$52&gt;0,IPMT('Invoer Parameters'!$D$49,AI$52,'Invoer Parameters'!$D$48,'Invoer Parameters'!$J$70),0)*-1</f>
        <v>0</v>
      </c>
      <c r="AJ63" s="43">
        <f>IF(AJ$52&gt;0,IPMT('Invoer Parameters'!$D$49,AJ$52,'Invoer Parameters'!$D$48,'Invoer Parameters'!$J$70),0)*-1</f>
        <v>0</v>
      </c>
      <c r="AK63" s="43">
        <f>IF(AK$52&gt;0,IPMT('Invoer Parameters'!$D$49,AK$52,'Invoer Parameters'!$D$48,'Invoer Parameters'!$J$70),0)*-1</f>
        <v>0</v>
      </c>
      <c r="AL63" s="43">
        <f>IF(AL$52&gt;0,IPMT('Invoer Parameters'!$D$49,AL$52,'Invoer Parameters'!$D$48,'Invoer Parameters'!$J$70),0)*-1</f>
        <v>0</v>
      </c>
      <c r="AM63" s="43">
        <f>IF(AM$52&gt;0,IPMT('Invoer Parameters'!$D$49,AM$52,'Invoer Parameters'!$D$48,'Invoer Parameters'!$J$70),0)*-1</f>
        <v>0</v>
      </c>
      <c r="AN63" s="43">
        <f>IF(AN$52&gt;0,IPMT('Invoer Parameters'!$D$49,AN$52,'Invoer Parameters'!$D$48,'Invoer Parameters'!$J$70),0)*-1</f>
        <v>0</v>
      </c>
      <c r="AO63" s="43">
        <f>IF(AO$52&gt;0,IPMT('Invoer Parameters'!$D$49,AO$52,'Invoer Parameters'!$D$48,'Invoer Parameters'!$J$70),0)*-1</f>
        <v>0</v>
      </c>
      <c r="AP63" s="43">
        <f>IF(AP$52&gt;0,IPMT('Invoer Parameters'!$D$49,AP$52,'Invoer Parameters'!$D$48,'Invoer Parameters'!$J$70),0)*-1</f>
        <v>0</v>
      </c>
      <c r="AQ63" s="43">
        <f>IF(AQ$52&gt;0,IPMT('Invoer Parameters'!$D$49,AQ$52,'Invoer Parameters'!$D$48,'Invoer Parameters'!$J$70),0)*-1</f>
        <v>0</v>
      </c>
      <c r="AR63" s="43">
        <f>IF(AR$52&gt;0,IPMT('Invoer Parameters'!$D$49,AR$52,'Invoer Parameters'!$D$48,'Invoer Parameters'!$J$70),0)*-1</f>
        <v>0</v>
      </c>
      <c r="AS63" s="43">
        <f>IF(AS$52&gt;0,IPMT('Invoer Parameters'!$D$49,AS$52,'Invoer Parameters'!$D$48,'Invoer Parameters'!$J$70),0)*-1</f>
        <v>0</v>
      </c>
    </row>
    <row r="64" spans="2:45" hidden="1">
      <c r="B64" s="44" t="s">
        <v>159</v>
      </c>
      <c r="C64" s="44" t="s">
        <v>150</v>
      </c>
      <c r="D64" s="44" t="s">
        <v>3</v>
      </c>
      <c r="E64" s="45">
        <f t="shared" si="175"/>
        <v>0</v>
      </c>
      <c r="F64" s="45">
        <f>IF(F$44&gt;0,'Invoer Parameters'!$J$66/'Invoer Parameters'!$D$48,0)</f>
        <v>0</v>
      </c>
      <c r="G64" s="45">
        <f>IF(G$44&gt;0,'Invoer Parameters'!$J$66/'Invoer Parameters'!$D$48,0)</f>
        <v>0</v>
      </c>
      <c r="H64" s="45">
        <f>IF(H$44&gt;0,'Invoer Parameters'!$J$66/'Invoer Parameters'!$D$48,0)</f>
        <v>0</v>
      </c>
      <c r="I64" s="45">
        <f>IF(I$44&gt;0,'Invoer Parameters'!$J$66/'Invoer Parameters'!$D$48,0)</f>
        <v>0</v>
      </c>
      <c r="J64" s="45">
        <f>IF(J$44&gt;0,'Invoer Parameters'!$J$66/'Invoer Parameters'!$D$48,0)</f>
        <v>0</v>
      </c>
      <c r="K64" s="45">
        <f>IF(K$44&gt;0,'Invoer Parameters'!$J$66/'Invoer Parameters'!$D$48,0)</f>
        <v>0</v>
      </c>
      <c r="L64" s="45">
        <f>IF(L$44&gt;0,'Invoer Parameters'!$J$66/'Invoer Parameters'!$D$48,0)</f>
        <v>0</v>
      </c>
      <c r="M64" s="45">
        <f>IF(M$44&gt;0,'Invoer Parameters'!$J$66/'Invoer Parameters'!$D$48,0)</f>
        <v>0</v>
      </c>
      <c r="N64" s="45">
        <f>IF(N$44&gt;0,'Invoer Parameters'!$J$66/'Invoer Parameters'!$D$48,0)</f>
        <v>0</v>
      </c>
      <c r="O64" s="45">
        <f>IF(O$44&gt;0,'Invoer Parameters'!$J$66/'Invoer Parameters'!$D$48,0)</f>
        <v>0</v>
      </c>
      <c r="P64" s="45">
        <f>IF(P$44&gt;0,'Invoer Parameters'!$J$66/'Invoer Parameters'!$D$48,0)</f>
        <v>0</v>
      </c>
      <c r="Q64" s="45">
        <f>IF(Q$44&gt;0,'Invoer Parameters'!$J$66/'Invoer Parameters'!$D$48,0)</f>
        <v>0</v>
      </c>
      <c r="R64" s="45">
        <f>IF(R$44&gt;0,'Invoer Parameters'!$J$66/'Invoer Parameters'!$D$48,0)</f>
        <v>0</v>
      </c>
      <c r="S64" s="45">
        <f>IF(S$44&gt;0,'Invoer Parameters'!$J$66/'Invoer Parameters'!$D$48,0)</f>
        <v>0</v>
      </c>
      <c r="T64" s="45">
        <f>IF(T$44&gt;0,'Invoer Parameters'!$J$66/'Invoer Parameters'!$D$48,0)</f>
        <v>0</v>
      </c>
      <c r="U64" s="45">
        <f>IF(U$44&gt;0,'Invoer Parameters'!$J$66/'Invoer Parameters'!$D$48,0)</f>
        <v>0</v>
      </c>
      <c r="V64" s="45">
        <f>IF(V$44&gt;0,'Invoer Parameters'!$J$66/'Invoer Parameters'!$D$48,0)</f>
        <v>0</v>
      </c>
      <c r="W64" s="45">
        <f>IF(W$44&gt;0,'Invoer Parameters'!$J$66/'Invoer Parameters'!$D$48,0)</f>
        <v>0</v>
      </c>
      <c r="X64" s="45">
        <f>IF(X$44&gt;0,'Invoer Parameters'!$J$66/'Invoer Parameters'!$D$48,0)</f>
        <v>0</v>
      </c>
      <c r="Y64" s="45">
        <f>IF(Y$44&gt;0,'Invoer Parameters'!$J$66/'Invoer Parameters'!$D$48,0)</f>
        <v>0</v>
      </c>
      <c r="Z64" s="45">
        <f>IF(Z$44&gt;0,'Invoer Parameters'!$J$66/'Invoer Parameters'!$D$48,0)</f>
        <v>0</v>
      </c>
      <c r="AA64" s="45">
        <f>IF(AA$44&gt;0,'Invoer Parameters'!$J$66/'Invoer Parameters'!$D$48,0)</f>
        <v>0</v>
      </c>
      <c r="AB64" s="45">
        <f>IF(AB$44&gt;0,'Invoer Parameters'!$J$66/'Invoer Parameters'!$D$48,0)</f>
        <v>0</v>
      </c>
      <c r="AC64" s="45">
        <f>IF(AC$44&gt;0,'Invoer Parameters'!$J$66/'Invoer Parameters'!$D$48,0)</f>
        <v>0</v>
      </c>
      <c r="AD64" s="45">
        <f>IF(AD$44&gt;0,'Invoer Parameters'!$J$66/'Invoer Parameters'!$D$48,0)</f>
        <v>0</v>
      </c>
      <c r="AE64" s="45">
        <f>IF(AE$44&gt;0,'Invoer Parameters'!$J$66/'Invoer Parameters'!$D$48,0)</f>
        <v>0</v>
      </c>
      <c r="AF64" s="45">
        <f>IF(AF$44&gt;0,'Invoer Parameters'!$J$66/'Invoer Parameters'!$D$48,0)</f>
        <v>0</v>
      </c>
      <c r="AG64" s="45">
        <f>IF(AG$44&gt;0,'Invoer Parameters'!$J$66/'Invoer Parameters'!$D$48,0)</f>
        <v>0</v>
      </c>
      <c r="AH64" s="45">
        <f>IF(AH$44&gt;0,'Invoer Parameters'!$J$66/'Invoer Parameters'!$D$48,0)</f>
        <v>0</v>
      </c>
      <c r="AI64" s="45">
        <f>IF(AI$44&gt;0,'Invoer Parameters'!$J$66/'Invoer Parameters'!$D$48,0)</f>
        <v>0</v>
      </c>
      <c r="AJ64" s="45">
        <f>IF(AJ$44&gt;0,'Invoer Parameters'!$J$66/'Invoer Parameters'!$D$48,0)</f>
        <v>0</v>
      </c>
      <c r="AK64" s="45">
        <f>IF(AK$44&gt;0,'Invoer Parameters'!$J$66/'Invoer Parameters'!$D$48,0)</f>
        <v>0</v>
      </c>
      <c r="AL64" s="45">
        <f>IF(AL$44&gt;0,'Invoer Parameters'!$J$66/'Invoer Parameters'!$D$48,0)</f>
        <v>0</v>
      </c>
      <c r="AM64" s="45">
        <f>IF(AM$44&gt;0,'Invoer Parameters'!$J$66/'Invoer Parameters'!$D$48,0)</f>
        <v>0</v>
      </c>
      <c r="AN64" s="45">
        <f>IF(AN$44&gt;0,'Invoer Parameters'!$J$66/'Invoer Parameters'!$D$48,0)</f>
        <v>0</v>
      </c>
      <c r="AO64" s="45">
        <f>IF(AO$44&gt;0,'Invoer Parameters'!$J$66/'Invoer Parameters'!$D$48,0)</f>
        <v>0</v>
      </c>
      <c r="AP64" s="45">
        <f>IF(AP$44&gt;0,'Invoer Parameters'!$J$66/'Invoer Parameters'!$D$48,0)</f>
        <v>0</v>
      </c>
      <c r="AQ64" s="45">
        <f>IF(AQ$44&gt;0,'Invoer Parameters'!$J$66/'Invoer Parameters'!$D$48,0)</f>
        <v>0</v>
      </c>
      <c r="AR64" s="45">
        <f>IF(AR$44&gt;0,'Invoer Parameters'!$J$66/'Invoer Parameters'!$D$48,0)</f>
        <v>0</v>
      </c>
      <c r="AS64" s="45">
        <f>IF(AS$44&gt;0,'Invoer Parameters'!$J$66/'Invoer Parameters'!$D$48,0)</f>
        <v>0</v>
      </c>
    </row>
    <row r="65" spans="2:45" hidden="1">
      <c r="B65" s="44" t="s">
        <v>159</v>
      </c>
      <c r="C65" s="44" t="s">
        <v>151</v>
      </c>
      <c r="D65" s="44" t="s">
        <v>3</v>
      </c>
      <c r="E65" s="45">
        <f t="shared" si="175"/>
        <v>0</v>
      </c>
      <c r="F65" s="45">
        <f>IF(F$46&gt;0,'Invoer Parameters'!$J$67/'Invoer Parameters'!$D$48,0)</f>
        <v>0</v>
      </c>
      <c r="G65" s="45">
        <f>IF(G$46&gt;0,'Invoer Parameters'!$J$67/'Invoer Parameters'!$D$48,0)</f>
        <v>0</v>
      </c>
      <c r="H65" s="45">
        <f>IF(H$46&gt;0,'Invoer Parameters'!$J$67/'Invoer Parameters'!$D$48,0)</f>
        <v>0</v>
      </c>
      <c r="I65" s="45">
        <f>IF(I$46&gt;0,'Invoer Parameters'!$J$67/'Invoer Parameters'!$D$48,0)</f>
        <v>0</v>
      </c>
      <c r="J65" s="45">
        <f>IF(J$46&gt;0,'Invoer Parameters'!$J$67/'Invoer Parameters'!$D$48,0)</f>
        <v>0</v>
      </c>
      <c r="K65" s="45">
        <f>IF(K$46&gt;0,'Invoer Parameters'!$J$67/'Invoer Parameters'!$D$48,0)</f>
        <v>0</v>
      </c>
      <c r="L65" s="45">
        <f>IF(L$46&gt;0,'Invoer Parameters'!$J$67/'Invoer Parameters'!$D$48,0)</f>
        <v>0</v>
      </c>
      <c r="M65" s="45">
        <f>IF(M$46&gt;0,'Invoer Parameters'!$J$67/'Invoer Parameters'!$D$48,0)</f>
        <v>0</v>
      </c>
      <c r="N65" s="45">
        <f>IF(N$46&gt;0,'Invoer Parameters'!$J$67/'Invoer Parameters'!$D$48,0)</f>
        <v>0</v>
      </c>
      <c r="O65" s="45">
        <f>IF(O$46&gt;0,'Invoer Parameters'!$J$67/'Invoer Parameters'!$D$48,0)</f>
        <v>0</v>
      </c>
      <c r="P65" s="45">
        <f>IF(P$46&gt;0,'Invoer Parameters'!$J$67/'Invoer Parameters'!$D$48,0)</f>
        <v>0</v>
      </c>
      <c r="Q65" s="45">
        <f>IF(Q$46&gt;0,'Invoer Parameters'!$J$67/'Invoer Parameters'!$D$48,0)</f>
        <v>0</v>
      </c>
      <c r="R65" s="45">
        <f>IF(R$46&gt;0,'Invoer Parameters'!$J$67/'Invoer Parameters'!$D$48,0)</f>
        <v>0</v>
      </c>
      <c r="S65" s="45">
        <f>IF(S$46&gt;0,'Invoer Parameters'!$J$67/'Invoer Parameters'!$D$48,0)</f>
        <v>0</v>
      </c>
      <c r="T65" s="45">
        <f>IF(T$46&gt;0,'Invoer Parameters'!$J$67/'Invoer Parameters'!$D$48,0)</f>
        <v>0</v>
      </c>
      <c r="U65" s="45">
        <f>IF(U$46&gt;0,'Invoer Parameters'!$J$67/'Invoer Parameters'!$D$48,0)</f>
        <v>0</v>
      </c>
      <c r="V65" s="45">
        <f>IF(V$46&gt;0,'Invoer Parameters'!$J$67/'Invoer Parameters'!$D$48,0)</f>
        <v>0</v>
      </c>
      <c r="W65" s="45">
        <f>IF(W$46&gt;0,'Invoer Parameters'!$J$67/'Invoer Parameters'!$D$48,0)</f>
        <v>0</v>
      </c>
      <c r="X65" s="45">
        <f>IF(X$46&gt;0,'Invoer Parameters'!$J$67/'Invoer Parameters'!$D$48,0)</f>
        <v>0</v>
      </c>
      <c r="Y65" s="45">
        <f>IF(Y$46&gt;0,'Invoer Parameters'!$J$67/'Invoer Parameters'!$D$48,0)</f>
        <v>0</v>
      </c>
      <c r="Z65" s="45">
        <f>IF(Z$46&gt;0,'Invoer Parameters'!$J$67/'Invoer Parameters'!$D$48,0)</f>
        <v>0</v>
      </c>
      <c r="AA65" s="45">
        <f>IF(AA$46&gt;0,'Invoer Parameters'!$J$67/'Invoer Parameters'!$D$48,0)</f>
        <v>0</v>
      </c>
      <c r="AB65" s="45">
        <f>IF(AB$46&gt;0,'Invoer Parameters'!$J$67/'Invoer Parameters'!$D$48,0)</f>
        <v>0</v>
      </c>
      <c r="AC65" s="45">
        <f>IF(AC$46&gt;0,'Invoer Parameters'!$J$67/'Invoer Parameters'!$D$48,0)</f>
        <v>0</v>
      </c>
      <c r="AD65" s="45">
        <f>IF(AD$46&gt;0,'Invoer Parameters'!$J$67/'Invoer Parameters'!$D$48,0)</f>
        <v>0</v>
      </c>
      <c r="AE65" s="45">
        <f>IF(AE$46&gt;0,'Invoer Parameters'!$J$67/'Invoer Parameters'!$D$48,0)</f>
        <v>0</v>
      </c>
      <c r="AF65" s="45">
        <f>IF(AF$46&gt;0,'Invoer Parameters'!$J$67/'Invoer Parameters'!$D$48,0)</f>
        <v>0</v>
      </c>
      <c r="AG65" s="45">
        <f>IF(AG$46&gt;0,'Invoer Parameters'!$J$67/'Invoer Parameters'!$D$48,0)</f>
        <v>0</v>
      </c>
      <c r="AH65" s="45">
        <f>IF(AH$46&gt;0,'Invoer Parameters'!$J$67/'Invoer Parameters'!$D$48,0)</f>
        <v>0</v>
      </c>
      <c r="AI65" s="45">
        <f>IF(AI$46&gt;0,'Invoer Parameters'!$J$67/'Invoer Parameters'!$D$48,0)</f>
        <v>0</v>
      </c>
      <c r="AJ65" s="45">
        <f>IF(AJ$46&gt;0,'Invoer Parameters'!$J$67/'Invoer Parameters'!$D$48,0)</f>
        <v>0</v>
      </c>
      <c r="AK65" s="45">
        <f>IF(AK$46&gt;0,'Invoer Parameters'!$J$67/'Invoer Parameters'!$D$48,0)</f>
        <v>0</v>
      </c>
      <c r="AL65" s="45">
        <f>IF(AL$46&gt;0,'Invoer Parameters'!$J$67/'Invoer Parameters'!$D$48,0)</f>
        <v>0</v>
      </c>
      <c r="AM65" s="45">
        <f>IF(AM$46&gt;0,'Invoer Parameters'!$J$67/'Invoer Parameters'!$D$48,0)</f>
        <v>0</v>
      </c>
      <c r="AN65" s="45">
        <f>IF(AN$46&gt;0,'Invoer Parameters'!$J$67/'Invoer Parameters'!$D$48,0)</f>
        <v>0</v>
      </c>
      <c r="AO65" s="45">
        <f>IF(AO$46&gt;0,'Invoer Parameters'!$J$67/'Invoer Parameters'!$D$48,0)</f>
        <v>0</v>
      </c>
      <c r="AP65" s="45">
        <f>IF(AP$46&gt;0,'Invoer Parameters'!$J$67/'Invoer Parameters'!$D$48,0)</f>
        <v>0</v>
      </c>
      <c r="AQ65" s="45">
        <f>IF(AQ$46&gt;0,'Invoer Parameters'!$J$67/'Invoer Parameters'!$D$48,0)</f>
        <v>0</v>
      </c>
      <c r="AR65" s="45">
        <f>IF(AR$46&gt;0,'Invoer Parameters'!$J$67/'Invoer Parameters'!$D$48,0)</f>
        <v>0</v>
      </c>
      <c r="AS65" s="45">
        <f>IF(AS$46&gt;0,'Invoer Parameters'!$J$67/'Invoer Parameters'!$D$48,0)</f>
        <v>0</v>
      </c>
    </row>
    <row r="66" spans="2:45" hidden="1">
      <c r="B66" s="44" t="s">
        <v>159</v>
      </c>
      <c r="C66" s="44" t="s">
        <v>152</v>
      </c>
      <c r="D66" s="44" t="s">
        <v>3</v>
      </c>
      <c r="E66" s="45">
        <f t="shared" si="175"/>
        <v>0</v>
      </c>
      <c r="F66" s="45">
        <f>IF(F$48&gt;0,'Invoer Parameters'!$J$68/'Invoer Parameters'!$D$48,0)</f>
        <v>0</v>
      </c>
      <c r="G66" s="45">
        <f>IF(G$48&gt;0,'Invoer Parameters'!$J$68/'Invoer Parameters'!$D$48,0)</f>
        <v>0</v>
      </c>
      <c r="H66" s="45">
        <f>IF(H$48&gt;0,'Invoer Parameters'!$J$68/'Invoer Parameters'!$D$48,0)</f>
        <v>0</v>
      </c>
      <c r="I66" s="45">
        <f>IF(I$48&gt;0,'Invoer Parameters'!$J$68/'Invoer Parameters'!$D$48,0)</f>
        <v>0</v>
      </c>
      <c r="J66" s="45">
        <f>IF(J$48&gt;0,'Invoer Parameters'!$J$68/'Invoer Parameters'!$D$48,0)</f>
        <v>0</v>
      </c>
      <c r="K66" s="45">
        <f>IF(K$48&gt;0,'Invoer Parameters'!$J$68/'Invoer Parameters'!$D$48,0)</f>
        <v>0</v>
      </c>
      <c r="L66" s="45">
        <f>IF(L$48&gt;0,'Invoer Parameters'!$J$68/'Invoer Parameters'!$D$48,0)</f>
        <v>0</v>
      </c>
      <c r="M66" s="45">
        <f>IF(M$48&gt;0,'Invoer Parameters'!$J$68/'Invoer Parameters'!$D$48,0)</f>
        <v>0</v>
      </c>
      <c r="N66" s="45">
        <f>IF(N$48&gt;0,'Invoer Parameters'!$J$68/'Invoer Parameters'!$D$48,0)</f>
        <v>0</v>
      </c>
      <c r="O66" s="45">
        <f>IF(O$48&gt;0,'Invoer Parameters'!$J$68/'Invoer Parameters'!$D$48,0)</f>
        <v>0</v>
      </c>
      <c r="P66" s="45">
        <f>IF(P$48&gt;0,'Invoer Parameters'!$J$68/'Invoer Parameters'!$D$48,0)</f>
        <v>0</v>
      </c>
      <c r="Q66" s="45">
        <f>IF(Q$48&gt;0,'Invoer Parameters'!$J$68/'Invoer Parameters'!$D$48,0)</f>
        <v>0</v>
      </c>
      <c r="R66" s="45">
        <f>IF(R$48&gt;0,'Invoer Parameters'!$J$68/'Invoer Parameters'!$D$48,0)</f>
        <v>0</v>
      </c>
      <c r="S66" s="45">
        <f>IF(S$48&gt;0,'Invoer Parameters'!$J$68/'Invoer Parameters'!$D$48,0)</f>
        <v>0</v>
      </c>
      <c r="T66" s="45">
        <f>IF(T$48&gt;0,'Invoer Parameters'!$J$68/'Invoer Parameters'!$D$48,0)</f>
        <v>0</v>
      </c>
      <c r="U66" s="45">
        <f>IF(U$48&gt;0,'Invoer Parameters'!$J$68/'Invoer Parameters'!$D$48,0)</f>
        <v>0</v>
      </c>
      <c r="V66" s="45">
        <f>IF(V$48&gt;0,'Invoer Parameters'!$J$68/'Invoer Parameters'!$D$48,0)</f>
        <v>0</v>
      </c>
      <c r="W66" s="45">
        <f>IF(W$48&gt;0,'Invoer Parameters'!$J$68/'Invoer Parameters'!$D$48,0)</f>
        <v>0</v>
      </c>
      <c r="X66" s="45">
        <f>IF(X$48&gt;0,'Invoer Parameters'!$J$68/'Invoer Parameters'!$D$48,0)</f>
        <v>0</v>
      </c>
      <c r="Y66" s="45">
        <f>IF(Y$48&gt;0,'Invoer Parameters'!$J$68/'Invoer Parameters'!$D$48,0)</f>
        <v>0</v>
      </c>
      <c r="Z66" s="45">
        <f>IF(Z$48&gt;0,'Invoer Parameters'!$J$68/'Invoer Parameters'!$D$48,0)</f>
        <v>0</v>
      </c>
      <c r="AA66" s="45">
        <f>IF(AA$48&gt;0,'Invoer Parameters'!$J$68/'Invoer Parameters'!$D$48,0)</f>
        <v>0</v>
      </c>
      <c r="AB66" s="45">
        <f>IF(AB$48&gt;0,'Invoer Parameters'!$J$68/'Invoer Parameters'!$D$48,0)</f>
        <v>0</v>
      </c>
      <c r="AC66" s="45">
        <f>IF(AC$48&gt;0,'Invoer Parameters'!$J$68/'Invoer Parameters'!$D$48,0)</f>
        <v>0</v>
      </c>
      <c r="AD66" s="45">
        <f>IF(AD$48&gt;0,'Invoer Parameters'!$J$68/'Invoer Parameters'!$D$48,0)</f>
        <v>0</v>
      </c>
      <c r="AE66" s="45">
        <f>IF(AE$48&gt;0,'Invoer Parameters'!$J$68/'Invoer Parameters'!$D$48,0)</f>
        <v>0</v>
      </c>
      <c r="AF66" s="45">
        <f>IF(AF$48&gt;0,'Invoer Parameters'!$J$68/'Invoer Parameters'!$D$48,0)</f>
        <v>0</v>
      </c>
      <c r="AG66" s="45">
        <f>IF(AG$48&gt;0,'Invoer Parameters'!$J$68/'Invoer Parameters'!$D$48,0)</f>
        <v>0</v>
      </c>
      <c r="AH66" s="45">
        <f>IF(AH$48&gt;0,'Invoer Parameters'!$J$68/'Invoer Parameters'!$D$48,0)</f>
        <v>0</v>
      </c>
      <c r="AI66" s="45">
        <f>IF(AI$48&gt;0,'Invoer Parameters'!$J$68/'Invoer Parameters'!$D$48,0)</f>
        <v>0</v>
      </c>
      <c r="AJ66" s="45">
        <f>IF(AJ$48&gt;0,'Invoer Parameters'!$J$68/'Invoer Parameters'!$D$48,0)</f>
        <v>0</v>
      </c>
      <c r="AK66" s="45">
        <f>IF(AK$48&gt;0,'Invoer Parameters'!$J$68/'Invoer Parameters'!$D$48,0)</f>
        <v>0</v>
      </c>
      <c r="AL66" s="45">
        <f>IF(AL$48&gt;0,'Invoer Parameters'!$J$68/'Invoer Parameters'!$D$48,0)</f>
        <v>0</v>
      </c>
      <c r="AM66" s="45">
        <f>IF(AM$48&gt;0,'Invoer Parameters'!$J$68/'Invoer Parameters'!$D$48,0)</f>
        <v>0</v>
      </c>
      <c r="AN66" s="45">
        <f>IF(AN$48&gt;0,'Invoer Parameters'!$J$68/'Invoer Parameters'!$D$48,0)</f>
        <v>0</v>
      </c>
      <c r="AO66" s="45">
        <f>IF(AO$48&gt;0,'Invoer Parameters'!$J$68/'Invoer Parameters'!$D$48,0)</f>
        <v>0</v>
      </c>
      <c r="AP66" s="45">
        <f>IF(AP$48&gt;0,'Invoer Parameters'!$J$68/'Invoer Parameters'!$D$48,0)</f>
        <v>0</v>
      </c>
      <c r="AQ66" s="45">
        <f>IF(AQ$48&gt;0,'Invoer Parameters'!$J$68/'Invoer Parameters'!$D$48,0)</f>
        <v>0</v>
      </c>
      <c r="AR66" s="45">
        <f>IF(AR$48&gt;0,'Invoer Parameters'!$J$68/'Invoer Parameters'!$D$48,0)</f>
        <v>0</v>
      </c>
      <c r="AS66" s="45">
        <f>IF(AS$48&gt;0,'Invoer Parameters'!$J$68/'Invoer Parameters'!$D$48,0)</f>
        <v>0</v>
      </c>
    </row>
    <row r="67" spans="2:45" hidden="1">
      <c r="B67" s="44" t="s">
        <v>159</v>
      </c>
      <c r="C67" s="44" t="s">
        <v>191</v>
      </c>
      <c r="D67" s="44" t="s">
        <v>3</v>
      </c>
      <c r="E67" s="45">
        <f t="shared" si="175"/>
        <v>0</v>
      </c>
      <c r="F67" s="45">
        <f>IF(F$50&gt;0,'Invoer Parameters'!$J$69/'Invoer Parameters'!$D$48,0)</f>
        <v>0</v>
      </c>
      <c r="G67" s="45">
        <f>IF(G$50&gt;0,'Invoer Parameters'!$J$69/'Invoer Parameters'!$D$48,0)</f>
        <v>0</v>
      </c>
      <c r="H67" s="45">
        <f>IF(H$50&gt;0,'Invoer Parameters'!$J$69/'Invoer Parameters'!$D$48,0)</f>
        <v>0</v>
      </c>
      <c r="I67" s="45">
        <f>IF(I$50&gt;0,'Invoer Parameters'!$J$69/'Invoer Parameters'!$D$48,0)</f>
        <v>0</v>
      </c>
      <c r="J67" s="45">
        <f>IF(J$50&gt;0,'Invoer Parameters'!$J$69/'Invoer Parameters'!$D$48,0)</f>
        <v>0</v>
      </c>
      <c r="K67" s="45">
        <f>IF(K$50&gt;0,'Invoer Parameters'!$J$69/'Invoer Parameters'!$D$48,0)</f>
        <v>0</v>
      </c>
      <c r="L67" s="45">
        <f>IF(L$50&gt;0,'Invoer Parameters'!$J$69/'Invoer Parameters'!$D$48,0)</f>
        <v>0</v>
      </c>
      <c r="M67" s="45">
        <f>IF(M$50&gt;0,'Invoer Parameters'!$J$69/'Invoer Parameters'!$D$48,0)</f>
        <v>0</v>
      </c>
      <c r="N67" s="45">
        <f>IF(N$50&gt;0,'Invoer Parameters'!$J$69/'Invoer Parameters'!$D$48,0)</f>
        <v>0</v>
      </c>
      <c r="O67" s="45">
        <f>IF(O$50&gt;0,'Invoer Parameters'!$J$69/'Invoer Parameters'!$D$48,0)</f>
        <v>0</v>
      </c>
      <c r="P67" s="45">
        <f>IF(P$50&gt;0,'Invoer Parameters'!$J$69/'Invoer Parameters'!$D$48,0)</f>
        <v>0</v>
      </c>
      <c r="Q67" s="45">
        <f>IF(Q$50&gt;0,'Invoer Parameters'!$J$69/'Invoer Parameters'!$D$48,0)</f>
        <v>0</v>
      </c>
      <c r="R67" s="45">
        <f>IF(R$50&gt;0,'Invoer Parameters'!$J$69/'Invoer Parameters'!$D$48,0)</f>
        <v>0</v>
      </c>
      <c r="S67" s="45">
        <f>IF(S$50&gt;0,'Invoer Parameters'!$J$69/'Invoer Parameters'!$D$48,0)</f>
        <v>0</v>
      </c>
      <c r="T67" s="45">
        <f>IF(T$50&gt;0,'Invoer Parameters'!$J$69/'Invoer Parameters'!$D$48,0)</f>
        <v>0</v>
      </c>
      <c r="U67" s="45">
        <f>IF(U$50&gt;0,'Invoer Parameters'!$J$69/'Invoer Parameters'!$D$48,0)</f>
        <v>0</v>
      </c>
      <c r="V67" s="45">
        <f>IF(V$50&gt;0,'Invoer Parameters'!$J$69/'Invoer Parameters'!$D$48,0)</f>
        <v>0</v>
      </c>
      <c r="W67" s="45">
        <f>IF(W$50&gt;0,'Invoer Parameters'!$J$69/'Invoer Parameters'!$D$48,0)</f>
        <v>0</v>
      </c>
      <c r="X67" s="45">
        <f>IF(X$50&gt;0,'Invoer Parameters'!$J$69/'Invoer Parameters'!$D$48,0)</f>
        <v>0</v>
      </c>
      <c r="Y67" s="45">
        <f>IF(Y$50&gt;0,'Invoer Parameters'!$J$69/'Invoer Parameters'!$D$48,0)</f>
        <v>0</v>
      </c>
      <c r="Z67" s="45">
        <f>IF(Z$50&gt;0,'Invoer Parameters'!$J$69/'Invoer Parameters'!$D$48,0)</f>
        <v>0</v>
      </c>
      <c r="AA67" s="45">
        <f>IF(AA$50&gt;0,'Invoer Parameters'!$J$69/'Invoer Parameters'!$D$48,0)</f>
        <v>0</v>
      </c>
      <c r="AB67" s="45">
        <f>IF(AB$50&gt;0,'Invoer Parameters'!$J$69/'Invoer Parameters'!$D$48,0)</f>
        <v>0</v>
      </c>
      <c r="AC67" s="45">
        <f>IF(AC$50&gt;0,'Invoer Parameters'!$J$69/'Invoer Parameters'!$D$48,0)</f>
        <v>0</v>
      </c>
      <c r="AD67" s="45">
        <f>IF(AD$50&gt;0,'Invoer Parameters'!$J$69/'Invoer Parameters'!$D$48,0)</f>
        <v>0</v>
      </c>
      <c r="AE67" s="45">
        <f>IF(AE$50&gt;0,'Invoer Parameters'!$J$69/'Invoer Parameters'!$D$48,0)</f>
        <v>0</v>
      </c>
      <c r="AF67" s="45">
        <f>IF(AF$50&gt;0,'Invoer Parameters'!$J$69/'Invoer Parameters'!$D$48,0)</f>
        <v>0</v>
      </c>
      <c r="AG67" s="45">
        <f>IF(AG$50&gt;0,'Invoer Parameters'!$J$69/'Invoer Parameters'!$D$48,0)</f>
        <v>0</v>
      </c>
      <c r="AH67" s="45">
        <f>IF(AH$50&gt;0,'Invoer Parameters'!$J$69/'Invoer Parameters'!$D$48,0)</f>
        <v>0</v>
      </c>
      <c r="AI67" s="45">
        <f>IF(AI$50&gt;0,'Invoer Parameters'!$J$69/'Invoer Parameters'!$D$48,0)</f>
        <v>0</v>
      </c>
      <c r="AJ67" s="45">
        <f>IF(AJ$50&gt;0,'Invoer Parameters'!$J$69/'Invoer Parameters'!$D$48,0)</f>
        <v>0</v>
      </c>
      <c r="AK67" s="45">
        <f>IF(AK$50&gt;0,'Invoer Parameters'!$J$69/'Invoer Parameters'!$D$48,0)</f>
        <v>0</v>
      </c>
      <c r="AL67" s="45">
        <f>IF(AL$50&gt;0,'Invoer Parameters'!$J$69/'Invoer Parameters'!$D$48,0)</f>
        <v>0</v>
      </c>
      <c r="AM67" s="45">
        <f>IF(AM$50&gt;0,'Invoer Parameters'!$J$69/'Invoer Parameters'!$D$48,0)</f>
        <v>0</v>
      </c>
      <c r="AN67" s="45">
        <f>IF(AN$50&gt;0,'Invoer Parameters'!$J$69/'Invoer Parameters'!$D$48,0)</f>
        <v>0</v>
      </c>
      <c r="AO67" s="45">
        <f>IF(AO$50&gt;0,'Invoer Parameters'!$J$69/'Invoer Parameters'!$D$48,0)</f>
        <v>0</v>
      </c>
      <c r="AP67" s="45">
        <f>IF(AP$50&gt;0,'Invoer Parameters'!$J$69/'Invoer Parameters'!$D$48,0)</f>
        <v>0</v>
      </c>
      <c r="AQ67" s="45">
        <f>IF(AQ$50&gt;0,'Invoer Parameters'!$J$69/'Invoer Parameters'!$D$48,0)</f>
        <v>0</v>
      </c>
      <c r="AR67" s="45">
        <f>IF(AR$50&gt;0,'Invoer Parameters'!$J$69/'Invoer Parameters'!$D$48,0)</f>
        <v>0</v>
      </c>
      <c r="AS67" s="45">
        <f>IF(AS$50&gt;0,'Invoer Parameters'!$J$69/'Invoer Parameters'!$D$48,0)</f>
        <v>0</v>
      </c>
    </row>
    <row r="68" spans="2:45" hidden="1">
      <c r="B68" s="44" t="s">
        <v>159</v>
      </c>
      <c r="C68" s="44" t="s">
        <v>192</v>
      </c>
      <c r="D68" s="44" t="s">
        <v>3</v>
      </c>
      <c r="E68" s="45">
        <f t="shared" si="175"/>
        <v>0</v>
      </c>
      <c r="F68" s="45">
        <f>IF(F$52&gt;0,'Invoer Parameters'!$J$70/'Invoer Parameters'!$D$48,0)</f>
        <v>0</v>
      </c>
      <c r="G68" s="45">
        <f>IF(G$52&gt;0,'Invoer Parameters'!$J$70/'Invoer Parameters'!$D$48,0)</f>
        <v>0</v>
      </c>
      <c r="H68" s="45">
        <f>IF(H$52&gt;0,'Invoer Parameters'!$J$70/'Invoer Parameters'!$D$48,0)</f>
        <v>0</v>
      </c>
      <c r="I68" s="45">
        <f>IF(I$52&gt;0,'Invoer Parameters'!$J$70/'Invoer Parameters'!$D$48,0)</f>
        <v>0</v>
      </c>
      <c r="J68" s="45">
        <f>IF(J$52&gt;0,'Invoer Parameters'!$J$70/'Invoer Parameters'!$D$48,0)</f>
        <v>0</v>
      </c>
      <c r="K68" s="45">
        <f>IF(K$52&gt;0,'Invoer Parameters'!$J$70/'Invoer Parameters'!$D$48,0)</f>
        <v>0</v>
      </c>
      <c r="L68" s="45">
        <f>IF(L$52&gt;0,'Invoer Parameters'!$J$70/'Invoer Parameters'!$D$48,0)</f>
        <v>0</v>
      </c>
      <c r="M68" s="45">
        <f>IF(M$52&gt;0,'Invoer Parameters'!$J$70/'Invoer Parameters'!$D$48,0)</f>
        <v>0</v>
      </c>
      <c r="N68" s="45">
        <f>IF(N$52&gt;0,'Invoer Parameters'!$J$70/'Invoer Parameters'!$D$48,0)</f>
        <v>0</v>
      </c>
      <c r="O68" s="45">
        <f>IF(O$52&gt;0,'Invoer Parameters'!$J$70/'Invoer Parameters'!$D$48,0)</f>
        <v>0</v>
      </c>
      <c r="P68" s="45">
        <f>IF(P$52&gt;0,'Invoer Parameters'!$J$70/'Invoer Parameters'!$D$48,0)</f>
        <v>0</v>
      </c>
      <c r="Q68" s="45">
        <f>IF(Q$52&gt;0,'Invoer Parameters'!$J$70/'Invoer Parameters'!$D$48,0)</f>
        <v>0</v>
      </c>
      <c r="R68" s="45">
        <f>IF(R$52&gt;0,'Invoer Parameters'!$J$70/'Invoer Parameters'!$D$48,0)</f>
        <v>0</v>
      </c>
      <c r="S68" s="45">
        <f>IF(S$52&gt;0,'Invoer Parameters'!$J$70/'Invoer Parameters'!$D$48,0)</f>
        <v>0</v>
      </c>
      <c r="T68" s="45">
        <f>IF(T$52&gt;0,'Invoer Parameters'!$J$70/'Invoer Parameters'!$D$48,0)</f>
        <v>0</v>
      </c>
      <c r="U68" s="45">
        <f>IF(U$52&gt;0,'Invoer Parameters'!$J$70/'Invoer Parameters'!$D$48,0)</f>
        <v>0</v>
      </c>
      <c r="V68" s="45">
        <f>IF(V$52&gt;0,'Invoer Parameters'!$J$70/'Invoer Parameters'!$D$48,0)</f>
        <v>0</v>
      </c>
      <c r="W68" s="45">
        <f>IF(W$52&gt;0,'Invoer Parameters'!$J$70/'Invoer Parameters'!$D$48,0)</f>
        <v>0</v>
      </c>
      <c r="X68" s="45">
        <f>IF(X$52&gt;0,'Invoer Parameters'!$J$70/'Invoer Parameters'!$D$48,0)</f>
        <v>0</v>
      </c>
      <c r="Y68" s="45">
        <f>IF(Y$52&gt;0,'Invoer Parameters'!$J$70/'Invoer Parameters'!$D$48,0)</f>
        <v>0</v>
      </c>
      <c r="Z68" s="45">
        <f>IF(Z$52&gt;0,'Invoer Parameters'!$J$70/'Invoer Parameters'!$D$48,0)</f>
        <v>0</v>
      </c>
      <c r="AA68" s="45">
        <f>IF(AA$52&gt;0,'Invoer Parameters'!$J$70/'Invoer Parameters'!$D$48,0)</f>
        <v>0</v>
      </c>
      <c r="AB68" s="45">
        <f>IF(AB$52&gt;0,'Invoer Parameters'!$J$70/'Invoer Parameters'!$D$48,0)</f>
        <v>0</v>
      </c>
      <c r="AC68" s="45">
        <f>IF(AC$52&gt;0,'Invoer Parameters'!$J$70/'Invoer Parameters'!$D$48,0)</f>
        <v>0</v>
      </c>
      <c r="AD68" s="45">
        <f>IF(AD$52&gt;0,'Invoer Parameters'!$J$70/'Invoer Parameters'!$D$48,0)</f>
        <v>0</v>
      </c>
      <c r="AE68" s="45">
        <f>IF(AE$52&gt;0,'Invoer Parameters'!$J$70/'Invoer Parameters'!$D$48,0)</f>
        <v>0</v>
      </c>
      <c r="AF68" s="45">
        <f>IF(AF$52&gt;0,'Invoer Parameters'!$J$70/'Invoer Parameters'!$D$48,0)</f>
        <v>0</v>
      </c>
      <c r="AG68" s="45">
        <f>IF(AG$52&gt;0,'Invoer Parameters'!$J$70/'Invoer Parameters'!$D$48,0)</f>
        <v>0</v>
      </c>
      <c r="AH68" s="45">
        <f>IF(AH$52&gt;0,'Invoer Parameters'!$J$70/'Invoer Parameters'!$D$48,0)</f>
        <v>0</v>
      </c>
      <c r="AI68" s="45">
        <f>IF(AI$52&gt;0,'Invoer Parameters'!$J$70/'Invoer Parameters'!$D$48,0)</f>
        <v>0</v>
      </c>
      <c r="AJ68" s="45">
        <f>IF(AJ$52&gt;0,'Invoer Parameters'!$J$70/'Invoer Parameters'!$D$48,0)</f>
        <v>0</v>
      </c>
      <c r="AK68" s="45">
        <f>IF(AK$52&gt;0,'Invoer Parameters'!$J$70/'Invoer Parameters'!$D$48,0)</f>
        <v>0</v>
      </c>
      <c r="AL68" s="45">
        <f>IF(AL$52&gt;0,'Invoer Parameters'!$J$70/'Invoer Parameters'!$D$48,0)</f>
        <v>0</v>
      </c>
      <c r="AM68" s="45">
        <f>IF(AM$52&gt;0,'Invoer Parameters'!$J$70/'Invoer Parameters'!$D$48,0)</f>
        <v>0</v>
      </c>
      <c r="AN68" s="45">
        <f>IF(AN$52&gt;0,'Invoer Parameters'!$J$70/'Invoer Parameters'!$D$48,0)</f>
        <v>0</v>
      </c>
      <c r="AO68" s="45">
        <f>IF(AO$52&gt;0,'Invoer Parameters'!$J$70/'Invoer Parameters'!$D$48,0)</f>
        <v>0</v>
      </c>
      <c r="AP68" s="45">
        <f>IF(AP$52&gt;0,'Invoer Parameters'!$J$70/'Invoer Parameters'!$D$48,0)</f>
        <v>0</v>
      </c>
      <c r="AQ68" s="45">
        <f>IF(AQ$52&gt;0,'Invoer Parameters'!$J$70/'Invoer Parameters'!$D$48,0)</f>
        <v>0</v>
      </c>
      <c r="AR68" s="45">
        <f>IF(AR$52&gt;0,'Invoer Parameters'!$J$70/'Invoer Parameters'!$D$48,0)</f>
        <v>0</v>
      </c>
      <c r="AS68" s="45">
        <f>IF(AS$52&gt;0,'Invoer Parameters'!$J$70/'Invoer Parameters'!$D$48,0)</f>
        <v>0</v>
      </c>
    </row>
    <row r="69" spans="2:45" hidden="1">
      <c r="B69" s="44" t="s">
        <v>159</v>
      </c>
      <c r="C69" s="44" t="s">
        <v>153</v>
      </c>
      <c r="D69" s="44" t="s">
        <v>3</v>
      </c>
      <c r="E69" s="45" t="s">
        <v>45</v>
      </c>
      <c r="F69" s="46">
        <f>'Invoer Parameters'!J66</f>
        <v>0</v>
      </c>
      <c r="G69" s="47">
        <f>F69-G64</f>
        <v>0</v>
      </c>
      <c r="H69" s="45">
        <f t="shared" ref="H69:K69" si="176">G69-H64</f>
        <v>0</v>
      </c>
      <c r="I69" s="47">
        <f t="shared" si="176"/>
        <v>0</v>
      </c>
      <c r="J69" s="47">
        <f t="shared" si="176"/>
        <v>0</v>
      </c>
      <c r="K69" s="47">
        <f t="shared" si="176"/>
        <v>0</v>
      </c>
      <c r="L69" s="47">
        <f t="shared" ref="L69:AF69" si="177">K69-L64</f>
        <v>0</v>
      </c>
      <c r="M69" s="47">
        <f t="shared" si="177"/>
        <v>0</v>
      </c>
      <c r="N69" s="47">
        <f t="shared" si="177"/>
        <v>0</v>
      </c>
      <c r="O69" s="47">
        <f t="shared" si="177"/>
        <v>0</v>
      </c>
      <c r="P69" s="47">
        <f t="shared" si="177"/>
        <v>0</v>
      </c>
      <c r="Q69" s="47">
        <f t="shared" si="177"/>
        <v>0</v>
      </c>
      <c r="R69" s="47">
        <f t="shared" si="177"/>
        <v>0</v>
      </c>
      <c r="S69" s="47">
        <f t="shared" si="177"/>
        <v>0</v>
      </c>
      <c r="T69" s="47">
        <f t="shared" si="177"/>
        <v>0</v>
      </c>
      <c r="U69" s="47">
        <f t="shared" si="177"/>
        <v>0</v>
      </c>
      <c r="V69" s="47">
        <f t="shared" si="177"/>
        <v>0</v>
      </c>
      <c r="W69" s="47">
        <f t="shared" si="177"/>
        <v>0</v>
      </c>
      <c r="X69" s="47">
        <f t="shared" si="177"/>
        <v>0</v>
      </c>
      <c r="Y69" s="47">
        <f t="shared" si="177"/>
        <v>0</v>
      </c>
      <c r="Z69" s="47">
        <f t="shared" si="177"/>
        <v>0</v>
      </c>
      <c r="AA69" s="47">
        <f t="shared" si="177"/>
        <v>0</v>
      </c>
      <c r="AB69" s="47">
        <f t="shared" si="177"/>
        <v>0</v>
      </c>
      <c r="AC69" s="47">
        <f t="shared" si="177"/>
        <v>0</v>
      </c>
      <c r="AD69" s="47">
        <f t="shared" si="177"/>
        <v>0</v>
      </c>
      <c r="AE69" s="47">
        <f t="shared" si="177"/>
        <v>0</v>
      </c>
      <c r="AF69" s="47">
        <f t="shared" si="177"/>
        <v>0</v>
      </c>
      <c r="AG69" s="47">
        <f t="shared" ref="AG69:AG73" si="178">AF69-AG64</f>
        <v>0</v>
      </c>
      <c r="AH69" s="47">
        <f t="shared" ref="AH69:AH73" si="179">AG69-AH64</f>
        <v>0</v>
      </c>
      <c r="AI69" s="47">
        <f t="shared" ref="AI69:AI73" si="180">AH69-AI64</f>
        <v>0</v>
      </c>
      <c r="AJ69" s="47">
        <f t="shared" ref="AJ69:AJ73" si="181">AI69-AJ64</f>
        <v>0</v>
      </c>
      <c r="AK69" s="47">
        <f t="shared" ref="AK69:AK73" si="182">AJ69-AK64</f>
        <v>0</v>
      </c>
      <c r="AL69" s="47">
        <f t="shared" ref="AL69:AL73" si="183">AK69-AL64</f>
        <v>0</v>
      </c>
      <c r="AM69" s="47">
        <f t="shared" ref="AM69:AM72" si="184">AL69-AM64</f>
        <v>0</v>
      </c>
      <c r="AN69" s="47">
        <f t="shared" ref="AN69:AN72" si="185">AM69-AN64</f>
        <v>0</v>
      </c>
      <c r="AO69" s="47">
        <f t="shared" ref="AO69:AO73" si="186">AN69-AO64</f>
        <v>0</v>
      </c>
      <c r="AP69" s="47">
        <f t="shared" ref="AP69:AP73" si="187">AO69-AP64</f>
        <v>0</v>
      </c>
      <c r="AQ69" s="47">
        <f t="shared" ref="AQ69:AQ73" si="188">AP69-AQ64</f>
        <v>0</v>
      </c>
      <c r="AR69" s="47">
        <f t="shared" ref="AR69:AS73" si="189">AQ69-AR64</f>
        <v>0</v>
      </c>
      <c r="AS69" s="47">
        <f t="shared" si="189"/>
        <v>0</v>
      </c>
    </row>
    <row r="70" spans="2:45" hidden="1">
      <c r="B70" s="44" t="s">
        <v>159</v>
      </c>
      <c r="C70" s="44" t="s">
        <v>193</v>
      </c>
      <c r="D70" s="44" t="s">
        <v>3</v>
      </c>
      <c r="E70" s="45" t="s">
        <v>45</v>
      </c>
      <c r="F70" s="48">
        <f>'Invoer Parameters'!J67</f>
        <v>0</v>
      </c>
      <c r="G70" s="47">
        <f>F70-G65</f>
        <v>0</v>
      </c>
      <c r="H70" s="47">
        <f t="shared" ref="H70:K71" si="190">G70-H65</f>
        <v>0</v>
      </c>
      <c r="I70" s="47">
        <f t="shared" si="190"/>
        <v>0</v>
      </c>
      <c r="J70" s="47">
        <f t="shared" si="190"/>
        <v>0</v>
      </c>
      <c r="K70" s="47">
        <f t="shared" si="190"/>
        <v>0</v>
      </c>
      <c r="L70" s="47">
        <f t="shared" ref="L70:AF70" si="191">K70-L65</f>
        <v>0</v>
      </c>
      <c r="M70" s="47">
        <f t="shared" si="191"/>
        <v>0</v>
      </c>
      <c r="N70" s="47">
        <f t="shared" si="191"/>
        <v>0</v>
      </c>
      <c r="O70" s="47">
        <f t="shared" si="191"/>
        <v>0</v>
      </c>
      <c r="P70" s="47">
        <f t="shared" si="191"/>
        <v>0</v>
      </c>
      <c r="Q70" s="47">
        <f t="shared" si="191"/>
        <v>0</v>
      </c>
      <c r="R70" s="47">
        <f t="shared" si="191"/>
        <v>0</v>
      </c>
      <c r="S70" s="47">
        <f t="shared" si="191"/>
        <v>0</v>
      </c>
      <c r="T70" s="47">
        <f t="shared" si="191"/>
        <v>0</v>
      </c>
      <c r="U70" s="47">
        <f t="shared" si="191"/>
        <v>0</v>
      </c>
      <c r="V70" s="47">
        <f t="shared" si="191"/>
        <v>0</v>
      </c>
      <c r="W70" s="47">
        <f t="shared" si="191"/>
        <v>0</v>
      </c>
      <c r="X70" s="47">
        <f t="shared" si="191"/>
        <v>0</v>
      </c>
      <c r="Y70" s="47">
        <f t="shared" si="191"/>
        <v>0</v>
      </c>
      <c r="Z70" s="47">
        <f t="shared" si="191"/>
        <v>0</v>
      </c>
      <c r="AA70" s="47">
        <f t="shared" si="191"/>
        <v>0</v>
      </c>
      <c r="AB70" s="47">
        <f t="shared" si="191"/>
        <v>0</v>
      </c>
      <c r="AC70" s="47">
        <f t="shared" si="191"/>
        <v>0</v>
      </c>
      <c r="AD70" s="47">
        <f t="shared" si="191"/>
        <v>0</v>
      </c>
      <c r="AE70" s="47">
        <f t="shared" si="191"/>
        <v>0</v>
      </c>
      <c r="AF70" s="47">
        <f t="shared" si="191"/>
        <v>0</v>
      </c>
      <c r="AG70" s="47">
        <f t="shared" si="178"/>
        <v>0</v>
      </c>
      <c r="AH70" s="47">
        <f t="shared" si="179"/>
        <v>0</v>
      </c>
      <c r="AI70" s="47">
        <f t="shared" si="180"/>
        <v>0</v>
      </c>
      <c r="AJ70" s="47">
        <f t="shared" si="181"/>
        <v>0</v>
      </c>
      <c r="AK70" s="47">
        <f t="shared" si="182"/>
        <v>0</v>
      </c>
      <c r="AL70" s="47">
        <f t="shared" si="183"/>
        <v>0</v>
      </c>
      <c r="AM70" s="47">
        <f t="shared" si="184"/>
        <v>0</v>
      </c>
      <c r="AN70" s="47">
        <f t="shared" si="185"/>
        <v>0</v>
      </c>
      <c r="AO70" s="47">
        <f t="shared" si="186"/>
        <v>0</v>
      </c>
      <c r="AP70" s="47">
        <f t="shared" si="187"/>
        <v>0</v>
      </c>
      <c r="AQ70" s="47">
        <f t="shared" si="188"/>
        <v>0</v>
      </c>
      <c r="AR70" s="47">
        <f t="shared" si="189"/>
        <v>0</v>
      </c>
      <c r="AS70" s="47">
        <f t="shared" si="189"/>
        <v>0</v>
      </c>
    </row>
    <row r="71" spans="2:45" hidden="1">
      <c r="B71" s="44" t="s">
        <v>159</v>
      </c>
      <c r="C71" s="44" t="s">
        <v>194</v>
      </c>
      <c r="D71" s="44" t="s">
        <v>3</v>
      </c>
      <c r="E71" s="45" t="s">
        <v>45</v>
      </c>
      <c r="F71" s="48">
        <f>'Invoer Parameters'!J68</f>
        <v>0</v>
      </c>
      <c r="G71" s="47">
        <f>F71-G66</f>
        <v>0</v>
      </c>
      <c r="H71" s="47">
        <f t="shared" si="190"/>
        <v>0</v>
      </c>
      <c r="I71" s="47">
        <f t="shared" si="190"/>
        <v>0</v>
      </c>
      <c r="J71" s="47">
        <f t="shared" si="190"/>
        <v>0</v>
      </c>
      <c r="K71" s="47">
        <f t="shared" si="190"/>
        <v>0</v>
      </c>
      <c r="L71" s="47">
        <f t="shared" ref="L71:AF72" si="192">K71-L66</f>
        <v>0</v>
      </c>
      <c r="M71" s="47">
        <f t="shared" si="192"/>
        <v>0</v>
      </c>
      <c r="N71" s="47">
        <f t="shared" si="192"/>
        <v>0</v>
      </c>
      <c r="O71" s="47">
        <f t="shared" si="192"/>
        <v>0</v>
      </c>
      <c r="P71" s="47">
        <f t="shared" si="192"/>
        <v>0</v>
      </c>
      <c r="Q71" s="47">
        <f t="shared" si="192"/>
        <v>0</v>
      </c>
      <c r="R71" s="47">
        <f t="shared" si="192"/>
        <v>0</v>
      </c>
      <c r="S71" s="47">
        <f t="shared" si="192"/>
        <v>0</v>
      </c>
      <c r="T71" s="47">
        <f t="shared" si="192"/>
        <v>0</v>
      </c>
      <c r="U71" s="47">
        <f t="shared" si="192"/>
        <v>0</v>
      </c>
      <c r="V71" s="47">
        <f t="shared" si="192"/>
        <v>0</v>
      </c>
      <c r="W71" s="47">
        <f t="shared" si="192"/>
        <v>0</v>
      </c>
      <c r="X71" s="47">
        <f t="shared" si="192"/>
        <v>0</v>
      </c>
      <c r="Y71" s="47">
        <f t="shared" si="192"/>
        <v>0</v>
      </c>
      <c r="Z71" s="47">
        <f t="shared" si="192"/>
        <v>0</v>
      </c>
      <c r="AA71" s="47">
        <f t="shared" si="192"/>
        <v>0</v>
      </c>
      <c r="AB71" s="47">
        <f t="shared" si="192"/>
        <v>0</v>
      </c>
      <c r="AC71" s="47">
        <f t="shared" si="192"/>
        <v>0</v>
      </c>
      <c r="AD71" s="47">
        <f t="shared" si="192"/>
        <v>0</v>
      </c>
      <c r="AE71" s="47">
        <f t="shared" si="192"/>
        <v>0</v>
      </c>
      <c r="AF71" s="47">
        <f t="shared" si="192"/>
        <v>0</v>
      </c>
      <c r="AG71" s="47">
        <f t="shared" si="178"/>
        <v>0</v>
      </c>
      <c r="AH71" s="47">
        <f t="shared" si="179"/>
        <v>0</v>
      </c>
      <c r="AI71" s="47">
        <f t="shared" si="180"/>
        <v>0</v>
      </c>
      <c r="AJ71" s="47">
        <f t="shared" si="181"/>
        <v>0</v>
      </c>
      <c r="AK71" s="47">
        <f t="shared" si="182"/>
        <v>0</v>
      </c>
      <c r="AL71" s="47">
        <f t="shared" si="183"/>
        <v>0</v>
      </c>
      <c r="AM71" s="47">
        <f t="shared" si="184"/>
        <v>0</v>
      </c>
      <c r="AN71" s="47">
        <f t="shared" si="185"/>
        <v>0</v>
      </c>
      <c r="AO71" s="47">
        <f t="shared" si="186"/>
        <v>0</v>
      </c>
      <c r="AP71" s="47">
        <f t="shared" si="187"/>
        <v>0</v>
      </c>
      <c r="AQ71" s="47">
        <f t="shared" si="188"/>
        <v>0</v>
      </c>
      <c r="AR71" s="47">
        <f t="shared" si="189"/>
        <v>0</v>
      </c>
      <c r="AS71" s="47">
        <f t="shared" si="189"/>
        <v>0</v>
      </c>
    </row>
    <row r="72" spans="2:45" hidden="1">
      <c r="B72" s="44" t="s">
        <v>159</v>
      </c>
      <c r="C72" s="44" t="s">
        <v>195</v>
      </c>
      <c r="D72" s="44" t="s">
        <v>3</v>
      </c>
      <c r="E72" s="45"/>
      <c r="F72" s="48">
        <f>'Invoer Parameters'!J69</f>
        <v>0</v>
      </c>
      <c r="G72" s="47">
        <f t="shared" ref="G72:V73" si="193">F72-G67</f>
        <v>0</v>
      </c>
      <c r="H72" s="47">
        <f t="shared" si="193"/>
        <v>0</v>
      </c>
      <c r="I72" s="47">
        <f t="shared" si="193"/>
        <v>0</v>
      </c>
      <c r="J72" s="47">
        <f t="shared" si="193"/>
        <v>0</v>
      </c>
      <c r="K72" s="47">
        <f t="shared" si="193"/>
        <v>0</v>
      </c>
      <c r="L72" s="47">
        <f t="shared" si="193"/>
        <v>0</v>
      </c>
      <c r="M72" s="47">
        <f t="shared" si="193"/>
        <v>0</v>
      </c>
      <c r="N72" s="47">
        <f t="shared" si="193"/>
        <v>0</v>
      </c>
      <c r="O72" s="47">
        <f t="shared" si="193"/>
        <v>0</v>
      </c>
      <c r="P72" s="47">
        <f t="shared" si="193"/>
        <v>0</v>
      </c>
      <c r="Q72" s="47">
        <f t="shared" si="193"/>
        <v>0</v>
      </c>
      <c r="R72" s="47">
        <f t="shared" si="193"/>
        <v>0</v>
      </c>
      <c r="S72" s="47">
        <f t="shared" si="193"/>
        <v>0</v>
      </c>
      <c r="T72" s="47">
        <f t="shared" si="193"/>
        <v>0</v>
      </c>
      <c r="U72" s="47">
        <f t="shared" si="193"/>
        <v>0</v>
      </c>
      <c r="V72" s="47">
        <f t="shared" si="193"/>
        <v>0</v>
      </c>
      <c r="W72" s="47">
        <f t="shared" si="192"/>
        <v>0</v>
      </c>
      <c r="X72" s="47">
        <f t="shared" si="192"/>
        <v>0</v>
      </c>
      <c r="Y72" s="47">
        <f t="shared" si="192"/>
        <v>0</v>
      </c>
      <c r="Z72" s="47">
        <f t="shared" si="192"/>
        <v>0</v>
      </c>
      <c r="AA72" s="47">
        <f t="shared" si="192"/>
        <v>0</v>
      </c>
      <c r="AB72" s="47">
        <f t="shared" si="192"/>
        <v>0</v>
      </c>
      <c r="AC72" s="47">
        <f t="shared" si="192"/>
        <v>0</v>
      </c>
      <c r="AD72" s="47">
        <f t="shared" si="192"/>
        <v>0</v>
      </c>
      <c r="AE72" s="47">
        <f t="shared" si="192"/>
        <v>0</v>
      </c>
      <c r="AF72" s="47">
        <f t="shared" si="192"/>
        <v>0</v>
      </c>
      <c r="AG72" s="47">
        <f t="shared" si="178"/>
        <v>0</v>
      </c>
      <c r="AH72" s="47">
        <f t="shared" si="179"/>
        <v>0</v>
      </c>
      <c r="AI72" s="47">
        <f t="shared" si="180"/>
        <v>0</v>
      </c>
      <c r="AJ72" s="47">
        <f t="shared" si="181"/>
        <v>0</v>
      </c>
      <c r="AK72" s="47">
        <f t="shared" si="182"/>
        <v>0</v>
      </c>
      <c r="AL72" s="47">
        <f t="shared" si="183"/>
        <v>0</v>
      </c>
      <c r="AM72" s="47">
        <f t="shared" si="184"/>
        <v>0</v>
      </c>
      <c r="AN72" s="47">
        <f t="shared" si="185"/>
        <v>0</v>
      </c>
      <c r="AO72" s="47">
        <f t="shared" si="186"/>
        <v>0</v>
      </c>
      <c r="AP72" s="47">
        <f t="shared" si="187"/>
        <v>0</v>
      </c>
      <c r="AQ72" s="47">
        <f t="shared" si="188"/>
        <v>0</v>
      </c>
      <c r="AR72" s="47">
        <f t="shared" si="189"/>
        <v>0</v>
      </c>
      <c r="AS72" s="47">
        <f t="shared" si="189"/>
        <v>0</v>
      </c>
    </row>
    <row r="73" spans="2:45" hidden="1">
      <c r="B73" s="44" t="s">
        <v>159</v>
      </c>
      <c r="C73" s="44" t="s">
        <v>196</v>
      </c>
      <c r="D73" s="44" t="s">
        <v>3</v>
      </c>
      <c r="E73" s="45"/>
      <c r="F73" s="48">
        <f>'Invoer Parameters'!J70</f>
        <v>0</v>
      </c>
      <c r="G73" s="47">
        <f t="shared" si="193"/>
        <v>0</v>
      </c>
      <c r="H73" s="47">
        <f t="shared" ref="H73:AF73" si="194">G73-H68</f>
        <v>0</v>
      </c>
      <c r="I73" s="47">
        <f t="shared" si="194"/>
        <v>0</v>
      </c>
      <c r="J73" s="47">
        <f t="shared" si="194"/>
        <v>0</v>
      </c>
      <c r="K73" s="47">
        <f t="shared" si="194"/>
        <v>0</v>
      </c>
      <c r="L73" s="47">
        <f t="shared" si="194"/>
        <v>0</v>
      </c>
      <c r="M73" s="47">
        <f t="shared" si="194"/>
        <v>0</v>
      </c>
      <c r="N73" s="47">
        <f t="shared" si="194"/>
        <v>0</v>
      </c>
      <c r="O73" s="47">
        <f t="shared" si="194"/>
        <v>0</v>
      </c>
      <c r="P73" s="47">
        <f t="shared" si="194"/>
        <v>0</v>
      </c>
      <c r="Q73" s="47">
        <f t="shared" si="194"/>
        <v>0</v>
      </c>
      <c r="R73" s="47">
        <f t="shared" si="194"/>
        <v>0</v>
      </c>
      <c r="S73" s="47">
        <f t="shared" si="194"/>
        <v>0</v>
      </c>
      <c r="T73" s="47">
        <f t="shared" si="194"/>
        <v>0</v>
      </c>
      <c r="U73" s="47">
        <f t="shared" si="194"/>
        <v>0</v>
      </c>
      <c r="V73" s="47">
        <f t="shared" si="194"/>
        <v>0</v>
      </c>
      <c r="W73" s="47">
        <f t="shared" si="194"/>
        <v>0</v>
      </c>
      <c r="X73" s="47">
        <f t="shared" si="194"/>
        <v>0</v>
      </c>
      <c r="Y73" s="47">
        <f t="shared" si="194"/>
        <v>0</v>
      </c>
      <c r="Z73" s="47">
        <f t="shared" si="194"/>
        <v>0</v>
      </c>
      <c r="AA73" s="47">
        <f t="shared" si="194"/>
        <v>0</v>
      </c>
      <c r="AB73" s="47">
        <f t="shared" si="194"/>
        <v>0</v>
      </c>
      <c r="AC73" s="47">
        <f t="shared" si="194"/>
        <v>0</v>
      </c>
      <c r="AD73" s="47">
        <f t="shared" si="194"/>
        <v>0</v>
      </c>
      <c r="AE73" s="47">
        <f t="shared" si="194"/>
        <v>0</v>
      </c>
      <c r="AF73" s="47">
        <f t="shared" si="194"/>
        <v>0</v>
      </c>
      <c r="AG73" s="47">
        <f t="shared" si="178"/>
        <v>0</v>
      </c>
      <c r="AH73" s="47">
        <f t="shared" si="179"/>
        <v>0</v>
      </c>
      <c r="AI73" s="47">
        <f t="shared" si="180"/>
        <v>0</v>
      </c>
      <c r="AJ73" s="47">
        <f t="shared" si="181"/>
        <v>0</v>
      </c>
      <c r="AK73" s="47">
        <f t="shared" si="182"/>
        <v>0</v>
      </c>
      <c r="AL73" s="47">
        <f t="shared" si="183"/>
        <v>0</v>
      </c>
      <c r="AM73" s="47">
        <f>AL73-AM68</f>
        <v>0</v>
      </c>
      <c r="AN73" s="47">
        <f>AM73-AN68</f>
        <v>0</v>
      </c>
      <c r="AO73" s="47">
        <f t="shared" si="186"/>
        <v>0</v>
      </c>
      <c r="AP73" s="47">
        <f t="shared" si="187"/>
        <v>0</v>
      </c>
      <c r="AQ73" s="47">
        <f t="shared" si="188"/>
        <v>0</v>
      </c>
      <c r="AR73" s="47">
        <f t="shared" si="189"/>
        <v>0</v>
      </c>
      <c r="AS73" s="47">
        <f>AR73-AS68</f>
        <v>0</v>
      </c>
    </row>
    <row r="74" spans="2:45" hidden="1">
      <c r="B74" s="44" t="s">
        <v>159</v>
      </c>
      <c r="C74" s="44" t="s">
        <v>154</v>
      </c>
      <c r="D74" s="44" t="s">
        <v>3</v>
      </c>
      <c r="E74" s="45">
        <f>SUM(F74:AS74)</f>
        <v>0</v>
      </c>
      <c r="F74" s="45">
        <v>0</v>
      </c>
      <c r="G74" s="45">
        <f>IF(G$44&gt;0,'Invoer Parameters'!$D$49*F69,0)</f>
        <v>0</v>
      </c>
      <c r="H74" s="45">
        <f>IF(H$44&gt;0,'Invoer Parameters'!$D$49*G69,0)</f>
        <v>0</v>
      </c>
      <c r="I74" s="45">
        <f>IF(I$44&gt;0,'Invoer Parameters'!$D$49*H69,0)</f>
        <v>0</v>
      </c>
      <c r="J74" s="45">
        <f>IF(J$44&gt;0,'Invoer Parameters'!$D$49*I69,0)</f>
        <v>0</v>
      </c>
      <c r="K74" s="45">
        <f>IF(K$44&gt;0,'Invoer Parameters'!$D$49*J69,0)</f>
        <v>0</v>
      </c>
      <c r="L74" s="45">
        <f>IF(L$44&gt;0,'Invoer Parameters'!$D$49*K69,0)</f>
        <v>0</v>
      </c>
      <c r="M74" s="45">
        <f>IF(M$44&gt;0,'Invoer Parameters'!$D$49*L69,0)</f>
        <v>0</v>
      </c>
      <c r="N74" s="45">
        <f>IF(N$44&gt;0,'Invoer Parameters'!$D$49*M69,0)</f>
        <v>0</v>
      </c>
      <c r="O74" s="45">
        <f>IF(O$44&gt;0,'Invoer Parameters'!$D$49*N69,0)</f>
        <v>0</v>
      </c>
      <c r="P74" s="45">
        <f>IF(P$44&gt;0,'Invoer Parameters'!$D$49*O69,0)</f>
        <v>0</v>
      </c>
      <c r="Q74" s="45">
        <f>IF(Q$44&gt;0,'Invoer Parameters'!$D$49*P69,0)</f>
        <v>0</v>
      </c>
      <c r="R74" s="45">
        <f>IF(R$44&gt;0,'Invoer Parameters'!$D$49*Q69,0)</f>
        <v>0</v>
      </c>
      <c r="S74" s="45">
        <f>IF(S$44&gt;0,'Invoer Parameters'!$D$49*R69,0)</f>
        <v>0</v>
      </c>
      <c r="T74" s="45">
        <f>IF(T$44&gt;0,'Invoer Parameters'!$D$49*S69,0)</f>
        <v>0</v>
      </c>
      <c r="U74" s="45">
        <f>IF(U$44&gt;0,'Invoer Parameters'!$D$49*T69,0)</f>
        <v>0</v>
      </c>
      <c r="V74" s="45">
        <f>IF(V$44&gt;0,'Invoer Parameters'!$D$49*U69,0)</f>
        <v>0</v>
      </c>
      <c r="W74" s="45">
        <f>IF(W$44&gt;0,'Invoer Parameters'!$D$49*V69,0)</f>
        <v>0</v>
      </c>
      <c r="X74" s="45">
        <f>IF(X$44&gt;0,'Invoer Parameters'!$D$49*W69,0)</f>
        <v>0</v>
      </c>
      <c r="Y74" s="45">
        <f>IF(Y$44&gt;0,'Invoer Parameters'!$D$49*X69,0)</f>
        <v>0</v>
      </c>
      <c r="Z74" s="45">
        <f>IF(Z$44&gt;0,'Invoer Parameters'!$D$49*Y69,0)</f>
        <v>0</v>
      </c>
      <c r="AA74" s="45">
        <f>IF(AA$44&gt;0,'Invoer Parameters'!$D$49*Z69,0)</f>
        <v>0</v>
      </c>
      <c r="AB74" s="45">
        <f>IF(AB$44&gt;0,'Invoer Parameters'!$D$49*AA69,0)</f>
        <v>0</v>
      </c>
      <c r="AC74" s="45">
        <f>IF(AC$44&gt;0,'Invoer Parameters'!$D$49*AB69,0)</f>
        <v>0</v>
      </c>
      <c r="AD74" s="45">
        <f>IF(AD$44&gt;0,'Invoer Parameters'!$D$49*AC69,0)</f>
        <v>0</v>
      </c>
      <c r="AE74" s="45">
        <f>IF(AE$44&gt;0,'Invoer Parameters'!$D$49*AD69,0)</f>
        <v>0</v>
      </c>
      <c r="AF74" s="45">
        <f>IF(AF$44&gt;0,'Invoer Parameters'!$D$49*AE69,0)</f>
        <v>0</v>
      </c>
      <c r="AG74" s="45">
        <f>IF(AG$44&gt;0,'Invoer Parameters'!$D$49*AF69,0)</f>
        <v>0</v>
      </c>
      <c r="AH74" s="45">
        <f>IF(AH$44&gt;0,'Invoer Parameters'!$D$49*AG69,0)</f>
        <v>0</v>
      </c>
      <c r="AI74" s="45">
        <f>IF(AI$44&gt;0,'Invoer Parameters'!$D$49*AH69,0)</f>
        <v>0</v>
      </c>
      <c r="AJ74" s="45">
        <f>IF(AJ$44&gt;0,'Invoer Parameters'!$D$49*AI69,0)</f>
        <v>0</v>
      </c>
      <c r="AK74" s="45">
        <f>IF(AK$44&gt;0,'Invoer Parameters'!$D$49*AJ69,0)</f>
        <v>0</v>
      </c>
      <c r="AL74" s="45">
        <f>IF(AL$44&gt;0,'Invoer Parameters'!$D$49*AK69,0)</f>
        <v>0</v>
      </c>
      <c r="AM74" s="45">
        <f>IF(AM$44&gt;0,'Invoer Parameters'!$D$49*AL69,0)</f>
        <v>0</v>
      </c>
      <c r="AN74" s="45">
        <f>IF(AN$44&gt;0,'Invoer Parameters'!$D$49*AM69,0)</f>
        <v>0</v>
      </c>
      <c r="AO74" s="45">
        <f>IF(AO$44&gt;0,'Invoer Parameters'!$D$49*AN69,0)</f>
        <v>0</v>
      </c>
      <c r="AP74" s="45">
        <f>IF(AP$44&gt;0,'Invoer Parameters'!$D$49*AO69,0)</f>
        <v>0</v>
      </c>
      <c r="AQ74" s="45">
        <f>IF(AQ$44&gt;0,'Invoer Parameters'!$D$49*AP69,0)</f>
        <v>0</v>
      </c>
      <c r="AR74" s="45">
        <f>IF(AR$44&gt;0,'Invoer Parameters'!$D$49*AQ69,0)</f>
        <v>0</v>
      </c>
      <c r="AS74" s="45">
        <f>IF(AS$44&gt;0,'Invoer Parameters'!$D$49*AR69,0)</f>
        <v>0</v>
      </c>
    </row>
    <row r="75" spans="2:45" hidden="1">
      <c r="B75" s="44" t="s">
        <v>159</v>
      </c>
      <c r="C75" s="44" t="s">
        <v>155</v>
      </c>
      <c r="D75" s="44" t="s">
        <v>3</v>
      </c>
      <c r="E75" s="45">
        <f>SUM(F75:AS75)</f>
        <v>0</v>
      </c>
      <c r="F75" s="45">
        <v>0</v>
      </c>
      <c r="G75" s="45">
        <f>IF(G$46&gt;0,'Invoer Parameters'!$D$49*F70,0)</f>
        <v>0</v>
      </c>
      <c r="H75" s="45">
        <f>IF(H$46&gt;0,'Invoer Parameters'!$D$49*G70,0)</f>
        <v>0</v>
      </c>
      <c r="I75" s="45">
        <f>IF(I$46&gt;0,'Invoer Parameters'!$D$49*H70,0)</f>
        <v>0</v>
      </c>
      <c r="J75" s="45">
        <f>IF(J$46&gt;0,'Invoer Parameters'!$D$49*I70,0)</f>
        <v>0</v>
      </c>
      <c r="K75" s="45">
        <f>IF(K$46&gt;0,'Invoer Parameters'!$D$49*J70,0)</f>
        <v>0</v>
      </c>
      <c r="L75" s="45">
        <f>IF(L$46&gt;0,'Invoer Parameters'!$D$49*K70,0)</f>
        <v>0</v>
      </c>
      <c r="M75" s="45">
        <f>IF(M$46&gt;0,'Invoer Parameters'!$D$49*L70,0)</f>
        <v>0</v>
      </c>
      <c r="N75" s="45">
        <f>IF(N$46&gt;0,'Invoer Parameters'!$D$49*M70,0)</f>
        <v>0</v>
      </c>
      <c r="O75" s="45">
        <f>IF(O$46&gt;0,'Invoer Parameters'!$D$49*N70,0)</f>
        <v>0</v>
      </c>
      <c r="P75" s="45">
        <f>IF(P$46&gt;0,'Invoer Parameters'!$D$49*O70,0)</f>
        <v>0</v>
      </c>
      <c r="Q75" s="45">
        <f>IF(Q$46&gt;0,'Invoer Parameters'!$D$49*P70,0)</f>
        <v>0</v>
      </c>
      <c r="R75" s="45">
        <f>IF(R$46&gt;0,'Invoer Parameters'!$D$49*Q70,0)</f>
        <v>0</v>
      </c>
      <c r="S75" s="45">
        <f>IF(S$46&gt;0,'Invoer Parameters'!$D$49*R70,0)</f>
        <v>0</v>
      </c>
      <c r="T75" s="45">
        <f>IF(T$46&gt;0,'Invoer Parameters'!$D$49*S70,0)</f>
        <v>0</v>
      </c>
      <c r="U75" s="45">
        <f>IF(U$46&gt;0,'Invoer Parameters'!$D$49*T70,0)</f>
        <v>0</v>
      </c>
      <c r="V75" s="45">
        <f>IF(V$46&gt;0,'Invoer Parameters'!$D$49*U70,0)</f>
        <v>0</v>
      </c>
      <c r="W75" s="45">
        <f>IF(W$46&gt;0,'Invoer Parameters'!$D$49*V70,0)</f>
        <v>0</v>
      </c>
      <c r="X75" s="45">
        <f>IF(X$46&gt;0,'Invoer Parameters'!$D$49*W70,0)</f>
        <v>0</v>
      </c>
      <c r="Y75" s="45">
        <f>IF(Y$46&gt;0,'Invoer Parameters'!$D$49*X70,0)</f>
        <v>0</v>
      </c>
      <c r="Z75" s="45">
        <f>IF(Z$46&gt;0,'Invoer Parameters'!$D$49*Y70,0)</f>
        <v>0</v>
      </c>
      <c r="AA75" s="45">
        <f>IF(AA$46&gt;0,'Invoer Parameters'!$D$49*Z70,0)</f>
        <v>0</v>
      </c>
      <c r="AB75" s="45">
        <f>IF(AB$46&gt;0,'Invoer Parameters'!$D$49*AA70,0)</f>
        <v>0</v>
      </c>
      <c r="AC75" s="45">
        <f>IF(AC$46&gt;0,'Invoer Parameters'!$D$49*AB70,0)</f>
        <v>0</v>
      </c>
      <c r="AD75" s="45">
        <f>IF(AD$46&gt;0,'Invoer Parameters'!$D$49*AC70,0)</f>
        <v>0</v>
      </c>
      <c r="AE75" s="45">
        <f>IF(AE$46&gt;0,'Invoer Parameters'!$D$49*AD70,0)</f>
        <v>0</v>
      </c>
      <c r="AF75" s="45">
        <f>IF(AF$46&gt;0,'Invoer Parameters'!$D$49*AE70,0)</f>
        <v>0</v>
      </c>
      <c r="AG75" s="45">
        <f>IF(AG$46&gt;0,'Invoer Parameters'!$D$49*AF70,0)</f>
        <v>0</v>
      </c>
      <c r="AH75" s="45">
        <f>IF(AH$46&gt;0,'Invoer Parameters'!$D$49*AG70,0)</f>
        <v>0</v>
      </c>
      <c r="AI75" s="45">
        <f>IF(AI$46&gt;0,'Invoer Parameters'!$D$49*AH70,0)</f>
        <v>0</v>
      </c>
      <c r="AJ75" s="45">
        <f>IF(AJ$46&gt;0,'Invoer Parameters'!$D$49*AI70,0)</f>
        <v>0</v>
      </c>
      <c r="AK75" s="45">
        <f>IF(AK$46&gt;0,'Invoer Parameters'!$D$49*AJ70,0)</f>
        <v>0</v>
      </c>
      <c r="AL75" s="45">
        <f>IF(AL$46&gt;0,'Invoer Parameters'!$D$49*AK70,0)</f>
        <v>0</v>
      </c>
      <c r="AM75" s="45">
        <f>IF(AM$46&gt;0,'Invoer Parameters'!$D$49*AL70,0)</f>
        <v>0</v>
      </c>
      <c r="AN75" s="45">
        <f>IF(AN$46&gt;0,'Invoer Parameters'!$D$49*AM70,0)</f>
        <v>0</v>
      </c>
      <c r="AO75" s="45">
        <f>IF(AO$46&gt;0,'Invoer Parameters'!$D$49*AN70,0)</f>
        <v>0</v>
      </c>
      <c r="AP75" s="45">
        <f>IF(AP$46&gt;0,'Invoer Parameters'!$D$49*AO70,0)</f>
        <v>0</v>
      </c>
      <c r="AQ75" s="45">
        <f>IF(AQ$46&gt;0,'Invoer Parameters'!$D$49*AP70,0)</f>
        <v>0</v>
      </c>
      <c r="AR75" s="45">
        <f>IF(AR$46&gt;0,'Invoer Parameters'!$D$49*AQ70,0)</f>
        <v>0</v>
      </c>
      <c r="AS75" s="45">
        <f>IF(AS$46&gt;0,'Invoer Parameters'!$D$49*AR70,0)</f>
        <v>0</v>
      </c>
    </row>
    <row r="76" spans="2:45" hidden="1">
      <c r="B76" s="44" t="s">
        <v>159</v>
      </c>
      <c r="C76" s="44" t="s">
        <v>156</v>
      </c>
      <c r="D76" s="44" t="s">
        <v>3</v>
      </c>
      <c r="E76" s="45">
        <f>SUM(F76:AS76)</f>
        <v>0</v>
      </c>
      <c r="F76" s="45">
        <v>0</v>
      </c>
      <c r="G76" s="45">
        <f>IF(G$48&gt;0,'Invoer Parameters'!$D$49*F71,0)</f>
        <v>0</v>
      </c>
      <c r="H76" s="45">
        <f>IF(H$48&gt;0,'Invoer Parameters'!$D$49*G71,0)</f>
        <v>0</v>
      </c>
      <c r="I76" s="45">
        <f>IF(I$48&gt;0,'Invoer Parameters'!$D$49*H71,0)</f>
        <v>0</v>
      </c>
      <c r="J76" s="45">
        <f>IF(J$48&gt;0,'Invoer Parameters'!$D$49*I71,0)</f>
        <v>0</v>
      </c>
      <c r="K76" s="45">
        <f>IF(K$48&gt;0,'Invoer Parameters'!$D$49*J71,0)</f>
        <v>0</v>
      </c>
      <c r="L76" s="45">
        <f>IF(L$48&gt;0,'Invoer Parameters'!$D$49*K71,0)</f>
        <v>0</v>
      </c>
      <c r="M76" s="45">
        <f>IF(M$48&gt;0,'Invoer Parameters'!$D$49*L71,0)</f>
        <v>0</v>
      </c>
      <c r="N76" s="45">
        <f>IF(N$48&gt;0,'Invoer Parameters'!$D$49*M71,0)</f>
        <v>0</v>
      </c>
      <c r="O76" s="45">
        <f>IF(O$48&gt;0,'Invoer Parameters'!$D$49*N71,0)</f>
        <v>0</v>
      </c>
      <c r="P76" s="45">
        <f>IF(P$48&gt;0,'Invoer Parameters'!$D$49*O71,0)</f>
        <v>0</v>
      </c>
      <c r="Q76" s="45">
        <f>IF(Q$48&gt;0,'Invoer Parameters'!$D$49*P71,0)</f>
        <v>0</v>
      </c>
      <c r="R76" s="45">
        <f>IF(R$48&gt;0,'Invoer Parameters'!$D$49*Q71,0)</f>
        <v>0</v>
      </c>
      <c r="S76" s="45">
        <f>IF(S$48&gt;0,'Invoer Parameters'!$D$49*R71,0)</f>
        <v>0</v>
      </c>
      <c r="T76" s="45">
        <f>IF(T$48&gt;0,'Invoer Parameters'!$D$49*S71,0)</f>
        <v>0</v>
      </c>
      <c r="U76" s="45">
        <f>IF(U$48&gt;0,'Invoer Parameters'!$D$49*T71,0)</f>
        <v>0</v>
      </c>
      <c r="V76" s="45">
        <f>IF(V$48&gt;0,'Invoer Parameters'!$D$49*U71,0)</f>
        <v>0</v>
      </c>
      <c r="W76" s="45">
        <f>IF(W$48&gt;0,'Invoer Parameters'!$D$49*V71,0)</f>
        <v>0</v>
      </c>
      <c r="X76" s="45">
        <f>IF(X$48&gt;0,'Invoer Parameters'!$D$49*W71,0)</f>
        <v>0</v>
      </c>
      <c r="Y76" s="45">
        <f>IF(Y$48&gt;0,'Invoer Parameters'!$D$49*X71,0)</f>
        <v>0</v>
      </c>
      <c r="Z76" s="45">
        <f>IF(Z$48&gt;0,'Invoer Parameters'!$D$49*Y71,0)</f>
        <v>0</v>
      </c>
      <c r="AA76" s="45">
        <f>IF(AA$48&gt;0,'Invoer Parameters'!$D$49*Z71,0)</f>
        <v>0</v>
      </c>
      <c r="AB76" s="45">
        <f>IF(AB$48&gt;0,'Invoer Parameters'!$D$49*AA71,0)</f>
        <v>0</v>
      </c>
      <c r="AC76" s="45">
        <f>IF(AC$48&gt;0,'Invoer Parameters'!$D$49*AB71,0)</f>
        <v>0</v>
      </c>
      <c r="AD76" s="45">
        <f>IF(AD$48&gt;0,'Invoer Parameters'!$D$49*AC71,0)</f>
        <v>0</v>
      </c>
      <c r="AE76" s="45">
        <f>IF(AE$48&gt;0,'Invoer Parameters'!$D$49*AD71,0)</f>
        <v>0</v>
      </c>
      <c r="AF76" s="45">
        <f>IF(AF$48&gt;0,'Invoer Parameters'!$D$49*AE71,0)</f>
        <v>0</v>
      </c>
      <c r="AG76" s="45">
        <f>IF(AG$48&gt;0,'Invoer Parameters'!$D$49*AF71,0)</f>
        <v>0</v>
      </c>
      <c r="AH76" s="45">
        <f>IF(AH$48&gt;0,'Invoer Parameters'!$D$49*AG71,0)</f>
        <v>0</v>
      </c>
      <c r="AI76" s="45">
        <f>IF(AI$48&gt;0,'Invoer Parameters'!$D$49*AH71,0)</f>
        <v>0</v>
      </c>
      <c r="AJ76" s="45">
        <f>IF(AJ$48&gt;0,'Invoer Parameters'!$D$49*AI71,0)</f>
        <v>0</v>
      </c>
      <c r="AK76" s="45">
        <f>IF(AK$48&gt;0,'Invoer Parameters'!$D$49*AJ71,0)</f>
        <v>0</v>
      </c>
      <c r="AL76" s="45">
        <f>IF(AL$48&gt;0,'Invoer Parameters'!$D$49*AK71,0)</f>
        <v>0</v>
      </c>
      <c r="AM76" s="45">
        <f>IF(AM$48&gt;0,'Invoer Parameters'!$D$49*AL71,0)</f>
        <v>0</v>
      </c>
      <c r="AN76" s="45">
        <f>IF(AN$48&gt;0,'Invoer Parameters'!$D$49*AM71,0)</f>
        <v>0</v>
      </c>
      <c r="AO76" s="45">
        <f>IF(AO$48&gt;0,'Invoer Parameters'!$D$49*AN71,0)</f>
        <v>0</v>
      </c>
      <c r="AP76" s="45">
        <f>IF(AP$48&gt;0,'Invoer Parameters'!$D$49*AO71,0)</f>
        <v>0</v>
      </c>
      <c r="AQ76" s="45">
        <f>IF(AQ$48&gt;0,'Invoer Parameters'!$D$49*AP71,0)</f>
        <v>0</v>
      </c>
      <c r="AR76" s="45">
        <f>IF(AR$48&gt;0,'Invoer Parameters'!$D$49*AQ71,0)</f>
        <v>0</v>
      </c>
      <c r="AS76" s="45">
        <f>IF(AS$48&gt;0,'Invoer Parameters'!$D$49*AR71,0)</f>
        <v>0</v>
      </c>
    </row>
    <row r="77" spans="2:45" hidden="1">
      <c r="B77" s="44" t="s">
        <v>159</v>
      </c>
      <c r="C77" s="44" t="s">
        <v>197</v>
      </c>
      <c r="D77" s="44" t="s">
        <v>3</v>
      </c>
      <c r="E77" s="45">
        <f>SUM(F77:AS77)</f>
        <v>0</v>
      </c>
      <c r="F77" s="45">
        <v>0</v>
      </c>
      <c r="G77" s="45">
        <f>IF(G$50&gt;0,'Invoer Parameters'!$D$49*F72,0)</f>
        <v>0</v>
      </c>
      <c r="H77" s="45">
        <f>IF(H$50&gt;0,'Invoer Parameters'!$D$49*G72,0)</f>
        <v>0</v>
      </c>
      <c r="I77" s="45">
        <f>IF(I$50&gt;0,'Invoer Parameters'!$D$49*H72,0)</f>
        <v>0</v>
      </c>
      <c r="J77" s="45">
        <f>IF(J$50&gt;0,'Invoer Parameters'!$D$49*I72,0)</f>
        <v>0</v>
      </c>
      <c r="K77" s="45">
        <f>IF(K$50&gt;0,'Invoer Parameters'!$D$49*J72,0)</f>
        <v>0</v>
      </c>
      <c r="L77" s="45">
        <f>IF(L$50&gt;0,'Invoer Parameters'!$D$49*K72,0)</f>
        <v>0</v>
      </c>
      <c r="M77" s="45">
        <f>IF(M$50&gt;0,'Invoer Parameters'!$D$49*L72,0)</f>
        <v>0</v>
      </c>
      <c r="N77" s="45">
        <f>IF(N$50&gt;0,'Invoer Parameters'!$D$49*M72,0)</f>
        <v>0</v>
      </c>
      <c r="O77" s="45">
        <f>IF(O$50&gt;0,'Invoer Parameters'!$D$49*N72,0)</f>
        <v>0</v>
      </c>
      <c r="P77" s="45">
        <f>IF(P$50&gt;0,'Invoer Parameters'!$D$49*O72,0)</f>
        <v>0</v>
      </c>
      <c r="Q77" s="45">
        <f>IF(Q$50&gt;0,'Invoer Parameters'!$D$49*P72,0)</f>
        <v>0</v>
      </c>
      <c r="R77" s="45">
        <f>IF(R$50&gt;0,'Invoer Parameters'!$D$49*Q72,0)</f>
        <v>0</v>
      </c>
      <c r="S77" s="45">
        <f>IF(S$50&gt;0,'Invoer Parameters'!$D$49*R72,0)</f>
        <v>0</v>
      </c>
      <c r="T77" s="45">
        <f>IF(T$50&gt;0,'Invoer Parameters'!$D$49*S72,0)</f>
        <v>0</v>
      </c>
      <c r="U77" s="45">
        <f>IF(U$50&gt;0,'Invoer Parameters'!$D$49*T72,0)</f>
        <v>0</v>
      </c>
      <c r="V77" s="45">
        <f>IF(V$50&gt;0,'Invoer Parameters'!$D$49*U72,0)</f>
        <v>0</v>
      </c>
      <c r="W77" s="45">
        <f>IF(W$50&gt;0,'Invoer Parameters'!$D$49*V72,0)</f>
        <v>0</v>
      </c>
      <c r="X77" s="45">
        <f>IF(X$50&gt;0,'Invoer Parameters'!$D$49*W72,0)</f>
        <v>0</v>
      </c>
      <c r="Y77" s="45">
        <f>IF(Y$50&gt;0,'Invoer Parameters'!$D$49*X72,0)</f>
        <v>0</v>
      </c>
      <c r="Z77" s="45">
        <f>IF(Z$50&gt;0,'Invoer Parameters'!$D$49*Y72,0)</f>
        <v>0</v>
      </c>
      <c r="AA77" s="45">
        <f>IF(AA$50&gt;0,'Invoer Parameters'!$D$49*Z72,0)</f>
        <v>0</v>
      </c>
      <c r="AB77" s="45">
        <f>IF(AB$50&gt;0,'Invoer Parameters'!$D$49*AA72,0)</f>
        <v>0</v>
      </c>
      <c r="AC77" s="45">
        <f>IF(AC$50&gt;0,'Invoer Parameters'!$D$49*AB72,0)</f>
        <v>0</v>
      </c>
      <c r="AD77" s="45">
        <f>IF(AD$50&gt;0,'Invoer Parameters'!$D$49*AC72,0)</f>
        <v>0</v>
      </c>
      <c r="AE77" s="45">
        <f>IF(AE$50&gt;0,'Invoer Parameters'!$D$49*AD72,0)</f>
        <v>0</v>
      </c>
      <c r="AF77" s="45">
        <f>IF(AF$50&gt;0,'Invoer Parameters'!$D$49*AE72,0)</f>
        <v>0</v>
      </c>
      <c r="AG77" s="45">
        <f>IF(AG$50&gt;0,'Invoer Parameters'!$D$49*AF72,0)</f>
        <v>0</v>
      </c>
      <c r="AH77" s="45">
        <f>IF(AH$50&gt;0,'Invoer Parameters'!$D$49*AG72,0)</f>
        <v>0</v>
      </c>
      <c r="AI77" s="45">
        <f>IF(AI$50&gt;0,'Invoer Parameters'!$D$49*AH72,0)</f>
        <v>0</v>
      </c>
      <c r="AJ77" s="45">
        <f>IF(AJ$50&gt;0,'Invoer Parameters'!$D$49*AI72,0)</f>
        <v>0</v>
      </c>
      <c r="AK77" s="45">
        <f>IF(AK$50&gt;0,'Invoer Parameters'!$D$49*AJ72,0)</f>
        <v>0</v>
      </c>
      <c r="AL77" s="45">
        <f>IF(AL$50&gt;0,'Invoer Parameters'!$D$49*AK72,0)</f>
        <v>0</v>
      </c>
      <c r="AM77" s="45">
        <f>IF(AM$50&gt;0,'Invoer Parameters'!$D$49*AL72,0)</f>
        <v>0</v>
      </c>
      <c r="AN77" s="45">
        <f>IF(AN$50&gt;0,'Invoer Parameters'!$D$49*AM72,0)</f>
        <v>0</v>
      </c>
      <c r="AO77" s="45">
        <f>IF(AO$50&gt;0,'Invoer Parameters'!$D$49*AN72,0)</f>
        <v>0</v>
      </c>
      <c r="AP77" s="45">
        <f>IF(AP$50&gt;0,'Invoer Parameters'!$D$49*AO72,0)</f>
        <v>0</v>
      </c>
      <c r="AQ77" s="45">
        <f>IF(AQ$50&gt;0,'Invoer Parameters'!$D$49*AP72,0)</f>
        <v>0</v>
      </c>
      <c r="AR77" s="45">
        <f>IF(AR$50&gt;0,'Invoer Parameters'!$D$49*AQ72,0)</f>
        <v>0</v>
      </c>
      <c r="AS77" s="45">
        <f>IF(AS$50&gt;0,'Invoer Parameters'!$D$49*AR72,0)</f>
        <v>0</v>
      </c>
    </row>
    <row r="78" spans="2:45" hidden="1">
      <c r="B78" s="44" t="s">
        <v>159</v>
      </c>
      <c r="C78" s="44" t="s">
        <v>198</v>
      </c>
      <c r="D78" s="44" t="s">
        <v>3</v>
      </c>
      <c r="E78" s="45">
        <f>SUM(F78:AS78)</f>
        <v>0</v>
      </c>
      <c r="F78" s="45">
        <v>0</v>
      </c>
      <c r="G78" s="45">
        <f>IF(G$52&gt;0,'Invoer Parameters'!$D$49*F73,0)</f>
        <v>0</v>
      </c>
      <c r="H78" s="45">
        <f>IF(H$52&gt;0,'Invoer Parameters'!$D$49*G73,0)</f>
        <v>0</v>
      </c>
      <c r="I78" s="45">
        <f>IF(I$52&gt;0,'Invoer Parameters'!$D$49*H73,0)</f>
        <v>0</v>
      </c>
      <c r="J78" s="45">
        <f>IF(J$52&gt;0,'Invoer Parameters'!$D$49*I73,0)</f>
        <v>0</v>
      </c>
      <c r="K78" s="45">
        <f>IF(K$52&gt;0,'Invoer Parameters'!$D$49*J73,0)</f>
        <v>0</v>
      </c>
      <c r="L78" s="45">
        <f>IF(L$52&gt;0,'Invoer Parameters'!$D$49*K73,0)</f>
        <v>0</v>
      </c>
      <c r="M78" s="45">
        <f>IF(M$52&gt;0,'Invoer Parameters'!$D$49*L73,0)</f>
        <v>0</v>
      </c>
      <c r="N78" s="45">
        <f>IF(N$52&gt;0,'Invoer Parameters'!$D$49*M73,0)</f>
        <v>0</v>
      </c>
      <c r="O78" s="45">
        <f>IF(O$52&gt;0,'Invoer Parameters'!$D$49*N73,0)</f>
        <v>0</v>
      </c>
      <c r="P78" s="45">
        <f>IF(P$52&gt;0,'Invoer Parameters'!$D$49*O73,0)</f>
        <v>0</v>
      </c>
      <c r="Q78" s="45">
        <f>IF(Q$52&gt;0,'Invoer Parameters'!$D$49*P73,0)</f>
        <v>0</v>
      </c>
      <c r="R78" s="45">
        <f>IF(R$52&gt;0,'Invoer Parameters'!$D$49*Q73,0)</f>
        <v>0</v>
      </c>
      <c r="S78" s="45">
        <f>IF(S$52&gt;0,'Invoer Parameters'!$D$49*R73,0)</f>
        <v>0</v>
      </c>
      <c r="T78" s="45">
        <f>IF(T$52&gt;0,'Invoer Parameters'!$D$49*S73,0)</f>
        <v>0</v>
      </c>
      <c r="U78" s="45">
        <f>IF(U$52&gt;0,'Invoer Parameters'!$D$49*T73,0)</f>
        <v>0</v>
      </c>
      <c r="V78" s="45">
        <f>IF(V$52&gt;0,'Invoer Parameters'!$D$49*U73,0)</f>
        <v>0</v>
      </c>
      <c r="W78" s="45">
        <f>IF(W$52&gt;0,'Invoer Parameters'!$D$49*V73,0)</f>
        <v>0</v>
      </c>
      <c r="X78" s="45">
        <f>IF(X$52&gt;0,'Invoer Parameters'!$D$49*W73,0)</f>
        <v>0</v>
      </c>
      <c r="Y78" s="45">
        <f>IF(Y$52&gt;0,'Invoer Parameters'!$D$49*X73,0)</f>
        <v>0</v>
      </c>
      <c r="Z78" s="45">
        <f>IF(Z$52&gt;0,'Invoer Parameters'!$D$49*Y73,0)</f>
        <v>0</v>
      </c>
      <c r="AA78" s="45">
        <f>IF(AA$52&gt;0,'Invoer Parameters'!$D$49*Z73,0)</f>
        <v>0</v>
      </c>
      <c r="AB78" s="45">
        <f>IF(AB$52&gt;0,'Invoer Parameters'!$D$49*AA73,0)</f>
        <v>0</v>
      </c>
      <c r="AC78" s="45">
        <f>IF(AC$52&gt;0,'Invoer Parameters'!$D$49*AB73,0)</f>
        <v>0</v>
      </c>
      <c r="AD78" s="45">
        <f>IF(AD$52&gt;0,'Invoer Parameters'!$D$49*AC73,0)</f>
        <v>0</v>
      </c>
      <c r="AE78" s="45">
        <f>IF(AE$52&gt;0,'Invoer Parameters'!$D$49*AD73,0)</f>
        <v>0</v>
      </c>
      <c r="AF78" s="45">
        <f>IF(AF$52&gt;0,'Invoer Parameters'!$D$49*AE73,0)</f>
        <v>0</v>
      </c>
      <c r="AG78" s="45">
        <f>IF(AG$52&gt;0,'Invoer Parameters'!$D$49*AF73,0)</f>
        <v>0</v>
      </c>
      <c r="AH78" s="45">
        <f>IF(AH$52&gt;0,'Invoer Parameters'!$D$49*AG73,0)</f>
        <v>0</v>
      </c>
      <c r="AI78" s="45">
        <f>IF(AI$52&gt;0,'Invoer Parameters'!$D$49*AH73,0)</f>
        <v>0</v>
      </c>
      <c r="AJ78" s="45">
        <f>IF(AJ$52&gt;0,'Invoer Parameters'!$D$49*AI73,0)</f>
        <v>0</v>
      </c>
      <c r="AK78" s="45">
        <f>IF(AK$52&gt;0,'Invoer Parameters'!$D$49*AJ73,0)</f>
        <v>0</v>
      </c>
      <c r="AL78" s="45">
        <f>IF(AL$52&gt;0,'Invoer Parameters'!$D$49*AK73,0)</f>
        <v>0</v>
      </c>
      <c r="AM78" s="45">
        <f>IF(AM$52&gt;0,'Invoer Parameters'!$D$49*AL73,0)</f>
        <v>0</v>
      </c>
      <c r="AN78" s="45">
        <f>IF(AN$52&gt;0,'Invoer Parameters'!$D$49*AM73,0)</f>
        <v>0</v>
      </c>
      <c r="AO78" s="45">
        <f>IF(AO$52&gt;0,'Invoer Parameters'!$D$49*AN73,0)</f>
        <v>0</v>
      </c>
      <c r="AP78" s="45">
        <f>IF(AP$52&gt;0,'Invoer Parameters'!$D$49*AO73,0)</f>
        <v>0</v>
      </c>
      <c r="AQ78" s="45">
        <f>IF(AQ$52&gt;0,'Invoer Parameters'!$D$49*AP73,0)</f>
        <v>0</v>
      </c>
      <c r="AR78" s="45">
        <f>IF(AR$52&gt;0,'Invoer Parameters'!$D$49*AQ73,0)</f>
        <v>0</v>
      </c>
      <c r="AS78" s="45">
        <f>IF(AS$52&gt;0,'Invoer Parameters'!$D$49*AR73,0)</f>
        <v>0</v>
      </c>
    </row>
    <row r="79" spans="2:45" hidden="1"/>
    <row r="80" spans="2:45">
      <c r="B80" s="27" t="s">
        <v>20</v>
      </c>
      <c r="C80" s="29" t="str">
        <f>IF('Invoer Parameters'!$D$47="Annuïteit",C54,C64)</f>
        <v>Aflossing VV investering 1 Annuiteit</v>
      </c>
      <c r="D80" s="27" t="s">
        <v>3</v>
      </c>
      <c r="E80" s="49"/>
      <c r="F80" s="29">
        <f>IF('Invoer Parameters'!$D$47="Annuïteit",F54,F64)</f>
        <v>0</v>
      </c>
      <c r="G80" s="29">
        <f>IF('Invoer Parameters'!$D$47="Annuïteit",G54,G64)</f>
        <v>0</v>
      </c>
      <c r="H80" s="29">
        <f>IF('Invoer Parameters'!$D$47="Annuïteit",H54,H64)</f>
        <v>0</v>
      </c>
      <c r="I80" s="29">
        <f>IF('Invoer Parameters'!$D$47="Annuïteit",I54,I64)</f>
        <v>0</v>
      </c>
      <c r="J80" s="29">
        <f>IF('Invoer Parameters'!$D$47="Annuïteit",J54,J64)</f>
        <v>0</v>
      </c>
      <c r="K80" s="29">
        <f>IF('Invoer Parameters'!$D$47="Annuïteit",K54,K64)</f>
        <v>0</v>
      </c>
      <c r="L80" s="29">
        <f>IF('Invoer Parameters'!$D$47="Annuïteit",L54,L64)</f>
        <v>0</v>
      </c>
      <c r="M80" s="29">
        <f>IF('Invoer Parameters'!$D$47="Annuïteit",M54,M64)</f>
        <v>0</v>
      </c>
      <c r="N80" s="29">
        <f>IF('Invoer Parameters'!$D$47="Annuïteit",N54,N64)</f>
        <v>0</v>
      </c>
      <c r="O80" s="29">
        <f>IF('Invoer Parameters'!$D$47="Annuïteit",O54,O64)</f>
        <v>0</v>
      </c>
      <c r="P80" s="29">
        <f>IF('Invoer Parameters'!$D$47="Annuïteit",P54,P64)</f>
        <v>0</v>
      </c>
      <c r="Q80" s="29">
        <f>IF('Invoer Parameters'!$D$47="Annuïteit",Q54,Q64)</f>
        <v>0</v>
      </c>
      <c r="R80" s="29">
        <f>IF('Invoer Parameters'!$D$47="Annuïteit",R54,R64)</f>
        <v>0</v>
      </c>
      <c r="S80" s="29">
        <f>IF('Invoer Parameters'!$D$47="Annuïteit",S54,S64)</f>
        <v>0</v>
      </c>
      <c r="T80" s="29">
        <f>IF('Invoer Parameters'!$D$47="Annuïteit",T54,T64)</f>
        <v>0</v>
      </c>
      <c r="U80" s="29">
        <f>IF('Invoer Parameters'!$D$47="Annuïteit",U54,U64)</f>
        <v>0</v>
      </c>
      <c r="V80" s="29">
        <f>IF('Invoer Parameters'!$D$47="Annuïteit",V54,V64)</f>
        <v>0</v>
      </c>
      <c r="W80" s="29">
        <f>IF('Invoer Parameters'!$D$47="Annuïteit",W54,W64)</f>
        <v>0</v>
      </c>
      <c r="X80" s="29">
        <f>IF('Invoer Parameters'!$D$47="Annuïteit",X54,X64)</f>
        <v>0</v>
      </c>
      <c r="Y80" s="29">
        <f>IF('Invoer Parameters'!$D$47="Annuïteit",Y54,Y64)</f>
        <v>0</v>
      </c>
      <c r="Z80" s="29">
        <f>IF('Invoer Parameters'!$D$47="Annuïteit",Z54,Z64)</f>
        <v>0</v>
      </c>
      <c r="AA80" s="29">
        <f>IF('Invoer Parameters'!$D$47="Annuïteit",AA54,AA64)</f>
        <v>0</v>
      </c>
      <c r="AB80" s="29">
        <f>IF('Invoer Parameters'!$D$47="Annuïteit",AB54,AB64)</f>
        <v>0</v>
      </c>
      <c r="AC80" s="29">
        <f>IF('Invoer Parameters'!$D$47="Annuïteit",AC54,AC64)</f>
        <v>0</v>
      </c>
      <c r="AD80" s="29">
        <f>IF('Invoer Parameters'!$D$47="Annuïteit",AD54,AD64)</f>
        <v>0</v>
      </c>
      <c r="AE80" s="29">
        <f>IF('Invoer Parameters'!$D$47="Annuïteit",AE54,AE64)</f>
        <v>0</v>
      </c>
      <c r="AF80" s="29">
        <f>IF('Invoer Parameters'!$D$47="Annuïteit",AF54,AF64)</f>
        <v>0</v>
      </c>
      <c r="AG80" s="29">
        <f>IF('Invoer Parameters'!$D$47="Annuïteit",AG54,AG64)</f>
        <v>0</v>
      </c>
      <c r="AH80" s="29">
        <f>IF('Invoer Parameters'!$D$47="Annuïteit",AH54,AH64)</f>
        <v>0</v>
      </c>
      <c r="AI80" s="29">
        <f>IF('Invoer Parameters'!$D$47="Annuïteit",AI54,AI64)</f>
        <v>0</v>
      </c>
      <c r="AJ80" s="29">
        <f>IF('Invoer Parameters'!$D$47="Annuïteit",AJ54,AJ64)</f>
        <v>0</v>
      </c>
      <c r="AK80" s="29">
        <f>IF('Invoer Parameters'!$D$47="Annuïteit",AK54,AK64)</f>
        <v>0</v>
      </c>
      <c r="AL80" s="29">
        <f>IF('Invoer Parameters'!$D$47="Annuïteit",AL54,AL64)</f>
        <v>0</v>
      </c>
      <c r="AM80" s="29">
        <f>IF('Invoer Parameters'!$D$47="Annuïteit",AM54,AM64)</f>
        <v>0</v>
      </c>
      <c r="AN80" s="29">
        <f>IF('Invoer Parameters'!$D$47="Annuïteit",AN54,AN64)</f>
        <v>0</v>
      </c>
      <c r="AO80" s="29">
        <f>IF('Invoer Parameters'!$D$47="Annuïteit",AO54,AO64)</f>
        <v>0</v>
      </c>
      <c r="AP80" s="29">
        <f>IF('Invoer Parameters'!$D$47="Annuïteit",AP54,AP64)</f>
        <v>0</v>
      </c>
      <c r="AQ80" s="29">
        <f>IF('Invoer Parameters'!$D$47="Annuïteit",AQ54,AQ64)</f>
        <v>0</v>
      </c>
      <c r="AR80" s="29">
        <f>IF('Invoer Parameters'!$D$47="Annuïteit",AR54,AR64)</f>
        <v>0</v>
      </c>
      <c r="AS80" s="29">
        <f>IF('Invoer Parameters'!$D$47="Annuïteit",AS54,AS64)</f>
        <v>0</v>
      </c>
    </row>
    <row r="81" spans="2:45">
      <c r="B81" s="27" t="s">
        <v>21</v>
      </c>
      <c r="C81" s="29" t="str">
        <f>IF('Invoer Parameters'!$D$47="Annuïteit",C55,C65)</f>
        <v>Aflossing VV investering 2 Annuiteit</v>
      </c>
      <c r="D81" s="27" t="s">
        <v>3</v>
      </c>
      <c r="E81" s="49"/>
      <c r="F81" s="29">
        <f>IF('Invoer Parameters'!$D$47="Annuïteit",F55,F65)</f>
        <v>0</v>
      </c>
      <c r="G81" s="29">
        <f>IF('Invoer Parameters'!$D$47="Annuïteit",G55,G65)</f>
        <v>0</v>
      </c>
      <c r="H81" s="29">
        <f>IF('Invoer Parameters'!$D$47="Annuïteit",H55,H65)</f>
        <v>0</v>
      </c>
      <c r="I81" s="29">
        <f>IF('Invoer Parameters'!$D$47="Annuïteit",I55,I65)</f>
        <v>0</v>
      </c>
      <c r="J81" s="29">
        <f>IF('Invoer Parameters'!$D$47="Annuïteit",J55,J65)</f>
        <v>0</v>
      </c>
      <c r="K81" s="29">
        <f>IF('Invoer Parameters'!$D$47="Annuïteit",K55,K65)</f>
        <v>0</v>
      </c>
      <c r="L81" s="29">
        <f>IF('Invoer Parameters'!$D$47="Annuïteit",L55,L65)</f>
        <v>0</v>
      </c>
      <c r="M81" s="29">
        <f>IF('Invoer Parameters'!$D$47="Annuïteit",M55,M65)</f>
        <v>0</v>
      </c>
      <c r="N81" s="29">
        <f>IF('Invoer Parameters'!$D$47="Annuïteit",N55,N65)</f>
        <v>0</v>
      </c>
      <c r="O81" s="29">
        <f>IF('Invoer Parameters'!$D$47="Annuïteit",O55,O65)</f>
        <v>0</v>
      </c>
      <c r="P81" s="29">
        <f>IF('Invoer Parameters'!$D$47="Annuïteit",P55,P65)</f>
        <v>0</v>
      </c>
      <c r="Q81" s="29">
        <f>IF('Invoer Parameters'!$D$47="Annuïteit",Q55,Q65)</f>
        <v>0</v>
      </c>
      <c r="R81" s="29">
        <f>IF('Invoer Parameters'!$D$47="Annuïteit",R55,R65)</f>
        <v>0</v>
      </c>
      <c r="S81" s="29">
        <f>IF('Invoer Parameters'!$D$47="Annuïteit",S55,S65)</f>
        <v>0</v>
      </c>
      <c r="T81" s="29">
        <f>IF('Invoer Parameters'!$D$47="Annuïteit",T55,T65)</f>
        <v>0</v>
      </c>
      <c r="U81" s="29">
        <f>IF('Invoer Parameters'!$D$47="Annuïteit",U55,U65)</f>
        <v>0</v>
      </c>
      <c r="V81" s="29">
        <f>IF('Invoer Parameters'!$D$47="Annuïteit",V55,V65)</f>
        <v>0</v>
      </c>
      <c r="W81" s="29">
        <f>IF('Invoer Parameters'!$D$47="Annuïteit",W55,W65)</f>
        <v>0</v>
      </c>
      <c r="X81" s="29">
        <f>IF('Invoer Parameters'!$D$47="Annuïteit",X55,X65)</f>
        <v>0</v>
      </c>
      <c r="Y81" s="29">
        <f>IF('Invoer Parameters'!$D$47="Annuïteit",Y55,Y65)</f>
        <v>0</v>
      </c>
      <c r="Z81" s="29">
        <f>IF('Invoer Parameters'!$D$47="Annuïteit",Z55,Z65)</f>
        <v>0</v>
      </c>
      <c r="AA81" s="29">
        <f>IF('Invoer Parameters'!$D$47="Annuïteit",AA55,AA65)</f>
        <v>0</v>
      </c>
      <c r="AB81" s="29">
        <f>IF('Invoer Parameters'!$D$47="Annuïteit",AB55,AB65)</f>
        <v>0</v>
      </c>
      <c r="AC81" s="29">
        <f>IF('Invoer Parameters'!$D$47="Annuïteit",AC55,AC65)</f>
        <v>0</v>
      </c>
      <c r="AD81" s="29">
        <f>IF('Invoer Parameters'!$D$47="Annuïteit",AD55,AD65)</f>
        <v>0</v>
      </c>
      <c r="AE81" s="29">
        <f>IF('Invoer Parameters'!$D$47="Annuïteit",AE55,AE65)</f>
        <v>0</v>
      </c>
      <c r="AF81" s="29">
        <f>IF('Invoer Parameters'!$D$47="Annuïteit",AF55,AF65)</f>
        <v>0</v>
      </c>
      <c r="AG81" s="29">
        <f>IF('Invoer Parameters'!$D$47="Annuïteit",AG55,AG65)</f>
        <v>0</v>
      </c>
      <c r="AH81" s="29">
        <f>IF('Invoer Parameters'!$D$47="Annuïteit",AH55,AH65)</f>
        <v>0</v>
      </c>
      <c r="AI81" s="29">
        <f>IF('Invoer Parameters'!$D$47="Annuïteit",AI55,AI65)</f>
        <v>0</v>
      </c>
      <c r="AJ81" s="29">
        <f>IF('Invoer Parameters'!$D$47="Annuïteit",AJ55,AJ65)</f>
        <v>0</v>
      </c>
      <c r="AK81" s="29">
        <f>IF('Invoer Parameters'!$D$47="Annuïteit",AK55,AK65)</f>
        <v>0</v>
      </c>
      <c r="AL81" s="29">
        <f>IF('Invoer Parameters'!$D$47="Annuïteit",AL55,AL65)</f>
        <v>0</v>
      </c>
      <c r="AM81" s="29">
        <f>IF('Invoer Parameters'!$D$47="Annuïteit",AM55,AM65)</f>
        <v>0</v>
      </c>
      <c r="AN81" s="29">
        <f>IF('Invoer Parameters'!$D$47="Annuïteit",AN55,AN65)</f>
        <v>0</v>
      </c>
      <c r="AO81" s="29">
        <f>IF('Invoer Parameters'!$D$47="Annuïteit",AO55,AO65)</f>
        <v>0</v>
      </c>
      <c r="AP81" s="29">
        <f>IF('Invoer Parameters'!$D$47="Annuïteit",AP55,AP65)</f>
        <v>0</v>
      </c>
      <c r="AQ81" s="29">
        <f>IF('Invoer Parameters'!$D$47="Annuïteit",AQ55,AQ65)</f>
        <v>0</v>
      </c>
      <c r="AR81" s="29">
        <f>IF('Invoer Parameters'!$D$47="Annuïteit",AR55,AR65)</f>
        <v>0</v>
      </c>
      <c r="AS81" s="29">
        <f>IF('Invoer Parameters'!$D$47="Annuïteit",AS55,AS65)</f>
        <v>0</v>
      </c>
    </row>
    <row r="82" spans="2:45">
      <c r="B82" s="27" t="s">
        <v>22</v>
      </c>
      <c r="C82" s="29" t="str">
        <f>IF('Invoer Parameters'!$D$47="Annuïteit",C56,C66)</f>
        <v>Aflossing VV investering 3 Annuiteit</v>
      </c>
      <c r="D82" s="27" t="s">
        <v>3</v>
      </c>
      <c r="E82" s="49"/>
      <c r="F82" s="29">
        <f>IF('Invoer Parameters'!$D$47="Annuïteit",F56,F66)</f>
        <v>0</v>
      </c>
      <c r="G82" s="29">
        <f>IF('Invoer Parameters'!$D$47="Annuïteit",G56,G66)</f>
        <v>0</v>
      </c>
      <c r="H82" s="29">
        <f>IF('Invoer Parameters'!$D$47="Annuïteit",H56,H66)</f>
        <v>0</v>
      </c>
      <c r="I82" s="29">
        <f>IF('Invoer Parameters'!$D$47="Annuïteit",I56,I66)</f>
        <v>0</v>
      </c>
      <c r="J82" s="29">
        <f>IF('Invoer Parameters'!$D$47="Annuïteit",J56,J66)</f>
        <v>0</v>
      </c>
      <c r="K82" s="29">
        <f>IF('Invoer Parameters'!$D$47="Annuïteit",K56,K66)</f>
        <v>0</v>
      </c>
      <c r="L82" s="29">
        <f>IF('Invoer Parameters'!$D$47="Annuïteit",L56,L66)</f>
        <v>0</v>
      </c>
      <c r="M82" s="29">
        <f>IF('Invoer Parameters'!$D$47="Annuïteit",M56,M66)</f>
        <v>0</v>
      </c>
      <c r="N82" s="29">
        <f>IF('Invoer Parameters'!$D$47="Annuïteit",N56,N66)</f>
        <v>0</v>
      </c>
      <c r="O82" s="29">
        <f>IF('Invoer Parameters'!$D$47="Annuïteit",O56,O66)</f>
        <v>0</v>
      </c>
      <c r="P82" s="29">
        <f>IF('Invoer Parameters'!$D$47="Annuïteit",P56,P66)</f>
        <v>0</v>
      </c>
      <c r="Q82" s="29">
        <f>IF('Invoer Parameters'!$D$47="Annuïteit",Q56,Q66)</f>
        <v>0</v>
      </c>
      <c r="R82" s="29">
        <f>IF('Invoer Parameters'!$D$47="Annuïteit",R56,R66)</f>
        <v>0</v>
      </c>
      <c r="S82" s="29">
        <f>IF('Invoer Parameters'!$D$47="Annuïteit",S56,S66)</f>
        <v>0</v>
      </c>
      <c r="T82" s="29">
        <f>IF('Invoer Parameters'!$D$47="Annuïteit",T56,T66)</f>
        <v>0</v>
      </c>
      <c r="U82" s="29">
        <f>IF('Invoer Parameters'!$D$47="Annuïteit",U56,U66)</f>
        <v>0</v>
      </c>
      <c r="V82" s="29">
        <f>IF('Invoer Parameters'!$D$47="Annuïteit",V56,V66)</f>
        <v>0</v>
      </c>
      <c r="W82" s="29">
        <f>IF('Invoer Parameters'!$D$47="Annuïteit",W56,W66)</f>
        <v>0</v>
      </c>
      <c r="X82" s="29">
        <f>IF('Invoer Parameters'!$D$47="Annuïteit",X56,X66)</f>
        <v>0</v>
      </c>
      <c r="Y82" s="29">
        <f>IF('Invoer Parameters'!$D$47="Annuïteit",Y56,Y66)</f>
        <v>0</v>
      </c>
      <c r="Z82" s="29">
        <f>IF('Invoer Parameters'!$D$47="Annuïteit",Z56,Z66)</f>
        <v>0</v>
      </c>
      <c r="AA82" s="29">
        <f>IF('Invoer Parameters'!$D$47="Annuïteit",AA56,AA66)</f>
        <v>0</v>
      </c>
      <c r="AB82" s="29">
        <f>IF('Invoer Parameters'!$D$47="Annuïteit",AB56,AB66)</f>
        <v>0</v>
      </c>
      <c r="AC82" s="29">
        <f>IF('Invoer Parameters'!$D$47="Annuïteit",AC56,AC66)</f>
        <v>0</v>
      </c>
      <c r="AD82" s="29">
        <f>IF('Invoer Parameters'!$D$47="Annuïteit",AD56,AD66)</f>
        <v>0</v>
      </c>
      <c r="AE82" s="29">
        <f>IF('Invoer Parameters'!$D$47="Annuïteit",AE56,AE66)</f>
        <v>0</v>
      </c>
      <c r="AF82" s="29">
        <f>IF('Invoer Parameters'!$D$47="Annuïteit",AF56,AF66)</f>
        <v>0</v>
      </c>
      <c r="AG82" s="29">
        <f>IF('Invoer Parameters'!$D$47="Annuïteit",AG56,AG66)</f>
        <v>0</v>
      </c>
      <c r="AH82" s="29">
        <f>IF('Invoer Parameters'!$D$47="Annuïteit",AH56,AH66)</f>
        <v>0</v>
      </c>
      <c r="AI82" s="29">
        <f>IF('Invoer Parameters'!$D$47="Annuïteit",AI56,AI66)</f>
        <v>0</v>
      </c>
      <c r="AJ82" s="29">
        <f>IF('Invoer Parameters'!$D$47="Annuïteit",AJ56,AJ66)</f>
        <v>0</v>
      </c>
      <c r="AK82" s="29">
        <f>IF('Invoer Parameters'!$D$47="Annuïteit",AK56,AK66)</f>
        <v>0</v>
      </c>
      <c r="AL82" s="29">
        <f>IF('Invoer Parameters'!$D$47="Annuïteit",AL56,AL66)</f>
        <v>0</v>
      </c>
      <c r="AM82" s="29">
        <f>IF('Invoer Parameters'!$D$47="Annuïteit",AM56,AM66)</f>
        <v>0</v>
      </c>
      <c r="AN82" s="29">
        <f>IF('Invoer Parameters'!$D$47="Annuïteit",AN56,AN66)</f>
        <v>0</v>
      </c>
      <c r="AO82" s="29">
        <f>IF('Invoer Parameters'!$D$47="Annuïteit",AO56,AO66)</f>
        <v>0</v>
      </c>
      <c r="AP82" s="29">
        <f>IF('Invoer Parameters'!$D$47="Annuïteit",AP56,AP66)</f>
        <v>0</v>
      </c>
      <c r="AQ82" s="29">
        <f>IF('Invoer Parameters'!$D$47="Annuïteit",AQ56,AQ66)</f>
        <v>0</v>
      </c>
      <c r="AR82" s="29">
        <f>IF('Invoer Parameters'!$D$47="Annuïteit",AR56,AR66)</f>
        <v>0</v>
      </c>
      <c r="AS82" s="29">
        <f>IF('Invoer Parameters'!$D$47="Annuïteit",AS56,AS66)</f>
        <v>0</v>
      </c>
    </row>
    <row r="83" spans="2:45">
      <c r="B83" s="27" t="s">
        <v>187</v>
      </c>
      <c r="C83" s="29" t="str">
        <f>IF('Invoer Parameters'!$D$47="Annuïteit",C57,C67)</f>
        <v>Aflossing VV investering 4 Annuiteit</v>
      </c>
      <c r="D83" s="27" t="s">
        <v>3</v>
      </c>
      <c r="E83" s="49"/>
      <c r="F83" s="29">
        <f>IF('Invoer Parameters'!$D$47="Annuïteit",F57,F67)</f>
        <v>0</v>
      </c>
      <c r="G83" s="29">
        <f>IF('Invoer Parameters'!$D$47="Annuïteit",G57,G67)</f>
        <v>0</v>
      </c>
      <c r="H83" s="29">
        <f>IF('Invoer Parameters'!$D$47="Annuïteit",H57,H67)</f>
        <v>0</v>
      </c>
      <c r="I83" s="29">
        <f>IF('Invoer Parameters'!$D$47="Annuïteit",I57,I67)</f>
        <v>0</v>
      </c>
      <c r="J83" s="29">
        <f>IF('Invoer Parameters'!$D$47="Annuïteit",J57,J67)</f>
        <v>0</v>
      </c>
      <c r="K83" s="29">
        <f>IF('Invoer Parameters'!$D$47="Annuïteit",K57,K67)</f>
        <v>0</v>
      </c>
      <c r="L83" s="29">
        <f>IF('Invoer Parameters'!$D$47="Annuïteit",L57,L67)</f>
        <v>0</v>
      </c>
      <c r="M83" s="29">
        <f>IF('Invoer Parameters'!$D$47="Annuïteit",M57,M67)</f>
        <v>0</v>
      </c>
      <c r="N83" s="29">
        <f>IF('Invoer Parameters'!$D$47="Annuïteit",N57,N67)</f>
        <v>0</v>
      </c>
      <c r="O83" s="29">
        <f>IF('Invoer Parameters'!$D$47="Annuïteit",O57,O67)</f>
        <v>0</v>
      </c>
      <c r="P83" s="29">
        <f>IF('Invoer Parameters'!$D$47="Annuïteit",P57,P67)</f>
        <v>0</v>
      </c>
      <c r="Q83" s="29">
        <f>IF('Invoer Parameters'!$D$47="Annuïteit",Q57,Q67)</f>
        <v>0</v>
      </c>
      <c r="R83" s="29">
        <f>IF('Invoer Parameters'!$D$47="Annuïteit",R57,R67)</f>
        <v>0</v>
      </c>
      <c r="S83" s="29">
        <f>IF('Invoer Parameters'!$D$47="Annuïteit",S57,S67)</f>
        <v>0</v>
      </c>
      <c r="T83" s="29">
        <f>IF('Invoer Parameters'!$D$47="Annuïteit",T57,T67)</f>
        <v>0</v>
      </c>
      <c r="U83" s="29">
        <f>IF('Invoer Parameters'!$D$47="Annuïteit",U57,U67)</f>
        <v>0</v>
      </c>
      <c r="V83" s="29">
        <f>IF('Invoer Parameters'!$D$47="Annuïteit",V57,V67)</f>
        <v>0</v>
      </c>
      <c r="W83" s="29">
        <f>IF('Invoer Parameters'!$D$47="Annuïteit",W57,W67)</f>
        <v>0</v>
      </c>
      <c r="X83" s="29">
        <f>IF('Invoer Parameters'!$D$47="Annuïteit",X57,X67)</f>
        <v>0</v>
      </c>
      <c r="Y83" s="29">
        <f>IF('Invoer Parameters'!$D$47="Annuïteit",Y57,Y67)</f>
        <v>0</v>
      </c>
      <c r="Z83" s="29">
        <f>IF('Invoer Parameters'!$D$47="Annuïteit",Z57,Z67)</f>
        <v>0</v>
      </c>
      <c r="AA83" s="29">
        <f>IF('Invoer Parameters'!$D$47="Annuïteit",AA57,AA67)</f>
        <v>0</v>
      </c>
      <c r="AB83" s="29">
        <f>IF('Invoer Parameters'!$D$47="Annuïteit",AB57,AB67)</f>
        <v>0</v>
      </c>
      <c r="AC83" s="29">
        <f>IF('Invoer Parameters'!$D$47="Annuïteit",AC57,AC67)</f>
        <v>0</v>
      </c>
      <c r="AD83" s="29">
        <f>IF('Invoer Parameters'!$D$47="Annuïteit",AD57,AD67)</f>
        <v>0</v>
      </c>
      <c r="AE83" s="29">
        <f>IF('Invoer Parameters'!$D$47="Annuïteit",AE57,AE67)</f>
        <v>0</v>
      </c>
      <c r="AF83" s="29">
        <f>IF('Invoer Parameters'!$D$47="Annuïteit",AF57,AF67)</f>
        <v>0</v>
      </c>
      <c r="AG83" s="29">
        <f>IF('Invoer Parameters'!$D$47="Annuïteit",AG57,AG67)</f>
        <v>0</v>
      </c>
      <c r="AH83" s="29">
        <f>IF('Invoer Parameters'!$D$47="Annuïteit",AH57,AH67)</f>
        <v>0</v>
      </c>
      <c r="AI83" s="29">
        <f>IF('Invoer Parameters'!$D$47="Annuïteit",AI57,AI67)</f>
        <v>0</v>
      </c>
      <c r="AJ83" s="29">
        <f>IF('Invoer Parameters'!$D$47="Annuïteit",AJ57,AJ67)</f>
        <v>0</v>
      </c>
      <c r="AK83" s="29">
        <f>IF('Invoer Parameters'!$D$47="Annuïteit",AK57,AK67)</f>
        <v>0</v>
      </c>
      <c r="AL83" s="29">
        <f>IF('Invoer Parameters'!$D$47="Annuïteit",AL57,AL67)</f>
        <v>0</v>
      </c>
      <c r="AM83" s="29">
        <f>IF('Invoer Parameters'!$D$47="Annuïteit",AM57,AM67)</f>
        <v>0</v>
      </c>
      <c r="AN83" s="29">
        <f>IF('Invoer Parameters'!$D$47="Annuïteit",AN57,AN67)</f>
        <v>0</v>
      </c>
      <c r="AO83" s="29">
        <f>IF('Invoer Parameters'!$D$47="Annuïteit",AO57,AO67)</f>
        <v>0</v>
      </c>
      <c r="AP83" s="29">
        <f>IF('Invoer Parameters'!$D$47="Annuïteit",AP57,AP67)</f>
        <v>0</v>
      </c>
      <c r="AQ83" s="29">
        <f>IF('Invoer Parameters'!$D$47="Annuïteit",AQ57,AQ67)</f>
        <v>0</v>
      </c>
      <c r="AR83" s="29">
        <f>IF('Invoer Parameters'!$D$47="Annuïteit",AR57,AR67)</f>
        <v>0</v>
      </c>
      <c r="AS83" s="29">
        <f>IF('Invoer Parameters'!$D$47="Annuïteit",AS57,AS67)</f>
        <v>0</v>
      </c>
    </row>
    <row r="84" spans="2:45">
      <c r="B84" s="27" t="s">
        <v>188</v>
      </c>
      <c r="C84" s="29" t="str">
        <f>IF('Invoer Parameters'!$D$47="Annuïteit",C58,C68)</f>
        <v>Aflossing VV investering 5 Annuiteit</v>
      </c>
      <c r="D84" s="27" t="s">
        <v>3</v>
      </c>
      <c r="E84" s="49"/>
      <c r="F84" s="29">
        <f>IF('Invoer Parameters'!$D$47="Annuïteit",F58,F68)</f>
        <v>0</v>
      </c>
      <c r="G84" s="29">
        <f>IF('Invoer Parameters'!$D$47="Annuïteit",G58,G68)</f>
        <v>0</v>
      </c>
      <c r="H84" s="29">
        <f>IF('Invoer Parameters'!$D$47="Annuïteit",H58,H68)</f>
        <v>0</v>
      </c>
      <c r="I84" s="29">
        <f>IF('Invoer Parameters'!$D$47="Annuïteit",I58,I68)</f>
        <v>0</v>
      </c>
      <c r="J84" s="29">
        <f>IF('Invoer Parameters'!$D$47="Annuïteit",J58,J68)</f>
        <v>0</v>
      </c>
      <c r="K84" s="29">
        <f>IF('Invoer Parameters'!$D$47="Annuïteit",K58,K68)</f>
        <v>0</v>
      </c>
      <c r="L84" s="29">
        <f>IF('Invoer Parameters'!$D$47="Annuïteit",L58,L68)</f>
        <v>0</v>
      </c>
      <c r="M84" s="29">
        <f>IF('Invoer Parameters'!$D$47="Annuïteit",M58,M68)</f>
        <v>0</v>
      </c>
      <c r="N84" s="29">
        <f>IF('Invoer Parameters'!$D$47="Annuïteit",N58,N68)</f>
        <v>0</v>
      </c>
      <c r="O84" s="29">
        <f>IF('Invoer Parameters'!$D$47="Annuïteit",O58,O68)</f>
        <v>0</v>
      </c>
      <c r="P84" s="29">
        <f>IF('Invoer Parameters'!$D$47="Annuïteit",P58,P68)</f>
        <v>0</v>
      </c>
      <c r="Q84" s="29">
        <f>IF('Invoer Parameters'!$D$47="Annuïteit",Q58,Q68)</f>
        <v>0</v>
      </c>
      <c r="R84" s="29">
        <f>IF('Invoer Parameters'!$D$47="Annuïteit",R58,R68)</f>
        <v>0</v>
      </c>
      <c r="S84" s="29">
        <f>IF('Invoer Parameters'!$D$47="Annuïteit",S58,S68)</f>
        <v>0</v>
      </c>
      <c r="T84" s="29">
        <f>IF('Invoer Parameters'!$D$47="Annuïteit",T58,T68)</f>
        <v>0</v>
      </c>
      <c r="U84" s="29">
        <f>IF('Invoer Parameters'!$D$47="Annuïteit",U58,U68)</f>
        <v>0</v>
      </c>
      <c r="V84" s="29">
        <f>IF('Invoer Parameters'!$D$47="Annuïteit",V58,V68)</f>
        <v>0</v>
      </c>
      <c r="W84" s="29">
        <f>IF('Invoer Parameters'!$D$47="Annuïteit",W58,W68)</f>
        <v>0</v>
      </c>
      <c r="X84" s="29">
        <f>IF('Invoer Parameters'!$D$47="Annuïteit",X58,X68)</f>
        <v>0</v>
      </c>
      <c r="Y84" s="29">
        <f>IF('Invoer Parameters'!$D$47="Annuïteit",Y58,Y68)</f>
        <v>0</v>
      </c>
      <c r="Z84" s="29">
        <f>IF('Invoer Parameters'!$D$47="Annuïteit",Z58,Z68)</f>
        <v>0</v>
      </c>
      <c r="AA84" s="29">
        <f>IF('Invoer Parameters'!$D$47="Annuïteit",AA58,AA68)</f>
        <v>0</v>
      </c>
      <c r="AB84" s="29">
        <f>IF('Invoer Parameters'!$D$47="Annuïteit",AB58,AB68)</f>
        <v>0</v>
      </c>
      <c r="AC84" s="29">
        <f>IF('Invoer Parameters'!$D$47="Annuïteit",AC58,AC68)</f>
        <v>0</v>
      </c>
      <c r="AD84" s="29">
        <f>IF('Invoer Parameters'!$D$47="Annuïteit",AD58,AD68)</f>
        <v>0</v>
      </c>
      <c r="AE84" s="29">
        <f>IF('Invoer Parameters'!$D$47="Annuïteit",AE58,AE68)</f>
        <v>0</v>
      </c>
      <c r="AF84" s="29">
        <f>IF('Invoer Parameters'!$D$47="Annuïteit",AF58,AF68)</f>
        <v>0</v>
      </c>
      <c r="AG84" s="29">
        <f>IF('Invoer Parameters'!$D$47="Annuïteit",AG58,AG68)</f>
        <v>0</v>
      </c>
      <c r="AH84" s="29">
        <f>IF('Invoer Parameters'!$D$47="Annuïteit",AH58,AH68)</f>
        <v>0</v>
      </c>
      <c r="AI84" s="29">
        <f>IF('Invoer Parameters'!$D$47="Annuïteit",AI58,AI68)</f>
        <v>0</v>
      </c>
      <c r="AJ84" s="29">
        <f>IF('Invoer Parameters'!$D$47="Annuïteit",AJ58,AJ68)</f>
        <v>0</v>
      </c>
      <c r="AK84" s="29">
        <f>IF('Invoer Parameters'!$D$47="Annuïteit",AK58,AK68)</f>
        <v>0</v>
      </c>
      <c r="AL84" s="29">
        <f>IF('Invoer Parameters'!$D$47="Annuïteit",AL58,AL68)</f>
        <v>0</v>
      </c>
      <c r="AM84" s="29">
        <f>IF('Invoer Parameters'!$D$47="Annuïteit",AM58,AM68)</f>
        <v>0</v>
      </c>
      <c r="AN84" s="29">
        <f>IF('Invoer Parameters'!$D$47="Annuïteit",AN58,AN68)</f>
        <v>0</v>
      </c>
      <c r="AO84" s="29">
        <f>IF('Invoer Parameters'!$D$47="Annuïteit",AO58,AO68)</f>
        <v>0</v>
      </c>
      <c r="AP84" s="29">
        <f>IF('Invoer Parameters'!$D$47="Annuïteit",AP58,AP68)</f>
        <v>0</v>
      </c>
      <c r="AQ84" s="29">
        <f>IF('Invoer Parameters'!$D$47="Annuïteit",AQ58,AQ68)</f>
        <v>0</v>
      </c>
      <c r="AR84" s="29">
        <f>IF('Invoer Parameters'!$D$47="Annuïteit",AR58,AR68)</f>
        <v>0</v>
      </c>
      <c r="AS84" s="29">
        <f>IF('Invoer Parameters'!$D$47="Annuïteit",AS58,AS68)</f>
        <v>0</v>
      </c>
    </row>
    <row r="85" spans="2:45" s="35" customFormat="1">
      <c r="B85" s="36" t="s">
        <v>23</v>
      </c>
      <c r="C85" s="36" t="s">
        <v>24</v>
      </c>
      <c r="D85" s="36" t="s">
        <v>3</v>
      </c>
      <c r="E85" s="37">
        <f>SUM(F85:AS85)</f>
        <v>0</v>
      </c>
      <c r="F85" s="37">
        <f>SUM(F80:F82)</f>
        <v>0</v>
      </c>
      <c r="G85" s="37">
        <f>SUM(G80:G84)</f>
        <v>0</v>
      </c>
      <c r="H85" s="37">
        <f t="shared" ref="H85:AE85" si="195">SUM(H80:H84)</f>
        <v>0</v>
      </c>
      <c r="I85" s="37">
        <f t="shared" si="195"/>
        <v>0</v>
      </c>
      <c r="J85" s="37">
        <f t="shared" si="195"/>
        <v>0</v>
      </c>
      <c r="K85" s="37">
        <f t="shared" si="195"/>
        <v>0</v>
      </c>
      <c r="L85" s="37">
        <f t="shared" si="195"/>
        <v>0</v>
      </c>
      <c r="M85" s="37">
        <f t="shared" si="195"/>
        <v>0</v>
      </c>
      <c r="N85" s="37">
        <f t="shared" si="195"/>
        <v>0</v>
      </c>
      <c r="O85" s="37">
        <f t="shared" si="195"/>
        <v>0</v>
      </c>
      <c r="P85" s="37">
        <f t="shared" si="195"/>
        <v>0</v>
      </c>
      <c r="Q85" s="37">
        <f t="shared" si="195"/>
        <v>0</v>
      </c>
      <c r="R85" s="37">
        <f t="shared" si="195"/>
        <v>0</v>
      </c>
      <c r="S85" s="37">
        <f t="shared" si="195"/>
        <v>0</v>
      </c>
      <c r="T85" s="37">
        <f t="shared" si="195"/>
        <v>0</v>
      </c>
      <c r="U85" s="37">
        <f t="shared" si="195"/>
        <v>0</v>
      </c>
      <c r="V85" s="37">
        <f t="shared" si="195"/>
        <v>0</v>
      </c>
      <c r="W85" s="37">
        <f t="shared" si="195"/>
        <v>0</v>
      </c>
      <c r="X85" s="37">
        <f t="shared" si="195"/>
        <v>0</v>
      </c>
      <c r="Y85" s="37">
        <f t="shared" si="195"/>
        <v>0</v>
      </c>
      <c r="Z85" s="37">
        <f t="shared" si="195"/>
        <v>0</v>
      </c>
      <c r="AA85" s="37">
        <f t="shared" si="195"/>
        <v>0</v>
      </c>
      <c r="AB85" s="37">
        <f t="shared" si="195"/>
        <v>0</v>
      </c>
      <c r="AC85" s="37">
        <f t="shared" si="195"/>
        <v>0</v>
      </c>
      <c r="AD85" s="37">
        <f t="shared" si="195"/>
        <v>0</v>
      </c>
      <c r="AE85" s="37">
        <f t="shared" si="195"/>
        <v>0</v>
      </c>
      <c r="AF85" s="37">
        <f t="shared" ref="AF85" si="196">SUM(AF80:AF84)</f>
        <v>0</v>
      </c>
      <c r="AG85" s="37">
        <f t="shared" ref="AG85:AI85" si="197">SUM(AG80:AG84)</f>
        <v>0</v>
      </c>
      <c r="AH85" s="37">
        <f t="shared" si="197"/>
        <v>0</v>
      </c>
      <c r="AI85" s="37">
        <f t="shared" si="197"/>
        <v>0</v>
      </c>
      <c r="AJ85" s="37">
        <f t="shared" ref="AJ85:AN85" si="198">SUM(AJ80:AJ84)</f>
        <v>0</v>
      </c>
      <c r="AK85" s="37">
        <f t="shared" si="198"/>
        <v>0</v>
      </c>
      <c r="AL85" s="37">
        <f t="shared" si="198"/>
        <v>0</v>
      </c>
      <c r="AM85" s="37">
        <f t="shared" si="198"/>
        <v>0</v>
      </c>
      <c r="AN85" s="37">
        <f t="shared" si="198"/>
        <v>0</v>
      </c>
      <c r="AO85" s="37">
        <f t="shared" ref="AO85" si="199">SUM(AO80:AO84)</f>
        <v>0</v>
      </c>
      <c r="AP85" s="37">
        <f t="shared" ref="AP85:AR85" si="200">SUM(AP80:AP84)</f>
        <v>0</v>
      </c>
      <c r="AQ85" s="37">
        <f t="shared" si="200"/>
        <v>0</v>
      </c>
      <c r="AR85" s="37">
        <f t="shared" si="200"/>
        <v>0</v>
      </c>
      <c r="AS85" s="37">
        <f t="shared" ref="AS85" si="201">SUM(AS80:AS84)</f>
        <v>0</v>
      </c>
    </row>
    <row r="87" spans="2:45">
      <c r="B87" s="27" t="s">
        <v>17</v>
      </c>
      <c r="C87" s="29" t="str">
        <f>IF('Invoer Parameters'!$D$47="Annuïteit",C59,C74)</f>
        <v>Rente VV investering 1 Annuiteit</v>
      </c>
      <c r="D87" s="27" t="s">
        <v>3</v>
      </c>
      <c r="E87" s="49"/>
      <c r="F87" s="29">
        <f>IF('Invoer Parameters'!$D$47="Annuïteit",F59,F74)</f>
        <v>0</v>
      </c>
      <c r="G87" s="29">
        <f>IF('Invoer Parameters'!$D$47="Annuïteit",G59,G74)</f>
        <v>0</v>
      </c>
      <c r="H87" s="29">
        <f>IF('Invoer Parameters'!$D$47="Annuïteit",H59,H74)</f>
        <v>0</v>
      </c>
      <c r="I87" s="29">
        <f>IF('Invoer Parameters'!$D$47="Annuïteit",I59,I74)</f>
        <v>0</v>
      </c>
      <c r="J87" s="29">
        <f>IF('Invoer Parameters'!$D$47="Annuïteit",J59,J74)</f>
        <v>0</v>
      </c>
      <c r="K87" s="29">
        <f>IF('Invoer Parameters'!$D$47="Annuïteit",K59,K74)</f>
        <v>0</v>
      </c>
      <c r="L87" s="29">
        <f>IF('Invoer Parameters'!$D$47="Annuïteit",L59,L74)</f>
        <v>0</v>
      </c>
      <c r="M87" s="29">
        <f>IF('Invoer Parameters'!$D$47="Annuïteit",M59,M74)</f>
        <v>0</v>
      </c>
      <c r="N87" s="29">
        <f>IF('Invoer Parameters'!$D$47="Annuïteit",N59,N74)</f>
        <v>0</v>
      </c>
      <c r="O87" s="29">
        <f>IF('Invoer Parameters'!$D$47="Annuïteit",O59,O74)</f>
        <v>0</v>
      </c>
      <c r="P87" s="29">
        <f>IF('Invoer Parameters'!$D$47="Annuïteit",P59,P74)</f>
        <v>0</v>
      </c>
      <c r="Q87" s="29">
        <f>IF('Invoer Parameters'!$D$47="Annuïteit",Q59,Q74)</f>
        <v>0</v>
      </c>
      <c r="R87" s="29">
        <f>IF('Invoer Parameters'!$D$47="Annuïteit",R59,R74)</f>
        <v>0</v>
      </c>
      <c r="S87" s="29">
        <f>IF('Invoer Parameters'!$D$47="Annuïteit",S59,S74)</f>
        <v>0</v>
      </c>
      <c r="T87" s="29">
        <f>IF('Invoer Parameters'!$D$47="Annuïteit",T59,T74)</f>
        <v>0</v>
      </c>
      <c r="U87" s="29">
        <f>IF('Invoer Parameters'!$D$47="Annuïteit",U59,U74)</f>
        <v>0</v>
      </c>
      <c r="V87" s="29">
        <f>IF('Invoer Parameters'!$D$47="Annuïteit",V59,V74)</f>
        <v>0</v>
      </c>
      <c r="W87" s="29">
        <f>IF('Invoer Parameters'!$D$47="Annuïteit",W59,W74)</f>
        <v>0</v>
      </c>
      <c r="X87" s="29">
        <f>IF('Invoer Parameters'!$D$47="Annuïteit",X59,X74)</f>
        <v>0</v>
      </c>
      <c r="Y87" s="29">
        <f>IF('Invoer Parameters'!$D$47="Annuïteit",Y59,Y74)</f>
        <v>0</v>
      </c>
      <c r="Z87" s="29">
        <f>IF('Invoer Parameters'!$D$47="Annuïteit",Z59,Z74)</f>
        <v>0</v>
      </c>
      <c r="AA87" s="29">
        <f>IF('Invoer Parameters'!$D$47="Annuïteit",AA59,AA74)</f>
        <v>0</v>
      </c>
      <c r="AB87" s="29">
        <f>IF('Invoer Parameters'!$D$47="Annuïteit",AB59,AB74)</f>
        <v>0</v>
      </c>
      <c r="AC87" s="29">
        <f>IF('Invoer Parameters'!$D$47="Annuïteit",AC59,AC74)</f>
        <v>0</v>
      </c>
      <c r="AD87" s="29">
        <f>IF('Invoer Parameters'!$D$47="Annuïteit",AD59,AD74)</f>
        <v>0</v>
      </c>
      <c r="AE87" s="29">
        <f>IF('Invoer Parameters'!$D$47="Annuïteit",AE59,AE74)</f>
        <v>0</v>
      </c>
      <c r="AF87" s="29">
        <f>IF('Invoer Parameters'!$D$47="Annuïteit",AF59,AF74)</f>
        <v>0</v>
      </c>
      <c r="AG87" s="29">
        <f>IF('Invoer Parameters'!$D$47="Annuïteit",AG59,AG74)</f>
        <v>0</v>
      </c>
      <c r="AH87" s="29">
        <f>IF('Invoer Parameters'!$D$47="Annuïteit",AH59,AH74)</f>
        <v>0</v>
      </c>
      <c r="AI87" s="29">
        <f>IF('Invoer Parameters'!$D$47="Annuïteit",AI59,AI74)</f>
        <v>0</v>
      </c>
      <c r="AJ87" s="29">
        <f>IF('Invoer Parameters'!$D$47="Annuïteit",AJ59,AJ74)</f>
        <v>0</v>
      </c>
      <c r="AK87" s="29">
        <f>IF('Invoer Parameters'!$D$47="Annuïteit",AK59,AK74)</f>
        <v>0</v>
      </c>
      <c r="AL87" s="29">
        <f>IF('Invoer Parameters'!$D$47="Annuïteit",AL59,AL74)</f>
        <v>0</v>
      </c>
      <c r="AM87" s="29">
        <f>IF('Invoer Parameters'!$D$47="Annuïteit",AM59,AM74)</f>
        <v>0</v>
      </c>
      <c r="AN87" s="29">
        <f>IF('Invoer Parameters'!$D$47="Annuïteit",AN59,AN74)</f>
        <v>0</v>
      </c>
      <c r="AO87" s="29">
        <f>IF('Invoer Parameters'!$D$47="Annuïteit",AO59,AO74)</f>
        <v>0</v>
      </c>
      <c r="AP87" s="29">
        <f>IF('Invoer Parameters'!$D$47="Annuïteit",AP59,AP74)</f>
        <v>0</v>
      </c>
      <c r="AQ87" s="29">
        <f>IF('Invoer Parameters'!$D$47="Annuïteit",AQ59,AQ74)</f>
        <v>0</v>
      </c>
      <c r="AR87" s="29">
        <f>IF('Invoer Parameters'!$D$47="Annuïteit",AR59,AR74)</f>
        <v>0</v>
      </c>
      <c r="AS87" s="29">
        <f>IF('Invoer Parameters'!$D$47="Annuïteit",AS59,AS74)</f>
        <v>0</v>
      </c>
    </row>
    <row r="88" spans="2:45">
      <c r="B88" s="27" t="s">
        <v>18</v>
      </c>
      <c r="C88" s="29" t="str">
        <f>IF('Invoer Parameters'!$D$47="Annuïteit",C60,C75)</f>
        <v>Rente VV investering 2 Annuiteit</v>
      </c>
      <c r="D88" s="27" t="s">
        <v>3</v>
      </c>
      <c r="E88" s="49"/>
      <c r="F88" s="29">
        <f>IF('Invoer Parameters'!$D$47="Annuïteit",F60,F75)</f>
        <v>0</v>
      </c>
      <c r="G88" s="29">
        <f>IF('Invoer Parameters'!$D$47="Annuïteit",G60,G75)</f>
        <v>0</v>
      </c>
      <c r="H88" s="29">
        <f>IF('Invoer Parameters'!$D$47="Annuïteit",H60,H75)</f>
        <v>0</v>
      </c>
      <c r="I88" s="29">
        <f>IF('Invoer Parameters'!$D$47="Annuïteit",I60,I75)</f>
        <v>0</v>
      </c>
      <c r="J88" s="29">
        <f>IF('Invoer Parameters'!$D$47="Annuïteit",J60,J75)</f>
        <v>0</v>
      </c>
      <c r="K88" s="29">
        <f>IF('Invoer Parameters'!$D$47="Annuïteit",K60,K75)</f>
        <v>0</v>
      </c>
      <c r="L88" s="29">
        <f>IF('Invoer Parameters'!$D$47="Annuïteit",L60,L75)</f>
        <v>0</v>
      </c>
      <c r="M88" s="29">
        <f>IF('Invoer Parameters'!$D$47="Annuïteit",M60,M75)</f>
        <v>0</v>
      </c>
      <c r="N88" s="29">
        <f>IF('Invoer Parameters'!$D$47="Annuïteit",N60,N75)</f>
        <v>0</v>
      </c>
      <c r="O88" s="29">
        <f>IF('Invoer Parameters'!$D$47="Annuïteit",O60,O75)</f>
        <v>0</v>
      </c>
      <c r="P88" s="29">
        <f>IF('Invoer Parameters'!$D$47="Annuïteit",P60,P75)</f>
        <v>0</v>
      </c>
      <c r="Q88" s="29">
        <f>IF('Invoer Parameters'!$D$47="Annuïteit",Q60,Q75)</f>
        <v>0</v>
      </c>
      <c r="R88" s="29">
        <f>IF('Invoer Parameters'!$D$47="Annuïteit",R60,R75)</f>
        <v>0</v>
      </c>
      <c r="S88" s="29">
        <f>IF('Invoer Parameters'!$D$47="Annuïteit",S60,S75)</f>
        <v>0</v>
      </c>
      <c r="T88" s="29">
        <f>IF('Invoer Parameters'!$D$47="Annuïteit",T60,T75)</f>
        <v>0</v>
      </c>
      <c r="U88" s="29">
        <f>IF('Invoer Parameters'!$D$47="Annuïteit",U60,U75)</f>
        <v>0</v>
      </c>
      <c r="V88" s="29">
        <f>IF('Invoer Parameters'!$D$47="Annuïteit",V60,V75)</f>
        <v>0</v>
      </c>
      <c r="W88" s="29">
        <f>IF('Invoer Parameters'!$D$47="Annuïteit",W60,W75)</f>
        <v>0</v>
      </c>
      <c r="X88" s="29">
        <f>IF('Invoer Parameters'!$D$47="Annuïteit",X60,X75)</f>
        <v>0</v>
      </c>
      <c r="Y88" s="29">
        <f>IF('Invoer Parameters'!$D$47="Annuïteit",Y60,Y75)</f>
        <v>0</v>
      </c>
      <c r="Z88" s="29">
        <f>IF('Invoer Parameters'!$D$47="Annuïteit",Z60,Z75)</f>
        <v>0</v>
      </c>
      <c r="AA88" s="29">
        <f>IF('Invoer Parameters'!$D$47="Annuïteit",AA60,AA75)</f>
        <v>0</v>
      </c>
      <c r="AB88" s="29">
        <f>IF('Invoer Parameters'!$D$47="Annuïteit",AB60,AB75)</f>
        <v>0</v>
      </c>
      <c r="AC88" s="29">
        <f>IF('Invoer Parameters'!$D$47="Annuïteit",AC60,AC75)</f>
        <v>0</v>
      </c>
      <c r="AD88" s="29">
        <f>IF('Invoer Parameters'!$D$47="Annuïteit",AD60,AD75)</f>
        <v>0</v>
      </c>
      <c r="AE88" s="29">
        <f>IF('Invoer Parameters'!$D$47="Annuïteit",AE60,AE75)</f>
        <v>0</v>
      </c>
      <c r="AF88" s="29">
        <f>IF('Invoer Parameters'!$D$47="Annuïteit",AF60,AF75)</f>
        <v>0</v>
      </c>
      <c r="AG88" s="29">
        <f>IF('Invoer Parameters'!$D$47="Annuïteit",AG60,AG75)</f>
        <v>0</v>
      </c>
      <c r="AH88" s="29">
        <f>IF('Invoer Parameters'!$D$47="Annuïteit",AH60,AH75)</f>
        <v>0</v>
      </c>
      <c r="AI88" s="29">
        <f>IF('Invoer Parameters'!$D$47="Annuïteit",AI60,AI75)</f>
        <v>0</v>
      </c>
      <c r="AJ88" s="29">
        <f>IF('Invoer Parameters'!$D$47="Annuïteit",AJ60,AJ75)</f>
        <v>0</v>
      </c>
      <c r="AK88" s="29">
        <f>IF('Invoer Parameters'!$D$47="Annuïteit",AK60,AK75)</f>
        <v>0</v>
      </c>
      <c r="AL88" s="29">
        <f>IF('Invoer Parameters'!$D$47="Annuïteit",AL60,AL75)</f>
        <v>0</v>
      </c>
      <c r="AM88" s="29">
        <f>IF('Invoer Parameters'!$D$47="Annuïteit",AM60,AM75)</f>
        <v>0</v>
      </c>
      <c r="AN88" s="29">
        <f>IF('Invoer Parameters'!$D$47="Annuïteit",AN60,AN75)</f>
        <v>0</v>
      </c>
      <c r="AO88" s="29">
        <f>IF('Invoer Parameters'!$D$47="Annuïteit",AO60,AO75)</f>
        <v>0</v>
      </c>
      <c r="AP88" s="29">
        <f>IF('Invoer Parameters'!$D$47="Annuïteit",AP60,AP75)</f>
        <v>0</v>
      </c>
      <c r="AQ88" s="29">
        <f>IF('Invoer Parameters'!$D$47="Annuïteit",AQ60,AQ75)</f>
        <v>0</v>
      </c>
      <c r="AR88" s="29">
        <f>IF('Invoer Parameters'!$D$47="Annuïteit",AR60,AR75)</f>
        <v>0</v>
      </c>
      <c r="AS88" s="29">
        <f>IF('Invoer Parameters'!$D$47="Annuïteit",AS60,AS75)</f>
        <v>0</v>
      </c>
    </row>
    <row r="89" spans="2:45">
      <c r="B89" s="27" t="s">
        <v>19</v>
      </c>
      <c r="C89" s="29" t="str">
        <f>IF('Invoer Parameters'!$D$47="Annuïteit",C61,C76)</f>
        <v>Rente VV investering 3 Annuiteit</v>
      </c>
      <c r="D89" s="27" t="s">
        <v>3</v>
      </c>
      <c r="E89" s="49"/>
      <c r="F89" s="29">
        <f>IF('Invoer Parameters'!$D$47="Annuïteit",F61,F76)</f>
        <v>0</v>
      </c>
      <c r="G89" s="29">
        <f>IF('Invoer Parameters'!$D$47="Annuïteit",G61,G76)</f>
        <v>0</v>
      </c>
      <c r="H89" s="29">
        <f>IF('Invoer Parameters'!$D$47="Annuïteit",H61,H76)</f>
        <v>0</v>
      </c>
      <c r="I89" s="29">
        <f>IF('Invoer Parameters'!$D$47="Annuïteit",I61,I76)</f>
        <v>0</v>
      </c>
      <c r="J89" s="29">
        <f>IF('Invoer Parameters'!$D$47="Annuïteit",J61,J76)</f>
        <v>0</v>
      </c>
      <c r="K89" s="29">
        <f>IF('Invoer Parameters'!$D$47="Annuïteit",K61,K76)</f>
        <v>0</v>
      </c>
      <c r="L89" s="29">
        <f>IF('Invoer Parameters'!$D$47="Annuïteit",L61,L76)</f>
        <v>0</v>
      </c>
      <c r="M89" s="29">
        <f>IF('Invoer Parameters'!$D$47="Annuïteit",M61,M76)</f>
        <v>0</v>
      </c>
      <c r="N89" s="29">
        <f>IF('Invoer Parameters'!$D$47="Annuïteit",N61,N76)</f>
        <v>0</v>
      </c>
      <c r="O89" s="29">
        <f>IF('Invoer Parameters'!$D$47="Annuïteit",O61,O76)</f>
        <v>0</v>
      </c>
      <c r="P89" s="29">
        <f>IF('Invoer Parameters'!$D$47="Annuïteit",P61,P76)</f>
        <v>0</v>
      </c>
      <c r="Q89" s="29">
        <f>IF('Invoer Parameters'!$D$47="Annuïteit",Q61,Q76)</f>
        <v>0</v>
      </c>
      <c r="R89" s="29">
        <f>IF('Invoer Parameters'!$D$47="Annuïteit",R61,R76)</f>
        <v>0</v>
      </c>
      <c r="S89" s="29">
        <f>IF('Invoer Parameters'!$D$47="Annuïteit",S61,S76)</f>
        <v>0</v>
      </c>
      <c r="T89" s="29">
        <f>IF('Invoer Parameters'!$D$47="Annuïteit",T61,T76)</f>
        <v>0</v>
      </c>
      <c r="U89" s="29">
        <f>IF('Invoer Parameters'!$D$47="Annuïteit",U61,U76)</f>
        <v>0</v>
      </c>
      <c r="V89" s="29">
        <f>IF('Invoer Parameters'!$D$47="Annuïteit",V61,V76)</f>
        <v>0</v>
      </c>
      <c r="W89" s="29">
        <f>IF('Invoer Parameters'!$D$47="Annuïteit",W61,W76)</f>
        <v>0</v>
      </c>
      <c r="X89" s="29">
        <f>IF('Invoer Parameters'!$D$47="Annuïteit",X61,X76)</f>
        <v>0</v>
      </c>
      <c r="Y89" s="29">
        <f>IF('Invoer Parameters'!$D$47="Annuïteit",Y61,Y76)</f>
        <v>0</v>
      </c>
      <c r="Z89" s="29">
        <f>IF('Invoer Parameters'!$D$47="Annuïteit",Z61,Z76)</f>
        <v>0</v>
      </c>
      <c r="AA89" s="29">
        <f>IF('Invoer Parameters'!$D$47="Annuïteit",AA61,AA76)</f>
        <v>0</v>
      </c>
      <c r="AB89" s="29">
        <f>IF('Invoer Parameters'!$D$47="Annuïteit",AB61,AB76)</f>
        <v>0</v>
      </c>
      <c r="AC89" s="29">
        <f>IF('Invoer Parameters'!$D$47="Annuïteit",AC61,AC76)</f>
        <v>0</v>
      </c>
      <c r="AD89" s="29">
        <f>IF('Invoer Parameters'!$D$47="Annuïteit",AD61,AD76)</f>
        <v>0</v>
      </c>
      <c r="AE89" s="29">
        <f>IF('Invoer Parameters'!$D$47="Annuïteit",AE61,AE76)</f>
        <v>0</v>
      </c>
      <c r="AF89" s="29">
        <f>IF('Invoer Parameters'!$D$47="Annuïteit",AF61,AF76)</f>
        <v>0</v>
      </c>
      <c r="AG89" s="29">
        <f>IF('Invoer Parameters'!$D$47="Annuïteit",AG61,AG76)</f>
        <v>0</v>
      </c>
      <c r="AH89" s="29">
        <f>IF('Invoer Parameters'!$D$47="Annuïteit",AH61,AH76)</f>
        <v>0</v>
      </c>
      <c r="AI89" s="29">
        <f>IF('Invoer Parameters'!$D$47="Annuïteit",AI61,AI76)</f>
        <v>0</v>
      </c>
      <c r="AJ89" s="29">
        <f>IF('Invoer Parameters'!$D$47="Annuïteit",AJ61,AJ76)</f>
        <v>0</v>
      </c>
      <c r="AK89" s="29">
        <f>IF('Invoer Parameters'!$D$47="Annuïteit",AK61,AK76)</f>
        <v>0</v>
      </c>
      <c r="AL89" s="29">
        <f>IF('Invoer Parameters'!$D$47="Annuïteit",AL61,AL76)</f>
        <v>0</v>
      </c>
      <c r="AM89" s="29">
        <f>IF('Invoer Parameters'!$D$47="Annuïteit",AM61,AM76)</f>
        <v>0</v>
      </c>
      <c r="AN89" s="29">
        <f>IF('Invoer Parameters'!$D$47="Annuïteit",AN61,AN76)</f>
        <v>0</v>
      </c>
      <c r="AO89" s="29">
        <f>IF('Invoer Parameters'!$D$47="Annuïteit",AO61,AO76)</f>
        <v>0</v>
      </c>
      <c r="AP89" s="29">
        <f>IF('Invoer Parameters'!$D$47="Annuïteit",AP61,AP76)</f>
        <v>0</v>
      </c>
      <c r="AQ89" s="29">
        <f>IF('Invoer Parameters'!$D$47="Annuïteit",AQ61,AQ76)</f>
        <v>0</v>
      </c>
      <c r="AR89" s="29">
        <f>IF('Invoer Parameters'!$D$47="Annuïteit",AR61,AR76)</f>
        <v>0</v>
      </c>
      <c r="AS89" s="29">
        <f>IF('Invoer Parameters'!$D$47="Annuïteit",AS61,AS76)</f>
        <v>0</v>
      </c>
    </row>
    <row r="90" spans="2:45">
      <c r="B90" s="27" t="s">
        <v>189</v>
      </c>
      <c r="C90" s="29" t="str">
        <f>IF('Invoer Parameters'!$D$47="Annuïteit",C62,C77)</f>
        <v>Rente VV investering 4 Annuiteit</v>
      </c>
      <c r="D90" s="27" t="s">
        <v>3</v>
      </c>
      <c r="E90" s="49"/>
      <c r="F90" s="29">
        <f>IF('Invoer Parameters'!$D$47="Annuïteit",F62,F77)</f>
        <v>0</v>
      </c>
      <c r="G90" s="29">
        <f>IF('Invoer Parameters'!$D$47="Annuïteit",G62,G77)</f>
        <v>0</v>
      </c>
      <c r="H90" s="29">
        <f>IF('Invoer Parameters'!$D$47="Annuïteit",H62,H77)</f>
        <v>0</v>
      </c>
      <c r="I90" s="29">
        <f>IF('Invoer Parameters'!$D$47="Annuïteit",I62,I77)</f>
        <v>0</v>
      </c>
      <c r="J90" s="29">
        <f>IF('Invoer Parameters'!$D$47="Annuïteit",J62,J77)</f>
        <v>0</v>
      </c>
      <c r="K90" s="29">
        <f>IF('Invoer Parameters'!$D$47="Annuïteit",K62,K77)</f>
        <v>0</v>
      </c>
      <c r="L90" s="29">
        <f>IF('Invoer Parameters'!$D$47="Annuïteit",L62,L77)</f>
        <v>0</v>
      </c>
      <c r="M90" s="29">
        <f>IF('Invoer Parameters'!$D$47="Annuïteit",M62,M77)</f>
        <v>0</v>
      </c>
      <c r="N90" s="29">
        <f>IF('Invoer Parameters'!$D$47="Annuïteit",N62,N77)</f>
        <v>0</v>
      </c>
      <c r="O90" s="29">
        <f>IF('Invoer Parameters'!$D$47="Annuïteit",O62,O77)</f>
        <v>0</v>
      </c>
      <c r="P90" s="29">
        <f>IF('Invoer Parameters'!$D$47="Annuïteit",P62,P77)</f>
        <v>0</v>
      </c>
      <c r="Q90" s="29">
        <f>IF('Invoer Parameters'!$D$47="Annuïteit",Q62,Q77)</f>
        <v>0</v>
      </c>
      <c r="R90" s="29">
        <f>IF('Invoer Parameters'!$D$47="Annuïteit",R62,R77)</f>
        <v>0</v>
      </c>
      <c r="S90" s="29">
        <f>IF('Invoer Parameters'!$D$47="Annuïteit",S62,S77)</f>
        <v>0</v>
      </c>
      <c r="T90" s="29">
        <f>IF('Invoer Parameters'!$D$47="Annuïteit",T62,T77)</f>
        <v>0</v>
      </c>
      <c r="U90" s="29">
        <f>IF('Invoer Parameters'!$D$47="Annuïteit",U62,U77)</f>
        <v>0</v>
      </c>
      <c r="V90" s="29">
        <f>IF('Invoer Parameters'!$D$47="Annuïteit",V62,V77)</f>
        <v>0</v>
      </c>
      <c r="W90" s="29">
        <f>IF('Invoer Parameters'!$D$47="Annuïteit",W62,W77)</f>
        <v>0</v>
      </c>
      <c r="X90" s="29">
        <f>IF('Invoer Parameters'!$D$47="Annuïteit",X62,X77)</f>
        <v>0</v>
      </c>
      <c r="Y90" s="29">
        <f>IF('Invoer Parameters'!$D$47="Annuïteit",Y62,Y77)</f>
        <v>0</v>
      </c>
      <c r="Z90" s="29">
        <f>IF('Invoer Parameters'!$D$47="Annuïteit",Z62,Z77)</f>
        <v>0</v>
      </c>
      <c r="AA90" s="29">
        <f>IF('Invoer Parameters'!$D$47="Annuïteit",AA62,AA77)</f>
        <v>0</v>
      </c>
      <c r="AB90" s="29">
        <f>IF('Invoer Parameters'!$D$47="Annuïteit",AB62,AB77)</f>
        <v>0</v>
      </c>
      <c r="AC90" s="29">
        <f>IF('Invoer Parameters'!$D$47="Annuïteit",AC62,AC77)</f>
        <v>0</v>
      </c>
      <c r="AD90" s="29">
        <f>IF('Invoer Parameters'!$D$47="Annuïteit",AD62,AD77)</f>
        <v>0</v>
      </c>
      <c r="AE90" s="29">
        <f>IF('Invoer Parameters'!$D$47="Annuïteit",AE62,AE77)</f>
        <v>0</v>
      </c>
      <c r="AF90" s="29">
        <f>IF('Invoer Parameters'!$D$47="Annuïteit",AF62,AF77)</f>
        <v>0</v>
      </c>
      <c r="AG90" s="29">
        <f>IF('Invoer Parameters'!$D$47="Annuïteit",AG62,AG77)</f>
        <v>0</v>
      </c>
      <c r="AH90" s="29">
        <f>IF('Invoer Parameters'!$D$47="Annuïteit",AH62,AH77)</f>
        <v>0</v>
      </c>
      <c r="AI90" s="29">
        <f>IF('Invoer Parameters'!$D$47="Annuïteit",AI62,AI77)</f>
        <v>0</v>
      </c>
      <c r="AJ90" s="29">
        <f>IF('Invoer Parameters'!$D$47="Annuïteit",AJ62,AJ77)</f>
        <v>0</v>
      </c>
      <c r="AK90" s="29">
        <f>IF('Invoer Parameters'!$D$47="Annuïteit",AK62,AK77)</f>
        <v>0</v>
      </c>
      <c r="AL90" s="29">
        <f>IF('Invoer Parameters'!$D$47="Annuïteit",AL62,AL77)</f>
        <v>0</v>
      </c>
      <c r="AM90" s="29">
        <f>IF('Invoer Parameters'!$D$47="Annuïteit",AM62,AM77)</f>
        <v>0</v>
      </c>
      <c r="AN90" s="29">
        <f>IF('Invoer Parameters'!$D$47="Annuïteit",AN62,AN77)</f>
        <v>0</v>
      </c>
      <c r="AO90" s="29">
        <f>IF('Invoer Parameters'!$D$47="Annuïteit",AO62,AO77)</f>
        <v>0</v>
      </c>
      <c r="AP90" s="29">
        <f>IF('Invoer Parameters'!$D$47="Annuïteit",AP62,AP77)</f>
        <v>0</v>
      </c>
      <c r="AQ90" s="29">
        <f>IF('Invoer Parameters'!$D$47="Annuïteit",AQ62,AQ77)</f>
        <v>0</v>
      </c>
      <c r="AR90" s="29">
        <f>IF('Invoer Parameters'!$D$47="Annuïteit",AR62,AR77)</f>
        <v>0</v>
      </c>
      <c r="AS90" s="29">
        <f>IF('Invoer Parameters'!$D$47="Annuïteit",AS62,AS77)</f>
        <v>0</v>
      </c>
    </row>
    <row r="91" spans="2:45">
      <c r="B91" s="27" t="s">
        <v>190</v>
      </c>
      <c r="C91" s="29" t="str">
        <f>IF('Invoer Parameters'!$D$47="Annuïteit",C63,C78)</f>
        <v>Rente VV investering 5 Annuiteit</v>
      </c>
      <c r="D91" s="27" t="s">
        <v>3</v>
      </c>
      <c r="E91" s="49"/>
      <c r="F91" s="29">
        <f>IF('Invoer Parameters'!$D$47="Annuïteit",F63,F78)</f>
        <v>0</v>
      </c>
      <c r="G91" s="29">
        <f>IF('Invoer Parameters'!$D$47="Annuïteit",G63,G78)</f>
        <v>0</v>
      </c>
      <c r="H91" s="29">
        <f>IF('Invoer Parameters'!$D$47="Annuïteit",H63,H78)</f>
        <v>0</v>
      </c>
      <c r="I91" s="29">
        <f>IF('Invoer Parameters'!$D$47="Annuïteit",I63,I78)</f>
        <v>0</v>
      </c>
      <c r="J91" s="29">
        <f>IF('Invoer Parameters'!$D$47="Annuïteit",J63,J78)</f>
        <v>0</v>
      </c>
      <c r="K91" s="29">
        <f>IF('Invoer Parameters'!$D$47="Annuïteit",K63,K78)</f>
        <v>0</v>
      </c>
      <c r="L91" s="29">
        <f>IF('Invoer Parameters'!$D$47="Annuïteit",L63,L78)</f>
        <v>0</v>
      </c>
      <c r="M91" s="29">
        <f>IF('Invoer Parameters'!$D$47="Annuïteit",M63,M78)</f>
        <v>0</v>
      </c>
      <c r="N91" s="29">
        <f>IF('Invoer Parameters'!$D$47="Annuïteit",N63,N78)</f>
        <v>0</v>
      </c>
      <c r="O91" s="29">
        <f>IF('Invoer Parameters'!$D$47="Annuïteit",O63,O78)</f>
        <v>0</v>
      </c>
      <c r="P91" s="29">
        <f>IF('Invoer Parameters'!$D$47="Annuïteit",P63,P78)</f>
        <v>0</v>
      </c>
      <c r="Q91" s="29">
        <f>IF('Invoer Parameters'!$D$47="Annuïteit",Q63,Q78)</f>
        <v>0</v>
      </c>
      <c r="R91" s="29">
        <f>IF('Invoer Parameters'!$D$47="Annuïteit",R63,R78)</f>
        <v>0</v>
      </c>
      <c r="S91" s="29">
        <f>IF('Invoer Parameters'!$D$47="Annuïteit",S63,S78)</f>
        <v>0</v>
      </c>
      <c r="T91" s="29">
        <f>IF('Invoer Parameters'!$D$47="Annuïteit",T63,T78)</f>
        <v>0</v>
      </c>
      <c r="U91" s="29">
        <f>IF('Invoer Parameters'!$D$47="Annuïteit",U63,U78)</f>
        <v>0</v>
      </c>
      <c r="V91" s="29">
        <f>IF('Invoer Parameters'!$D$47="Annuïteit",V63,V78)</f>
        <v>0</v>
      </c>
      <c r="W91" s="29">
        <f>IF('Invoer Parameters'!$D$47="Annuïteit",W63,W78)</f>
        <v>0</v>
      </c>
      <c r="X91" s="29">
        <f>IF('Invoer Parameters'!$D$47="Annuïteit",X63,X78)</f>
        <v>0</v>
      </c>
      <c r="Y91" s="29">
        <f>IF('Invoer Parameters'!$D$47="Annuïteit",Y63,Y78)</f>
        <v>0</v>
      </c>
      <c r="Z91" s="29">
        <f>IF('Invoer Parameters'!$D$47="Annuïteit",Z63,Z78)</f>
        <v>0</v>
      </c>
      <c r="AA91" s="29">
        <f>IF('Invoer Parameters'!$D$47="Annuïteit",AA63,AA78)</f>
        <v>0</v>
      </c>
      <c r="AB91" s="29">
        <f>IF('Invoer Parameters'!$D$47="Annuïteit",AB63,AB78)</f>
        <v>0</v>
      </c>
      <c r="AC91" s="29">
        <f>IF('Invoer Parameters'!$D$47="Annuïteit",AC63,AC78)</f>
        <v>0</v>
      </c>
      <c r="AD91" s="29">
        <f>IF('Invoer Parameters'!$D$47="Annuïteit",AD63,AD78)</f>
        <v>0</v>
      </c>
      <c r="AE91" s="29">
        <f>IF('Invoer Parameters'!$D$47="Annuïteit",AE63,AE78)</f>
        <v>0</v>
      </c>
      <c r="AF91" s="29">
        <f>IF('Invoer Parameters'!$D$47="Annuïteit",AF63,AF78)</f>
        <v>0</v>
      </c>
      <c r="AG91" s="29">
        <f>IF('Invoer Parameters'!$D$47="Annuïteit",AG63,AG78)</f>
        <v>0</v>
      </c>
      <c r="AH91" s="29">
        <f>IF('Invoer Parameters'!$D$47="Annuïteit",AH63,AH78)</f>
        <v>0</v>
      </c>
      <c r="AI91" s="29">
        <f>IF('Invoer Parameters'!$D$47="Annuïteit",AI63,AI78)</f>
        <v>0</v>
      </c>
      <c r="AJ91" s="29">
        <f>IF('Invoer Parameters'!$D$47="Annuïteit",AJ63,AJ78)</f>
        <v>0</v>
      </c>
      <c r="AK91" s="29">
        <f>IF('Invoer Parameters'!$D$47="Annuïteit",AK63,AK78)</f>
        <v>0</v>
      </c>
      <c r="AL91" s="29">
        <f>IF('Invoer Parameters'!$D$47="Annuïteit",AL63,AL78)</f>
        <v>0</v>
      </c>
      <c r="AM91" s="29">
        <f>IF('Invoer Parameters'!$D$47="Annuïteit",AM63,AM78)</f>
        <v>0</v>
      </c>
      <c r="AN91" s="29">
        <f>IF('Invoer Parameters'!$D$47="Annuïteit",AN63,AN78)</f>
        <v>0</v>
      </c>
      <c r="AO91" s="29">
        <f>IF('Invoer Parameters'!$D$47="Annuïteit",AO63,AO78)</f>
        <v>0</v>
      </c>
      <c r="AP91" s="29">
        <f>IF('Invoer Parameters'!$D$47="Annuïteit",AP63,AP78)</f>
        <v>0</v>
      </c>
      <c r="AQ91" s="29">
        <f>IF('Invoer Parameters'!$D$47="Annuïteit",AQ63,AQ78)</f>
        <v>0</v>
      </c>
      <c r="AR91" s="29">
        <f>IF('Invoer Parameters'!$D$47="Annuïteit",AR63,AR78)</f>
        <v>0</v>
      </c>
      <c r="AS91" s="29">
        <f>IF('Invoer Parameters'!$D$47="Annuïteit",AS63,AS78)</f>
        <v>0</v>
      </c>
    </row>
    <row r="92" spans="2:45" s="35" customFormat="1">
      <c r="B92" s="36" t="s">
        <v>37</v>
      </c>
      <c r="C92" s="36" t="s">
        <v>55</v>
      </c>
      <c r="D92" s="36" t="s">
        <v>3</v>
      </c>
      <c r="E92" s="37">
        <f>SUM(F92:AS92)</f>
        <v>0</v>
      </c>
      <c r="F92" s="37">
        <f>SUM(F87:F91)</f>
        <v>0</v>
      </c>
      <c r="G92" s="37">
        <f t="shared" ref="G92:AE92" si="202">SUM(G87:G91)</f>
        <v>0</v>
      </c>
      <c r="H92" s="37">
        <f t="shared" si="202"/>
        <v>0</v>
      </c>
      <c r="I92" s="37">
        <f t="shared" si="202"/>
        <v>0</v>
      </c>
      <c r="J92" s="37">
        <f t="shared" si="202"/>
        <v>0</v>
      </c>
      <c r="K92" s="37">
        <f t="shared" si="202"/>
        <v>0</v>
      </c>
      <c r="L92" s="37">
        <f t="shared" si="202"/>
        <v>0</v>
      </c>
      <c r="M92" s="37">
        <f t="shared" si="202"/>
        <v>0</v>
      </c>
      <c r="N92" s="37">
        <f t="shared" si="202"/>
        <v>0</v>
      </c>
      <c r="O92" s="37">
        <f t="shared" si="202"/>
        <v>0</v>
      </c>
      <c r="P92" s="37">
        <f t="shared" si="202"/>
        <v>0</v>
      </c>
      <c r="Q92" s="37">
        <f t="shared" si="202"/>
        <v>0</v>
      </c>
      <c r="R92" s="37">
        <f t="shared" si="202"/>
        <v>0</v>
      </c>
      <c r="S92" s="37">
        <f t="shared" si="202"/>
        <v>0</v>
      </c>
      <c r="T92" s="37">
        <f t="shared" si="202"/>
        <v>0</v>
      </c>
      <c r="U92" s="37">
        <f t="shared" si="202"/>
        <v>0</v>
      </c>
      <c r="V92" s="37">
        <f t="shared" si="202"/>
        <v>0</v>
      </c>
      <c r="W92" s="37">
        <f t="shared" si="202"/>
        <v>0</v>
      </c>
      <c r="X92" s="37">
        <f t="shared" si="202"/>
        <v>0</v>
      </c>
      <c r="Y92" s="37">
        <f t="shared" si="202"/>
        <v>0</v>
      </c>
      <c r="Z92" s="37">
        <f t="shared" si="202"/>
        <v>0</v>
      </c>
      <c r="AA92" s="37">
        <f t="shared" si="202"/>
        <v>0</v>
      </c>
      <c r="AB92" s="37">
        <f t="shared" si="202"/>
        <v>0</v>
      </c>
      <c r="AC92" s="37">
        <f t="shared" si="202"/>
        <v>0</v>
      </c>
      <c r="AD92" s="37">
        <f t="shared" si="202"/>
        <v>0</v>
      </c>
      <c r="AE92" s="37">
        <f t="shared" si="202"/>
        <v>0</v>
      </c>
      <c r="AF92" s="37">
        <f t="shared" ref="AF92" si="203">SUM(AF87:AF91)</f>
        <v>0</v>
      </c>
      <c r="AG92" s="37">
        <f t="shared" ref="AG92:AI92" si="204">SUM(AG87:AG91)</f>
        <v>0</v>
      </c>
      <c r="AH92" s="37">
        <f t="shared" si="204"/>
        <v>0</v>
      </c>
      <c r="AI92" s="37">
        <f t="shared" si="204"/>
        <v>0</v>
      </c>
      <c r="AJ92" s="37">
        <f t="shared" ref="AJ92:AN92" si="205">SUM(AJ87:AJ91)</f>
        <v>0</v>
      </c>
      <c r="AK92" s="37">
        <f t="shared" si="205"/>
        <v>0</v>
      </c>
      <c r="AL92" s="37">
        <f t="shared" si="205"/>
        <v>0</v>
      </c>
      <c r="AM92" s="37">
        <f t="shared" si="205"/>
        <v>0</v>
      </c>
      <c r="AN92" s="37">
        <f t="shared" si="205"/>
        <v>0</v>
      </c>
      <c r="AO92" s="37">
        <f t="shared" ref="AO92" si="206">SUM(AO87:AO91)</f>
        <v>0</v>
      </c>
      <c r="AP92" s="37">
        <f t="shared" ref="AP92:AR92" si="207">SUM(AP87:AP91)</f>
        <v>0</v>
      </c>
      <c r="AQ92" s="37">
        <f t="shared" si="207"/>
        <v>0</v>
      </c>
      <c r="AR92" s="37">
        <f t="shared" si="207"/>
        <v>0</v>
      </c>
      <c r="AS92" s="37">
        <f t="shared" ref="AS92" si="208">SUM(AS87:AS91)</f>
        <v>0</v>
      </c>
    </row>
    <row r="94" spans="2:45" s="35" customFormat="1">
      <c r="B94" s="36" t="s">
        <v>82</v>
      </c>
      <c r="C94" s="36" t="s">
        <v>81</v>
      </c>
      <c r="D94" s="36" t="s">
        <v>3</v>
      </c>
      <c r="E94" s="37">
        <f>SUM(F94:AS94)</f>
        <v>0</v>
      </c>
      <c r="F94" s="37">
        <f>F85+F92</f>
        <v>0</v>
      </c>
      <c r="G94" s="37">
        <f>G85+G92</f>
        <v>0</v>
      </c>
      <c r="H94" s="37">
        <f>H85+H92</f>
        <v>0</v>
      </c>
      <c r="I94" s="37">
        <f>I85+I92</f>
        <v>0</v>
      </c>
      <c r="J94" s="37">
        <f>J85+J92</f>
        <v>0</v>
      </c>
      <c r="K94" s="37">
        <f t="shared" ref="K94:AE94" si="209">K85+K92</f>
        <v>0</v>
      </c>
      <c r="L94" s="37">
        <f t="shared" si="209"/>
        <v>0</v>
      </c>
      <c r="M94" s="37">
        <f t="shared" si="209"/>
        <v>0</v>
      </c>
      <c r="N94" s="37">
        <f t="shared" si="209"/>
        <v>0</v>
      </c>
      <c r="O94" s="37">
        <f t="shared" si="209"/>
        <v>0</v>
      </c>
      <c r="P94" s="37">
        <f t="shared" si="209"/>
        <v>0</v>
      </c>
      <c r="Q94" s="37">
        <f t="shared" si="209"/>
        <v>0</v>
      </c>
      <c r="R94" s="37">
        <f t="shared" si="209"/>
        <v>0</v>
      </c>
      <c r="S94" s="37">
        <f t="shared" si="209"/>
        <v>0</v>
      </c>
      <c r="T94" s="37">
        <f t="shared" si="209"/>
        <v>0</v>
      </c>
      <c r="U94" s="37">
        <f t="shared" si="209"/>
        <v>0</v>
      </c>
      <c r="V94" s="37">
        <f t="shared" si="209"/>
        <v>0</v>
      </c>
      <c r="W94" s="37">
        <f t="shared" si="209"/>
        <v>0</v>
      </c>
      <c r="X94" s="37">
        <f t="shared" si="209"/>
        <v>0</v>
      </c>
      <c r="Y94" s="37">
        <f t="shared" si="209"/>
        <v>0</v>
      </c>
      <c r="Z94" s="37">
        <f t="shared" si="209"/>
        <v>0</v>
      </c>
      <c r="AA94" s="37">
        <f t="shared" si="209"/>
        <v>0</v>
      </c>
      <c r="AB94" s="37">
        <f t="shared" si="209"/>
        <v>0</v>
      </c>
      <c r="AC94" s="37">
        <f t="shared" si="209"/>
        <v>0</v>
      </c>
      <c r="AD94" s="37">
        <f t="shared" si="209"/>
        <v>0</v>
      </c>
      <c r="AE94" s="37">
        <f t="shared" si="209"/>
        <v>0</v>
      </c>
      <c r="AF94" s="37">
        <f t="shared" ref="AF94" si="210">AF85+AF92</f>
        <v>0</v>
      </c>
      <c r="AG94" s="37">
        <f t="shared" ref="AG94:AI94" si="211">AG85+AG92</f>
        <v>0</v>
      </c>
      <c r="AH94" s="37">
        <f t="shared" si="211"/>
        <v>0</v>
      </c>
      <c r="AI94" s="37">
        <f t="shared" si="211"/>
        <v>0</v>
      </c>
      <c r="AJ94" s="37">
        <f t="shared" ref="AJ94:AN94" si="212">AJ85+AJ92</f>
        <v>0</v>
      </c>
      <c r="AK94" s="37">
        <f t="shared" si="212"/>
        <v>0</v>
      </c>
      <c r="AL94" s="37">
        <f t="shared" si="212"/>
        <v>0</v>
      </c>
      <c r="AM94" s="37">
        <f t="shared" si="212"/>
        <v>0</v>
      </c>
      <c r="AN94" s="37">
        <f t="shared" si="212"/>
        <v>0</v>
      </c>
      <c r="AO94" s="37">
        <f t="shared" ref="AO94" si="213">AO85+AO92</f>
        <v>0</v>
      </c>
      <c r="AP94" s="37">
        <f t="shared" ref="AP94:AR94" si="214">AP85+AP92</f>
        <v>0</v>
      </c>
      <c r="AQ94" s="37">
        <f t="shared" si="214"/>
        <v>0</v>
      </c>
      <c r="AR94" s="37">
        <f t="shared" si="214"/>
        <v>0</v>
      </c>
      <c r="AS94" s="37">
        <f t="shared" ref="AS94" si="215">AS85+AS92</f>
        <v>0</v>
      </c>
    </row>
    <row r="96" spans="2:45">
      <c r="B96" s="33" t="s">
        <v>160</v>
      </c>
      <c r="C96" s="33" t="s">
        <v>87</v>
      </c>
      <c r="D96" s="33" t="s">
        <v>3</v>
      </c>
      <c r="E96" s="34" t="e">
        <f ca="1">SUM(F96:AS96)</f>
        <v>#REF!</v>
      </c>
      <c r="F96" s="34" t="e">
        <f t="shared" ref="F96:AE96" ca="1" si="216">F33-F94</f>
        <v>#REF!</v>
      </c>
      <c r="G96" s="34" t="e">
        <f t="shared" ca="1" si="216"/>
        <v>#REF!</v>
      </c>
      <c r="H96" s="34" t="e">
        <f t="shared" ca="1" si="216"/>
        <v>#REF!</v>
      </c>
      <c r="I96" s="34" t="e">
        <f ca="1">I33-I94</f>
        <v>#REF!</v>
      </c>
      <c r="J96" s="34" t="e">
        <f t="shared" ca="1" si="216"/>
        <v>#REF!</v>
      </c>
      <c r="K96" s="34" t="e">
        <f t="shared" ca="1" si="216"/>
        <v>#REF!</v>
      </c>
      <c r="L96" s="34" t="e">
        <f t="shared" ca="1" si="216"/>
        <v>#REF!</v>
      </c>
      <c r="M96" s="34" t="e">
        <f t="shared" ca="1" si="216"/>
        <v>#REF!</v>
      </c>
      <c r="N96" s="34" t="e">
        <f t="shared" ca="1" si="216"/>
        <v>#REF!</v>
      </c>
      <c r="O96" s="34" t="e">
        <f t="shared" ca="1" si="216"/>
        <v>#REF!</v>
      </c>
      <c r="P96" s="34" t="e">
        <f t="shared" ca="1" si="216"/>
        <v>#REF!</v>
      </c>
      <c r="Q96" s="34" t="e">
        <f t="shared" ca="1" si="216"/>
        <v>#REF!</v>
      </c>
      <c r="R96" s="34" t="e">
        <f t="shared" ca="1" si="216"/>
        <v>#REF!</v>
      </c>
      <c r="S96" s="34" t="e">
        <f t="shared" ca="1" si="216"/>
        <v>#REF!</v>
      </c>
      <c r="T96" s="34" t="e">
        <f t="shared" ca="1" si="216"/>
        <v>#REF!</v>
      </c>
      <c r="U96" s="34" t="e">
        <f t="shared" ca="1" si="216"/>
        <v>#REF!</v>
      </c>
      <c r="V96" s="34" t="e">
        <f t="shared" ca="1" si="216"/>
        <v>#REF!</v>
      </c>
      <c r="W96" s="34" t="e">
        <f t="shared" ca="1" si="216"/>
        <v>#REF!</v>
      </c>
      <c r="X96" s="34" t="e">
        <f t="shared" ca="1" si="216"/>
        <v>#REF!</v>
      </c>
      <c r="Y96" s="34" t="e">
        <f t="shared" ca="1" si="216"/>
        <v>#REF!</v>
      </c>
      <c r="Z96" s="34" t="e">
        <f t="shared" ca="1" si="216"/>
        <v>#REF!</v>
      </c>
      <c r="AA96" s="34" t="e">
        <f t="shared" ca="1" si="216"/>
        <v>#REF!</v>
      </c>
      <c r="AB96" s="34" t="e">
        <f t="shared" ca="1" si="216"/>
        <v>#REF!</v>
      </c>
      <c r="AC96" s="34" t="e">
        <f t="shared" ca="1" si="216"/>
        <v>#REF!</v>
      </c>
      <c r="AD96" s="34" t="e">
        <f t="shared" ca="1" si="216"/>
        <v>#REF!</v>
      </c>
      <c r="AE96" s="34" t="e">
        <f t="shared" ca="1" si="216"/>
        <v>#REF!</v>
      </c>
      <c r="AF96" s="34" t="e">
        <f t="shared" ref="AF96" ca="1" si="217">AF33-AF94</f>
        <v>#REF!</v>
      </c>
      <c r="AG96" s="34" t="e">
        <f t="shared" ref="AG96:AI96" ca="1" si="218">AG33-AG94</f>
        <v>#REF!</v>
      </c>
      <c r="AH96" s="34" t="e">
        <f t="shared" ca="1" si="218"/>
        <v>#REF!</v>
      </c>
      <c r="AI96" s="34" t="e">
        <f t="shared" ca="1" si="218"/>
        <v>#REF!</v>
      </c>
      <c r="AJ96" s="34" t="e">
        <f t="shared" ref="AJ96:AN96" ca="1" si="219">AJ33-AJ94</f>
        <v>#REF!</v>
      </c>
      <c r="AK96" s="34" t="e">
        <f t="shared" ca="1" si="219"/>
        <v>#REF!</v>
      </c>
      <c r="AL96" s="34" t="e">
        <f t="shared" ca="1" si="219"/>
        <v>#REF!</v>
      </c>
      <c r="AM96" s="34" t="e">
        <f t="shared" ca="1" si="219"/>
        <v>#REF!</v>
      </c>
      <c r="AN96" s="34" t="e">
        <f t="shared" ca="1" si="219"/>
        <v>#REF!</v>
      </c>
      <c r="AO96" s="34" t="e">
        <f t="shared" ref="AO96" ca="1" si="220">AO33-AO94</f>
        <v>#REF!</v>
      </c>
      <c r="AP96" s="34" t="e">
        <f t="shared" ref="AP96:AR96" ca="1" si="221">AP33-AP94</f>
        <v>#REF!</v>
      </c>
      <c r="AQ96" s="34" t="e">
        <f t="shared" ca="1" si="221"/>
        <v>#REF!</v>
      </c>
      <c r="AR96" s="34" t="e">
        <f t="shared" ca="1" si="221"/>
        <v>#REF!</v>
      </c>
      <c r="AS96" s="34" t="e">
        <f t="shared" ref="AS96" ca="1" si="222">AS33-AS94</f>
        <v>#REF!</v>
      </c>
    </row>
    <row r="98" spans="2:45" s="51" customFormat="1">
      <c r="B98" s="50" t="s">
        <v>43</v>
      </c>
      <c r="C98" s="50" t="s">
        <v>13</v>
      </c>
      <c r="D98" s="50" t="s">
        <v>3</v>
      </c>
      <c r="E98" s="34" t="e">
        <f ca="1">SUM(F98:AS98)</f>
        <v>#REF!</v>
      </c>
      <c r="F98" s="34" t="e">
        <f t="shared" ref="F98:AE98" ca="1" si="223">F29</f>
        <v>#REF!</v>
      </c>
      <c r="G98" s="34" t="e">
        <f t="shared" ca="1" si="223"/>
        <v>#REF!</v>
      </c>
      <c r="H98" s="34" t="e">
        <f ca="1">H29</f>
        <v>#REF!</v>
      </c>
      <c r="I98" s="34" t="e">
        <f t="shared" ca="1" si="223"/>
        <v>#REF!</v>
      </c>
      <c r="J98" s="34" t="e">
        <f t="shared" ca="1" si="223"/>
        <v>#REF!</v>
      </c>
      <c r="K98" s="34" t="e">
        <f t="shared" ca="1" si="223"/>
        <v>#REF!</v>
      </c>
      <c r="L98" s="34" t="e">
        <f t="shared" ca="1" si="223"/>
        <v>#REF!</v>
      </c>
      <c r="M98" s="34" t="e">
        <f t="shared" ca="1" si="223"/>
        <v>#REF!</v>
      </c>
      <c r="N98" s="34" t="e">
        <f t="shared" ca="1" si="223"/>
        <v>#REF!</v>
      </c>
      <c r="O98" s="34" t="e">
        <f t="shared" ca="1" si="223"/>
        <v>#REF!</v>
      </c>
      <c r="P98" s="34" t="e">
        <f t="shared" ca="1" si="223"/>
        <v>#REF!</v>
      </c>
      <c r="Q98" s="34" t="e">
        <f t="shared" ca="1" si="223"/>
        <v>#REF!</v>
      </c>
      <c r="R98" s="34" t="e">
        <f t="shared" ca="1" si="223"/>
        <v>#REF!</v>
      </c>
      <c r="S98" s="34" t="e">
        <f t="shared" ca="1" si="223"/>
        <v>#REF!</v>
      </c>
      <c r="T98" s="34" t="e">
        <f t="shared" ca="1" si="223"/>
        <v>#REF!</v>
      </c>
      <c r="U98" s="34" t="e">
        <f t="shared" ca="1" si="223"/>
        <v>#REF!</v>
      </c>
      <c r="V98" s="34" t="e">
        <f t="shared" ca="1" si="223"/>
        <v>#REF!</v>
      </c>
      <c r="W98" s="34" t="e">
        <f t="shared" ca="1" si="223"/>
        <v>#REF!</v>
      </c>
      <c r="X98" s="34" t="e">
        <f t="shared" ca="1" si="223"/>
        <v>#REF!</v>
      </c>
      <c r="Y98" s="34" t="e">
        <f t="shared" ca="1" si="223"/>
        <v>#REF!</v>
      </c>
      <c r="Z98" s="34" t="e">
        <f t="shared" ca="1" si="223"/>
        <v>#REF!</v>
      </c>
      <c r="AA98" s="34" t="e">
        <f t="shared" ca="1" si="223"/>
        <v>#REF!</v>
      </c>
      <c r="AB98" s="34" t="e">
        <f t="shared" ca="1" si="223"/>
        <v>#REF!</v>
      </c>
      <c r="AC98" s="34" t="e">
        <f t="shared" ca="1" si="223"/>
        <v>#REF!</v>
      </c>
      <c r="AD98" s="34" t="e">
        <f t="shared" ca="1" si="223"/>
        <v>#REF!</v>
      </c>
      <c r="AE98" s="34" t="e">
        <f t="shared" ca="1" si="223"/>
        <v>#REF!</v>
      </c>
      <c r="AF98" s="34" t="e">
        <f t="shared" ref="AF98" ca="1" si="224">AF29</f>
        <v>#REF!</v>
      </c>
      <c r="AG98" s="34" t="e">
        <f t="shared" ref="AG98:AI98" ca="1" si="225">AG29</f>
        <v>#REF!</v>
      </c>
      <c r="AH98" s="34" t="e">
        <f t="shared" ca="1" si="225"/>
        <v>#REF!</v>
      </c>
      <c r="AI98" s="34" t="e">
        <f t="shared" ca="1" si="225"/>
        <v>#REF!</v>
      </c>
      <c r="AJ98" s="34" t="e">
        <f t="shared" ref="AJ98:AN98" ca="1" si="226">AJ29</f>
        <v>#REF!</v>
      </c>
      <c r="AK98" s="34" t="e">
        <f t="shared" ca="1" si="226"/>
        <v>#REF!</v>
      </c>
      <c r="AL98" s="34" t="e">
        <f t="shared" ca="1" si="226"/>
        <v>#REF!</v>
      </c>
      <c r="AM98" s="34" t="e">
        <f t="shared" ca="1" si="226"/>
        <v>#REF!</v>
      </c>
      <c r="AN98" s="34" t="e">
        <f t="shared" ca="1" si="226"/>
        <v>#REF!</v>
      </c>
      <c r="AO98" s="34" t="e">
        <f t="shared" ref="AO98" ca="1" si="227">AO29</f>
        <v>#REF!</v>
      </c>
      <c r="AP98" s="34" t="e">
        <f t="shared" ref="AP98:AR98" ca="1" si="228">AP29</f>
        <v>#REF!</v>
      </c>
      <c r="AQ98" s="34" t="e">
        <f t="shared" ca="1" si="228"/>
        <v>#REF!</v>
      </c>
      <c r="AR98" s="34" t="e">
        <f t="shared" ca="1" si="228"/>
        <v>#REF!</v>
      </c>
      <c r="AS98" s="34" t="e">
        <f t="shared" ref="AS98" ca="1" si="229">AS29</f>
        <v>#REF!</v>
      </c>
    </row>
    <row r="99" spans="2:45" s="51" customFormat="1">
      <c r="B99" s="36" t="s">
        <v>89</v>
      </c>
      <c r="C99" s="36" t="s">
        <v>42</v>
      </c>
      <c r="D99" s="36" t="s">
        <v>3</v>
      </c>
      <c r="E99" s="37" t="e">
        <f ca="1">SUM(F99:AS99)</f>
        <v>#REF!</v>
      </c>
      <c r="F99" s="37" t="e">
        <f ca="1">F31+F42+F94</f>
        <v>#REF!</v>
      </c>
      <c r="G99" s="37" t="e">
        <f t="shared" ref="G99:AE99" ca="1" si="230">G31+G42+G92</f>
        <v>#REF!</v>
      </c>
      <c r="H99" s="37" t="e">
        <f t="shared" ca="1" si="230"/>
        <v>#REF!</v>
      </c>
      <c r="I99" s="37" t="e">
        <f ca="1">I31+I42+I92</f>
        <v>#REF!</v>
      </c>
      <c r="J99" s="37" t="e">
        <f ca="1">J31+J42+J92</f>
        <v>#REF!</v>
      </c>
      <c r="K99" s="37" t="e">
        <f t="shared" ca="1" si="230"/>
        <v>#REF!</v>
      </c>
      <c r="L99" s="37" t="e">
        <f t="shared" ca="1" si="230"/>
        <v>#REF!</v>
      </c>
      <c r="M99" s="37" t="e">
        <f t="shared" ca="1" si="230"/>
        <v>#REF!</v>
      </c>
      <c r="N99" s="37" t="e">
        <f t="shared" ca="1" si="230"/>
        <v>#REF!</v>
      </c>
      <c r="O99" s="37" t="e">
        <f t="shared" ca="1" si="230"/>
        <v>#REF!</v>
      </c>
      <c r="P99" s="37" t="e">
        <f t="shared" ca="1" si="230"/>
        <v>#REF!</v>
      </c>
      <c r="Q99" s="37" t="e">
        <f t="shared" ca="1" si="230"/>
        <v>#REF!</v>
      </c>
      <c r="R99" s="37" t="e">
        <f t="shared" ca="1" si="230"/>
        <v>#REF!</v>
      </c>
      <c r="S99" s="37" t="e">
        <f t="shared" ca="1" si="230"/>
        <v>#REF!</v>
      </c>
      <c r="T99" s="37" t="e">
        <f t="shared" ca="1" si="230"/>
        <v>#REF!</v>
      </c>
      <c r="U99" s="37" t="e">
        <f t="shared" ca="1" si="230"/>
        <v>#REF!</v>
      </c>
      <c r="V99" s="37" t="e">
        <f t="shared" ca="1" si="230"/>
        <v>#REF!</v>
      </c>
      <c r="W99" s="37" t="e">
        <f t="shared" ca="1" si="230"/>
        <v>#REF!</v>
      </c>
      <c r="X99" s="37" t="e">
        <f t="shared" ca="1" si="230"/>
        <v>#REF!</v>
      </c>
      <c r="Y99" s="37" t="e">
        <f t="shared" ca="1" si="230"/>
        <v>#REF!</v>
      </c>
      <c r="Z99" s="37" t="e">
        <f t="shared" ca="1" si="230"/>
        <v>#REF!</v>
      </c>
      <c r="AA99" s="37" t="e">
        <f t="shared" ca="1" si="230"/>
        <v>#REF!</v>
      </c>
      <c r="AB99" s="37" t="e">
        <f t="shared" ca="1" si="230"/>
        <v>#REF!</v>
      </c>
      <c r="AC99" s="37" t="e">
        <f t="shared" ca="1" si="230"/>
        <v>#REF!</v>
      </c>
      <c r="AD99" s="37" t="e">
        <f t="shared" ca="1" si="230"/>
        <v>#REF!</v>
      </c>
      <c r="AE99" s="37" t="e">
        <f t="shared" ca="1" si="230"/>
        <v>#REF!</v>
      </c>
      <c r="AF99" s="37" t="e">
        <f t="shared" ref="AF99" ca="1" si="231">AF31+AF42+AF92</f>
        <v>#REF!</v>
      </c>
      <c r="AG99" s="37" t="e">
        <f t="shared" ref="AG99:AI99" ca="1" si="232">AG31+AG42+AG92</f>
        <v>#REF!</v>
      </c>
      <c r="AH99" s="37" t="e">
        <f t="shared" ca="1" si="232"/>
        <v>#REF!</v>
      </c>
      <c r="AI99" s="37" t="e">
        <f t="shared" ca="1" si="232"/>
        <v>#REF!</v>
      </c>
      <c r="AJ99" s="37" t="e">
        <f t="shared" ref="AJ99:AN99" ca="1" si="233">AJ31+AJ42+AJ92</f>
        <v>#REF!</v>
      </c>
      <c r="AK99" s="37" t="e">
        <f t="shared" ca="1" si="233"/>
        <v>#REF!</v>
      </c>
      <c r="AL99" s="37" t="e">
        <f t="shared" ca="1" si="233"/>
        <v>#REF!</v>
      </c>
      <c r="AM99" s="37" t="e">
        <f t="shared" ca="1" si="233"/>
        <v>#REF!</v>
      </c>
      <c r="AN99" s="37" t="e">
        <f t="shared" ca="1" si="233"/>
        <v>#REF!</v>
      </c>
      <c r="AO99" s="37" t="e">
        <f t="shared" ref="AO99" ca="1" si="234">AO31+AO42+AO92</f>
        <v>#REF!</v>
      </c>
      <c r="AP99" s="37" t="e">
        <f t="shared" ref="AP99:AR99" ca="1" si="235">AP31+AP42+AP92</f>
        <v>#REF!</v>
      </c>
      <c r="AQ99" s="37" t="e">
        <f t="shared" ca="1" si="235"/>
        <v>#REF!</v>
      </c>
      <c r="AR99" s="37" t="e">
        <f t="shared" ca="1" si="235"/>
        <v>#REF!</v>
      </c>
      <c r="AS99" s="37" t="e">
        <f t="shared" ref="AS99" ca="1" si="236">AS31+AS42+AS92</f>
        <v>#REF!</v>
      </c>
    </row>
    <row r="100" spans="2:45" s="51" customFormat="1">
      <c r="B100" s="33" t="s">
        <v>228</v>
      </c>
      <c r="C100" s="33" t="s">
        <v>227</v>
      </c>
      <c r="D100" s="33" t="s">
        <v>3</v>
      </c>
      <c r="E100" s="34" t="e">
        <f ca="1">E98-E99</f>
        <v>#REF!</v>
      </c>
      <c r="F100" s="34" t="e">
        <f ca="1">F98-F99</f>
        <v>#REF!</v>
      </c>
      <c r="G100" s="34" t="e">
        <f ca="1">G98-G99</f>
        <v>#REF!</v>
      </c>
      <c r="H100" s="34" t="e">
        <f ca="1">H98-H99</f>
        <v>#REF!</v>
      </c>
      <c r="I100" s="34" t="e">
        <f t="shared" ref="I100:AE100" ca="1" si="237">I98-I99</f>
        <v>#REF!</v>
      </c>
      <c r="J100" s="34" t="e">
        <f t="shared" ca="1" si="237"/>
        <v>#REF!</v>
      </c>
      <c r="K100" s="34" t="e">
        <f t="shared" ca="1" si="237"/>
        <v>#REF!</v>
      </c>
      <c r="L100" s="34" t="e">
        <f t="shared" ca="1" si="237"/>
        <v>#REF!</v>
      </c>
      <c r="M100" s="34" t="e">
        <f t="shared" ca="1" si="237"/>
        <v>#REF!</v>
      </c>
      <c r="N100" s="34" t="e">
        <f t="shared" ca="1" si="237"/>
        <v>#REF!</v>
      </c>
      <c r="O100" s="34" t="e">
        <f t="shared" ca="1" si="237"/>
        <v>#REF!</v>
      </c>
      <c r="P100" s="34" t="e">
        <f t="shared" ca="1" si="237"/>
        <v>#REF!</v>
      </c>
      <c r="Q100" s="34" t="e">
        <f t="shared" ca="1" si="237"/>
        <v>#REF!</v>
      </c>
      <c r="R100" s="34" t="e">
        <f t="shared" ca="1" si="237"/>
        <v>#REF!</v>
      </c>
      <c r="S100" s="34" t="e">
        <f t="shared" ca="1" si="237"/>
        <v>#REF!</v>
      </c>
      <c r="T100" s="34" t="e">
        <f t="shared" ca="1" si="237"/>
        <v>#REF!</v>
      </c>
      <c r="U100" s="34" t="e">
        <f t="shared" ca="1" si="237"/>
        <v>#REF!</v>
      </c>
      <c r="V100" s="34" t="e">
        <f t="shared" ca="1" si="237"/>
        <v>#REF!</v>
      </c>
      <c r="W100" s="34" t="e">
        <f t="shared" ca="1" si="237"/>
        <v>#REF!</v>
      </c>
      <c r="X100" s="34" t="e">
        <f t="shared" ca="1" si="237"/>
        <v>#REF!</v>
      </c>
      <c r="Y100" s="34" t="e">
        <f t="shared" ca="1" si="237"/>
        <v>#REF!</v>
      </c>
      <c r="Z100" s="34" t="e">
        <f t="shared" ca="1" si="237"/>
        <v>#REF!</v>
      </c>
      <c r="AA100" s="34" t="e">
        <f t="shared" ca="1" si="237"/>
        <v>#REF!</v>
      </c>
      <c r="AB100" s="34" t="e">
        <f t="shared" ca="1" si="237"/>
        <v>#REF!</v>
      </c>
      <c r="AC100" s="34" t="e">
        <f t="shared" ca="1" si="237"/>
        <v>#REF!</v>
      </c>
      <c r="AD100" s="34" t="e">
        <f t="shared" ca="1" si="237"/>
        <v>#REF!</v>
      </c>
      <c r="AE100" s="34" t="e">
        <f t="shared" ca="1" si="237"/>
        <v>#REF!</v>
      </c>
      <c r="AF100" s="34" t="e">
        <f t="shared" ref="AF100" ca="1" si="238">AF98-AF99</f>
        <v>#REF!</v>
      </c>
      <c r="AG100" s="34" t="e">
        <f t="shared" ref="AG100:AI100" ca="1" si="239">AG98-AG99</f>
        <v>#REF!</v>
      </c>
      <c r="AH100" s="34" t="e">
        <f t="shared" ca="1" si="239"/>
        <v>#REF!</v>
      </c>
      <c r="AI100" s="34" t="e">
        <f t="shared" ca="1" si="239"/>
        <v>#REF!</v>
      </c>
      <c r="AJ100" s="34" t="e">
        <f t="shared" ref="AJ100:AN100" ca="1" si="240">AJ98-AJ99</f>
        <v>#REF!</v>
      </c>
      <c r="AK100" s="34" t="e">
        <f t="shared" ca="1" si="240"/>
        <v>#REF!</v>
      </c>
      <c r="AL100" s="34" t="e">
        <f t="shared" ca="1" si="240"/>
        <v>#REF!</v>
      </c>
      <c r="AM100" s="34" t="e">
        <f t="shared" ca="1" si="240"/>
        <v>#REF!</v>
      </c>
      <c r="AN100" s="34" t="e">
        <f t="shared" ca="1" si="240"/>
        <v>#REF!</v>
      </c>
      <c r="AO100" s="34" t="e">
        <f t="shared" ref="AO100" ca="1" si="241">AO98-AO99</f>
        <v>#REF!</v>
      </c>
      <c r="AP100" s="34" t="e">
        <f t="shared" ref="AP100:AR100" ca="1" si="242">AP98-AP99</f>
        <v>#REF!</v>
      </c>
      <c r="AQ100" s="34" t="e">
        <f t="shared" ca="1" si="242"/>
        <v>#REF!</v>
      </c>
      <c r="AR100" s="34" t="e">
        <f t="shared" ca="1" si="242"/>
        <v>#REF!</v>
      </c>
      <c r="AS100" s="34" t="e">
        <f t="shared" ref="AS100" ca="1" si="243">AS98-AS99</f>
        <v>#REF!</v>
      </c>
    </row>
    <row r="101" spans="2:45" s="51" customFormat="1">
      <c r="B101" s="35"/>
      <c r="C101" s="35"/>
      <c r="D101" s="35"/>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row>
    <row r="102" spans="2:45" s="35" customFormat="1">
      <c r="B102" s="36" t="s">
        <v>75</v>
      </c>
      <c r="C102" s="36" t="s">
        <v>44</v>
      </c>
      <c r="D102" s="36" t="s">
        <v>3</v>
      </c>
      <c r="E102" s="37" t="e">
        <f ca="1">SUM(F102:AS102)</f>
        <v>#REF!</v>
      </c>
      <c r="F102" s="37">
        <v>0</v>
      </c>
      <c r="G102" s="37" t="e">
        <f ca="1">IF( AND(F104&lt;0,G1&lt;'Invoer Parameters'!$F$79+1),-F104,0)</f>
        <v>#REF!</v>
      </c>
      <c r="H102" s="37" t="e">
        <f ca="1">IF( AND(G104&lt;0,H1&lt;'Invoer Parameters'!$F$79+1),-G104,0)</f>
        <v>#REF!</v>
      </c>
      <c r="I102" s="37" t="e">
        <f ca="1">IF( AND(H104&lt;0,I1&lt;'Invoer Parameters'!$F$79+1),-H104,0)</f>
        <v>#REF!</v>
      </c>
      <c r="J102" s="37" t="e">
        <f ca="1">IF( AND(I104&lt;0,J1&lt;'Invoer Parameters'!$F$79+1),-I104,0)</f>
        <v>#REF!</v>
      </c>
      <c r="K102" s="37" t="e">
        <f ca="1">IF( AND(J104&lt;0,K1&lt;'Invoer Parameters'!$F$79+1),-J104,0)</f>
        <v>#REF!</v>
      </c>
      <c r="L102" s="37" t="e">
        <f ca="1">IF( AND(K104&lt;0,L1&lt;'Invoer Parameters'!$F$79+1),-K104,0)</f>
        <v>#REF!</v>
      </c>
      <c r="M102" s="37" t="e">
        <f ca="1">IF( AND(L104&lt;0,M1&lt;'Invoer Parameters'!$F$79+1),-L104,0)</f>
        <v>#REF!</v>
      </c>
      <c r="N102" s="37" t="e">
        <f ca="1">IF( AND(M104&lt;0,N1&lt;'Invoer Parameters'!$F$79+1),-M104,0)</f>
        <v>#REF!</v>
      </c>
      <c r="O102" s="37" t="e">
        <f ca="1">IF( AND(N104&lt;0,O1&lt;'Invoer Parameters'!$F$79+1),-N104,0)</f>
        <v>#REF!</v>
      </c>
      <c r="P102" s="37" t="e">
        <f ca="1">IF( AND(O104&lt;0,P1&lt;'Invoer Parameters'!$F$79+1),-O104,0)</f>
        <v>#REF!</v>
      </c>
      <c r="Q102" s="37" t="e">
        <f ca="1">IF( AND(P104&lt;0,Q1&lt;'Invoer Parameters'!$F$79+1),-P104,0)</f>
        <v>#REF!</v>
      </c>
      <c r="R102" s="37" t="e">
        <f ca="1">IF( AND(Q104&lt;0,R1&lt;'Invoer Parameters'!$F$79+1),-Q104,0)</f>
        <v>#REF!</v>
      </c>
      <c r="S102" s="37" t="e">
        <f ca="1">IF( AND(R104&lt;0,S1&lt;'Invoer Parameters'!$F$79+1),-R104,0)</f>
        <v>#REF!</v>
      </c>
      <c r="T102" s="37" t="e">
        <f ca="1">IF( AND(S104&lt;0,T1&lt;'Invoer Parameters'!$F$79+1),-S104,0)</f>
        <v>#REF!</v>
      </c>
      <c r="U102" s="37" t="e">
        <f ca="1">IF( AND(T104&lt;0,U1&lt;'Invoer Parameters'!$F$79+1),-T104,0)</f>
        <v>#REF!</v>
      </c>
      <c r="V102" s="37" t="e">
        <f ca="1">IF( AND(U104&lt;0,V1&lt;'Invoer Parameters'!$F$79+1),-U104,0)</f>
        <v>#REF!</v>
      </c>
      <c r="W102" s="37" t="e">
        <f ca="1">IF( AND(V104&lt;0,W1&lt;'Invoer Parameters'!$F$79+1),-V104,0)</f>
        <v>#REF!</v>
      </c>
      <c r="X102" s="37" t="e">
        <f ca="1">IF( AND(W104&lt;0,X1&lt;'Invoer Parameters'!$F$79+1),-W104,0)</f>
        <v>#REF!</v>
      </c>
      <c r="Y102" s="37" t="e">
        <f ca="1">IF( AND(X104&lt;0,Y1&lt;'Invoer Parameters'!$F$79+1),-X104,0)</f>
        <v>#REF!</v>
      </c>
      <c r="Z102" s="37" t="e">
        <f ca="1">IF( AND(Y104&lt;0,Z1&lt;'Invoer Parameters'!$F$79+1),-Y104,0)</f>
        <v>#REF!</v>
      </c>
      <c r="AA102" s="37" t="e">
        <f ca="1">IF( AND(Z104&lt;0,AA1&lt;'Invoer Parameters'!$F$79+1),-Z104,0)</f>
        <v>#REF!</v>
      </c>
      <c r="AB102" s="37" t="e">
        <f ca="1">IF( AND(AA104&lt;0,AB1&lt;'Invoer Parameters'!$F$79+1),-AA104,0)</f>
        <v>#REF!</v>
      </c>
      <c r="AC102" s="37" t="e">
        <f ca="1">IF( AND(AB104&lt;0,AC1&lt;'Invoer Parameters'!$F$79+1),-AB104,0)</f>
        <v>#REF!</v>
      </c>
      <c r="AD102" s="37" t="e">
        <f ca="1">IF( AND(AC104&lt;0,AD1&lt;'Invoer Parameters'!$F$79+1),-AC104,0)</f>
        <v>#REF!</v>
      </c>
      <c r="AE102" s="37" t="e">
        <f ca="1">IF( AND(AD104&lt;0,AE1&lt;'Invoer Parameters'!$F$79+1),-AD104,0)</f>
        <v>#REF!</v>
      </c>
      <c r="AF102" s="37" t="e">
        <f ca="1">IF( AND(AE104&lt;0,AF1&lt;'Invoer Parameters'!$F$79+1),-AE104,0)</f>
        <v>#REF!</v>
      </c>
      <c r="AG102" s="37" t="e">
        <f ca="1">IF( AND(AF104&lt;0,AG1&lt;'Invoer Parameters'!$F$79+1),-AF104,0)</f>
        <v>#REF!</v>
      </c>
      <c r="AH102" s="37" t="e">
        <f ca="1">IF( AND(AG104&lt;0,AH1&lt;'Invoer Parameters'!$F$79+1),-AG104,0)</f>
        <v>#REF!</v>
      </c>
      <c r="AI102" s="37" t="e">
        <f ca="1">IF( AND(AH104&lt;0,AI1&lt;'Invoer Parameters'!$F$79+1),-AH104,0)</f>
        <v>#REF!</v>
      </c>
      <c r="AJ102" s="37" t="e">
        <f ca="1">IF( AND(AI104&lt;0,AJ1&lt;'Invoer Parameters'!$F$79+1),-AI104,0)</f>
        <v>#REF!</v>
      </c>
      <c r="AK102" s="37" t="e">
        <f ca="1">IF( AND(AJ104&lt;0,AK1&lt;'Invoer Parameters'!$F$79+1),-AJ104,0)</f>
        <v>#REF!</v>
      </c>
      <c r="AL102" s="37" t="e">
        <f ca="1">IF( AND(AK104&lt;0,AL1&lt;'Invoer Parameters'!$F$79+1),-AK104,0)</f>
        <v>#REF!</v>
      </c>
      <c r="AM102" s="37" t="e">
        <f ca="1">IF( AND(AL104&lt;0,AM1&lt;'Invoer Parameters'!$F$79+1),-AL104,0)</f>
        <v>#REF!</v>
      </c>
      <c r="AN102" s="37" t="e">
        <f ca="1">IF( AND(AM104&lt;0,AN1&lt;'Invoer Parameters'!$F$79+1),-AM104,0)</f>
        <v>#REF!</v>
      </c>
      <c r="AO102" s="37" t="e">
        <f ca="1">IF( AND(AN104&lt;0,AO1&lt;'Invoer Parameters'!$F$79+1),-AN104,0)</f>
        <v>#REF!</v>
      </c>
      <c r="AP102" s="37" t="e">
        <f ca="1">IF( AND(AO104&lt;0,AP1&lt;'Invoer Parameters'!$F$79+1),-AO104,0)</f>
        <v>#REF!</v>
      </c>
      <c r="AQ102" s="37" t="e">
        <f ca="1">IF( AND(AP104&lt;0,AQ1&lt;'Invoer Parameters'!$F$79+1),-AP104,0)</f>
        <v>#REF!</v>
      </c>
      <c r="AR102" s="37" t="e">
        <f ca="1">IF( AND(AQ104&lt;0,AR1&lt;'Invoer Parameters'!$F$79+1),-AQ104,0)</f>
        <v>#REF!</v>
      </c>
      <c r="AS102" s="37" t="e">
        <f ca="1">IF( AND(AR104&lt;0,AS1&lt;'Invoer Parameters'!$F$79+1),-AR104,0)</f>
        <v>#REF!</v>
      </c>
    </row>
    <row r="103" spans="2:45" s="35" customFormat="1">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row>
    <row r="104" spans="2:45" s="35" customFormat="1">
      <c r="B104" s="33" t="s">
        <v>231</v>
      </c>
      <c r="C104" s="33" t="s">
        <v>230</v>
      </c>
      <c r="D104" s="33" t="s">
        <v>3</v>
      </c>
      <c r="E104" s="34" t="e">
        <f ca="1">SUM(F104:AS104)</f>
        <v>#REF!</v>
      </c>
      <c r="F104" s="34" t="e">
        <f ca="1">F98-F99+F102</f>
        <v>#REF!</v>
      </c>
      <c r="G104" s="34" t="e">
        <f ca="1">G98-G99-G102</f>
        <v>#REF!</v>
      </c>
      <c r="H104" s="34" t="e">
        <f t="shared" ref="H104:AE104" ca="1" si="244">H98-H99-H102</f>
        <v>#REF!</v>
      </c>
      <c r="I104" s="34" t="e">
        <f t="shared" ca="1" si="244"/>
        <v>#REF!</v>
      </c>
      <c r="J104" s="34" t="e">
        <f t="shared" ca="1" si="244"/>
        <v>#REF!</v>
      </c>
      <c r="K104" s="34" t="e">
        <f ca="1">K98-K99-K102</f>
        <v>#REF!</v>
      </c>
      <c r="L104" s="34" t="e">
        <f t="shared" ca="1" si="244"/>
        <v>#REF!</v>
      </c>
      <c r="M104" s="34" t="e">
        <f t="shared" ca="1" si="244"/>
        <v>#REF!</v>
      </c>
      <c r="N104" s="34" t="e">
        <f t="shared" ca="1" si="244"/>
        <v>#REF!</v>
      </c>
      <c r="O104" s="34" t="e">
        <f t="shared" ca="1" si="244"/>
        <v>#REF!</v>
      </c>
      <c r="P104" s="34" t="e">
        <f t="shared" ca="1" si="244"/>
        <v>#REF!</v>
      </c>
      <c r="Q104" s="34" t="e">
        <f t="shared" ca="1" si="244"/>
        <v>#REF!</v>
      </c>
      <c r="R104" s="34" t="e">
        <f t="shared" ca="1" si="244"/>
        <v>#REF!</v>
      </c>
      <c r="S104" s="34" t="e">
        <f t="shared" ca="1" si="244"/>
        <v>#REF!</v>
      </c>
      <c r="T104" s="34" t="e">
        <f t="shared" ca="1" si="244"/>
        <v>#REF!</v>
      </c>
      <c r="U104" s="34" t="e">
        <f t="shared" ca="1" si="244"/>
        <v>#REF!</v>
      </c>
      <c r="V104" s="34" t="e">
        <f t="shared" ca="1" si="244"/>
        <v>#REF!</v>
      </c>
      <c r="W104" s="34" t="e">
        <f t="shared" ca="1" si="244"/>
        <v>#REF!</v>
      </c>
      <c r="X104" s="34" t="e">
        <f t="shared" ca="1" si="244"/>
        <v>#REF!</v>
      </c>
      <c r="Y104" s="34" t="e">
        <f t="shared" ca="1" si="244"/>
        <v>#REF!</v>
      </c>
      <c r="Z104" s="34" t="e">
        <f t="shared" ca="1" si="244"/>
        <v>#REF!</v>
      </c>
      <c r="AA104" s="34" t="e">
        <f t="shared" ca="1" si="244"/>
        <v>#REF!</v>
      </c>
      <c r="AB104" s="34" t="e">
        <f t="shared" ca="1" si="244"/>
        <v>#REF!</v>
      </c>
      <c r="AC104" s="34" t="e">
        <f t="shared" ca="1" si="244"/>
        <v>#REF!</v>
      </c>
      <c r="AD104" s="34" t="e">
        <f t="shared" ca="1" si="244"/>
        <v>#REF!</v>
      </c>
      <c r="AE104" s="34" t="e">
        <f t="shared" ca="1" si="244"/>
        <v>#REF!</v>
      </c>
      <c r="AF104" s="34" t="e">
        <f t="shared" ref="AF104" ca="1" si="245">AF98-AF99-AF102</f>
        <v>#REF!</v>
      </c>
      <c r="AG104" s="34" t="e">
        <f t="shared" ref="AG104:AI104" ca="1" si="246">AG98-AG99-AG102</f>
        <v>#REF!</v>
      </c>
      <c r="AH104" s="34" t="e">
        <f t="shared" ca="1" si="246"/>
        <v>#REF!</v>
      </c>
      <c r="AI104" s="34" t="e">
        <f t="shared" ca="1" si="246"/>
        <v>#REF!</v>
      </c>
      <c r="AJ104" s="34" t="e">
        <f t="shared" ref="AJ104:AN104" ca="1" si="247">AJ98-AJ99-AJ102</f>
        <v>#REF!</v>
      </c>
      <c r="AK104" s="34" t="e">
        <f t="shared" ca="1" si="247"/>
        <v>#REF!</v>
      </c>
      <c r="AL104" s="34" t="e">
        <f t="shared" ca="1" si="247"/>
        <v>#REF!</v>
      </c>
      <c r="AM104" s="34" t="e">
        <f t="shared" ca="1" si="247"/>
        <v>#REF!</v>
      </c>
      <c r="AN104" s="34" t="e">
        <f t="shared" ca="1" si="247"/>
        <v>#REF!</v>
      </c>
      <c r="AO104" s="34" t="e">
        <f t="shared" ref="AO104" ca="1" si="248">AO98-AO99-AO102</f>
        <v>#REF!</v>
      </c>
      <c r="AP104" s="34" t="e">
        <f t="shared" ref="AP104:AR104" ca="1" si="249">AP98-AP99-AP102</f>
        <v>#REF!</v>
      </c>
      <c r="AQ104" s="34" t="e">
        <f t="shared" ca="1" si="249"/>
        <v>#REF!</v>
      </c>
      <c r="AR104" s="34" t="e">
        <f t="shared" ca="1" si="249"/>
        <v>#REF!</v>
      </c>
      <c r="AS104" s="34" t="e">
        <f t="shared" ref="AS104" ca="1" si="250">AS98-AS99-AS102</f>
        <v>#REF!</v>
      </c>
    </row>
    <row r="106" spans="2:45">
      <c r="B106" s="36" t="s">
        <v>76</v>
      </c>
      <c r="C106" s="36" t="s">
        <v>169</v>
      </c>
      <c r="D106" s="52" t="s">
        <v>3</v>
      </c>
      <c r="E106" s="37" t="e">
        <f ca="1">SUM(F106:AS106)</f>
        <v>#REF!</v>
      </c>
      <c r="F106" s="37" t="e">
        <f ca="1">IF(F104&gt;0,F104*'Invoer Parameters'!$D$61,0)</f>
        <v>#REF!</v>
      </c>
      <c r="G106" s="37" t="e">
        <f ca="1">IF(G104&gt;0,G104*'Invoer Parameters'!$D$61,0)</f>
        <v>#REF!</v>
      </c>
      <c r="H106" s="37" t="e">
        <f ca="1">IF(H104&gt;0,H104*'Invoer Parameters'!$D$61,0)</f>
        <v>#REF!</v>
      </c>
      <c r="I106" s="37" t="e">
        <f ca="1">IF(I104&gt;0,I104*'Invoer Parameters'!$D$61,0)</f>
        <v>#REF!</v>
      </c>
      <c r="J106" s="37" t="e">
        <f ca="1">IF(J104&gt;0,J104*'Invoer Parameters'!$D$61,0)</f>
        <v>#REF!</v>
      </c>
      <c r="K106" s="37" t="e">
        <f ca="1">IF(K104&gt;0,K104*'Invoer Parameters'!$D$61,0)</f>
        <v>#REF!</v>
      </c>
      <c r="L106" s="37" t="e">
        <f ca="1">IF(L104&gt;0,L104*'Invoer Parameters'!$D$61,0)</f>
        <v>#REF!</v>
      </c>
      <c r="M106" s="37" t="e">
        <f ca="1">IF(M104&gt;0,M104*'Invoer Parameters'!$D$61,0)</f>
        <v>#REF!</v>
      </c>
      <c r="N106" s="37" t="e">
        <f ca="1">IF(N104&gt;0,N104*'Invoer Parameters'!$D$61,0)</f>
        <v>#REF!</v>
      </c>
      <c r="O106" s="37" t="e">
        <f ca="1">IF(O104&gt;0,O104*'Invoer Parameters'!$D$61,0)</f>
        <v>#REF!</v>
      </c>
      <c r="P106" s="37" t="e">
        <f ca="1">IF(P104&gt;0,P104*'Invoer Parameters'!$D$61,0)</f>
        <v>#REF!</v>
      </c>
      <c r="Q106" s="37" t="e">
        <f ca="1">IF(Q104&gt;0,Q104*'Invoer Parameters'!$D$61,0)</f>
        <v>#REF!</v>
      </c>
      <c r="R106" s="37" t="e">
        <f ca="1">IF(R104&gt;0,R104*'Invoer Parameters'!$D$61,0)</f>
        <v>#REF!</v>
      </c>
      <c r="S106" s="37" t="e">
        <f ca="1">IF(S104&gt;0,S104*'Invoer Parameters'!$D$61,0)</f>
        <v>#REF!</v>
      </c>
      <c r="T106" s="37" t="e">
        <f ca="1">IF(T104&gt;0,T104*'Invoer Parameters'!$D$61,0)</f>
        <v>#REF!</v>
      </c>
      <c r="U106" s="37" t="e">
        <f ca="1">IF(U104&gt;0,U104*'Invoer Parameters'!$D$61,0)</f>
        <v>#REF!</v>
      </c>
      <c r="V106" s="37" t="e">
        <f ca="1">IF(V104&gt;0,V104*'Invoer Parameters'!$D$61,0)</f>
        <v>#REF!</v>
      </c>
      <c r="W106" s="37" t="e">
        <f ca="1">IF(W104&gt;0,W104*'Invoer Parameters'!$D$61,0)</f>
        <v>#REF!</v>
      </c>
      <c r="X106" s="37" t="e">
        <f ca="1">IF(X104&gt;0,X104*'Invoer Parameters'!$D$61,0)</f>
        <v>#REF!</v>
      </c>
      <c r="Y106" s="37" t="e">
        <f ca="1">IF(Y104&gt;0,Y104*'Invoer Parameters'!$D$61,0)</f>
        <v>#REF!</v>
      </c>
      <c r="Z106" s="37" t="e">
        <f ca="1">IF(Z104&gt;0,Z104*'Invoer Parameters'!$D$61,0)</f>
        <v>#REF!</v>
      </c>
      <c r="AA106" s="37" t="e">
        <f ca="1">IF(AA104&gt;0,AA104*'Invoer Parameters'!$D$61,0)</f>
        <v>#REF!</v>
      </c>
      <c r="AB106" s="37" t="e">
        <f ca="1">IF(AB104&gt;0,AB104*'Invoer Parameters'!$D$61,0)</f>
        <v>#REF!</v>
      </c>
      <c r="AC106" s="37" t="e">
        <f ca="1">IF(AC104&gt;0,AC104*'Invoer Parameters'!$D$61,0)</f>
        <v>#REF!</v>
      </c>
      <c r="AD106" s="37" t="e">
        <f ca="1">IF(AD104&gt;0,AD104*'Invoer Parameters'!$D$61,0)</f>
        <v>#REF!</v>
      </c>
      <c r="AE106" s="37" t="e">
        <f ca="1">IF(AE104&gt;0,AE104*'Invoer Parameters'!$D$61,0)</f>
        <v>#REF!</v>
      </c>
      <c r="AF106" s="37" t="e">
        <f ca="1">IF(AF104&gt;0,AF104*'Invoer Parameters'!$D$61,0)</f>
        <v>#REF!</v>
      </c>
      <c r="AG106" s="37" t="e">
        <f ca="1">IF(AG104&gt;0,AG104*'Invoer Parameters'!$D$61,0)</f>
        <v>#REF!</v>
      </c>
      <c r="AH106" s="37" t="e">
        <f ca="1">IF(AH104&gt;0,AH104*'Invoer Parameters'!$D$61,0)</f>
        <v>#REF!</v>
      </c>
      <c r="AI106" s="37" t="e">
        <f ca="1">IF(AI104&gt;0,AI104*'Invoer Parameters'!$D$61,0)</f>
        <v>#REF!</v>
      </c>
      <c r="AJ106" s="37" t="e">
        <f ca="1">IF(AJ104&gt;0,AJ104*'Invoer Parameters'!$D$61,0)</f>
        <v>#REF!</v>
      </c>
      <c r="AK106" s="37" t="e">
        <f ca="1">IF(AK104&gt;0,AK104*'Invoer Parameters'!$D$61,0)</f>
        <v>#REF!</v>
      </c>
      <c r="AL106" s="37" t="e">
        <f ca="1">IF(AL104&gt;0,AL104*'Invoer Parameters'!$D$61,0)</f>
        <v>#REF!</v>
      </c>
      <c r="AM106" s="37" t="e">
        <f ca="1">IF(AM104&gt;0,AM104*'Invoer Parameters'!$D$61,0)</f>
        <v>#REF!</v>
      </c>
      <c r="AN106" s="37" t="e">
        <f ca="1">IF(AN104&gt;0,AN104*'Invoer Parameters'!$D$61,0)</f>
        <v>#REF!</v>
      </c>
      <c r="AO106" s="37" t="e">
        <f ca="1">IF(AO104&gt;0,AO104*'Invoer Parameters'!$D$61,0)</f>
        <v>#REF!</v>
      </c>
      <c r="AP106" s="37" t="e">
        <f ca="1">IF(AP104&gt;0,AP104*'Invoer Parameters'!$D$61,0)</f>
        <v>#REF!</v>
      </c>
      <c r="AQ106" s="37" t="e">
        <f ca="1">IF(AQ104&gt;0,AQ104*'Invoer Parameters'!$D$61,0)</f>
        <v>#REF!</v>
      </c>
      <c r="AR106" s="37" t="e">
        <f ca="1">IF(AR104&gt;0,AR104*'Invoer Parameters'!$D$61,0)</f>
        <v>#REF!</v>
      </c>
      <c r="AS106" s="37" t="e">
        <f ca="1">IF(AS104&gt;0,AS104*'Invoer Parameters'!$D$61,0)</f>
        <v>#REF!</v>
      </c>
    </row>
    <row r="108" spans="2:45">
      <c r="B108" s="33" t="s">
        <v>232</v>
      </c>
      <c r="C108" s="33" t="s">
        <v>229</v>
      </c>
      <c r="D108" s="53" t="s">
        <v>3</v>
      </c>
      <c r="E108" s="34" t="e">
        <f ca="1">SUM(F108:AS108)</f>
        <v>#REF!</v>
      </c>
      <c r="F108" s="34" t="e">
        <f ca="1">F104-F106</f>
        <v>#REF!</v>
      </c>
      <c r="G108" s="34" t="e">
        <f t="shared" ref="G108:AE108" ca="1" si="251">G104-G106</f>
        <v>#REF!</v>
      </c>
      <c r="H108" s="34" t="e">
        <f t="shared" ca="1" si="251"/>
        <v>#REF!</v>
      </c>
      <c r="I108" s="34" t="e">
        <f t="shared" ca="1" si="251"/>
        <v>#REF!</v>
      </c>
      <c r="J108" s="34" t="e">
        <f t="shared" ca="1" si="251"/>
        <v>#REF!</v>
      </c>
      <c r="K108" s="34" t="e">
        <f t="shared" ca="1" si="251"/>
        <v>#REF!</v>
      </c>
      <c r="L108" s="34" t="e">
        <f t="shared" ca="1" si="251"/>
        <v>#REF!</v>
      </c>
      <c r="M108" s="34" t="e">
        <f t="shared" ca="1" si="251"/>
        <v>#REF!</v>
      </c>
      <c r="N108" s="34" t="e">
        <f t="shared" ca="1" si="251"/>
        <v>#REF!</v>
      </c>
      <c r="O108" s="34" t="e">
        <f t="shared" ca="1" si="251"/>
        <v>#REF!</v>
      </c>
      <c r="P108" s="34" t="e">
        <f t="shared" ca="1" si="251"/>
        <v>#REF!</v>
      </c>
      <c r="Q108" s="34" t="e">
        <f t="shared" ca="1" si="251"/>
        <v>#REF!</v>
      </c>
      <c r="R108" s="34" t="e">
        <f t="shared" ca="1" si="251"/>
        <v>#REF!</v>
      </c>
      <c r="S108" s="34" t="e">
        <f t="shared" ca="1" si="251"/>
        <v>#REF!</v>
      </c>
      <c r="T108" s="34" t="e">
        <f t="shared" ca="1" si="251"/>
        <v>#REF!</v>
      </c>
      <c r="U108" s="34" t="e">
        <f t="shared" ca="1" si="251"/>
        <v>#REF!</v>
      </c>
      <c r="V108" s="34" t="e">
        <f t="shared" ca="1" si="251"/>
        <v>#REF!</v>
      </c>
      <c r="W108" s="34" t="e">
        <f t="shared" ca="1" si="251"/>
        <v>#REF!</v>
      </c>
      <c r="X108" s="34" t="e">
        <f t="shared" ca="1" si="251"/>
        <v>#REF!</v>
      </c>
      <c r="Y108" s="34" t="e">
        <f t="shared" ca="1" si="251"/>
        <v>#REF!</v>
      </c>
      <c r="Z108" s="34" t="e">
        <f t="shared" ca="1" si="251"/>
        <v>#REF!</v>
      </c>
      <c r="AA108" s="34" t="e">
        <f t="shared" ca="1" si="251"/>
        <v>#REF!</v>
      </c>
      <c r="AB108" s="34" t="e">
        <f t="shared" ca="1" si="251"/>
        <v>#REF!</v>
      </c>
      <c r="AC108" s="34" t="e">
        <f t="shared" ca="1" si="251"/>
        <v>#REF!</v>
      </c>
      <c r="AD108" s="34" t="e">
        <f t="shared" ca="1" si="251"/>
        <v>#REF!</v>
      </c>
      <c r="AE108" s="34" t="e">
        <f t="shared" ca="1" si="251"/>
        <v>#REF!</v>
      </c>
      <c r="AF108" s="34" t="e">
        <f t="shared" ref="AF108" ca="1" si="252">AF104-AF106</f>
        <v>#REF!</v>
      </c>
      <c r="AG108" s="34" t="e">
        <f t="shared" ref="AG108:AI108" ca="1" si="253">AG104-AG106</f>
        <v>#REF!</v>
      </c>
      <c r="AH108" s="34" t="e">
        <f t="shared" ca="1" si="253"/>
        <v>#REF!</v>
      </c>
      <c r="AI108" s="34" t="e">
        <f t="shared" ca="1" si="253"/>
        <v>#REF!</v>
      </c>
      <c r="AJ108" s="34" t="e">
        <f t="shared" ref="AJ108:AN108" ca="1" si="254">AJ104-AJ106</f>
        <v>#REF!</v>
      </c>
      <c r="AK108" s="34" t="e">
        <f t="shared" ca="1" si="254"/>
        <v>#REF!</v>
      </c>
      <c r="AL108" s="34" t="e">
        <f t="shared" ca="1" si="254"/>
        <v>#REF!</v>
      </c>
      <c r="AM108" s="34" t="e">
        <f t="shared" ca="1" si="254"/>
        <v>#REF!</v>
      </c>
      <c r="AN108" s="34" t="e">
        <f t="shared" ca="1" si="254"/>
        <v>#REF!</v>
      </c>
      <c r="AO108" s="34" t="e">
        <f t="shared" ref="AO108" ca="1" si="255">AO104-AO106</f>
        <v>#REF!</v>
      </c>
      <c r="AP108" s="34" t="e">
        <f t="shared" ref="AP108:AR108" ca="1" si="256">AP104-AP106</f>
        <v>#REF!</v>
      </c>
      <c r="AQ108" s="34" t="e">
        <f t="shared" ca="1" si="256"/>
        <v>#REF!</v>
      </c>
      <c r="AR108" s="34" t="e">
        <f t="shared" ca="1" si="256"/>
        <v>#REF!</v>
      </c>
      <c r="AS108" s="34" t="e">
        <f t="shared" ref="AS108" ca="1" si="257">AS104-AS106</f>
        <v>#REF!</v>
      </c>
    </row>
    <row r="110" spans="2:45">
      <c r="C110" s="27" t="s">
        <v>142</v>
      </c>
      <c r="D110" s="54" t="s">
        <v>3</v>
      </c>
      <c r="E110" s="39"/>
      <c r="F110" s="39">
        <f>F36</f>
        <v>0</v>
      </c>
      <c r="G110" s="39">
        <f>G36</f>
        <v>0</v>
      </c>
      <c r="H110" s="39">
        <f>H36</f>
        <v>0</v>
      </c>
      <c r="I110" s="39">
        <f>I36</f>
        <v>0</v>
      </c>
      <c r="J110" s="39">
        <f>J36</f>
        <v>0</v>
      </c>
    </row>
    <row r="111" spans="2:45">
      <c r="B111" s="33" t="s">
        <v>90</v>
      </c>
      <c r="C111" s="33" t="s">
        <v>53</v>
      </c>
      <c r="D111" s="53" t="s">
        <v>3</v>
      </c>
      <c r="E111" s="55" t="e">
        <f ca="1">SUM(F111:AS111)</f>
        <v>#REF!</v>
      </c>
      <c r="F111" s="55" t="e">
        <f ca="1">F108+F42+F92-F110</f>
        <v>#REF!</v>
      </c>
      <c r="G111" s="55" t="e">
        <f ca="1">G108+G42+G92-G110</f>
        <v>#REF!</v>
      </c>
      <c r="H111" s="55" t="e">
        <f ca="1">H108+H42+H92-H110</f>
        <v>#REF!</v>
      </c>
      <c r="I111" s="55" t="e">
        <f ca="1">I108+I42+I92-I110</f>
        <v>#REF!</v>
      </c>
      <c r="J111" s="55" t="e">
        <f ca="1">J108+J42+J92-J110</f>
        <v>#REF!</v>
      </c>
      <c r="K111" s="55" t="e">
        <f t="shared" ref="K111:AE111" ca="1" si="258">K108+K42+K92</f>
        <v>#REF!</v>
      </c>
      <c r="L111" s="55" t="e">
        <f t="shared" ca="1" si="258"/>
        <v>#REF!</v>
      </c>
      <c r="M111" s="55" t="e">
        <f t="shared" ca="1" si="258"/>
        <v>#REF!</v>
      </c>
      <c r="N111" s="55" t="e">
        <f t="shared" ca="1" si="258"/>
        <v>#REF!</v>
      </c>
      <c r="O111" s="55" t="e">
        <f t="shared" ca="1" si="258"/>
        <v>#REF!</v>
      </c>
      <c r="P111" s="55" t="e">
        <f t="shared" ca="1" si="258"/>
        <v>#REF!</v>
      </c>
      <c r="Q111" s="55" t="e">
        <f t="shared" ca="1" si="258"/>
        <v>#REF!</v>
      </c>
      <c r="R111" s="55" t="e">
        <f t="shared" ca="1" si="258"/>
        <v>#REF!</v>
      </c>
      <c r="S111" s="55" t="e">
        <f t="shared" ca="1" si="258"/>
        <v>#REF!</v>
      </c>
      <c r="T111" s="55" t="e">
        <f t="shared" ca="1" si="258"/>
        <v>#REF!</v>
      </c>
      <c r="U111" s="55" t="e">
        <f t="shared" ca="1" si="258"/>
        <v>#REF!</v>
      </c>
      <c r="V111" s="55" t="e">
        <f t="shared" ca="1" si="258"/>
        <v>#REF!</v>
      </c>
      <c r="W111" s="55" t="e">
        <f t="shared" ca="1" si="258"/>
        <v>#REF!</v>
      </c>
      <c r="X111" s="55" t="e">
        <f t="shared" ca="1" si="258"/>
        <v>#REF!</v>
      </c>
      <c r="Y111" s="55" t="e">
        <f t="shared" ca="1" si="258"/>
        <v>#REF!</v>
      </c>
      <c r="Z111" s="55" t="e">
        <f t="shared" ca="1" si="258"/>
        <v>#REF!</v>
      </c>
      <c r="AA111" s="55" t="e">
        <f t="shared" ca="1" si="258"/>
        <v>#REF!</v>
      </c>
      <c r="AB111" s="55" t="e">
        <f t="shared" ca="1" si="258"/>
        <v>#REF!</v>
      </c>
      <c r="AC111" s="55" t="e">
        <f t="shared" ca="1" si="258"/>
        <v>#REF!</v>
      </c>
      <c r="AD111" s="55" t="e">
        <f t="shared" ca="1" si="258"/>
        <v>#REF!</v>
      </c>
      <c r="AE111" s="55" t="e">
        <f t="shared" ca="1" si="258"/>
        <v>#REF!</v>
      </c>
      <c r="AF111" s="55" t="e">
        <f t="shared" ref="AF111" ca="1" si="259">AF108+AF42+AF92</f>
        <v>#REF!</v>
      </c>
      <c r="AG111" s="55" t="e">
        <f t="shared" ref="AG111:AI111" ca="1" si="260">AG108+AG42+AG92</f>
        <v>#REF!</v>
      </c>
      <c r="AH111" s="55" t="e">
        <f t="shared" ca="1" si="260"/>
        <v>#REF!</v>
      </c>
      <c r="AI111" s="55" t="e">
        <f t="shared" ca="1" si="260"/>
        <v>#REF!</v>
      </c>
      <c r="AJ111" s="55" t="e">
        <f t="shared" ref="AJ111:AN111" ca="1" si="261">AJ108+AJ42+AJ92</f>
        <v>#REF!</v>
      </c>
      <c r="AK111" s="55" t="e">
        <f t="shared" ca="1" si="261"/>
        <v>#REF!</v>
      </c>
      <c r="AL111" s="55" t="e">
        <f t="shared" ca="1" si="261"/>
        <v>#REF!</v>
      </c>
      <c r="AM111" s="55" t="e">
        <f t="shared" ca="1" si="261"/>
        <v>#REF!</v>
      </c>
      <c r="AN111" s="55" t="e">
        <f t="shared" ca="1" si="261"/>
        <v>#REF!</v>
      </c>
      <c r="AO111" s="55" t="e">
        <f t="shared" ref="AO111" ca="1" si="262">AO108+AO42+AO92</f>
        <v>#REF!</v>
      </c>
      <c r="AP111" s="55" t="e">
        <f t="shared" ref="AP111:AR111" ca="1" si="263">AP108+AP42+AP92</f>
        <v>#REF!</v>
      </c>
      <c r="AQ111" s="55" t="e">
        <f t="shared" ca="1" si="263"/>
        <v>#REF!</v>
      </c>
      <c r="AR111" s="55" t="e">
        <f t="shared" ca="1" si="263"/>
        <v>#REF!</v>
      </c>
      <c r="AS111" s="55" t="e">
        <f t="shared" ref="AS111" ca="1" si="264">AS108+AS42+AS92</f>
        <v>#REF!</v>
      </c>
    </row>
    <row r="112" spans="2:45">
      <c r="C112" s="56" t="s">
        <v>219</v>
      </c>
      <c r="D112" s="56" t="s">
        <v>66</v>
      </c>
      <c r="E112" s="57" t="e">
        <f ca="1">IRR(F111:AS111)</f>
        <v>#VALUE!</v>
      </c>
    </row>
    <row r="114" spans="2:45">
      <c r="C114" s="27" t="s">
        <v>143</v>
      </c>
      <c r="F114" s="39">
        <f>'Invoer Parameters'!G66</f>
        <v>0</v>
      </c>
      <c r="G114" s="39">
        <f>'Invoer Parameters'!G67</f>
        <v>0</v>
      </c>
      <c r="H114" s="39">
        <f>'Invoer Parameters'!G68</f>
        <v>0</v>
      </c>
      <c r="I114" s="39">
        <f>'Invoer Parameters'!G69</f>
        <v>0</v>
      </c>
      <c r="J114" s="39">
        <f>'Invoer Parameters'!G70</f>
        <v>0</v>
      </c>
    </row>
    <row r="115" spans="2:45" ht="25.5">
      <c r="B115" s="33" t="s">
        <v>91</v>
      </c>
      <c r="C115" s="58" t="s">
        <v>54</v>
      </c>
      <c r="D115" s="53" t="s">
        <v>3</v>
      </c>
      <c r="E115" s="34" t="e">
        <f ca="1">SUM(F115:AS115)</f>
        <v>#REF!</v>
      </c>
      <c r="F115" s="34" t="e">
        <f ca="1">F108+F42-F85-F114</f>
        <v>#REF!</v>
      </c>
      <c r="G115" s="34" t="e">
        <f ca="1">G108+G42-G85-G114</f>
        <v>#REF!</v>
      </c>
      <c r="H115" s="34" t="e">
        <f ca="1">H108+H42-H85-H114</f>
        <v>#REF!</v>
      </c>
      <c r="I115" s="34" t="e">
        <f ca="1">I108+I42-I85-I114</f>
        <v>#REF!</v>
      </c>
      <c r="J115" s="34" t="e">
        <f ca="1">J108+J42-J85-J114</f>
        <v>#REF!</v>
      </c>
      <c r="K115" s="34" t="e">
        <f t="shared" ref="K115:AE115" ca="1" si="265">K108+K42-K85</f>
        <v>#REF!</v>
      </c>
      <c r="L115" s="34" t="e">
        <f t="shared" ca="1" si="265"/>
        <v>#REF!</v>
      </c>
      <c r="M115" s="34" t="e">
        <f t="shared" ca="1" si="265"/>
        <v>#REF!</v>
      </c>
      <c r="N115" s="34" t="e">
        <f t="shared" ca="1" si="265"/>
        <v>#REF!</v>
      </c>
      <c r="O115" s="34" t="e">
        <f t="shared" ca="1" si="265"/>
        <v>#REF!</v>
      </c>
      <c r="P115" s="34" t="e">
        <f t="shared" ca="1" si="265"/>
        <v>#REF!</v>
      </c>
      <c r="Q115" s="34" t="e">
        <f t="shared" ca="1" si="265"/>
        <v>#REF!</v>
      </c>
      <c r="R115" s="34" t="e">
        <f t="shared" ca="1" si="265"/>
        <v>#REF!</v>
      </c>
      <c r="S115" s="34" t="e">
        <f t="shared" ca="1" si="265"/>
        <v>#REF!</v>
      </c>
      <c r="T115" s="34" t="e">
        <f t="shared" ca="1" si="265"/>
        <v>#REF!</v>
      </c>
      <c r="U115" s="34" t="e">
        <f t="shared" ca="1" si="265"/>
        <v>#REF!</v>
      </c>
      <c r="V115" s="34" t="e">
        <f t="shared" ca="1" si="265"/>
        <v>#REF!</v>
      </c>
      <c r="W115" s="34" t="e">
        <f t="shared" ca="1" si="265"/>
        <v>#REF!</v>
      </c>
      <c r="X115" s="34" t="e">
        <f t="shared" ca="1" si="265"/>
        <v>#REF!</v>
      </c>
      <c r="Y115" s="34" t="e">
        <f t="shared" ca="1" si="265"/>
        <v>#REF!</v>
      </c>
      <c r="Z115" s="34" t="e">
        <f t="shared" ca="1" si="265"/>
        <v>#REF!</v>
      </c>
      <c r="AA115" s="34" t="e">
        <f t="shared" ca="1" si="265"/>
        <v>#REF!</v>
      </c>
      <c r="AB115" s="34" t="e">
        <f t="shared" ca="1" si="265"/>
        <v>#REF!</v>
      </c>
      <c r="AC115" s="34" t="e">
        <f t="shared" ca="1" si="265"/>
        <v>#REF!</v>
      </c>
      <c r="AD115" s="34" t="e">
        <f t="shared" ca="1" si="265"/>
        <v>#REF!</v>
      </c>
      <c r="AE115" s="34" t="e">
        <f t="shared" ca="1" si="265"/>
        <v>#REF!</v>
      </c>
      <c r="AF115" s="34" t="e">
        <f t="shared" ref="AF115" ca="1" si="266">AF108+AF42-AF85</f>
        <v>#REF!</v>
      </c>
      <c r="AG115" s="34" t="e">
        <f t="shared" ref="AG115:AI115" ca="1" si="267">AG108+AG42-AG85</f>
        <v>#REF!</v>
      </c>
      <c r="AH115" s="34" t="e">
        <f t="shared" ca="1" si="267"/>
        <v>#REF!</v>
      </c>
      <c r="AI115" s="34" t="e">
        <f t="shared" ca="1" si="267"/>
        <v>#REF!</v>
      </c>
      <c r="AJ115" s="34" t="e">
        <f t="shared" ref="AJ115:AN115" ca="1" si="268">AJ108+AJ42-AJ85</f>
        <v>#REF!</v>
      </c>
      <c r="AK115" s="34" t="e">
        <f t="shared" ca="1" si="268"/>
        <v>#REF!</v>
      </c>
      <c r="AL115" s="34" t="e">
        <f t="shared" ca="1" si="268"/>
        <v>#REF!</v>
      </c>
      <c r="AM115" s="34" t="e">
        <f t="shared" ca="1" si="268"/>
        <v>#REF!</v>
      </c>
      <c r="AN115" s="34" t="e">
        <f t="shared" ca="1" si="268"/>
        <v>#REF!</v>
      </c>
      <c r="AO115" s="34" t="e">
        <f t="shared" ref="AO115" ca="1" si="269">AO108+AO42-AO85</f>
        <v>#REF!</v>
      </c>
      <c r="AP115" s="34" t="e">
        <f t="shared" ref="AP115:AR115" ca="1" si="270">AP108+AP42-AP85</f>
        <v>#REF!</v>
      </c>
      <c r="AQ115" s="34" t="e">
        <f t="shared" ca="1" si="270"/>
        <v>#REF!</v>
      </c>
      <c r="AR115" s="34" t="e">
        <f t="shared" ca="1" si="270"/>
        <v>#REF!</v>
      </c>
      <c r="AS115" s="34" t="e">
        <f t="shared" ref="AS115" ca="1" si="271">AS108+AS42-AS85</f>
        <v>#REF!</v>
      </c>
    </row>
    <row r="116" spans="2:45">
      <c r="C116" s="56" t="s">
        <v>315</v>
      </c>
      <c r="D116" s="56" t="s">
        <v>66</v>
      </c>
      <c r="E116" s="57" t="str">
        <f>IF('Invoer Parameters'!D42=0%,"geen EV",IRR(F115:AS115))</f>
        <v>geen EV</v>
      </c>
    </row>
    <row r="118" spans="2:45">
      <c r="B118" s="58" t="s">
        <v>83</v>
      </c>
      <c r="C118" s="33" t="s">
        <v>47</v>
      </c>
      <c r="D118" s="33"/>
      <c r="E118" s="33"/>
      <c r="F118" s="59" t="str">
        <f t="shared" ref="F118:AE118" si="272">IF(F94&gt;0,(F108+F42+F92)/F94,"n.v.t")</f>
        <v>n.v.t</v>
      </c>
      <c r="G118" s="59" t="str">
        <f>IF(G94&gt;0,(G108+G42+G92)/G94,"n.v.t")</f>
        <v>n.v.t</v>
      </c>
      <c r="H118" s="59" t="str">
        <f t="shared" si="272"/>
        <v>n.v.t</v>
      </c>
      <c r="I118" s="59" t="str">
        <f t="shared" si="272"/>
        <v>n.v.t</v>
      </c>
      <c r="J118" s="59" t="str">
        <f t="shared" si="272"/>
        <v>n.v.t</v>
      </c>
      <c r="K118" s="59" t="str">
        <f t="shared" si="272"/>
        <v>n.v.t</v>
      </c>
      <c r="L118" s="59" t="str">
        <f t="shared" si="272"/>
        <v>n.v.t</v>
      </c>
      <c r="M118" s="59" t="str">
        <f t="shared" si="272"/>
        <v>n.v.t</v>
      </c>
      <c r="N118" s="59" t="str">
        <f t="shared" si="272"/>
        <v>n.v.t</v>
      </c>
      <c r="O118" s="59" t="str">
        <f t="shared" si="272"/>
        <v>n.v.t</v>
      </c>
      <c r="P118" s="59" t="str">
        <f t="shared" si="272"/>
        <v>n.v.t</v>
      </c>
      <c r="Q118" s="59" t="str">
        <f t="shared" si="272"/>
        <v>n.v.t</v>
      </c>
      <c r="R118" s="59" t="str">
        <f t="shared" si="272"/>
        <v>n.v.t</v>
      </c>
      <c r="S118" s="59" t="str">
        <f t="shared" si="272"/>
        <v>n.v.t</v>
      </c>
      <c r="T118" s="59" t="str">
        <f t="shared" si="272"/>
        <v>n.v.t</v>
      </c>
      <c r="U118" s="59" t="str">
        <f t="shared" si="272"/>
        <v>n.v.t</v>
      </c>
      <c r="V118" s="59" t="str">
        <f t="shared" si="272"/>
        <v>n.v.t</v>
      </c>
      <c r="W118" s="59" t="str">
        <f t="shared" si="272"/>
        <v>n.v.t</v>
      </c>
      <c r="X118" s="59" t="str">
        <f t="shared" si="272"/>
        <v>n.v.t</v>
      </c>
      <c r="Y118" s="59" t="str">
        <f t="shared" si="272"/>
        <v>n.v.t</v>
      </c>
      <c r="Z118" s="59" t="str">
        <f t="shared" si="272"/>
        <v>n.v.t</v>
      </c>
      <c r="AA118" s="59" t="str">
        <f t="shared" si="272"/>
        <v>n.v.t</v>
      </c>
      <c r="AB118" s="59" t="str">
        <f t="shared" si="272"/>
        <v>n.v.t</v>
      </c>
      <c r="AC118" s="59" t="str">
        <f t="shared" si="272"/>
        <v>n.v.t</v>
      </c>
      <c r="AD118" s="59" t="str">
        <f t="shared" si="272"/>
        <v>n.v.t</v>
      </c>
      <c r="AE118" s="59" t="str">
        <f t="shared" si="272"/>
        <v>n.v.t</v>
      </c>
      <c r="AF118" s="59" t="str">
        <f t="shared" ref="AF118" si="273">IF(AF94&gt;0,(AF108+AF42+AF92)/AF94,"n.v.t")</f>
        <v>n.v.t</v>
      </c>
      <c r="AG118" s="59" t="str">
        <f t="shared" ref="AG118:AI118" si="274">IF(AG94&gt;0,(AG108+AG42+AG92)/AG94,"n.v.t")</f>
        <v>n.v.t</v>
      </c>
      <c r="AH118" s="59" t="str">
        <f t="shared" si="274"/>
        <v>n.v.t</v>
      </c>
      <c r="AI118" s="59" t="str">
        <f t="shared" si="274"/>
        <v>n.v.t</v>
      </c>
      <c r="AJ118" s="59" t="str">
        <f t="shared" ref="AJ118:AN118" si="275">IF(AJ94&gt;0,(AJ108+AJ42+AJ92)/AJ94,"n.v.t")</f>
        <v>n.v.t</v>
      </c>
      <c r="AK118" s="59" t="str">
        <f t="shared" si="275"/>
        <v>n.v.t</v>
      </c>
      <c r="AL118" s="59" t="str">
        <f t="shared" si="275"/>
        <v>n.v.t</v>
      </c>
      <c r="AM118" s="59" t="str">
        <f t="shared" si="275"/>
        <v>n.v.t</v>
      </c>
      <c r="AN118" s="59" t="str">
        <f t="shared" si="275"/>
        <v>n.v.t</v>
      </c>
      <c r="AO118" s="59" t="str">
        <f t="shared" ref="AO118" si="276">IF(AO94&gt;0,(AO108+AO42+AO92)/AO94,"n.v.t")</f>
        <v>n.v.t</v>
      </c>
      <c r="AP118" s="59" t="str">
        <f t="shared" ref="AP118:AR118" si="277">IF(AP94&gt;0,(AP108+AP42+AP92)/AP94,"n.v.t")</f>
        <v>n.v.t</v>
      </c>
      <c r="AQ118" s="59" t="str">
        <f t="shared" si="277"/>
        <v>n.v.t</v>
      </c>
      <c r="AR118" s="59" t="str">
        <f t="shared" si="277"/>
        <v>n.v.t</v>
      </c>
      <c r="AS118" s="59" t="str">
        <f t="shared" ref="AS118" si="278">IF(AS94&gt;0,(AS108+AS42+AS92)/AS94,"n.v.t")</f>
        <v>n.v.t</v>
      </c>
    </row>
    <row r="119" spans="2:45">
      <c r="C119" s="56" t="s">
        <v>46</v>
      </c>
      <c r="D119" s="56" t="s">
        <v>67</v>
      </c>
      <c r="E119" s="60" t="e">
        <f ca="1">IF('Invoer Parameters'!D42=100%,"n.v.t.",(E108+E42+E92)/E94)</f>
        <v>#REF!</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row>
    <row r="120" spans="2:45">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row>
    <row r="121" spans="2:45">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row>
    <row r="124" spans="2:45" hidden="1">
      <c r="B124" s="28" t="s">
        <v>201</v>
      </c>
      <c r="C124" s="27" t="s">
        <v>202</v>
      </c>
      <c r="D124" s="68">
        <v>0.3</v>
      </c>
    </row>
    <row r="125" spans="2:45" hidden="1">
      <c r="C125" s="69" t="s">
        <v>203</v>
      </c>
      <c r="D125" s="70">
        <v>0.03</v>
      </c>
    </row>
    <row r="126" spans="2:45" hidden="1">
      <c r="C126" s="27" t="s">
        <v>204</v>
      </c>
      <c r="D126" s="68">
        <f>1-D124</f>
        <v>0.7</v>
      </c>
    </row>
    <row r="127" spans="2:45" hidden="1">
      <c r="C127" s="27" t="s">
        <v>205</v>
      </c>
      <c r="D127" s="68">
        <v>2.5000000000000001E-2</v>
      </c>
    </row>
    <row r="128" spans="2:45" hidden="1">
      <c r="C128" s="27" t="s">
        <v>206</v>
      </c>
      <c r="D128" s="68">
        <f>D124*D125+D126*D127</f>
        <v>2.6499999999999996E-2</v>
      </c>
    </row>
    <row r="129" spans="3:36" hidden="1"/>
    <row r="130" spans="3:36" hidden="1">
      <c r="C130" s="27" t="s">
        <v>214</v>
      </c>
      <c r="D130" s="27" t="s">
        <v>3</v>
      </c>
      <c r="E130" s="71" t="e">
        <f ca="1">SUM(F130:AJ130)</f>
        <v>#REF!</v>
      </c>
      <c r="F130" s="72" t="e">
        <f t="shared" ref="F130:AJ130" ca="1" si="279">(F110+F31)/(1+$D$128)^F2</f>
        <v>#REF!</v>
      </c>
      <c r="G130" s="72" t="e">
        <f t="shared" ca="1" si="279"/>
        <v>#REF!</v>
      </c>
      <c r="H130" s="72" t="e">
        <f t="shared" ca="1" si="279"/>
        <v>#REF!</v>
      </c>
      <c r="I130" s="72" t="e">
        <f t="shared" ca="1" si="279"/>
        <v>#REF!</v>
      </c>
      <c r="J130" s="72" t="e">
        <f t="shared" ca="1" si="279"/>
        <v>#REF!</v>
      </c>
      <c r="K130" s="72" t="e">
        <f t="shared" ca="1" si="279"/>
        <v>#REF!</v>
      </c>
      <c r="L130" s="72" t="e">
        <f t="shared" ca="1" si="279"/>
        <v>#REF!</v>
      </c>
      <c r="M130" s="72" t="e">
        <f t="shared" ca="1" si="279"/>
        <v>#REF!</v>
      </c>
      <c r="N130" s="72" t="e">
        <f t="shared" ca="1" si="279"/>
        <v>#REF!</v>
      </c>
      <c r="O130" s="72" t="e">
        <f t="shared" ca="1" si="279"/>
        <v>#REF!</v>
      </c>
      <c r="P130" s="72" t="e">
        <f t="shared" ca="1" si="279"/>
        <v>#REF!</v>
      </c>
      <c r="Q130" s="72" t="e">
        <f t="shared" ca="1" si="279"/>
        <v>#REF!</v>
      </c>
      <c r="R130" s="72" t="e">
        <f t="shared" ca="1" si="279"/>
        <v>#REF!</v>
      </c>
      <c r="S130" s="72" t="e">
        <f t="shared" ca="1" si="279"/>
        <v>#REF!</v>
      </c>
      <c r="T130" s="72" t="e">
        <f t="shared" ca="1" si="279"/>
        <v>#REF!</v>
      </c>
      <c r="U130" s="72" t="e">
        <f t="shared" ca="1" si="279"/>
        <v>#REF!</v>
      </c>
      <c r="V130" s="72" t="e">
        <f t="shared" ca="1" si="279"/>
        <v>#REF!</v>
      </c>
      <c r="W130" s="72" t="e">
        <f t="shared" ca="1" si="279"/>
        <v>#REF!</v>
      </c>
      <c r="X130" s="72" t="e">
        <f t="shared" ca="1" si="279"/>
        <v>#REF!</v>
      </c>
      <c r="Y130" s="72" t="e">
        <f t="shared" ca="1" si="279"/>
        <v>#REF!</v>
      </c>
      <c r="Z130" s="72" t="e">
        <f t="shared" ca="1" si="279"/>
        <v>#REF!</v>
      </c>
      <c r="AA130" s="72" t="e">
        <f t="shared" ca="1" si="279"/>
        <v>#REF!</v>
      </c>
      <c r="AB130" s="72" t="e">
        <f t="shared" ca="1" si="279"/>
        <v>#REF!</v>
      </c>
      <c r="AC130" s="72" t="e">
        <f t="shared" ca="1" si="279"/>
        <v>#REF!</v>
      </c>
      <c r="AD130" s="72" t="e">
        <f t="shared" ca="1" si="279"/>
        <v>#REF!</v>
      </c>
      <c r="AE130" s="72" t="e">
        <f t="shared" ca="1" si="279"/>
        <v>#REF!</v>
      </c>
      <c r="AF130" s="72" t="e">
        <f t="shared" ca="1" si="279"/>
        <v>#REF!</v>
      </c>
      <c r="AG130" s="72" t="e">
        <f t="shared" ca="1" si="279"/>
        <v>#REF!</v>
      </c>
      <c r="AH130" s="72" t="e">
        <f t="shared" ca="1" si="279"/>
        <v>#REF!</v>
      </c>
      <c r="AI130" s="72" t="e">
        <f t="shared" ca="1" si="279"/>
        <v>#REF!</v>
      </c>
      <c r="AJ130" s="72" t="e">
        <f t="shared" ca="1" si="279"/>
        <v>#REF!</v>
      </c>
    </row>
    <row r="131" spans="3:36" hidden="1">
      <c r="C131" s="27" t="s">
        <v>215</v>
      </c>
      <c r="D131" s="27" t="s">
        <v>1</v>
      </c>
      <c r="E131" s="71">
        <f>SUM(F131:AJ131)</f>
        <v>0</v>
      </c>
      <c r="F131" s="72">
        <f t="shared" ref="F131:AJ131" si="280">F10/(1+$D$128)^F2</f>
        <v>0</v>
      </c>
      <c r="G131" s="72">
        <f t="shared" si="280"/>
        <v>0</v>
      </c>
      <c r="H131" s="72">
        <f t="shared" si="280"/>
        <v>0</v>
      </c>
      <c r="I131" s="72">
        <f t="shared" si="280"/>
        <v>0</v>
      </c>
      <c r="J131" s="72">
        <f t="shared" si="280"/>
        <v>0</v>
      </c>
      <c r="K131" s="72">
        <f t="shared" si="280"/>
        <v>0</v>
      </c>
      <c r="L131" s="72">
        <f t="shared" si="280"/>
        <v>0</v>
      </c>
      <c r="M131" s="72">
        <f t="shared" si="280"/>
        <v>0</v>
      </c>
      <c r="N131" s="72">
        <f t="shared" si="280"/>
        <v>0</v>
      </c>
      <c r="O131" s="72">
        <f t="shared" si="280"/>
        <v>0</v>
      </c>
      <c r="P131" s="72">
        <f t="shared" si="280"/>
        <v>0</v>
      </c>
      <c r="Q131" s="72">
        <f t="shared" si="280"/>
        <v>0</v>
      </c>
      <c r="R131" s="72">
        <f t="shared" si="280"/>
        <v>0</v>
      </c>
      <c r="S131" s="72">
        <f t="shared" si="280"/>
        <v>0</v>
      </c>
      <c r="T131" s="72">
        <f t="shared" si="280"/>
        <v>0</v>
      </c>
      <c r="U131" s="72">
        <f t="shared" si="280"/>
        <v>0</v>
      </c>
      <c r="V131" s="72">
        <f t="shared" si="280"/>
        <v>0</v>
      </c>
      <c r="W131" s="72">
        <f t="shared" si="280"/>
        <v>0</v>
      </c>
      <c r="X131" s="72">
        <f t="shared" si="280"/>
        <v>0</v>
      </c>
      <c r="Y131" s="72">
        <f t="shared" si="280"/>
        <v>0</v>
      </c>
      <c r="Z131" s="72">
        <f t="shared" si="280"/>
        <v>0</v>
      </c>
      <c r="AA131" s="72">
        <f t="shared" si="280"/>
        <v>0</v>
      </c>
      <c r="AB131" s="72">
        <f t="shared" si="280"/>
        <v>0</v>
      </c>
      <c r="AC131" s="72">
        <f t="shared" si="280"/>
        <v>0</v>
      </c>
      <c r="AD131" s="72">
        <f t="shared" si="280"/>
        <v>0</v>
      </c>
      <c r="AE131" s="72">
        <f t="shared" si="280"/>
        <v>0</v>
      </c>
      <c r="AF131" s="72">
        <f t="shared" si="280"/>
        <v>0</v>
      </c>
      <c r="AG131" s="72">
        <f t="shared" si="280"/>
        <v>0</v>
      </c>
      <c r="AH131" s="72">
        <f t="shared" si="280"/>
        <v>0</v>
      </c>
      <c r="AI131" s="72">
        <f t="shared" si="280"/>
        <v>0</v>
      </c>
      <c r="AJ131" s="72">
        <f t="shared" si="280"/>
        <v>0</v>
      </c>
    </row>
    <row r="132" spans="3:36" hidden="1">
      <c r="C132" s="27" t="s">
        <v>207</v>
      </c>
      <c r="D132" s="27" t="s">
        <v>2</v>
      </c>
      <c r="E132" s="73" t="e">
        <f ca="1">E130/E131*1000</f>
        <v>#REF!</v>
      </c>
    </row>
    <row r="133" spans="3:36" hidden="1"/>
    <row r="134" spans="3:36" hidden="1">
      <c r="C134" s="27" t="s">
        <v>208</v>
      </c>
      <c r="D134" s="27" t="s">
        <v>3</v>
      </c>
      <c r="E134" s="71" t="e">
        <f ca="1">SUM(F134:AJ134)</f>
        <v>#REF!</v>
      </c>
      <c r="F134" s="72" t="e">
        <f t="shared" ref="F134:AJ134" ca="1" si="281">(F110+F31+F106)/(1+$D$128)^F2</f>
        <v>#REF!</v>
      </c>
      <c r="G134" s="72" t="e">
        <f t="shared" ca="1" si="281"/>
        <v>#REF!</v>
      </c>
      <c r="H134" s="72" t="e">
        <f t="shared" ca="1" si="281"/>
        <v>#REF!</v>
      </c>
      <c r="I134" s="72" t="e">
        <f t="shared" ca="1" si="281"/>
        <v>#REF!</v>
      </c>
      <c r="J134" s="72" t="e">
        <f t="shared" ca="1" si="281"/>
        <v>#REF!</v>
      </c>
      <c r="K134" s="72" t="e">
        <f t="shared" ca="1" si="281"/>
        <v>#REF!</v>
      </c>
      <c r="L134" s="72" t="e">
        <f t="shared" ca="1" si="281"/>
        <v>#REF!</v>
      </c>
      <c r="M134" s="72" t="e">
        <f t="shared" ca="1" si="281"/>
        <v>#REF!</v>
      </c>
      <c r="N134" s="72" t="e">
        <f t="shared" ca="1" si="281"/>
        <v>#REF!</v>
      </c>
      <c r="O134" s="72" t="e">
        <f t="shared" ca="1" si="281"/>
        <v>#REF!</v>
      </c>
      <c r="P134" s="72" t="e">
        <f t="shared" ca="1" si="281"/>
        <v>#REF!</v>
      </c>
      <c r="Q134" s="72" t="e">
        <f t="shared" ca="1" si="281"/>
        <v>#REF!</v>
      </c>
      <c r="R134" s="72" t="e">
        <f t="shared" ca="1" si="281"/>
        <v>#REF!</v>
      </c>
      <c r="S134" s="72" t="e">
        <f t="shared" ca="1" si="281"/>
        <v>#REF!</v>
      </c>
      <c r="T134" s="72" t="e">
        <f t="shared" ca="1" si="281"/>
        <v>#REF!</v>
      </c>
      <c r="U134" s="72" t="e">
        <f t="shared" ca="1" si="281"/>
        <v>#REF!</v>
      </c>
      <c r="V134" s="72" t="e">
        <f t="shared" ca="1" si="281"/>
        <v>#REF!</v>
      </c>
      <c r="W134" s="72" t="e">
        <f t="shared" ca="1" si="281"/>
        <v>#REF!</v>
      </c>
      <c r="X134" s="72" t="e">
        <f t="shared" ca="1" si="281"/>
        <v>#REF!</v>
      </c>
      <c r="Y134" s="72" t="e">
        <f t="shared" ca="1" si="281"/>
        <v>#REF!</v>
      </c>
      <c r="Z134" s="72" t="e">
        <f t="shared" ca="1" si="281"/>
        <v>#REF!</v>
      </c>
      <c r="AA134" s="72" t="e">
        <f t="shared" ca="1" si="281"/>
        <v>#REF!</v>
      </c>
      <c r="AB134" s="72" t="e">
        <f t="shared" ca="1" si="281"/>
        <v>#REF!</v>
      </c>
      <c r="AC134" s="72" t="e">
        <f t="shared" ca="1" si="281"/>
        <v>#REF!</v>
      </c>
      <c r="AD134" s="72" t="e">
        <f t="shared" ca="1" si="281"/>
        <v>#REF!</v>
      </c>
      <c r="AE134" s="72" t="e">
        <f t="shared" ca="1" si="281"/>
        <v>#REF!</v>
      </c>
      <c r="AF134" s="72" t="e">
        <f t="shared" ca="1" si="281"/>
        <v>#REF!</v>
      </c>
      <c r="AG134" s="72" t="e">
        <f t="shared" ca="1" si="281"/>
        <v>#REF!</v>
      </c>
      <c r="AH134" s="72" t="e">
        <f t="shared" ca="1" si="281"/>
        <v>#REF!</v>
      </c>
      <c r="AI134" s="72" t="e">
        <f t="shared" ca="1" si="281"/>
        <v>#REF!</v>
      </c>
      <c r="AJ134" s="72" t="e">
        <f t="shared" ca="1" si="281"/>
        <v>#REF!</v>
      </c>
    </row>
    <row r="135" spans="3:36" hidden="1">
      <c r="C135" s="27" t="s">
        <v>207</v>
      </c>
      <c r="D135" s="27" t="s">
        <v>2</v>
      </c>
      <c r="E135" s="74" t="e">
        <f ca="1">E134/E131*1000</f>
        <v>#REF!</v>
      </c>
    </row>
  </sheetData>
  <sheetProtection algorithmName="SHA-512" hashValue="8WvCeD9W5djtLkvmA5f2KERJJn6Tr8QoQ7JrBsF/QWZyJIpU8twrcsZW+VRzXo/WCk3yLyvRQDuFCil7LvxmLA==" saltValue="U/bi/MuTZngXZHfcVKmItw==" spinCount="100000" sheet="1" objects="1" scenarios="1"/>
  <mergeCells count="4">
    <mergeCell ref="B1:C1"/>
    <mergeCell ref="B12:B21"/>
    <mergeCell ref="B3:C3"/>
    <mergeCell ref="B2:C2"/>
  </mergeCells>
  <conditionalFormatting sqref="F96:AE96">
    <cfRule type="cellIs" dxfId="2" priority="3" operator="lessThan">
      <formula>0</formula>
    </cfRule>
  </conditionalFormatting>
  <conditionalFormatting sqref="AF96">
    <cfRule type="cellIs" dxfId="1" priority="2" operator="lessThan">
      <formula>0</formula>
    </cfRule>
  </conditionalFormatting>
  <conditionalFormatting sqref="AG96:AS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&amp;C&amp;8v.20190215&amp;R&amp;8&amp;P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R47"/>
  <sheetViews>
    <sheetView workbookViewId="0">
      <selection activeCell="B7" sqref="B7"/>
    </sheetView>
  </sheetViews>
  <sheetFormatPr defaultColWidth="8.85546875" defaultRowHeight="12.75"/>
  <cols>
    <col min="1" max="1" width="5.85546875" style="27" customWidth="1"/>
    <col min="2" max="2" width="32" style="27" customWidth="1"/>
    <col min="3" max="3" width="40.85546875" style="27" customWidth="1"/>
    <col min="4" max="4" width="7.140625" style="27" customWidth="1"/>
    <col min="5" max="5" width="14" style="27" customWidth="1"/>
    <col min="6" max="7" width="8.85546875" style="27"/>
    <col min="8" max="8" width="9.28515625" style="27" customWidth="1"/>
    <col min="9" max="16384" width="8.85546875" style="27"/>
  </cols>
  <sheetData>
    <row r="1" spans="2:44" ht="33.75" customHeight="1">
      <c r="B1" s="388" t="s">
        <v>200</v>
      </c>
      <c r="C1" s="338"/>
    </row>
    <row r="2" spans="2:44" ht="21" customHeight="1">
      <c r="B2" s="362" t="str">
        <f>Instructies!B2</f>
        <v>IJmuiden Ver kavel Beta - Versie 30-1-2024</v>
      </c>
      <c r="C2" s="362"/>
      <c r="D2" s="362"/>
    </row>
    <row r="3" spans="2:44">
      <c r="B3" s="28" t="s">
        <v>101</v>
      </c>
      <c r="C3" s="28" t="s">
        <v>56</v>
      </c>
    </row>
    <row r="4" spans="2:44">
      <c r="B4" s="27" t="str">
        <f>'Invoer Parameters'!B13</f>
        <v>Projectnaam</v>
      </c>
      <c r="C4" s="27">
        <f>'Invoer Parameters'!D13</f>
        <v>0</v>
      </c>
    </row>
    <row r="5" spans="2:44">
      <c r="B5" s="27" t="str">
        <f>'Invoer Parameters'!B14</f>
        <v>Naam aanvragende organisatie</v>
      </c>
      <c r="C5" s="27">
        <f>'Invoer Parameters'!D14</f>
        <v>0</v>
      </c>
    </row>
    <row r="6" spans="2:44">
      <c r="B6" s="27" t="s">
        <v>224</v>
      </c>
      <c r="C6" s="27">
        <f>OPEX!O1-OPEX!J1</f>
        <v>-2029</v>
      </c>
      <c r="D6" s="27" t="s">
        <v>34</v>
      </c>
    </row>
    <row r="7" spans="2:44">
      <c r="B7" s="27" t="str">
        <f>'Invoer Parameters'!B16</f>
        <v>Jaarproductie kavel Beta</v>
      </c>
    </row>
    <row r="8" spans="2:44">
      <c r="B8" s="27" t="str">
        <f>'Invoer Parameters'!B17</f>
        <v>Geïnstalleerd vermogen windpark</v>
      </c>
      <c r="C8" s="27">
        <f>'Invoer Parameters'!D17</f>
        <v>0</v>
      </c>
      <c r="D8" s="27" t="str">
        <f>'Invoer Parameters'!E17</f>
        <v>MW</v>
      </c>
    </row>
    <row r="9" spans="2:44">
      <c r="B9" s="27" t="str">
        <f>'Invoer Parameters'!B18</f>
        <v>Netto P50 jaarproductie</v>
      </c>
      <c r="C9" s="29">
        <f>'Invoer Parameters'!D18</f>
        <v>0</v>
      </c>
      <c r="D9" s="27" t="str">
        <f>'Invoer Parameters'!E18</f>
        <v>MWh</v>
      </c>
    </row>
    <row r="10" spans="2:44" hidden="1">
      <c r="B10" s="27">
        <f>'Invoer Parameters'!B31</f>
        <v>0</v>
      </c>
      <c r="C10" s="29"/>
    </row>
    <row r="11" spans="2:44" hidden="1">
      <c r="B11" s="27" t="str">
        <f>'Invoer Parameters'!B32</f>
        <v>Geïnstalleerd vermogen windpark</v>
      </c>
      <c r="C11" s="27">
        <f>'Invoer Parameters'!D32</f>
        <v>1E-3</v>
      </c>
      <c r="D11" s="27" t="str">
        <f>'Invoer Parameters'!E32</f>
        <v>MW</v>
      </c>
    </row>
    <row r="12" spans="2:44" hidden="1">
      <c r="B12" s="27" t="str">
        <f>'Invoer Parameters'!B33</f>
        <v>Netto P50 jaarproductie</v>
      </c>
      <c r="C12" s="29">
        <f>'Invoer Parameters'!D33</f>
        <v>1E-3</v>
      </c>
      <c r="D12" s="27" t="str">
        <f>'Invoer Parameters'!E33</f>
        <v>MWh</v>
      </c>
    </row>
    <row r="13" spans="2:44">
      <c r="C13" s="62"/>
    </row>
    <row r="14" spans="2:44">
      <c r="B14" s="28" t="s">
        <v>102</v>
      </c>
      <c r="E14" s="28" t="str">
        <f>Berekeningen!E1</f>
        <v>Investerings-jaar</v>
      </c>
      <c r="F14" s="28">
        <f>Berekeningen!F1</f>
        <v>0</v>
      </c>
      <c r="G14" s="28">
        <f>Berekeningen!G1</f>
        <v>1</v>
      </c>
      <c r="H14" s="28">
        <f>Berekeningen!H1</f>
        <v>2</v>
      </c>
      <c r="I14" s="28">
        <f>Berekeningen!I1</f>
        <v>3</v>
      </c>
      <c r="J14" s="28">
        <f>Berekeningen!J1</f>
        <v>4</v>
      </c>
      <c r="K14" s="28">
        <f>Berekeningen!K1</f>
        <v>5</v>
      </c>
      <c r="L14" s="28">
        <f>Berekeningen!L1</f>
        <v>6</v>
      </c>
      <c r="M14" s="28">
        <f>Berekeningen!M1</f>
        <v>7</v>
      </c>
      <c r="N14" s="28">
        <f>Berekeningen!N1</f>
        <v>8</v>
      </c>
      <c r="O14" s="28">
        <f>Berekeningen!O1</f>
        <v>9</v>
      </c>
      <c r="P14" s="28">
        <f>Berekeningen!P1</f>
        <v>10</v>
      </c>
      <c r="Q14" s="28">
        <f>Berekeningen!Q1</f>
        <v>11</v>
      </c>
      <c r="R14" s="28">
        <f>Berekeningen!R1</f>
        <v>12</v>
      </c>
      <c r="S14" s="28">
        <f>Berekeningen!S1</f>
        <v>13</v>
      </c>
      <c r="T14" s="28">
        <f>Berekeningen!T1</f>
        <v>14</v>
      </c>
      <c r="U14" s="28">
        <f>Berekeningen!U1</f>
        <v>15</v>
      </c>
      <c r="V14" s="28">
        <f>Berekeningen!V1</f>
        <v>16</v>
      </c>
      <c r="W14" s="28">
        <f>Berekeningen!W1</f>
        <v>17</v>
      </c>
      <c r="X14" s="28">
        <f>Berekeningen!X1</f>
        <v>18</v>
      </c>
      <c r="Y14" s="28">
        <f>Berekeningen!Y1</f>
        <v>19</v>
      </c>
      <c r="Z14" s="28">
        <f>Berekeningen!Z1</f>
        <v>20</v>
      </c>
      <c r="AA14" s="28">
        <f>Berekeningen!AA1</f>
        <v>21</v>
      </c>
      <c r="AB14" s="28">
        <f>Berekeningen!AB1</f>
        <v>22</v>
      </c>
      <c r="AC14" s="28">
        <f>Berekeningen!AC1</f>
        <v>23</v>
      </c>
      <c r="AD14" s="28">
        <f>Berekeningen!AD1</f>
        <v>24</v>
      </c>
      <c r="AE14" s="28">
        <f>Berekeningen!AE1</f>
        <v>25</v>
      </c>
      <c r="AF14" s="28">
        <f>Berekeningen!AF1</f>
        <v>26</v>
      </c>
      <c r="AG14" s="28">
        <f>Berekeningen!AG1</f>
        <v>27</v>
      </c>
      <c r="AH14" s="28">
        <f>Berekeningen!AH1</f>
        <v>28</v>
      </c>
      <c r="AI14" s="28">
        <f>Berekeningen!AI1</f>
        <v>29</v>
      </c>
      <c r="AJ14" s="28">
        <f>Berekeningen!AJ1</f>
        <v>30</v>
      </c>
      <c r="AK14" s="28">
        <f>Berekeningen!AK1</f>
        <v>31</v>
      </c>
      <c r="AL14" s="28">
        <f>Berekeningen!AL1</f>
        <v>32</v>
      </c>
      <c r="AM14" s="28">
        <f>Berekeningen!AM1</f>
        <v>33</v>
      </c>
      <c r="AN14" s="28">
        <f>Berekeningen!AN1</f>
        <v>34</v>
      </c>
      <c r="AO14" s="28">
        <f>Berekeningen!AO1</f>
        <v>35</v>
      </c>
      <c r="AP14" s="28">
        <f>Berekeningen!AP1</f>
        <v>36</v>
      </c>
      <c r="AQ14" s="28">
        <f>Berekeningen!AQ1</f>
        <v>37</v>
      </c>
      <c r="AR14" s="28">
        <f>Berekeningen!AR1</f>
        <v>38</v>
      </c>
    </row>
    <row r="15" spans="2:44">
      <c r="E15" s="28" t="str">
        <f>Berekeningen!E2</f>
        <v>Jaarnr.</v>
      </c>
      <c r="F15" s="28">
        <f>Berekeningen!F2</f>
        <v>0</v>
      </c>
      <c r="G15" s="28">
        <f>Berekeningen!G2</f>
        <v>1</v>
      </c>
      <c r="H15" s="28">
        <f>Berekeningen!H2</f>
        <v>2</v>
      </c>
      <c r="I15" s="28">
        <f>Berekeningen!I2</f>
        <v>3</v>
      </c>
      <c r="J15" s="28">
        <f>Berekeningen!J2</f>
        <v>4</v>
      </c>
      <c r="K15" s="28">
        <f>Berekeningen!K2</f>
        <v>5</v>
      </c>
      <c r="L15" s="28">
        <f>Berekeningen!L2</f>
        <v>6</v>
      </c>
      <c r="M15" s="28">
        <f>Berekeningen!M2</f>
        <v>7</v>
      </c>
      <c r="N15" s="28">
        <f>Berekeningen!N2</f>
        <v>8</v>
      </c>
      <c r="O15" s="28">
        <f>Berekeningen!O2</f>
        <v>9</v>
      </c>
      <c r="P15" s="28">
        <f>Berekeningen!P2</f>
        <v>10</v>
      </c>
      <c r="Q15" s="28">
        <f>Berekeningen!Q2</f>
        <v>11</v>
      </c>
      <c r="R15" s="28">
        <f>Berekeningen!R2</f>
        <v>12</v>
      </c>
      <c r="S15" s="28">
        <f>Berekeningen!S2</f>
        <v>13</v>
      </c>
      <c r="T15" s="28">
        <f>Berekeningen!T2</f>
        <v>14</v>
      </c>
      <c r="U15" s="28">
        <f>Berekeningen!U2</f>
        <v>15</v>
      </c>
      <c r="V15" s="28">
        <f>Berekeningen!V2</f>
        <v>16</v>
      </c>
      <c r="W15" s="28">
        <f>Berekeningen!W2</f>
        <v>17</v>
      </c>
      <c r="X15" s="28">
        <f>Berekeningen!X2</f>
        <v>18</v>
      </c>
      <c r="Y15" s="28">
        <f>Berekeningen!Y2</f>
        <v>19</v>
      </c>
      <c r="Z15" s="28">
        <f>Berekeningen!Z2</f>
        <v>20</v>
      </c>
      <c r="AA15" s="28">
        <f>Berekeningen!AA2</f>
        <v>21</v>
      </c>
      <c r="AB15" s="28">
        <f>Berekeningen!AB2</f>
        <v>22</v>
      </c>
      <c r="AC15" s="28">
        <f>Berekeningen!AC2</f>
        <v>23</v>
      </c>
      <c r="AD15" s="28">
        <f>Berekeningen!AD2</f>
        <v>24</v>
      </c>
      <c r="AE15" s="28">
        <f>Berekeningen!AE2</f>
        <v>25</v>
      </c>
      <c r="AF15" s="28">
        <f>Berekeningen!AF2</f>
        <v>26</v>
      </c>
      <c r="AG15" s="28">
        <f>Berekeningen!AG2</f>
        <v>27</v>
      </c>
      <c r="AH15" s="28">
        <f>Berekeningen!AH2</f>
        <v>28</v>
      </c>
      <c r="AI15" s="28">
        <f>Berekeningen!AI2</f>
        <v>29</v>
      </c>
      <c r="AJ15" s="28">
        <f>Berekeningen!AJ2</f>
        <v>30</v>
      </c>
      <c r="AK15" s="28">
        <f>Berekeningen!AK2</f>
        <v>31</v>
      </c>
      <c r="AL15" s="28">
        <f>Berekeningen!AL2</f>
        <v>32</v>
      </c>
      <c r="AM15" s="28">
        <f>Berekeningen!AM2</f>
        <v>33</v>
      </c>
      <c r="AN15" s="28">
        <f>Berekeningen!AN2</f>
        <v>34</v>
      </c>
      <c r="AO15" s="28">
        <f>Berekeningen!AO2</f>
        <v>35</v>
      </c>
      <c r="AP15" s="28">
        <f>Berekeningen!AP2</f>
        <v>36</v>
      </c>
      <c r="AQ15" s="28">
        <f>Berekeningen!AQ2</f>
        <v>37</v>
      </c>
      <c r="AR15" s="28">
        <f>Berekeningen!AR2</f>
        <v>38</v>
      </c>
    </row>
    <row r="17" spans="2:44" ht="25.5">
      <c r="B17" s="31" t="s">
        <v>33</v>
      </c>
      <c r="C17" s="28" t="s">
        <v>15</v>
      </c>
      <c r="D17" s="28" t="s">
        <v>12</v>
      </c>
      <c r="E17" s="31" t="s">
        <v>61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2:44">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2:44">
      <c r="B19" s="27" t="str">
        <f>Berekeningen!B24</f>
        <v>MIE</v>
      </c>
      <c r="C19" s="27" t="str">
        <f>Berekeningen!C24</f>
        <v>Markt Inkomsten Elektriciteit (Qtot*MP)</v>
      </c>
      <c r="D19" s="27" t="str">
        <f>Berekeningen!D24</f>
        <v>k€</v>
      </c>
      <c r="E19" s="29" t="e">
        <f ca="1">Berekeningen!E24</f>
        <v>#REF!</v>
      </c>
      <c r="F19" s="29" t="e">
        <f ca="1">Berekeningen!F24</f>
        <v>#REF!</v>
      </c>
      <c r="G19" s="29" t="e">
        <f ca="1">Berekeningen!G24</f>
        <v>#REF!</v>
      </c>
      <c r="H19" s="29" t="e">
        <f ca="1">Berekeningen!H24</f>
        <v>#REF!</v>
      </c>
      <c r="I19" s="29" t="e">
        <f ca="1">Berekeningen!I24</f>
        <v>#REF!</v>
      </c>
      <c r="J19" s="29" t="e">
        <f ca="1">Berekeningen!J24</f>
        <v>#REF!</v>
      </c>
      <c r="K19" s="29" t="e">
        <f ca="1">Berekeningen!K24</f>
        <v>#REF!</v>
      </c>
      <c r="L19" s="29" t="e">
        <f ca="1">Berekeningen!L24</f>
        <v>#REF!</v>
      </c>
      <c r="M19" s="29" t="e">
        <f ca="1">Berekeningen!M24</f>
        <v>#REF!</v>
      </c>
      <c r="N19" s="29" t="e">
        <f ca="1">Berekeningen!N24</f>
        <v>#REF!</v>
      </c>
      <c r="O19" s="29" t="e">
        <f ca="1">Berekeningen!O24</f>
        <v>#REF!</v>
      </c>
      <c r="P19" s="29" t="e">
        <f ca="1">Berekeningen!P24</f>
        <v>#REF!</v>
      </c>
      <c r="Q19" s="29" t="e">
        <f ca="1">Berekeningen!Q24</f>
        <v>#REF!</v>
      </c>
      <c r="R19" s="29" t="e">
        <f ca="1">Berekeningen!R24</f>
        <v>#REF!</v>
      </c>
      <c r="S19" s="29" t="e">
        <f ca="1">Berekeningen!S24</f>
        <v>#REF!</v>
      </c>
      <c r="T19" s="29" t="e">
        <f ca="1">Berekeningen!T24</f>
        <v>#REF!</v>
      </c>
      <c r="U19" s="29" t="e">
        <f ca="1">Berekeningen!U24</f>
        <v>#REF!</v>
      </c>
      <c r="V19" s="29" t="e">
        <f ca="1">Berekeningen!V24</f>
        <v>#REF!</v>
      </c>
      <c r="W19" s="29" t="e">
        <f ca="1">Berekeningen!W24</f>
        <v>#REF!</v>
      </c>
      <c r="X19" s="29" t="e">
        <f ca="1">Berekeningen!X24</f>
        <v>#REF!</v>
      </c>
      <c r="Y19" s="29" t="e">
        <f ca="1">Berekeningen!Y24</f>
        <v>#REF!</v>
      </c>
      <c r="Z19" s="29" t="e">
        <f ca="1">Berekeningen!Z24</f>
        <v>#REF!</v>
      </c>
      <c r="AA19" s="29" t="e">
        <f ca="1">Berekeningen!AA24</f>
        <v>#REF!</v>
      </c>
      <c r="AB19" s="29" t="e">
        <f ca="1">Berekeningen!AB24</f>
        <v>#REF!</v>
      </c>
      <c r="AC19" s="29" t="e">
        <f ca="1">Berekeningen!AC24</f>
        <v>#REF!</v>
      </c>
      <c r="AD19" s="29" t="e">
        <f ca="1">Berekeningen!AD24</f>
        <v>#REF!</v>
      </c>
      <c r="AE19" s="29" t="e">
        <f ca="1">Berekeningen!AE24</f>
        <v>#REF!</v>
      </c>
      <c r="AF19" s="29" t="e">
        <f ca="1">Berekeningen!AF24</f>
        <v>#REF!</v>
      </c>
      <c r="AG19" s="29" t="e">
        <f ca="1">Berekeningen!AG24</f>
        <v>#REF!</v>
      </c>
      <c r="AH19" s="29" t="e">
        <f ca="1">Berekeningen!AH24</f>
        <v>#REF!</v>
      </c>
      <c r="AI19" s="29" t="e">
        <f ca="1">Berekeningen!AI24</f>
        <v>#REF!</v>
      </c>
      <c r="AJ19" s="29" t="e">
        <f ca="1">Berekeningen!AJ24</f>
        <v>#REF!</v>
      </c>
      <c r="AK19" s="29" t="e">
        <f ca="1">Berekeningen!AK24</f>
        <v>#REF!</v>
      </c>
      <c r="AL19" s="29" t="e">
        <f ca="1">Berekeningen!AL24</f>
        <v>#REF!</v>
      </c>
      <c r="AM19" s="29" t="e">
        <f ca="1">Berekeningen!AM24</f>
        <v>#REF!</v>
      </c>
      <c r="AN19" s="29" t="e">
        <f ca="1">Berekeningen!AN24</f>
        <v>#REF!</v>
      </c>
      <c r="AO19" s="29" t="e">
        <f ca="1">Berekeningen!AO24</f>
        <v>#REF!</v>
      </c>
      <c r="AP19" s="29" t="e">
        <f ca="1">Berekeningen!AP24</f>
        <v>#REF!</v>
      </c>
      <c r="AQ19" s="29" t="e">
        <f ca="1">Berekeningen!AQ24</f>
        <v>#REF!</v>
      </c>
      <c r="AR19" s="29" t="e">
        <f ca="1">Berekeningen!AR24</f>
        <v>#REF!</v>
      </c>
    </row>
    <row r="20" spans="2:44">
      <c r="B20" s="302" t="str">
        <f>Berekeningen!B27</f>
        <v>GVO</v>
      </c>
      <c r="C20" s="27" t="str">
        <f>Berekeningen!C27</f>
        <v>Garanties van oorsprong</v>
      </c>
      <c r="D20" s="27" t="str">
        <f>Berekeningen!D27</f>
        <v>k€</v>
      </c>
      <c r="E20" s="29" t="e">
        <f ca="1">Berekeningen!E27</f>
        <v>#REF!</v>
      </c>
      <c r="F20" s="29" t="e">
        <f ca="1">Berekeningen!F27</f>
        <v>#REF!</v>
      </c>
      <c r="G20" s="29" t="e">
        <f ca="1">Berekeningen!G27</f>
        <v>#REF!</v>
      </c>
      <c r="H20" s="29" t="e">
        <f ca="1">Berekeningen!H27</f>
        <v>#REF!</v>
      </c>
      <c r="I20" s="29" t="e">
        <f ca="1">Berekeningen!I27</f>
        <v>#REF!</v>
      </c>
      <c r="J20" s="29" t="e">
        <f ca="1">Berekeningen!J27</f>
        <v>#REF!</v>
      </c>
      <c r="K20" s="29" t="e">
        <f ca="1">Berekeningen!K27</f>
        <v>#REF!</v>
      </c>
      <c r="L20" s="29" t="e">
        <f ca="1">Berekeningen!L27</f>
        <v>#REF!</v>
      </c>
      <c r="M20" s="29" t="e">
        <f ca="1">Berekeningen!M27</f>
        <v>#REF!</v>
      </c>
      <c r="N20" s="29" t="e">
        <f ca="1">Berekeningen!N27</f>
        <v>#REF!</v>
      </c>
      <c r="O20" s="29" t="e">
        <f ca="1">Berekeningen!O27</f>
        <v>#REF!</v>
      </c>
      <c r="P20" s="29" t="e">
        <f ca="1">Berekeningen!P27</f>
        <v>#REF!</v>
      </c>
      <c r="Q20" s="29" t="e">
        <f ca="1">Berekeningen!Q27</f>
        <v>#REF!</v>
      </c>
      <c r="R20" s="29" t="e">
        <f ca="1">Berekeningen!R27</f>
        <v>#REF!</v>
      </c>
      <c r="S20" s="29" t="e">
        <f ca="1">Berekeningen!S27</f>
        <v>#REF!</v>
      </c>
      <c r="T20" s="29" t="e">
        <f ca="1">Berekeningen!T27</f>
        <v>#REF!</v>
      </c>
      <c r="U20" s="29" t="e">
        <f ca="1">Berekeningen!U27</f>
        <v>#REF!</v>
      </c>
      <c r="V20" s="29" t="e">
        <f ca="1">Berekeningen!V27</f>
        <v>#REF!</v>
      </c>
      <c r="W20" s="29" t="e">
        <f ca="1">Berekeningen!W27</f>
        <v>#REF!</v>
      </c>
      <c r="X20" s="29" t="e">
        <f ca="1">Berekeningen!X27</f>
        <v>#REF!</v>
      </c>
      <c r="Y20" s="29" t="e">
        <f ca="1">Berekeningen!Y27</f>
        <v>#REF!</v>
      </c>
      <c r="Z20" s="29" t="e">
        <f ca="1">Berekeningen!Z27</f>
        <v>#REF!</v>
      </c>
      <c r="AA20" s="29" t="e">
        <f ca="1">Berekeningen!AA27</f>
        <v>#REF!</v>
      </c>
      <c r="AB20" s="29" t="e">
        <f ca="1">Berekeningen!AB27</f>
        <v>#REF!</v>
      </c>
      <c r="AC20" s="29" t="e">
        <f ca="1">Berekeningen!AC27</f>
        <v>#REF!</v>
      </c>
      <c r="AD20" s="29" t="e">
        <f ca="1">Berekeningen!AD27</f>
        <v>#REF!</v>
      </c>
      <c r="AE20" s="29" t="e">
        <f ca="1">Berekeningen!AE27</f>
        <v>#REF!</v>
      </c>
      <c r="AF20" s="29" t="e">
        <f ca="1">Berekeningen!AF27</f>
        <v>#REF!</v>
      </c>
      <c r="AG20" s="29" t="e">
        <f ca="1">Berekeningen!AG27</f>
        <v>#REF!</v>
      </c>
      <c r="AH20" s="29" t="e">
        <f ca="1">Berekeningen!AH27</f>
        <v>#REF!</v>
      </c>
      <c r="AI20" s="29" t="e">
        <f ca="1">Berekeningen!AI27</f>
        <v>#REF!</v>
      </c>
      <c r="AJ20" s="29" t="e">
        <f ca="1">Berekeningen!AJ27</f>
        <v>#REF!</v>
      </c>
      <c r="AK20" s="29" t="e">
        <f ca="1">Berekeningen!AK27</f>
        <v>#REF!</v>
      </c>
      <c r="AL20" s="29" t="e">
        <f ca="1">Berekeningen!AL27</f>
        <v>#REF!</v>
      </c>
      <c r="AM20" s="29" t="e">
        <f ca="1">Berekeningen!AM27</f>
        <v>#REF!</v>
      </c>
      <c r="AN20" s="29" t="e">
        <f ca="1">Berekeningen!AN27</f>
        <v>#REF!</v>
      </c>
      <c r="AO20" s="29" t="e">
        <f ca="1">Berekeningen!AO27</f>
        <v>#REF!</v>
      </c>
      <c r="AP20" s="29" t="e">
        <f ca="1">Berekeningen!AP27</f>
        <v>#REF!</v>
      </c>
      <c r="AQ20" s="29" t="e">
        <f ca="1">Berekeningen!AQ27</f>
        <v>#REF!</v>
      </c>
      <c r="AR20" s="29" t="e">
        <f ca="1">Berekeningen!AR27</f>
        <v>#REF!</v>
      </c>
    </row>
    <row r="21" spans="2:44">
      <c r="B21" s="304" t="s">
        <v>326</v>
      </c>
      <c r="C21" s="27">
        <f>Berekeningen!C28</f>
        <v>0</v>
      </c>
      <c r="D21" s="27" t="str">
        <f>Berekeningen!D28</f>
        <v>k€</v>
      </c>
      <c r="E21" s="29" t="e">
        <f ca="1">Berekeningen!E28</f>
        <v>#REF!</v>
      </c>
      <c r="F21" s="29" t="e">
        <f ca="1">Berekeningen!F28</f>
        <v>#REF!</v>
      </c>
      <c r="G21" s="29" t="e">
        <f ca="1">Berekeningen!G28</f>
        <v>#REF!</v>
      </c>
      <c r="H21" s="29" t="e">
        <f ca="1">Berekeningen!H28</f>
        <v>#REF!</v>
      </c>
      <c r="I21" s="29" t="e">
        <f ca="1">Berekeningen!I28</f>
        <v>#REF!</v>
      </c>
      <c r="J21" s="29" t="e">
        <f ca="1">Berekeningen!J28</f>
        <v>#REF!</v>
      </c>
      <c r="K21" s="29" t="e">
        <f ca="1">Berekeningen!K28</f>
        <v>#REF!</v>
      </c>
      <c r="L21" s="29" t="e">
        <f ca="1">Berekeningen!L28</f>
        <v>#REF!</v>
      </c>
      <c r="M21" s="29" t="e">
        <f ca="1">Berekeningen!M28</f>
        <v>#REF!</v>
      </c>
      <c r="N21" s="29" t="e">
        <f ca="1">Berekeningen!N28</f>
        <v>#REF!</v>
      </c>
      <c r="O21" s="29" t="e">
        <f ca="1">Berekeningen!O28</f>
        <v>#REF!</v>
      </c>
      <c r="P21" s="29" t="e">
        <f ca="1">Berekeningen!P28</f>
        <v>#REF!</v>
      </c>
      <c r="Q21" s="29" t="e">
        <f ca="1">Berekeningen!Q28</f>
        <v>#REF!</v>
      </c>
      <c r="R21" s="29" t="e">
        <f ca="1">Berekeningen!R28</f>
        <v>#REF!</v>
      </c>
      <c r="S21" s="29" t="e">
        <f ca="1">Berekeningen!S28</f>
        <v>#REF!</v>
      </c>
      <c r="T21" s="29" t="e">
        <f ca="1">Berekeningen!T28</f>
        <v>#REF!</v>
      </c>
      <c r="U21" s="29" t="e">
        <f ca="1">Berekeningen!U28</f>
        <v>#REF!</v>
      </c>
      <c r="V21" s="29" t="e">
        <f ca="1">Berekeningen!V28</f>
        <v>#REF!</v>
      </c>
      <c r="W21" s="29" t="e">
        <f ca="1">Berekeningen!W28</f>
        <v>#REF!</v>
      </c>
      <c r="X21" s="29" t="e">
        <f ca="1">Berekeningen!X28</f>
        <v>#REF!</v>
      </c>
      <c r="Y21" s="29" t="e">
        <f ca="1">Berekeningen!Y28</f>
        <v>#REF!</v>
      </c>
      <c r="Z21" s="29" t="e">
        <f ca="1">Berekeningen!Z28</f>
        <v>#REF!</v>
      </c>
      <c r="AA21" s="29" t="e">
        <f ca="1">Berekeningen!AA28</f>
        <v>#REF!</v>
      </c>
      <c r="AB21" s="29" t="e">
        <f ca="1">Berekeningen!AB28</f>
        <v>#REF!</v>
      </c>
      <c r="AC21" s="29" t="e">
        <f ca="1">Berekeningen!AC28</f>
        <v>#REF!</v>
      </c>
      <c r="AD21" s="29" t="e">
        <f ca="1">Berekeningen!AD28</f>
        <v>#REF!</v>
      </c>
      <c r="AE21" s="29" t="e">
        <f ca="1">Berekeningen!AE28</f>
        <v>#REF!</v>
      </c>
      <c r="AF21" s="29" t="e">
        <f ca="1">Berekeningen!AF28</f>
        <v>#REF!</v>
      </c>
      <c r="AG21" s="29" t="e">
        <f ca="1">Berekeningen!AG28</f>
        <v>#REF!</v>
      </c>
      <c r="AH21" s="29" t="e">
        <f ca="1">Berekeningen!AH28</f>
        <v>#REF!</v>
      </c>
      <c r="AI21" s="29" t="e">
        <f ca="1">Berekeningen!AI28</f>
        <v>#REF!</v>
      </c>
      <c r="AJ21" s="29" t="e">
        <f ca="1">Berekeningen!AJ28</f>
        <v>#REF!</v>
      </c>
      <c r="AK21" s="29" t="e">
        <f ca="1">Berekeningen!AK28</f>
        <v>#REF!</v>
      </c>
      <c r="AL21" s="29" t="e">
        <f ca="1">Berekeningen!AL28</f>
        <v>#REF!</v>
      </c>
      <c r="AM21" s="29" t="e">
        <f ca="1">Berekeningen!AM28</f>
        <v>#REF!</v>
      </c>
      <c r="AN21" s="29" t="e">
        <f ca="1">Berekeningen!AN28</f>
        <v>#REF!</v>
      </c>
      <c r="AO21" s="29" t="e">
        <f ca="1">Berekeningen!AO28</f>
        <v>#REF!</v>
      </c>
      <c r="AP21" s="29" t="e">
        <f ca="1">Berekeningen!AP28</f>
        <v>#REF!</v>
      </c>
      <c r="AQ21" s="29" t="e">
        <f ca="1">Berekeningen!AQ28</f>
        <v>#REF!</v>
      </c>
      <c r="AR21" s="29" t="e">
        <f ca="1">Berekeningen!AR28</f>
        <v>#REF!</v>
      </c>
    </row>
    <row r="22" spans="2:44">
      <c r="B22" s="303" t="str">
        <f>Berekeningen!B29</f>
        <v>TIE = MIE + GVO +EI</v>
      </c>
      <c r="C22" s="33" t="str">
        <f>Berekeningen!C29</f>
        <v>Totale Inkomsten Elektriciteitsproductie</v>
      </c>
      <c r="D22" s="33" t="str">
        <f>Berekeningen!D29</f>
        <v>k€</v>
      </c>
      <c r="E22" s="34" t="e">
        <f ca="1">Berekeningen!E29</f>
        <v>#REF!</v>
      </c>
      <c r="F22" s="34" t="e">
        <f ca="1">Berekeningen!F29</f>
        <v>#REF!</v>
      </c>
      <c r="G22" s="34" t="e">
        <f ca="1">Berekeningen!G29</f>
        <v>#REF!</v>
      </c>
      <c r="H22" s="34" t="e">
        <f ca="1">Berekeningen!H29</f>
        <v>#REF!</v>
      </c>
      <c r="I22" s="34" t="e">
        <f ca="1">Berekeningen!I29</f>
        <v>#REF!</v>
      </c>
      <c r="J22" s="34" t="e">
        <f ca="1">Berekeningen!J29</f>
        <v>#REF!</v>
      </c>
      <c r="K22" s="34" t="e">
        <f ca="1">Berekeningen!K29</f>
        <v>#REF!</v>
      </c>
      <c r="L22" s="34" t="e">
        <f ca="1">Berekeningen!L29</f>
        <v>#REF!</v>
      </c>
      <c r="M22" s="34" t="e">
        <f ca="1">Berekeningen!M29</f>
        <v>#REF!</v>
      </c>
      <c r="N22" s="34" t="e">
        <f ca="1">Berekeningen!N29</f>
        <v>#REF!</v>
      </c>
      <c r="O22" s="34" t="e">
        <f ca="1">Berekeningen!O29</f>
        <v>#REF!</v>
      </c>
      <c r="P22" s="34" t="e">
        <f ca="1">Berekeningen!P29</f>
        <v>#REF!</v>
      </c>
      <c r="Q22" s="34" t="e">
        <f ca="1">Berekeningen!Q29</f>
        <v>#REF!</v>
      </c>
      <c r="R22" s="34" t="e">
        <f ca="1">Berekeningen!R29</f>
        <v>#REF!</v>
      </c>
      <c r="S22" s="34" t="e">
        <f ca="1">Berekeningen!S29</f>
        <v>#REF!</v>
      </c>
      <c r="T22" s="34" t="e">
        <f ca="1">Berekeningen!T29</f>
        <v>#REF!</v>
      </c>
      <c r="U22" s="34" t="e">
        <f ca="1">Berekeningen!U29</f>
        <v>#REF!</v>
      </c>
      <c r="V22" s="34" t="e">
        <f ca="1">Berekeningen!V29</f>
        <v>#REF!</v>
      </c>
      <c r="W22" s="34" t="e">
        <f ca="1">Berekeningen!W29</f>
        <v>#REF!</v>
      </c>
      <c r="X22" s="34" t="e">
        <f ca="1">Berekeningen!X29</f>
        <v>#REF!</v>
      </c>
      <c r="Y22" s="34" t="e">
        <f ca="1">Berekeningen!Y29</f>
        <v>#REF!</v>
      </c>
      <c r="Z22" s="34" t="e">
        <f ca="1">Berekeningen!Z29</f>
        <v>#REF!</v>
      </c>
      <c r="AA22" s="34" t="e">
        <f ca="1">Berekeningen!AA29</f>
        <v>#REF!</v>
      </c>
      <c r="AB22" s="34" t="e">
        <f ca="1">Berekeningen!AB29</f>
        <v>#REF!</v>
      </c>
      <c r="AC22" s="34" t="e">
        <f ca="1">Berekeningen!AC29</f>
        <v>#REF!</v>
      </c>
      <c r="AD22" s="34" t="e">
        <f ca="1">Berekeningen!AD29</f>
        <v>#REF!</v>
      </c>
      <c r="AE22" s="34" t="e">
        <f ca="1">Berekeningen!AE29</f>
        <v>#REF!</v>
      </c>
      <c r="AF22" s="34" t="e">
        <f ca="1">Berekeningen!AF29</f>
        <v>#REF!</v>
      </c>
      <c r="AG22" s="34" t="e">
        <f ca="1">Berekeningen!AG29</f>
        <v>#REF!</v>
      </c>
      <c r="AH22" s="34" t="e">
        <f ca="1">Berekeningen!AH29</f>
        <v>#REF!</v>
      </c>
      <c r="AI22" s="34" t="e">
        <f ca="1">Berekeningen!AI29</f>
        <v>#REF!</v>
      </c>
      <c r="AJ22" s="34" t="e">
        <f ca="1">Berekeningen!AJ29</f>
        <v>#REF!</v>
      </c>
      <c r="AK22" s="34" t="e">
        <f ca="1">Berekeningen!AK29</f>
        <v>#REF!</v>
      </c>
      <c r="AL22" s="34" t="e">
        <f ca="1">Berekeningen!AL29</f>
        <v>#REF!</v>
      </c>
      <c r="AM22" s="34" t="e">
        <f ca="1">Berekeningen!AM29</f>
        <v>#REF!</v>
      </c>
      <c r="AN22" s="34" t="e">
        <f ca="1">Berekeningen!AN29</f>
        <v>#REF!</v>
      </c>
      <c r="AO22" s="34" t="e">
        <f ca="1">Berekeningen!AO29</f>
        <v>#REF!</v>
      </c>
      <c r="AP22" s="34" t="e">
        <f ca="1">Berekeningen!AP29</f>
        <v>#REF!</v>
      </c>
      <c r="AQ22" s="34" t="e">
        <f ca="1">Berekeningen!AQ29</f>
        <v>#REF!</v>
      </c>
      <c r="AR22" s="34" t="e">
        <f ca="1">Berekeningen!AR29</f>
        <v>#REF!</v>
      </c>
    </row>
    <row r="23" spans="2:44">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2:44">
      <c r="B24" s="27" t="str">
        <f>Berekeningen!B31</f>
        <v>TOK</v>
      </c>
      <c r="C24" s="27" t="str">
        <f>Berekeningen!C31</f>
        <v>Totale Operationele Kosten</v>
      </c>
      <c r="D24" s="27" t="str">
        <f>Berekeningen!D31</f>
        <v>k€</v>
      </c>
      <c r="E24" s="29" t="e">
        <f ca="1">Berekeningen!E31</f>
        <v>#REF!</v>
      </c>
      <c r="F24" s="29" t="e">
        <f ca="1">Berekeningen!F31</f>
        <v>#REF!</v>
      </c>
      <c r="G24" s="29" t="e">
        <f ca="1">Berekeningen!G31</f>
        <v>#REF!</v>
      </c>
      <c r="H24" s="29" t="e">
        <f ca="1">Berekeningen!H31</f>
        <v>#REF!</v>
      </c>
      <c r="I24" s="29" t="e">
        <f ca="1">Berekeningen!I31</f>
        <v>#REF!</v>
      </c>
      <c r="J24" s="29" t="e">
        <f ca="1">Berekeningen!J31</f>
        <v>#REF!</v>
      </c>
      <c r="K24" s="29" t="e">
        <f ca="1">Berekeningen!K31</f>
        <v>#REF!</v>
      </c>
      <c r="L24" s="29" t="e">
        <f ca="1">Berekeningen!L31</f>
        <v>#REF!</v>
      </c>
      <c r="M24" s="29" t="e">
        <f ca="1">Berekeningen!M31</f>
        <v>#REF!</v>
      </c>
      <c r="N24" s="29" t="e">
        <f ca="1">Berekeningen!N31</f>
        <v>#REF!</v>
      </c>
      <c r="O24" s="29" t="e">
        <f ca="1">Berekeningen!O31</f>
        <v>#REF!</v>
      </c>
      <c r="P24" s="29" t="e">
        <f ca="1">Berekeningen!P31</f>
        <v>#REF!</v>
      </c>
      <c r="Q24" s="29" t="e">
        <f ca="1">Berekeningen!Q31</f>
        <v>#REF!</v>
      </c>
      <c r="R24" s="29" t="e">
        <f ca="1">Berekeningen!R31</f>
        <v>#REF!</v>
      </c>
      <c r="S24" s="29" t="e">
        <f ca="1">Berekeningen!S31</f>
        <v>#REF!</v>
      </c>
      <c r="T24" s="29" t="e">
        <f ca="1">Berekeningen!T31</f>
        <v>#REF!</v>
      </c>
      <c r="U24" s="29" t="e">
        <f ca="1">Berekeningen!U31</f>
        <v>#REF!</v>
      </c>
      <c r="V24" s="29" t="e">
        <f ca="1">Berekeningen!V31</f>
        <v>#REF!</v>
      </c>
      <c r="W24" s="29" t="e">
        <f ca="1">Berekeningen!W31</f>
        <v>#REF!</v>
      </c>
      <c r="X24" s="29" t="e">
        <f ca="1">Berekeningen!X31</f>
        <v>#REF!</v>
      </c>
      <c r="Y24" s="29" t="e">
        <f ca="1">Berekeningen!Y31</f>
        <v>#REF!</v>
      </c>
      <c r="Z24" s="29" t="e">
        <f ca="1">Berekeningen!Z31</f>
        <v>#REF!</v>
      </c>
      <c r="AA24" s="29" t="e">
        <f ca="1">Berekeningen!AA31</f>
        <v>#REF!</v>
      </c>
      <c r="AB24" s="29" t="e">
        <f ca="1">Berekeningen!AB31</f>
        <v>#REF!</v>
      </c>
      <c r="AC24" s="29" t="e">
        <f ca="1">Berekeningen!AC31</f>
        <v>#REF!</v>
      </c>
      <c r="AD24" s="29" t="e">
        <f ca="1">Berekeningen!AD31</f>
        <v>#REF!</v>
      </c>
      <c r="AE24" s="29" t="e">
        <f ca="1">Berekeningen!AE31</f>
        <v>#REF!</v>
      </c>
      <c r="AF24" s="29" t="e">
        <f ca="1">Berekeningen!AF31</f>
        <v>#REF!</v>
      </c>
      <c r="AG24" s="29" t="e">
        <f ca="1">Berekeningen!AG31</f>
        <v>#REF!</v>
      </c>
      <c r="AH24" s="29" t="e">
        <f ca="1">Berekeningen!AH31</f>
        <v>#REF!</v>
      </c>
      <c r="AI24" s="29" t="e">
        <f ca="1">Berekeningen!AI31</f>
        <v>#REF!</v>
      </c>
      <c r="AJ24" s="29" t="e">
        <f ca="1">Berekeningen!AJ31</f>
        <v>#REF!</v>
      </c>
      <c r="AK24" s="29" t="e">
        <f ca="1">Berekeningen!AK31</f>
        <v>#REF!</v>
      </c>
      <c r="AL24" s="29" t="e">
        <f ca="1">Berekeningen!AL31</f>
        <v>#REF!</v>
      </c>
      <c r="AM24" s="29" t="e">
        <f ca="1">Berekeningen!AM31</f>
        <v>#REF!</v>
      </c>
      <c r="AN24" s="29" t="e">
        <f ca="1">Berekeningen!AN31</f>
        <v>#REF!</v>
      </c>
      <c r="AO24" s="29" t="e">
        <f ca="1">Berekeningen!AO31</f>
        <v>#REF!</v>
      </c>
      <c r="AP24" s="29" t="e">
        <f ca="1">Berekeningen!AP31</f>
        <v>#REF!</v>
      </c>
      <c r="AQ24" s="29" t="e">
        <f ca="1">Berekeningen!AQ31</f>
        <v>#REF!</v>
      </c>
      <c r="AR24" s="29" t="e">
        <f ca="1">Berekeningen!AR31</f>
        <v>#REF!</v>
      </c>
    </row>
    <row r="25" spans="2:44">
      <c r="B25" s="302" t="str">
        <f>Berekeningen!B42</f>
        <v>TAfs</v>
      </c>
      <c r="C25" s="27" t="str">
        <f>Berekeningen!C42</f>
        <v>Totale Afschrijving k€</v>
      </c>
      <c r="D25" s="27" t="str">
        <f>Berekeningen!D42</f>
        <v>k€</v>
      </c>
      <c r="E25" s="29">
        <f>Berekeningen!E42</f>
        <v>0</v>
      </c>
      <c r="F25" s="29">
        <f>Berekeningen!F42</f>
        <v>0</v>
      </c>
      <c r="G25" s="29">
        <f>Berekeningen!G42</f>
        <v>0</v>
      </c>
      <c r="H25" s="29">
        <f>Berekeningen!H42</f>
        <v>0</v>
      </c>
      <c r="I25" s="29">
        <f>Berekeningen!I42</f>
        <v>0</v>
      </c>
      <c r="J25" s="29">
        <f>Berekeningen!J42</f>
        <v>0</v>
      </c>
      <c r="K25" s="29">
        <f>Berekeningen!K42</f>
        <v>0</v>
      </c>
      <c r="L25" s="29">
        <f>Berekeningen!L42</f>
        <v>0</v>
      </c>
      <c r="M25" s="29">
        <f>Berekeningen!M42</f>
        <v>0</v>
      </c>
      <c r="N25" s="29">
        <f>Berekeningen!N42</f>
        <v>0</v>
      </c>
      <c r="O25" s="29">
        <f>Berekeningen!O42</f>
        <v>0</v>
      </c>
      <c r="P25" s="29">
        <f>Berekeningen!P42</f>
        <v>0</v>
      </c>
      <c r="Q25" s="29">
        <f>Berekeningen!Q42</f>
        <v>0</v>
      </c>
      <c r="R25" s="29">
        <f>Berekeningen!R42</f>
        <v>0</v>
      </c>
      <c r="S25" s="29">
        <f>Berekeningen!S42</f>
        <v>0</v>
      </c>
      <c r="T25" s="29">
        <f>Berekeningen!T42</f>
        <v>0</v>
      </c>
      <c r="U25" s="29">
        <f>Berekeningen!U42</f>
        <v>0</v>
      </c>
      <c r="V25" s="29">
        <f>Berekeningen!V42</f>
        <v>0</v>
      </c>
      <c r="W25" s="29">
        <f>Berekeningen!W42</f>
        <v>0</v>
      </c>
      <c r="X25" s="29">
        <f>Berekeningen!X42</f>
        <v>0</v>
      </c>
      <c r="Y25" s="29">
        <f>Berekeningen!Y42</f>
        <v>0</v>
      </c>
      <c r="Z25" s="29">
        <f>Berekeningen!Z42</f>
        <v>0</v>
      </c>
      <c r="AA25" s="29">
        <f>Berekeningen!AA42</f>
        <v>0</v>
      </c>
      <c r="AB25" s="29">
        <f>Berekeningen!AB42</f>
        <v>0</v>
      </c>
      <c r="AC25" s="29">
        <f>Berekeningen!AC42</f>
        <v>0</v>
      </c>
      <c r="AD25" s="29">
        <f>Berekeningen!AD42</f>
        <v>0</v>
      </c>
      <c r="AE25" s="29">
        <f>Berekeningen!AE42</f>
        <v>0</v>
      </c>
      <c r="AF25" s="29">
        <f>Berekeningen!AF42</f>
        <v>0</v>
      </c>
      <c r="AG25" s="29">
        <f>Berekeningen!AG42</f>
        <v>0</v>
      </c>
      <c r="AH25" s="29">
        <f>Berekeningen!AH42</f>
        <v>0</v>
      </c>
      <c r="AI25" s="29">
        <f>Berekeningen!AI42</f>
        <v>0</v>
      </c>
      <c r="AJ25" s="29">
        <f>Berekeningen!AJ42</f>
        <v>0</v>
      </c>
      <c r="AK25" s="29">
        <f>Berekeningen!AK42</f>
        <v>0</v>
      </c>
      <c r="AL25" s="29">
        <f>Berekeningen!AL42</f>
        <v>0</v>
      </c>
      <c r="AM25" s="29">
        <f>Berekeningen!AM42</f>
        <v>0</v>
      </c>
      <c r="AN25" s="29">
        <f>Berekeningen!AN42</f>
        <v>0</v>
      </c>
      <c r="AO25" s="29">
        <f>Berekeningen!AO42</f>
        <v>0</v>
      </c>
      <c r="AP25" s="29">
        <f>Berekeningen!AP42</f>
        <v>0</v>
      </c>
      <c r="AQ25" s="29">
        <f>Berekeningen!AQ42</f>
        <v>0</v>
      </c>
      <c r="AR25" s="29">
        <f>Berekeningen!AR42</f>
        <v>0</v>
      </c>
    </row>
    <row r="26" spans="2:44">
      <c r="B26" s="27" t="str">
        <f>Berekeningen!B92</f>
        <v>TRe</v>
      </c>
      <c r="C26" s="27" t="str">
        <f>Berekeningen!C92</f>
        <v>Totale rente over VV investering</v>
      </c>
      <c r="D26" s="27" t="str">
        <f>Berekeningen!D92</f>
        <v>k€</v>
      </c>
      <c r="E26" s="29">
        <f>Berekeningen!E92</f>
        <v>0</v>
      </c>
      <c r="F26" s="29">
        <f>Berekeningen!F92</f>
        <v>0</v>
      </c>
      <c r="G26" s="29">
        <f>Berekeningen!G92</f>
        <v>0</v>
      </c>
      <c r="H26" s="29">
        <f>Berekeningen!H92</f>
        <v>0</v>
      </c>
      <c r="I26" s="29">
        <f>Berekeningen!I92</f>
        <v>0</v>
      </c>
      <c r="J26" s="29">
        <f>Berekeningen!J92</f>
        <v>0</v>
      </c>
      <c r="K26" s="29">
        <f>Berekeningen!K92</f>
        <v>0</v>
      </c>
      <c r="L26" s="29">
        <f>Berekeningen!L92</f>
        <v>0</v>
      </c>
      <c r="M26" s="29">
        <f>Berekeningen!M92</f>
        <v>0</v>
      </c>
      <c r="N26" s="29">
        <f>Berekeningen!N92</f>
        <v>0</v>
      </c>
      <c r="O26" s="29">
        <f>Berekeningen!O92</f>
        <v>0</v>
      </c>
      <c r="P26" s="29">
        <f>Berekeningen!P92</f>
        <v>0</v>
      </c>
      <c r="Q26" s="29">
        <f>Berekeningen!Q92</f>
        <v>0</v>
      </c>
      <c r="R26" s="29">
        <f>Berekeningen!R92</f>
        <v>0</v>
      </c>
      <c r="S26" s="29">
        <f>Berekeningen!S92</f>
        <v>0</v>
      </c>
      <c r="T26" s="29">
        <f>Berekeningen!T92</f>
        <v>0</v>
      </c>
      <c r="U26" s="29">
        <f>Berekeningen!U92</f>
        <v>0</v>
      </c>
      <c r="V26" s="29">
        <f>Berekeningen!V92</f>
        <v>0</v>
      </c>
      <c r="W26" s="29">
        <f>Berekeningen!W92</f>
        <v>0</v>
      </c>
      <c r="X26" s="29">
        <f>Berekeningen!X92</f>
        <v>0</v>
      </c>
      <c r="Y26" s="29">
        <f>Berekeningen!Y92</f>
        <v>0</v>
      </c>
      <c r="Z26" s="29">
        <f>Berekeningen!Z92</f>
        <v>0</v>
      </c>
      <c r="AA26" s="29">
        <f>Berekeningen!AA92</f>
        <v>0</v>
      </c>
      <c r="AB26" s="29">
        <f>Berekeningen!AB92</f>
        <v>0</v>
      </c>
      <c r="AC26" s="29">
        <f>Berekeningen!AC92</f>
        <v>0</v>
      </c>
      <c r="AD26" s="29">
        <f>Berekeningen!AD92</f>
        <v>0</v>
      </c>
      <c r="AE26" s="29">
        <f>Berekeningen!AE92</f>
        <v>0</v>
      </c>
      <c r="AF26" s="29">
        <f>Berekeningen!AF92</f>
        <v>0</v>
      </c>
      <c r="AG26" s="29">
        <f>Berekeningen!AG92</f>
        <v>0</v>
      </c>
      <c r="AH26" s="29">
        <f>Berekeningen!AH92</f>
        <v>0</v>
      </c>
      <c r="AI26" s="29">
        <f>Berekeningen!AI92</f>
        <v>0</v>
      </c>
      <c r="AJ26" s="29">
        <f>Berekeningen!AJ92</f>
        <v>0</v>
      </c>
      <c r="AK26" s="29">
        <f>Berekeningen!AK92</f>
        <v>0</v>
      </c>
      <c r="AL26" s="29">
        <f>Berekeningen!AL92</f>
        <v>0</v>
      </c>
      <c r="AM26" s="29">
        <f>Berekeningen!AM92</f>
        <v>0</v>
      </c>
      <c r="AN26" s="29">
        <f>Berekeningen!AN92</f>
        <v>0</v>
      </c>
      <c r="AO26" s="29">
        <f>Berekeningen!AO92</f>
        <v>0</v>
      </c>
      <c r="AP26" s="29">
        <f>Berekeningen!AP92</f>
        <v>0</v>
      </c>
      <c r="AQ26" s="29">
        <f>Berekeningen!AQ92</f>
        <v>0</v>
      </c>
      <c r="AR26" s="29">
        <f>Berekeningen!AR92</f>
        <v>0</v>
      </c>
    </row>
    <row r="27" spans="2:44">
      <c r="B27" s="36" t="str">
        <f>Berekeningen!B99</f>
        <v>TK = TOK + TAfs + TRe</v>
      </c>
      <c r="C27" s="36" t="str">
        <f>Berekeningen!C99</f>
        <v>Totale kosten</v>
      </c>
      <c r="D27" s="36" t="str">
        <f>Berekeningen!D99</f>
        <v>k€</v>
      </c>
      <c r="E27" s="37" t="e">
        <f ca="1">Berekeningen!E99</f>
        <v>#REF!</v>
      </c>
      <c r="F27" s="37" t="e">
        <f ca="1">Berekeningen!F99</f>
        <v>#REF!</v>
      </c>
      <c r="G27" s="37" t="e">
        <f ca="1">Berekeningen!G99</f>
        <v>#REF!</v>
      </c>
      <c r="H27" s="37" t="e">
        <f ca="1">Berekeningen!H99</f>
        <v>#REF!</v>
      </c>
      <c r="I27" s="37" t="e">
        <f ca="1">Berekeningen!I99</f>
        <v>#REF!</v>
      </c>
      <c r="J27" s="37" t="e">
        <f ca="1">Berekeningen!J99</f>
        <v>#REF!</v>
      </c>
      <c r="K27" s="37" t="e">
        <f ca="1">Berekeningen!K99</f>
        <v>#REF!</v>
      </c>
      <c r="L27" s="37" t="e">
        <f ca="1">Berekeningen!L99</f>
        <v>#REF!</v>
      </c>
      <c r="M27" s="37" t="e">
        <f ca="1">Berekeningen!M99</f>
        <v>#REF!</v>
      </c>
      <c r="N27" s="37" t="e">
        <f ca="1">Berekeningen!N99</f>
        <v>#REF!</v>
      </c>
      <c r="O27" s="37" t="e">
        <f ca="1">Berekeningen!O99</f>
        <v>#REF!</v>
      </c>
      <c r="P27" s="37" t="e">
        <f ca="1">Berekeningen!P99</f>
        <v>#REF!</v>
      </c>
      <c r="Q27" s="37" t="e">
        <f ca="1">Berekeningen!Q99</f>
        <v>#REF!</v>
      </c>
      <c r="R27" s="37" t="e">
        <f ca="1">Berekeningen!R99</f>
        <v>#REF!</v>
      </c>
      <c r="S27" s="37" t="e">
        <f ca="1">Berekeningen!S99</f>
        <v>#REF!</v>
      </c>
      <c r="T27" s="37" t="e">
        <f ca="1">Berekeningen!T99</f>
        <v>#REF!</v>
      </c>
      <c r="U27" s="37" t="e">
        <f ca="1">Berekeningen!U99</f>
        <v>#REF!</v>
      </c>
      <c r="V27" s="37" t="e">
        <f ca="1">Berekeningen!V99</f>
        <v>#REF!</v>
      </c>
      <c r="W27" s="37" t="e">
        <f ca="1">Berekeningen!W99</f>
        <v>#REF!</v>
      </c>
      <c r="X27" s="37" t="e">
        <f ca="1">Berekeningen!X99</f>
        <v>#REF!</v>
      </c>
      <c r="Y27" s="37" t="e">
        <f ca="1">Berekeningen!Y99</f>
        <v>#REF!</v>
      </c>
      <c r="Z27" s="37" t="e">
        <f ca="1">Berekeningen!Z99</f>
        <v>#REF!</v>
      </c>
      <c r="AA27" s="37" t="e">
        <f ca="1">Berekeningen!AA99</f>
        <v>#REF!</v>
      </c>
      <c r="AB27" s="37" t="e">
        <f ca="1">Berekeningen!AB99</f>
        <v>#REF!</v>
      </c>
      <c r="AC27" s="37" t="e">
        <f ca="1">Berekeningen!AC99</f>
        <v>#REF!</v>
      </c>
      <c r="AD27" s="37" t="e">
        <f ca="1">Berekeningen!AD99</f>
        <v>#REF!</v>
      </c>
      <c r="AE27" s="37" t="e">
        <f ca="1">Berekeningen!AE99</f>
        <v>#REF!</v>
      </c>
      <c r="AF27" s="37" t="e">
        <f ca="1">Berekeningen!AF99</f>
        <v>#REF!</v>
      </c>
      <c r="AG27" s="37" t="e">
        <f ca="1">Berekeningen!AG99</f>
        <v>#REF!</v>
      </c>
      <c r="AH27" s="37" t="e">
        <f ca="1">Berekeningen!AH99</f>
        <v>#REF!</v>
      </c>
      <c r="AI27" s="37" t="e">
        <f ca="1">Berekeningen!AI99</f>
        <v>#REF!</v>
      </c>
      <c r="AJ27" s="37" t="e">
        <f ca="1">Berekeningen!AJ99</f>
        <v>#REF!</v>
      </c>
      <c r="AK27" s="37" t="e">
        <f ca="1">Berekeningen!AK99</f>
        <v>#REF!</v>
      </c>
      <c r="AL27" s="37" t="e">
        <f ca="1">Berekeningen!AL99</f>
        <v>#REF!</v>
      </c>
      <c r="AM27" s="37" t="e">
        <f ca="1">Berekeningen!AM99</f>
        <v>#REF!</v>
      </c>
      <c r="AN27" s="37" t="e">
        <f ca="1">Berekeningen!AN99</f>
        <v>#REF!</v>
      </c>
      <c r="AO27" s="37" t="e">
        <f ca="1">Berekeningen!AO99</f>
        <v>#REF!</v>
      </c>
      <c r="AP27" s="37" t="e">
        <f ca="1">Berekeningen!AP99</f>
        <v>#REF!</v>
      </c>
      <c r="AQ27" s="37" t="e">
        <f ca="1">Berekeningen!AQ99</f>
        <v>#REF!</v>
      </c>
      <c r="AR27" s="37" t="e">
        <f ca="1">Berekeningen!AR99</f>
        <v>#REF!</v>
      </c>
    </row>
    <row r="28" spans="2:44">
      <c r="B28" s="35"/>
      <c r="C28" s="35"/>
      <c r="D28" s="35"/>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2:44">
      <c r="B29" s="33" t="str">
        <f>Berekeningen!B100</f>
        <v>WvB</v>
      </c>
      <c r="C29" s="33" t="str">
        <f>Berekeningen!C100</f>
        <v>Winst voor belasting</v>
      </c>
      <c r="D29" s="33" t="str">
        <f>Berekeningen!D100</f>
        <v>k€</v>
      </c>
      <c r="E29" s="34" t="e">
        <f ca="1">Berekeningen!E100</f>
        <v>#REF!</v>
      </c>
      <c r="F29" s="34" t="e">
        <f ca="1">Berekeningen!F100</f>
        <v>#REF!</v>
      </c>
      <c r="G29" s="34" t="e">
        <f ca="1">Berekeningen!G100</f>
        <v>#REF!</v>
      </c>
      <c r="H29" s="34" t="e">
        <f ca="1">Berekeningen!H100</f>
        <v>#REF!</v>
      </c>
      <c r="I29" s="34" t="e">
        <f ca="1">Berekeningen!I100</f>
        <v>#REF!</v>
      </c>
      <c r="J29" s="34" t="e">
        <f ca="1">Berekeningen!J100</f>
        <v>#REF!</v>
      </c>
      <c r="K29" s="34" t="e">
        <f ca="1">Berekeningen!K100</f>
        <v>#REF!</v>
      </c>
      <c r="L29" s="34" t="e">
        <f ca="1">Berekeningen!L100</f>
        <v>#REF!</v>
      </c>
      <c r="M29" s="34" t="e">
        <f ca="1">Berekeningen!M100</f>
        <v>#REF!</v>
      </c>
      <c r="N29" s="34" t="e">
        <f ca="1">Berekeningen!N100</f>
        <v>#REF!</v>
      </c>
      <c r="O29" s="34" t="e">
        <f ca="1">Berekeningen!O100</f>
        <v>#REF!</v>
      </c>
      <c r="P29" s="34" t="e">
        <f ca="1">Berekeningen!P100</f>
        <v>#REF!</v>
      </c>
      <c r="Q29" s="34" t="e">
        <f ca="1">Berekeningen!Q100</f>
        <v>#REF!</v>
      </c>
      <c r="R29" s="34" t="e">
        <f ca="1">Berekeningen!R100</f>
        <v>#REF!</v>
      </c>
      <c r="S29" s="34" t="e">
        <f ca="1">Berekeningen!S100</f>
        <v>#REF!</v>
      </c>
      <c r="T29" s="34" t="e">
        <f ca="1">Berekeningen!T100</f>
        <v>#REF!</v>
      </c>
      <c r="U29" s="34" t="e">
        <f ca="1">Berekeningen!U100</f>
        <v>#REF!</v>
      </c>
      <c r="V29" s="34" t="e">
        <f ca="1">Berekeningen!V100</f>
        <v>#REF!</v>
      </c>
      <c r="W29" s="34" t="e">
        <f ca="1">Berekeningen!W100</f>
        <v>#REF!</v>
      </c>
      <c r="X29" s="34" t="e">
        <f ca="1">Berekeningen!X100</f>
        <v>#REF!</v>
      </c>
      <c r="Y29" s="34" t="e">
        <f ca="1">Berekeningen!Y100</f>
        <v>#REF!</v>
      </c>
      <c r="Z29" s="34" t="e">
        <f ca="1">Berekeningen!Z100</f>
        <v>#REF!</v>
      </c>
      <c r="AA29" s="34" t="e">
        <f ca="1">Berekeningen!AA100</f>
        <v>#REF!</v>
      </c>
      <c r="AB29" s="34" t="e">
        <f ca="1">Berekeningen!AB100</f>
        <v>#REF!</v>
      </c>
      <c r="AC29" s="34" t="e">
        <f ca="1">Berekeningen!AC100</f>
        <v>#REF!</v>
      </c>
      <c r="AD29" s="34" t="e">
        <f ca="1">Berekeningen!AD100</f>
        <v>#REF!</v>
      </c>
      <c r="AE29" s="34" t="e">
        <f ca="1">Berekeningen!AE100</f>
        <v>#REF!</v>
      </c>
      <c r="AF29" s="34" t="e">
        <f ca="1">Berekeningen!AF100</f>
        <v>#REF!</v>
      </c>
      <c r="AG29" s="34" t="e">
        <f ca="1">Berekeningen!AG100</f>
        <v>#REF!</v>
      </c>
      <c r="AH29" s="34" t="e">
        <f ca="1">Berekeningen!AH100</f>
        <v>#REF!</v>
      </c>
      <c r="AI29" s="34" t="e">
        <f ca="1">Berekeningen!AI100</f>
        <v>#REF!</v>
      </c>
      <c r="AJ29" s="34" t="e">
        <f ca="1">Berekeningen!AJ100</f>
        <v>#REF!</v>
      </c>
      <c r="AK29" s="34" t="e">
        <f ca="1">Berekeningen!AK100</f>
        <v>#REF!</v>
      </c>
      <c r="AL29" s="34" t="e">
        <f ca="1">Berekeningen!AL100</f>
        <v>#REF!</v>
      </c>
      <c r="AM29" s="34" t="e">
        <f ca="1">Berekeningen!AM100</f>
        <v>#REF!</v>
      </c>
      <c r="AN29" s="34" t="e">
        <f ca="1">Berekeningen!AN100</f>
        <v>#REF!</v>
      </c>
      <c r="AO29" s="34" t="e">
        <f ca="1">Berekeningen!AO100</f>
        <v>#REF!</v>
      </c>
      <c r="AP29" s="34" t="e">
        <f ca="1">Berekeningen!AP100</f>
        <v>#REF!</v>
      </c>
      <c r="AQ29" s="34" t="e">
        <f ca="1">Berekeningen!AQ100</f>
        <v>#REF!</v>
      </c>
      <c r="AR29" s="34" t="e">
        <f ca="1">Berekeningen!AR100</f>
        <v>#REF!</v>
      </c>
    </row>
    <row r="30" spans="2:4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row>
    <row r="31" spans="2:44">
      <c r="B31" s="36" t="str">
        <f>Berekeningen!B102</f>
        <v>Verlies</v>
      </c>
      <c r="C31" s="36" t="str">
        <f>Berekeningen!C102</f>
        <v>Verliezen uit verleden</v>
      </c>
      <c r="D31" s="36" t="str">
        <f>Berekeningen!D102</f>
        <v>k€</v>
      </c>
      <c r="E31" s="37" t="e">
        <f ca="1">Berekeningen!E102</f>
        <v>#REF!</v>
      </c>
      <c r="F31" s="37">
        <f>Berekeningen!F102</f>
        <v>0</v>
      </c>
      <c r="G31" s="37" t="e">
        <f ca="1">Berekeningen!G102</f>
        <v>#REF!</v>
      </c>
      <c r="H31" s="37" t="e">
        <f ca="1">Berekeningen!H102</f>
        <v>#REF!</v>
      </c>
      <c r="I31" s="37" t="e">
        <f ca="1">Berekeningen!I102</f>
        <v>#REF!</v>
      </c>
      <c r="J31" s="37" t="e">
        <f ca="1">Berekeningen!J102</f>
        <v>#REF!</v>
      </c>
      <c r="K31" s="37" t="e">
        <f ca="1">Berekeningen!K102</f>
        <v>#REF!</v>
      </c>
      <c r="L31" s="37" t="e">
        <f ca="1">Berekeningen!L102</f>
        <v>#REF!</v>
      </c>
      <c r="M31" s="37" t="e">
        <f ca="1">Berekeningen!M102</f>
        <v>#REF!</v>
      </c>
      <c r="N31" s="37" t="e">
        <f ca="1">Berekeningen!N102</f>
        <v>#REF!</v>
      </c>
      <c r="O31" s="37" t="e">
        <f ca="1">Berekeningen!O102</f>
        <v>#REF!</v>
      </c>
      <c r="P31" s="37" t="e">
        <f ca="1">Berekeningen!P102</f>
        <v>#REF!</v>
      </c>
      <c r="Q31" s="37" t="e">
        <f ca="1">Berekeningen!Q102</f>
        <v>#REF!</v>
      </c>
      <c r="R31" s="37" t="e">
        <f ca="1">Berekeningen!R102</f>
        <v>#REF!</v>
      </c>
      <c r="S31" s="37" t="e">
        <f ca="1">Berekeningen!S102</f>
        <v>#REF!</v>
      </c>
      <c r="T31" s="37" t="e">
        <f ca="1">Berekeningen!T102</f>
        <v>#REF!</v>
      </c>
      <c r="U31" s="37" t="e">
        <f ca="1">Berekeningen!U102</f>
        <v>#REF!</v>
      </c>
      <c r="V31" s="37" t="e">
        <f ca="1">Berekeningen!V102</f>
        <v>#REF!</v>
      </c>
      <c r="W31" s="37" t="e">
        <f ca="1">Berekeningen!W102</f>
        <v>#REF!</v>
      </c>
      <c r="X31" s="37" t="e">
        <f ca="1">Berekeningen!X102</f>
        <v>#REF!</v>
      </c>
      <c r="Y31" s="37" t="e">
        <f ca="1">Berekeningen!Y102</f>
        <v>#REF!</v>
      </c>
      <c r="Z31" s="37" t="e">
        <f ca="1">Berekeningen!Z102</f>
        <v>#REF!</v>
      </c>
      <c r="AA31" s="37" t="e">
        <f ca="1">Berekeningen!AA102</f>
        <v>#REF!</v>
      </c>
      <c r="AB31" s="37" t="e">
        <f ca="1">Berekeningen!AB102</f>
        <v>#REF!</v>
      </c>
      <c r="AC31" s="37" t="e">
        <f ca="1">Berekeningen!AC102</f>
        <v>#REF!</v>
      </c>
      <c r="AD31" s="37" t="e">
        <f ca="1">Berekeningen!AD102</f>
        <v>#REF!</v>
      </c>
      <c r="AE31" s="37" t="e">
        <f ca="1">Berekeningen!AE102</f>
        <v>#REF!</v>
      </c>
      <c r="AF31" s="37" t="e">
        <f ca="1">Berekeningen!AF102</f>
        <v>#REF!</v>
      </c>
      <c r="AG31" s="37" t="e">
        <f ca="1">Berekeningen!AG102</f>
        <v>#REF!</v>
      </c>
      <c r="AH31" s="37" t="e">
        <f ca="1">Berekeningen!AH102</f>
        <v>#REF!</v>
      </c>
      <c r="AI31" s="37" t="e">
        <f ca="1">Berekeningen!AI102</f>
        <v>#REF!</v>
      </c>
      <c r="AJ31" s="37" t="e">
        <f ca="1">Berekeningen!AJ102</f>
        <v>#REF!</v>
      </c>
      <c r="AK31" s="37" t="e">
        <f ca="1">Berekeningen!AK102</f>
        <v>#REF!</v>
      </c>
      <c r="AL31" s="37" t="e">
        <f ca="1">Berekeningen!AL102</f>
        <v>#REF!</v>
      </c>
      <c r="AM31" s="37" t="e">
        <f ca="1">Berekeningen!AM102</f>
        <v>#REF!</v>
      </c>
      <c r="AN31" s="37" t="e">
        <f ca="1">Berekeningen!AN102</f>
        <v>#REF!</v>
      </c>
      <c r="AO31" s="37" t="e">
        <f ca="1">Berekeningen!AO102</f>
        <v>#REF!</v>
      </c>
      <c r="AP31" s="37" t="e">
        <f ca="1">Berekeningen!AP102</f>
        <v>#REF!</v>
      </c>
      <c r="AQ31" s="37" t="e">
        <f ca="1">Berekeningen!AQ102</f>
        <v>#REF!</v>
      </c>
      <c r="AR31" s="37" t="e">
        <f ca="1">Berekeningen!AR102</f>
        <v>#REF!</v>
      </c>
    </row>
    <row r="33" spans="2:44">
      <c r="B33" s="33" t="str">
        <f>Berekeningen!B104</f>
        <v>BI = WvB - Verlies</v>
      </c>
      <c r="C33" s="33" t="str">
        <f>Berekeningen!C104</f>
        <v>Belastbaar inkomen</v>
      </c>
      <c r="D33" s="33" t="str">
        <f>Berekeningen!D104</f>
        <v>k€</v>
      </c>
      <c r="E33" s="34" t="e">
        <f ca="1">Berekeningen!E104</f>
        <v>#REF!</v>
      </c>
      <c r="F33" s="34" t="e">
        <f ca="1">Berekeningen!F104</f>
        <v>#REF!</v>
      </c>
      <c r="G33" s="34" t="e">
        <f ca="1">Berekeningen!G104</f>
        <v>#REF!</v>
      </c>
      <c r="H33" s="34" t="e">
        <f ca="1">Berekeningen!H104</f>
        <v>#REF!</v>
      </c>
      <c r="I33" s="34" t="e">
        <f ca="1">Berekeningen!I104</f>
        <v>#REF!</v>
      </c>
      <c r="J33" s="34" t="e">
        <f ca="1">Berekeningen!J104</f>
        <v>#REF!</v>
      </c>
      <c r="K33" s="34" t="e">
        <f ca="1">Berekeningen!K104</f>
        <v>#REF!</v>
      </c>
      <c r="L33" s="34" t="e">
        <f ca="1">Berekeningen!L104</f>
        <v>#REF!</v>
      </c>
      <c r="M33" s="34" t="e">
        <f ca="1">Berekeningen!M104</f>
        <v>#REF!</v>
      </c>
      <c r="N33" s="34" t="e">
        <f ca="1">Berekeningen!N104</f>
        <v>#REF!</v>
      </c>
      <c r="O33" s="34" t="e">
        <f ca="1">Berekeningen!O104</f>
        <v>#REF!</v>
      </c>
      <c r="P33" s="34" t="e">
        <f ca="1">Berekeningen!P104</f>
        <v>#REF!</v>
      </c>
      <c r="Q33" s="34" t="e">
        <f ca="1">Berekeningen!Q104</f>
        <v>#REF!</v>
      </c>
      <c r="R33" s="34" t="e">
        <f ca="1">Berekeningen!R104</f>
        <v>#REF!</v>
      </c>
      <c r="S33" s="34" t="e">
        <f ca="1">Berekeningen!S104</f>
        <v>#REF!</v>
      </c>
      <c r="T33" s="34" t="e">
        <f ca="1">Berekeningen!T104</f>
        <v>#REF!</v>
      </c>
      <c r="U33" s="34" t="e">
        <f ca="1">Berekeningen!U104</f>
        <v>#REF!</v>
      </c>
      <c r="V33" s="34" t="e">
        <f ca="1">Berekeningen!V104</f>
        <v>#REF!</v>
      </c>
      <c r="W33" s="34" t="e">
        <f ca="1">Berekeningen!W104</f>
        <v>#REF!</v>
      </c>
      <c r="X33" s="34" t="e">
        <f ca="1">Berekeningen!X104</f>
        <v>#REF!</v>
      </c>
      <c r="Y33" s="34" t="e">
        <f ca="1">Berekeningen!Y104</f>
        <v>#REF!</v>
      </c>
      <c r="Z33" s="34" t="e">
        <f ca="1">Berekeningen!Z104</f>
        <v>#REF!</v>
      </c>
      <c r="AA33" s="34" t="e">
        <f ca="1">Berekeningen!AA104</f>
        <v>#REF!</v>
      </c>
      <c r="AB33" s="34" t="e">
        <f ca="1">Berekeningen!AB104</f>
        <v>#REF!</v>
      </c>
      <c r="AC33" s="34" t="e">
        <f ca="1">Berekeningen!AC104</f>
        <v>#REF!</v>
      </c>
      <c r="AD33" s="34" t="e">
        <f ca="1">Berekeningen!AD104</f>
        <v>#REF!</v>
      </c>
      <c r="AE33" s="34" t="e">
        <f ca="1">Berekeningen!AE104</f>
        <v>#REF!</v>
      </c>
      <c r="AF33" s="34" t="e">
        <f ca="1">Berekeningen!AF104</f>
        <v>#REF!</v>
      </c>
      <c r="AG33" s="34" t="e">
        <f ca="1">Berekeningen!AG104</f>
        <v>#REF!</v>
      </c>
      <c r="AH33" s="34" t="e">
        <f ca="1">Berekeningen!AH104</f>
        <v>#REF!</v>
      </c>
      <c r="AI33" s="34" t="e">
        <f ca="1">Berekeningen!AI104</f>
        <v>#REF!</v>
      </c>
      <c r="AJ33" s="34" t="e">
        <f ca="1">Berekeningen!AJ104</f>
        <v>#REF!</v>
      </c>
      <c r="AK33" s="34" t="e">
        <f ca="1">Berekeningen!AK104</f>
        <v>#REF!</v>
      </c>
      <c r="AL33" s="34" t="e">
        <f ca="1">Berekeningen!AL104</f>
        <v>#REF!</v>
      </c>
      <c r="AM33" s="34" t="e">
        <f ca="1">Berekeningen!AM104</f>
        <v>#REF!</v>
      </c>
      <c r="AN33" s="34" t="e">
        <f ca="1">Berekeningen!AN104</f>
        <v>#REF!</v>
      </c>
      <c r="AO33" s="34" t="e">
        <f ca="1">Berekeningen!AO104</f>
        <v>#REF!</v>
      </c>
      <c r="AP33" s="34" t="e">
        <f ca="1">Berekeningen!AP104</f>
        <v>#REF!</v>
      </c>
      <c r="AQ33" s="34" t="e">
        <f ca="1">Berekeningen!AQ104</f>
        <v>#REF!</v>
      </c>
      <c r="AR33" s="34" t="e">
        <f ca="1">Berekeningen!AR104</f>
        <v>#REF!</v>
      </c>
    </row>
    <row r="35" spans="2:44">
      <c r="B35" s="36" t="str">
        <f>Berekeningen!B106</f>
        <v>VpB</v>
      </c>
      <c r="C35" s="36" t="str">
        <f>Berekeningen!C106</f>
        <v>Vennootschapsbelasting (=WvB*belastingtarief)</v>
      </c>
      <c r="D35" s="36" t="str">
        <f>Berekeningen!D106</f>
        <v>k€</v>
      </c>
      <c r="E35" s="37" t="e">
        <f ca="1">Berekeningen!E106</f>
        <v>#REF!</v>
      </c>
      <c r="F35" s="37" t="e">
        <f ca="1">Berekeningen!F106</f>
        <v>#REF!</v>
      </c>
      <c r="G35" s="37" t="e">
        <f ca="1">Berekeningen!G106</f>
        <v>#REF!</v>
      </c>
      <c r="H35" s="37" t="e">
        <f ca="1">Berekeningen!H106</f>
        <v>#REF!</v>
      </c>
      <c r="I35" s="37" t="e">
        <f ca="1">Berekeningen!I106</f>
        <v>#REF!</v>
      </c>
      <c r="J35" s="37" t="e">
        <f ca="1">Berekeningen!J106</f>
        <v>#REF!</v>
      </c>
      <c r="K35" s="37" t="e">
        <f ca="1">Berekeningen!K106</f>
        <v>#REF!</v>
      </c>
      <c r="L35" s="37" t="e">
        <f ca="1">Berekeningen!L106</f>
        <v>#REF!</v>
      </c>
      <c r="M35" s="37" t="e">
        <f ca="1">Berekeningen!M106</f>
        <v>#REF!</v>
      </c>
      <c r="N35" s="37" t="e">
        <f ca="1">Berekeningen!N106</f>
        <v>#REF!</v>
      </c>
      <c r="O35" s="37" t="e">
        <f ca="1">Berekeningen!O106</f>
        <v>#REF!</v>
      </c>
      <c r="P35" s="37" t="e">
        <f ca="1">Berekeningen!P106</f>
        <v>#REF!</v>
      </c>
      <c r="Q35" s="37" t="e">
        <f ca="1">Berekeningen!Q106</f>
        <v>#REF!</v>
      </c>
      <c r="R35" s="37" t="e">
        <f ca="1">Berekeningen!R106</f>
        <v>#REF!</v>
      </c>
      <c r="S35" s="37" t="e">
        <f ca="1">Berekeningen!S106</f>
        <v>#REF!</v>
      </c>
      <c r="T35" s="37" t="e">
        <f ca="1">Berekeningen!T106</f>
        <v>#REF!</v>
      </c>
      <c r="U35" s="37" t="e">
        <f ca="1">Berekeningen!U106</f>
        <v>#REF!</v>
      </c>
      <c r="V35" s="37" t="e">
        <f ca="1">Berekeningen!V106</f>
        <v>#REF!</v>
      </c>
      <c r="W35" s="37" t="e">
        <f ca="1">Berekeningen!W106</f>
        <v>#REF!</v>
      </c>
      <c r="X35" s="37" t="e">
        <f ca="1">Berekeningen!X106</f>
        <v>#REF!</v>
      </c>
      <c r="Y35" s="37" t="e">
        <f ca="1">Berekeningen!Y106</f>
        <v>#REF!</v>
      </c>
      <c r="Z35" s="37" t="e">
        <f ca="1">Berekeningen!Z106</f>
        <v>#REF!</v>
      </c>
      <c r="AA35" s="37" t="e">
        <f ca="1">Berekeningen!AA106</f>
        <v>#REF!</v>
      </c>
      <c r="AB35" s="37" t="e">
        <f ca="1">Berekeningen!AB106</f>
        <v>#REF!</v>
      </c>
      <c r="AC35" s="37" t="e">
        <f ca="1">Berekeningen!AC106</f>
        <v>#REF!</v>
      </c>
      <c r="AD35" s="37" t="e">
        <f ca="1">Berekeningen!AD106</f>
        <v>#REF!</v>
      </c>
      <c r="AE35" s="37" t="e">
        <f ca="1">Berekeningen!AE106</f>
        <v>#REF!</v>
      </c>
      <c r="AF35" s="37" t="e">
        <f ca="1">Berekeningen!AF106</f>
        <v>#REF!</v>
      </c>
      <c r="AG35" s="37" t="e">
        <f ca="1">Berekeningen!AG106</f>
        <v>#REF!</v>
      </c>
      <c r="AH35" s="37" t="e">
        <f ca="1">Berekeningen!AH106</f>
        <v>#REF!</v>
      </c>
      <c r="AI35" s="37" t="e">
        <f ca="1">Berekeningen!AI106</f>
        <v>#REF!</v>
      </c>
      <c r="AJ35" s="37" t="e">
        <f ca="1">Berekeningen!AJ106</f>
        <v>#REF!</v>
      </c>
      <c r="AK35" s="37" t="e">
        <f ca="1">Berekeningen!AK106</f>
        <v>#REF!</v>
      </c>
      <c r="AL35" s="37" t="e">
        <f ca="1">Berekeningen!AL106</f>
        <v>#REF!</v>
      </c>
      <c r="AM35" s="37" t="e">
        <f ca="1">Berekeningen!AM106</f>
        <v>#REF!</v>
      </c>
      <c r="AN35" s="37" t="e">
        <f ca="1">Berekeningen!AN106</f>
        <v>#REF!</v>
      </c>
      <c r="AO35" s="37" t="e">
        <f ca="1">Berekeningen!AO106</f>
        <v>#REF!</v>
      </c>
      <c r="AP35" s="37" t="e">
        <f ca="1">Berekeningen!AP106</f>
        <v>#REF!</v>
      </c>
      <c r="AQ35" s="37" t="e">
        <f ca="1">Berekeningen!AQ106</f>
        <v>#REF!</v>
      </c>
      <c r="AR35" s="37" t="e">
        <f ca="1">Berekeningen!AR106</f>
        <v>#REF!</v>
      </c>
    </row>
    <row r="37" spans="2:44">
      <c r="B37" s="33" t="str">
        <f>Berekeningen!B108</f>
        <v>NW=BI-VpB</v>
      </c>
      <c r="C37" s="33" t="str">
        <f>Berekeningen!C108</f>
        <v>Netto Winst</v>
      </c>
      <c r="D37" s="33" t="str">
        <f>Berekeningen!D108</f>
        <v>k€</v>
      </c>
      <c r="E37" s="34" t="e">
        <f ca="1">Berekeningen!E108</f>
        <v>#REF!</v>
      </c>
      <c r="F37" s="34" t="e">
        <f ca="1">Berekeningen!F108</f>
        <v>#REF!</v>
      </c>
      <c r="G37" s="34" t="e">
        <f ca="1">Berekeningen!G108</f>
        <v>#REF!</v>
      </c>
      <c r="H37" s="34" t="e">
        <f ca="1">Berekeningen!H108</f>
        <v>#REF!</v>
      </c>
      <c r="I37" s="34" t="e">
        <f ca="1">Berekeningen!I108</f>
        <v>#REF!</v>
      </c>
      <c r="J37" s="34" t="e">
        <f ca="1">Berekeningen!J108</f>
        <v>#REF!</v>
      </c>
      <c r="K37" s="34" t="e">
        <f ca="1">Berekeningen!K108</f>
        <v>#REF!</v>
      </c>
      <c r="L37" s="34" t="e">
        <f ca="1">Berekeningen!L108</f>
        <v>#REF!</v>
      </c>
      <c r="M37" s="34" t="e">
        <f ca="1">Berekeningen!M108</f>
        <v>#REF!</v>
      </c>
      <c r="N37" s="34" t="e">
        <f ca="1">Berekeningen!N108</f>
        <v>#REF!</v>
      </c>
      <c r="O37" s="34" t="e">
        <f ca="1">Berekeningen!O108</f>
        <v>#REF!</v>
      </c>
      <c r="P37" s="34" t="e">
        <f ca="1">Berekeningen!P108</f>
        <v>#REF!</v>
      </c>
      <c r="Q37" s="34" t="e">
        <f ca="1">Berekeningen!Q108</f>
        <v>#REF!</v>
      </c>
      <c r="R37" s="34" t="e">
        <f ca="1">Berekeningen!R108</f>
        <v>#REF!</v>
      </c>
      <c r="S37" s="34" t="e">
        <f ca="1">Berekeningen!S108</f>
        <v>#REF!</v>
      </c>
      <c r="T37" s="34" t="e">
        <f ca="1">Berekeningen!T108</f>
        <v>#REF!</v>
      </c>
      <c r="U37" s="34" t="e">
        <f ca="1">Berekeningen!U108</f>
        <v>#REF!</v>
      </c>
      <c r="V37" s="34" t="e">
        <f ca="1">Berekeningen!V108</f>
        <v>#REF!</v>
      </c>
      <c r="W37" s="34" t="e">
        <f ca="1">Berekeningen!W108</f>
        <v>#REF!</v>
      </c>
      <c r="X37" s="34" t="e">
        <f ca="1">Berekeningen!X108</f>
        <v>#REF!</v>
      </c>
      <c r="Y37" s="34" t="e">
        <f ca="1">Berekeningen!Y108</f>
        <v>#REF!</v>
      </c>
      <c r="Z37" s="34" t="e">
        <f ca="1">Berekeningen!Z108</f>
        <v>#REF!</v>
      </c>
      <c r="AA37" s="34" t="e">
        <f ca="1">Berekeningen!AA108</f>
        <v>#REF!</v>
      </c>
      <c r="AB37" s="34" t="e">
        <f ca="1">Berekeningen!AB108</f>
        <v>#REF!</v>
      </c>
      <c r="AC37" s="34" t="e">
        <f ca="1">Berekeningen!AC108</f>
        <v>#REF!</v>
      </c>
      <c r="AD37" s="34" t="e">
        <f ca="1">Berekeningen!AD108</f>
        <v>#REF!</v>
      </c>
      <c r="AE37" s="34" t="e">
        <f ca="1">Berekeningen!AE108</f>
        <v>#REF!</v>
      </c>
      <c r="AF37" s="34" t="e">
        <f ca="1">Berekeningen!AF108</f>
        <v>#REF!</v>
      </c>
      <c r="AG37" s="34" t="e">
        <f ca="1">Berekeningen!AG108</f>
        <v>#REF!</v>
      </c>
      <c r="AH37" s="34" t="e">
        <f ca="1">Berekeningen!AH108</f>
        <v>#REF!</v>
      </c>
      <c r="AI37" s="34" t="e">
        <f ca="1">Berekeningen!AI108</f>
        <v>#REF!</v>
      </c>
      <c r="AJ37" s="34" t="e">
        <f ca="1">Berekeningen!AJ108</f>
        <v>#REF!</v>
      </c>
      <c r="AK37" s="34" t="e">
        <f ca="1">Berekeningen!AK108</f>
        <v>#REF!</v>
      </c>
      <c r="AL37" s="34" t="e">
        <f ca="1">Berekeningen!AL108</f>
        <v>#REF!</v>
      </c>
      <c r="AM37" s="34" t="e">
        <f ca="1">Berekeningen!AM108</f>
        <v>#REF!</v>
      </c>
      <c r="AN37" s="34" t="e">
        <f ca="1">Berekeningen!AN108</f>
        <v>#REF!</v>
      </c>
      <c r="AO37" s="34" t="e">
        <f ca="1">Berekeningen!AO108</f>
        <v>#REF!</v>
      </c>
      <c r="AP37" s="34" t="e">
        <f ca="1">Berekeningen!AP108</f>
        <v>#REF!</v>
      </c>
      <c r="AQ37" s="34" t="e">
        <f ca="1">Berekeningen!AQ108</f>
        <v>#REF!</v>
      </c>
      <c r="AR37" s="34" t="e">
        <f ca="1">Berekeningen!AR108</f>
        <v>#REF!</v>
      </c>
    </row>
    <row r="40" spans="2:44">
      <c r="B40" s="33" t="str">
        <f>Berekeningen!B111</f>
        <v>BCF = WnB + TAfs + Tre</v>
      </c>
      <c r="C40" s="33" t="str">
        <f>Berekeningen!C111</f>
        <v>Bruto cashflow na belasting exclusief rentelasten</v>
      </c>
      <c r="D40" s="33" t="str">
        <f>Berekeningen!D111</f>
        <v>k€</v>
      </c>
      <c r="E40" s="34" t="e">
        <f ca="1">Berekeningen!E111</f>
        <v>#REF!</v>
      </c>
      <c r="F40" s="34" t="e">
        <f ca="1">Berekeningen!F111</f>
        <v>#REF!</v>
      </c>
      <c r="G40" s="34" t="e">
        <f ca="1">Berekeningen!G111</f>
        <v>#REF!</v>
      </c>
      <c r="H40" s="34" t="e">
        <f ca="1">Berekeningen!H111</f>
        <v>#REF!</v>
      </c>
      <c r="I40" s="34" t="e">
        <f ca="1">Berekeningen!I111</f>
        <v>#REF!</v>
      </c>
      <c r="J40" s="34" t="e">
        <f ca="1">Berekeningen!J111</f>
        <v>#REF!</v>
      </c>
      <c r="K40" s="34" t="e">
        <f ca="1">Berekeningen!K111</f>
        <v>#REF!</v>
      </c>
      <c r="L40" s="34" t="e">
        <f ca="1">Berekeningen!L111</f>
        <v>#REF!</v>
      </c>
      <c r="M40" s="34" t="e">
        <f ca="1">Berekeningen!M111</f>
        <v>#REF!</v>
      </c>
      <c r="N40" s="34" t="e">
        <f ca="1">Berekeningen!N111</f>
        <v>#REF!</v>
      </c>
      <c r="O40" s="34" t="e">
        <f ca="1">Berekeningen!O111</f>
        <v>#REF!</v>
      </c>
      <c r="P40" s="34" t="e">
        <f ca="1">Berekeningen!P111</f>
        <v>#REF!</v>
      </c>
      <c r="Q40" s="34" t="e">
        <f ca="1">Berekeningen!Q111</f>
        <v>#REF!</v>
      </c>
      <c r="R40" s="34" t="e">
        <f ca="1">Berekeningen!R111</f>
        <v>#REF!</v>
      </c>
      <c r="S40" s="34" t="e">
        <f ca="1">Berekeningen!S111</f>
        <v>#REF!</v>
      </c>
      <c r="T40" s="34" t="e">
        <f ca="1">Berekeningen!T111</f>
        <v>#REF!</v>
      </c>
      <c r="U40" s="34" t="e">
        <f ca="1">Berekeningen!U111</f>
        <v>#REF!</v>
      </c>
      <c r="V40" s="34" t="e">
        <f ca="1">Berekeningen!V111</f>
        <v>#REF!</v>
      </c>
      <c r="W40" s="34" t="e">
        <f ca="1">Berekeningen!W111</f>
        <v>#REF!</v>
      </c>
      <c r="X40" s="34" t="e">
        <f ca="1">Berekeningen!X111</f>
        <v>#REF!</v>
      </c>
      <c r="Y40" s="34" t="e">
        <f ca="1">Berekeningen!Y111</f>
        <v>#REF!</v>
      </c>
      <c r="Z40" s="34" t="e">
        <f ca="1">Berekeningen!Z111</f>
        <v>#REF!</v>
      </c>
      <c r="AA40" s="34" t="e">
        <f ca="1">Berekeningen!AA111</f>
        <v>#REF!</v>
      </c>
      <c r="AB40" s="34" t="e">
        <f ca="1">Berekeningen!AB111</f>
        <v>#REF!</v>
      </c>
      <c r="AC40" s="34" t="e">
        <f ca="1">Berekeningen!AC111</f>
        <v>#REF!</v>
      </c>
      <c r="AD40" s="34" t="e">
        <f ca="1">Berekeningen!AD111</f>
        <v>#REF!</v>
      </c>
      <c r="AE40" s="34" t="e">
        <f ca="1">Berekeningen!AE111</f>
        <v>#REF!</v>
      </c>
      <c r="AF40" s="34" t="e">
        <f ca="1">Berekeningen!AF111</f>
        <v>#REF!</v>
      </c>
      <c r="AG40" s="34" t="e">
        <f ca="1">Berekeningen!AG111</f>
        <v>#REF!</v>
      </c>
      <c r="AH40" s="34" t="e">
        <f ca="1">Berekeningen!AH111</f>
        <v>#REF!</v>
      </c>
      <c r="AI40" s="34" t="e">
        <f ca="1">Berekeningen!AI111</f>
        <v>#REF!</v>
      </c>
      <c r="AJ40" s="34" t="e">
        <f ca="1">Berekeningen!AJ111</f>
        <v>#REF!</v>
      </c>
      <c r="AK40" s="34" t="e">
        <f ca="1">Berekeningen!AK111</f>
        <v>#REF!</v>
      </c>
      <c r="AL40" s="34" t="e">
        <f ca="1">Berekeningen!AL111</f>
        <v>#REF!</v>
      </c>
      <c r="AM40" s="34" t="e">
        <f ca="1">Berekeningen!AM111</f>
        <v>#REF!</v>
      </c>
      <c r="AN40" s="34" t="e">
        <f ca="1">Berekeningen!AN111</f>
        <v>#REF!</v>
      </c>
      <c r="AO40" s="34" t="e">
        <f ca="1">Berekeningen!AO111</f>
        <v>#REF!</v>
      </c>
      <c r="AP40" s="34" t="e">
        <f ca="1">Berekeningen!AP111</f>
        <v>#REF!</v>
      </c>
      <c r="AQ40" s="34" t="e">
        <f ca="1">Berekeningen!AQ111</f>
        <v>#REF!</v>
      </c>
      <c r="AR40" s="34" t="e">
        <f ca="1">Berekeningen!AR111</f>
        <v>#REF!</v>
      </c>
    </row>
    <row r="41" spans="2:44">
      <c r="C41" s="56" t="str">
        <f>Berekeningen!C112</f>
        <v>Projectrentabiliteit over exploitatie</v>
      </c>
      <c r="D41" s="57"/>
      <c r="E41" s="63" t="e">
        <f ca="1">Berekeningen!E112</f>
        <v>#VALUE!</v>
      </c>
    </row>
    <row r="43" spans="2:44" ht="25.5">
      <c r="B43" s="36" t="str">
        <f>Berekeningen!B115</f>
        <v>NCF = WnB + TAfs - TAfl</v>
      </c>
      <c r="C43" s="64" t="str">
        <f>Berekeningen!C115</f>
        <v>Netto cashflow voor eigen vermogen verschaffer na belasting en na financieringslasten</v>
      </c>
      <c r="D43" s="36" t="str">
        <f>Berekeningen!D115</f>
        <v>k€</v>
      </c>
      <c r="E43" s="37" t="e">
        <f ca="1">Berekeningen!E115</f>
        <v>#REF!</v>
      </c>
      <c r="F43" s="37" t="e">
        <f ca="1">Berekeningen!F115</f>
        <v>#REF!</v>
      </c>
      <c r="G43" s="37" t="e">
        <f ca="1">Berekeningen!G115</f>
        <v>#REF!</v>
      </c>
      <c r="H43" s="37" t="e">
        <f ca="1">Berekeningen!H115</f>
        <v>#REF!</v>
      </c>
      <c r="I43" s="37" t="e">
        <f ca="1">Berekeningen!I115</f>
        <v>#REF!</v>
      </c>
      <c r="J43" s="37" t="e">
        <f ca="1">Berekeningen!J115</f>
        <v>#REF!</v>
      </c>
      <c r="K43" s="37" t="e">
        <f ca="1">Berekeningen!K115</f>
        <v>#REF!</v>
      </c>
      <c r="L43" s="37" t="e">
        <f ca="1">Berekeningen!L115</f>
        <v>#REF!</v>
      </c>
      <c r="M43" s="37" t="e">
        <f ca="1">Berekeningen!M115</f>
        <v>#REF!</v>
      </c>
      <c r="N43" s="37" t="e">
        <f ca="1">Berekeningen!N115</f>
        <v>#REF!</v>
      </c>
      <c r="O43" s="37" t="e">
        <f ca="1">Berekeningen!O115</f>
        <v>#REF!</v>
      </c>
      <c r="P43" s="37" t="e">
        <f ca="1">Berekeningen!P115</f>
        <v>#REF!</v>
      </c>
      <c r="Q43" s="37" t="e">
        <f ca="1">Berekeningen!Q115</f>
        <v>#REF!</v>
      </c>
      <c r="R43" s="37" t="e">
        <f ca="1">Berekeningen!R115</f>
        <v>#REF!</v>
      </c>
      <c r="S43" s="37" t="e">
        <f ca="1">Berekeningen!S115</f>
        <v>#REF!</v>
      </c>
      <c r="T43" s="37" t="e">
        <f ca="1">Berekeningen!T115</f>
        <v>#REF!</v>
      </c>
      <c r="U43" s="37" t="e">
        <f ca="1">Berekeningen!U115</f>
        <v>#REF!</v>
      </c>
      <c r="V43" s="37" t="e">
        <f ca="1">Berekeningen!V115</f>
        <v>#REF!</v>
      </c>
      <c r="W43" s="37" t="e">
        <f ca="1">Berekeningen!W115</f>
        <v>#REF!</v>
      </c>
      <c r="X43" s="37" t="e">
        <f ca="1">Berekeningen!X115</f>
        <v>#REF!</v>
      </c>
      <c r="Y43" s="37" t="e">
        <f ca="1">Berekeningen!Y115</f>
        <v>#REF!</v>
      </c>
      <c r="Z43" s="37" t="e">
        <f ca="1">Berekeningen!Z115</f>
        <v>#REF!</v>
      </c>
      <c r="AA43" s="37" t="e">
        <f ca="1">Berekeningen!AA115</f>
        <v>#REF!</v>
      </c>
      <c r="AB43" s="37" t="e">
        <f ca="1">Berekeningen!AB115</f>
        <v>#REF!</v>
      </c>
      <c r="AC43" s="37" t="e">
        <f ca="1">Berekeningen!AC115</f>
        <v>#REF!</v>
      </c>
      <c r="AD43" s="37" t="e">
        <f ca="1">Berekeningen!AD115</f>
        <v>#REF!</v>
      </c>
      <c r="AE43" s="37" t="e">
        <f ca="1">Berekeningen!AE115</f>
        <v>#REF!</v>
      </c>
      <c r="AF43" s="37" t="e">
        <f ca="1">Berekeningen!AF115</f>
        <v>#REF!</v>
      </c>
      <c r="AG43" s="37" t="e">
        <f ca="1">Berekeningen!AG115</f>
        <v>#REF!</v>
      </c>
      <c r="AH43" s="37" t="e">
        <f ca="1">Berekeningen!AH115</f>
        <v>#REF!</v>
      </c>
      <c r="AI43" s="37" t="e">
        <f ca="1">Berekeningen!AI115</f>
        <v>#REF!</v>
      </c>
      <c r="AJ43" s="37" t="e">
        <f ca="1">Berekeningen!AJ115</f>
        <v>#REF!</v>
      </c>
      <c r="AK43" s="37" t="e">
        <f ca="1">Berekeningen!AK115</f>
        <v>#REF!</v>
      </c>
      <c r="AL43" s="37" t="e">
        <f ca="1">Berekeningen!AL115</f>
        <v>#REF!</v>
      </c>
      <c r="AM43" s="37" t="e">
        <f ca="1">Berekeningen!AM115</f>
        <v>#REF!</v>
      </c>
      <c r="AN43" s="37" t="e">
        <f ca="1">Berekeningen!AN115</f>
        <v>#REF!</v>
      </c>
      <c r="AO43" s="37" t="e">
        <f ca="1">Berekeningen!AO115</f>
        <v>#REF!</v>
      </c>
      <c r="AP43" s="37" t="e">
        <f ca="1">Berekeningen!AP115</f>
        <v>#REF!</v>
      </c>
      <c r="AQ43" s="37" t="e">
        <f ca="1">Berekeningen!AQ115</f>
        <v>#REF!</v>
      </c>
      <c r="AR43" s="37" t="e">
        <f ca="1">Berekeningen!AR115</f>
        <v>#REF!</v>
      </c>
    </row>
    <row r="44" spans="2:44">
      <c r="C44" s="56" t="str">
        <f>Berekeningen!C116</f>
        <v>Rendement EV over exploitatie</v>
      </c>
      <c r="D44" s="57"/>
      <c r="E44" s="63" t="str">
        <f>Berekeningen!E116</f>
        <v>geen EV</v>
      </c>
    </row>
    <row r="46" spans="2:44">
      <c r="B46" s="58" t="str">
        <f>Berekeningen!B118</f>
        <v>DCSR = BCF/FL</v>
      </c>
      <c r="C46" s="58" t="str">
        <f>Berekeningen!C118</f>
        <v>DSCR per jaar</v>
      </c>
      <c r="D46" s="33"/>
      <c r="E46" s="33"/>
      <c r="F46" s="65" t="str">
        <f>Berekeningen!F118</f>
        <v>n.v.t</v>
      </c>
      <c r="G46" s="65" t="str">
        <f>Berekeningen!G118</f>
        <v>n.v.t</v>
      </c>
      <c r="H46" s="65" t="str">
        <f>Berekeningen!H118</f>
        <v>n.v.t</v>
      </c>
      <c r="I46" s="65" t="str">
        <f>Berekeningen!I118</f>
        <v>n.v.t</v>
      </c>
      <c r="J46" s="65" t="str">
        <f>Berekeningen!J118</f>
        <v>n.v.t</v>
      </c>
      <c r="K46" s="65" t="str">
        <f>Berekeningen!K118</f>
        <v>n.v.t</v>
      </c>
      <c r="L46" s="65" t="str">
        <f>Berekeningen!L118</f>
        <v>n.v.t</v>
      </c>
      <c r="M46" s="65" t="str">
        <f>Berekeningen!M118</f>
        <v>n.v.t</v>
      </c>
      <c r="N46" s="65" t="str">
        <f>Berekeningen!N118</f>
        <v>n.v.t</v>
      </c>
      <c r="O46" s="65" t="str">
        <f>Berekeningen!O118</f>
        <v>n.v.t</v>
      </c>
      <c r="P46" s="65" t="str">
        <f>Berekeningen!P118</f>
        <v>n.v.t</v>
      </c>
      <c r="Q46" s="65" t="str">
        <f>Berekeningen!Q118</f>
        <v>n.v.t</v>
      </c>
      <c r="R46" s="65" t="str">
        <f>Berekeningen!R118</f>
        <v>n.v.t</v>
      </c>
      <c r="S46" s="65" t="str">
        <f>Berekeningen!S118</f>
        <v>n.v.t</v>
      </c>
      <c r="T46" s="65" t="str">
        <f>Berekeningen!T118</f>
        <v>n.v.t</v>
      </c>
      <c r="U46" s="65" t="str">
        <f>Berekeningen!U118</f>
        <v>n.v.t</v>
      </c>
      <c r="V46" s="65" t="str">
        <f>Berekeningen!V118</f>
        <v>n.v.t</v>
      </c>
      <c r="W46" s="65" t="str">
        <f>Berekeningen!W118</f>
        <v>n.v.t</v>
      </c>
      <c r="X46" s="65" t="str">
        <f>Berekeningen!X118</f>
        <v>n.v.t</v>
      </c>
      <c r="Y46" s="65" t="str">
        <f>Berekeningen!Y118</f>
        <v>n.v.t</v>
      </c>
      <c r="Z46" s="65" t="str">
        <f>Berekeningen!Z118</f>
        <v>n.v.t</v>
      </c>
      <c r="AA46" s="65" t="str">
        <f>Berekeningen!AA118</f>
        <v>n.v.t</v>
      </c>
      <c r="AB46" s="65" t="str">
        <f>Berekeningen!AB118</f>
        <v>n.v.t</v>
      </c>
      <c r="AC46" s="65" t="str">
        <f>Berekeningen!AC118</f>
        <v>n.v.t</v>
      </c>
      <c r="AD46" s="65" t="str">
        <f>Berekeningen!AD118</f>
        <v>n.v.t</v>
      </c>
      <c r="AE46" s="65" t="str">
        <f>Berekeningen!AE118</f>
        <v>n.v.t</v>
      </c>
      <c r="AF46" s="65" t="str">
        <f>Berekeningen!AF118</f>
        <v>n.v.t</v>
      </c>
      <c r="AG46" s="65" t="str">
        <f>Berekeningen!AG118</f>
        <v>n.v.t</v>
      </c>
      <c r="AH46" s="65" t="str">
        <f>Berekeningen!AH118</f>
        <v>n.v.t</v>
      </c>
      <c r="AI46" s="65" t="str">
        <f>Berekeningen!AI118</f>
        <v>n.v.t</v>
      </c>
      <c r="AJ46" s="65" t="str">
        <f>Berekeningen!AJ118</f>
        <v>n.v.t</v>
      </c>
      <c r="AK46" s="65" t="str">
        <f>Berekeningen!AK118</f>
        <v>n.v.t</v>
      </c>
      <c r="AL46" s="65" t="str">
        <f>Berekeningen!AL118</f>
        <v>n.v.t</v>
      </c>
      <c r="AM46" s="65" t="str">
        <f>Berekeningen!AM118</f>
        <v>n.v.t</v>
      </c>
      <c r="AN46" s="65" t="str">
        <f>Berekeningen!AN118</f>
        <v>n.v.t</v>
      </c>
      <c r="AO46" s="65" t="str">
        <f>Berekeningen!AO118</f>
        <v>n.v.t</v>
      </c>
      <c r="AP46" s="65" t="str">
        <f>Berekeningen!AP118</f>
        <v>n.v.t</v>
      </c>
      <c r="AQ46" s="65" t="str">
        <f>Berekeningen!AQ118</f>
        <v>n.v.t</v>
      </c>
      <c r="AR46" s="65" t="str">
        <f>Berekeningen!AR118</f>
        <v>n.v.t</v>
      </c>
    </row>
    <row r="47" spans="2:44">
      <c r="C47" s="56" t="str">
        <f>Berekeningen!C119</f>
        <v>DSCR totaal</v>
      </c>
      <c r="D47" s="60"/>
      <c r="E47" s="66" t="e">
        <f ca="1">Berekeningen!E119</f>
        <v>#REF!</v>
      </c>
    </row>
  </sheetData>
  <sheetProtection algorithmName="SHA-512" hashValue="n2rFZLCxcHDByjk5MRrbuiEjlBNfO9MIxdiNfy69zBTlM2ZDJSTiDWaoBQHMaolCDIhtGTmOZZt7VwIpW8wz4A==" saltValue="fPEsg4mBMdwpTvFHmcyoMA==" spinCount="100000" sheet="1" objects="1" scenarios="1"/>
  <mergeCells count="2">
    <mergeCell ref="B1:C1"/>
    <mergeCell ref="B2:D2"/>
  </mergeCell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Resultaten</oddHeader>
    <oddFooter>&amp;L&amp;8&amp;F &amp;C&amp;8v.20190215&amp;R&amp;8&amp;P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P67"/>
  <sheetViews>
    <sheetView showGridLines="0" workbookViewId="0">
      <selection activeCell="F30" sqref="F30"/>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5" width="8.85546875" style="1"/>
    <col min="16" max="42" width="10" style="1" bestFit="1" customWidth="1"/>
    <col min="43" max="16384" width="8.85546875" style="1"/>
  </cols>
  <sheetData>
    <row r="1" spans="2:42">
      <c r="E1" s="250"/>
      <c r="M1" s="251"/>
      <c r="N1" s="251"/>
      <c r="O1" s="251"/>
    </row>
    <row r="2" spans="2:42" hidden="1">
      <c r="B2" s="251" t="s">
        <v>306</v>
      </c>
      <c r="C2" s="252" t="s">
        <v>310</v>
      </c>
      <c r="D2" s="253"/>
      <c r="E2" s="253"/>
      <c r="F2" s="253"/>
      <c r="G2" s="253"/>
      <c r="H2" s="253"/>
      <c r="I2" s="253"/>
      <c r="J2" s="253"/>
      <c r="K2" s="253"/>
      <c r="L2" s="253"/>
      <c r="M2" s="253"/>
      <c r="N2" s="253"/>
      <c r="O2" s="253"/>
      <c r="P2" s="253"/>
      <c r="Q2" s="253"/>
      <c r="R2" s="253"/>
      <c r="S2" s="253"/>
      <c r="T2" s="253"/>
      <c r="U2" s="253"/>
      <c r="V2" s="253"/>
      <c r="W2" s="253"/>
      <c r="X2" s="253"/>
      <c r="Y2" s="254"/>
    </row>
    <row r="3" spans="2:42" hidden="1">
      <c r="B3" s="199" t="s">
        <v>307</v>
      </c>
      <c r="C3" s="255">
        <v>1</v>
      </c>
      <c r="D3" s="256">
        <v>2</v>
      </c>
      <c r="E3" s="256">
        <v>3</v>
      </c>
      <c r="F3" s="256">
        <v>4</v>
      </c>
      <c r="G3" s="256">
        <v>5</v>
      </c>
      <c r="H3" s="256">
        <v>6</v>
      </c>
      <c r="I3" s="256">
        <v>7</v>
      </c>
      <c r="J3" s="256">
        <v>8</v>
      </c>
      <c r="K3" s="256">
        <v>9</v>
      </c>
      <c r="L3" s="256">
        <v>10</v>
      </c>
      <c r="M3" s="256">
        <v>11</v>
      </c>
      <c r="N3" s="256">
        <v>12</v>
      </c>
      <c r="O3" s="256">
        <v>13</v>
      </c>
      <c r="P3" s="256">
        <v>14</v>
      </c>
      <c r="Q3" s="256">
        <v>15</v>
      </c>
      <c r="R3" s="256">
        <v>16</v>
      </c>
      <c r="S3" s="256">
        <v>17</v>
      </c>
      <c r="T3" s="256">
        <v>18</v>
      </c>
      <c r="U3" s="256">
        <v>19</v>
      </c>
      <c r="V3" s="256">
        <v>20</v>
      </c>
      <c r="W3" s="256">
        <v>21</v>
      </c>
      <c r="X3" s="256">
        <v>22</v>
      </c>
      <c r="Y3" s="257">
        <v>23</v>
      </c>
    </row>
    <row r="4" spans="2:42" hidden="1">
      <c r="B4" s="199" t="s">
        <v>34</v>
      </c>
      <c r="C4" s="258">
        <v>2020</v>
      </c>
      <c r="D4" s="259">
        <v>2021</v>
      </c>
      <c r="E4" s="259">
        <v>2022</v>
      </c>
      <c r="F4" s="259">
        <v>2023</v>
      </c>
      <c r="G4" s="259">
        <v>2024</v>
      </c>
      <c r="H4" s="259">
        <v>2025</v>
      </c>
      <c r="I4" s="259">
        <v>2026</v>
      </c>
      <c r="J4" s="259">
        <v>2027</v>
      </c>
      <c r="K4" s="259">
        <v>2028</v>
      </c>
      <c r="L4" s="259">
        <v>2029</v>
      </c>
      <c r="M4" s="259">
        <v>2030</v>
      </c>
      <c r="N4" s="259">
        <v>2031</v>
      </c>
      <c r="O4" s="259">
        <v>2032</v>
      </c>
      <c r="P4" s="259">
        <v>2033</v>
      </c>
      <c r="Q4" s="259">
        <v>2034</v>
      </c>
      <c r="R4" s="259">
        <v>2035</v>
      </c>
      <c r="S4" s="259">
        <v>2036</v>
      </c>
      <c r="T4" s="259">
        <v>2037</v>
      </c>
      <c r="U4" s="259">
        <v>2038</v>
      </c>
      <c r="V4" s="259">
        <v>2039</v>
      </c>
      <c r="W4" s="259">
        <v>2040</v>
      </c>
      <c r="X4" s="259">
        <v>2041</v>
      </c>
      <c r="Y4" s="260">
        <v>2042</v>
      </c>
      <c r="Z4" s="261">
        <v>2043</v>
      </c>
      <c r="AA4" s="262">
        <v>2044</v>
      </c>
      <c r="AB4" s="261">
        <v>2045</v>
      </c>
      <c r="AC4" s="262">
        <v>2046</v>
      </c>
      <c r="AD4" s="261">
        <v>2047</v>
      </c>
      <c r="AE4" s="262">
        <v>2048</v>
      </c>
      <c r="AF4" s="261">
        <v>2049</v>
      </c>
      <c r="AG4" s="262">
        <v>2050</v>
      </c>
    </row>
    <row r="5" spans="2:42" hidden="1">
      <c r="B5" s="199" t="s">
        <v>309</v>
      </c>
      <c r="C5" s="263">
        <v>37.240653487120959</v>
      </c>
      <c r="D5" s="264">
        <v>35.123222751811383</v>
      </c>
      <c r="E5" s="264">
        <v>38.659281495456781</v>
      </c>
      <c r="F5" s="264">
        <v>41.17962773251854</v>
      </c>
      <c r="G5" s="264">
        <v>42.960204374549519</v>
      </c>
      <c r="H5" s="264">
        <v>46.153548797129801</v>
      </c>
      <c r="I5" s="264">
        <v>46.452817013578773</v>
      </c>
      <c r="J5" s="264">
        <v>46.277164039949334</v>
      </c>
      <c r="K5" s="264">
        <v>46.128256185133651</v>
      </c>
      <c r="L5" s="264">
        <v>45.608839141607525</v>
      </c>
      <c r="M5" s="264">
        <v>46.564292112561091</v>
      </c>
      <c r="N5" s="264">
        <v>46.564292112561091</v>
      </c>
      <c r="O5" s="264">
        <v>46.564292112561091</v>
      </c>
      <c r="P5" s="264">
        <v>46.564292112561091</v>
      </c>
      <c r="Q5" s="264">
        <v>46.564292112561091</v>
      </c>
      <c r="R5" s="264">
        <v>46.564292112561091</v>
      </c>
      <c r="S5" s="264">
        <v>46.564292112561091</v>
      </c>
      <c r="T5" s="264">
        <v>46.564292112561091</v>
      </c>
      <c r="U5" s="264">
        <v>46.564292112561091</v>
      </c>
      <c r="V5" s="264">
        <v>46.564292112561091</v>
      </c>
      <c r="W5" s="264">
        <v>46.564292112561091</v>
      </c>
      <c r="X5" s="264">
        <v>46.564292112561091</v>
      </c>
      <c r="Y5" s="265">
        <v>46.564292112561091</v>
      </c>
    </row>
    <row r="6" spans="2:42" hidden="1">
      <c r="B6" s="199" t="s">
        <v>308</v>
      </c>
      <c r="C6" s="266">
        <v>37.79926328942777</v>
      </c>
      <c r="D6" s="267">
        <v>36.184822159484874</v>
      </c>
      <c r="E6" s="267">
        <v>40.425174652836802</v>
      </c>
      <c r="F6" s="267">
        <v>43.706555903601569</v>
      </c>
      <c r="G6" s="267">
        <v>46.280340976305716</v>
      </c>
      <c r="H6" s="267">
        <v>50.466287039269503</v>
      </c>
      <c r="I6" s="267">
        <v>51.555422652477617</v>
      </c>
      <c r="J6" s="267">
        <v>52.130882219657792</v>
      </c>
      <c r="K6" s="267">
        <v>52.742585704498943</v>
      </c>
      <c r="L6" s="267">
        <v>52.930919805840489</v>
      </c>
      <c r="M6" s="267">
        <v>54.850358414799011</v>
      </c>
      <c r="N6" s="267">
        <v>55.673113791020995</v>
      </c>
      <c r="O6" s="267">
        <v>56.50821049788631</v>
      </c>
      <c r="P6" s="267">
        <v>57.355833655354601</v>
      </c>
      <c r="Q6" s="267">
        <v>58.216171160184913</v>
      </c>
      <c r="R6" s="267">
        <v>59.089413727587676</v>
      </c>
      <c r="S6" s="267">
        <v>59.975754933501484</v>
      </c>
      <c r="T6" s="267">
        <v>60.875391257503999</v>
      </c>
      <c r="U6" s="267">
        <v>61.788522126366551</v>
      </c>
      <c r="V6" s="267">
        <v>62.715349958262046</v>
      </c>
      <c r="W6" s="267">
        <v>63.656080207635966</v>
      </c>
      <c r="X6" s="267">
        <v>64.610921410750507</v>
      </c>
      <c r="Y6" s="268">
        <v>65.580085231911752</v>
      </c>
      <c r="Z6" s="269">
        <f>Y6*1.015</f>
        <v>66.563786510390429</v>
      </c>
      <c r="AA6" s="269">
        <f t="shared" ref="AA6:AG6" si="0">Z6*1.015</f>
        <v>67.562243308046277</v>
      </c>
      <c r="AB6" s="269">
        <f t="shared" si="0"/>
        <v>68.575676957666971</v>
      </c>
      <c r="AC6" s="269">
        <f t="shared" si="0"/>
        <v>69.604312112031963</v>
      </c>
      <c r="AD6" s="269">
        <f t="shared" si="0"/>
        <v>70.64837679371243</v>
      </c>
      <c r="AE6" s="269">
        <f t="shared" si="0"/>
        <v>71.70810244561811</v>
      </c>
      <c r="AF6" s="269">
        <f t="shared" si="0"/>
        <v>72.783723982302376</v>
      </c>
      <c r="AG6" s="269">
        <f t="shared" si="0"/>
        <v>73.87547984203691</v>
      </c>
    </row>
    <row r="7" spans="2:42">
      <c r="E7" s="250"/>
      <c r="L7" s="270"/>
      <c r="M7" s="271"/>
      <c r="N7" s="272"/>
      <c r="O7" s="273"/>
    </row>
    <row r="8" spans="2:42">
      <c r="E8" s="250"/>
      <c r="L8" s="270"/>
      <c r="M8" s="271"/>
      <c r="N8" s="272"/>
      <c r="O8" s="273"/>
    </row>
    <row r="9" spans="2:42" ht="15">
      <c r="B9" s="1" t="s">
        <v>344</v>
      </c>
      <c r="C9" s="389" t="s">
        <v>310</v>
      </c>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1"/>
      <c r="AN9" s="391"/>
      <c r="AO9" s="391"/>
      <c r="AP9" s="391"/>
    </row>
    <row r="10" spans="2:42">
      <c r="B10" s="199" t="s">
        <v>307</v>
      </c>
      <c r="C10" s="286">
        <v>1</v>
      </c>
      <c r="D10" s="287">
        <v>2</v>
      </c>
      <c r="E10" s="287">
        <v>3</v>
      </c>
      <c r="F10" s="287">
        <v>4</v>
      </c>
      <c r="G10" s="287">
        <v>5</v>
      </c>
      <c r="H10" s="287">
        <v>6</v>
      </c>
      <c r="I10" s="287">
        <v>7</v>
      </c>
      <c r="J10" s="287">
        <v>8</v>
      </c>
      <c r="K10" s="287">
        <v>9</v>
      </c>
      <c r="L10" s="287">
        <v>10</v>
      </c>
      <c r="M10" s="287">
        <v>11</v>
      </c>
      <c r="N10" s="287">
        <v>12</v>
      </c>
      <c r="O10" s="287">
        <v>13</v>
      </c>
      <c r="P10" s="287">
        <v>14</v>
      </c>
      <c r="Q10" s="287">
        <v>15</v>
      </c>
      <c r="R10" s="287">
        <v>16</v>
      </c>
      <c r="S10" s="287">
        <v>17</v>
      </c>
      <c r="T10" s="287">
        <v>18</v>
      </c>
      <c r="U10" s="287">
        <v>19</v>
      </c>
      <c r="V10" s="287">
        <v>20</v>
      </c>
      <c r="W10" s="287">
        <v>21</v>
      </c>
      <c r="X10" s="287">
        <v>22</v>
      </c>
      <c r="Y10" s="287">
        <v>23</v>
      </c>
      <c r="Z10" s="287">
        <v>24</v>
      </c>
      <c r="AA10" s="287">
        <v>25</v>
      </c>
      <c r="AB10" s="287">
        <v>26</v>
      </c>
      <c r="AC10" s="287">
        <v>27</v>
      </c>
      <c r="AD10" s="287">
        <v>28</v>
      </c>
      <c r="AE10" s="287">
        <v>29</v>
      </c>
      <c r="AF10" s="287">
        <v>30</v>
      </c>
      <c r="AG10" s="287">
        <v>31</v>
      </c>
      <c r="AH10" s="287">
        <v>32</v>
      </c>
      <c r="AI10" s="287">
        <v>33</v>
      </c>
      <c r="AJ10" s="287">
        <v>34</v>
      </c>
      <c r="AK10" s="287">
        <v>35</v>
      </c>
      <c r="AL10" s="288">
        <v>36</v>
      </c>
      <c r="AM10" s="287">
        <v>37</v>
      </c>
      <c r="AN10" s="288">
        <v>38</v>
      </c>
      <c r="AO10" s="287">
        <v>39</v>
      </c>
      <c r="AP10" s="288">
        <v>40</v>
      </c>
    </row>
    <row r="11" spans="2:42">
      <c r="B11" s="199" t="s">
        <v>34</v>
      </c>
      <c r="C11" s="289">
        <v>2024</v>
      </c>
      <c r="D11" s="290">
        <v>2025</v>
      </c>
      <c r="E11" s="289">
        <v>2026</v>
      </c>
      <c r="F11" s="290">
        <v>2027</v>
      </c>
      <c r="G11" s="289">
        <v>2028</v>
      </c>
      <c r="H11" s="290">
        <v>2029</v>
      </c>
      <c r="I11" s="289">
        <v>2030</v>
      </c>
      <c r="J11" s="290">
        <v>2031</v>
      </c>
      <c r="K11" s="289">
        <v>2032</v>
      </c>
      <c r="L11" s="290">
        <v>2033</v>
      </c>
      <c r="M11" s="289">
        <v>2034</v>
      </c>
      <c r="N11" s="290">
        <v>2035</v>
      </c>
      <c r="O11" s="289">
        <v>2036</v>
      </c>
      <c r="P11" s="290">
        <v>2037</v>
      </c>
      <c r="Q11" s="289">
        <v>2038</v>
      </c>
      <c r="R11" s="290">
        <v>2039</v>
      </c>
      <c r="S11" s="289">
        <v>2040</v>
      </c>
      <c r="T11" s="290">
        <v>2041</v>
      </c>
      <c r="U11" s="289">
        <v>2042</v>
      </c>
      <c r="V11" s="290">
        <v>2043</v>
      </c>
      <c r="W11" s="289">
        <v>2044</v>
      </c>
      <c r="X11" s="290">
        <v>2045</v>
      </c>
      <c r="Y11" s="289">
        <v>2046</v>
      </c>
      <c r="Z11" s="290">
        <v>2047</v>
      </c>
      <c r="AA11" s="289">
        <v>2048</v>
      </c>
      <c r="AB11" s="290">
        <v>2049</v>
      </c>
      <c r="AC11" s="289">
        <v>2050</v>
      </c>
      <c r="AD11" s="290">
        <v>2051</v>
      </c>
      <c r="AE11" s="289">
        <v>2052</v>
      </c>
      <c r="AF11" s="290">
        <v>2053</v>
      </c>
      <c r="AG11" s="289">
        <v>2054</v>
      </c>
      <c r="AH11" s="290">
        <v>2055</v>
      </c>
      <c r="AI11" s="289">
        <v>2056</v>
      </c>
      <c r="AJ11" s="290">
        <v>2057</v>
      </c>
      <c r="AK11" s="289">
        <v>2058</v>
      </c>
      <c r="AL11" s="290">
        <v>2059</v>
      </c>
      <c r="AM11" s="289">
        <v>2060</v>
      </c>
      <c r="AN11" s="290">
        <v>2061</v>
      </c>
      <c r="AO11" s="289">
        <v>2062</v>
      </c>
      <c r="AP11" s="290">
        <v>2063</v>
      </c>
    </row>
    <row r="12" spans="2:42">
      <c r="B12" s="199" t="s">
        <v>309</v>
      </c>
      <c r="C12" s="283">
        <v>101.62922965541325</v>
      </c>
      <c r="D12" s="284">
        <v>95.259764531542956</v>
      </c>
      <c r="E12" s="284">
        <v>92.939651350026352</v>
      </c>
      <c r="F12" s="284">
        <v>88.410662445120366</v>
      </c>
      <c r="G12" s="284">
        <v>83.915678523587758</v>
      </c>
      <c r="H12" s="284">
        <v>78.667244608960857</v>
      </c>
      <c r="I12" s="284">
        <v>73.014237596308448</v>
      </c>
      <c r="J12" s="284">
        <v>61.084422998803461</v>
      </c>
      <c r="K12" s="284">
        <v>65.017374678596951</v>
      </c>
      <c r="L12" s="284">
        <v>78.803004577894328</v>
      </c>
      <c r="M12" s="284">
        <v>84.738066227456301</v>
      </c>
      <c r="N12" s="284">
        <v>91.313120832123815</v>
      </c>
      <c r="O12" s="284">
        <v>96.675466201368394</v>
      </c>
      <c r="P12" s="284">
        <v>101.46678025859674</v>
      </c>
      <c r="Q12" s="284">
        <v>107.84425171801342</v>
      </c>
      <c r="R12" s="284">
        <v>110.00113675237372</v>
      </c>
      <c r="S12" s="284">
        <v>112.20115948742119</v>
      </c>
      <c r="T12" s="284">
        <v>114.4451826771696</v>
      </c>
      <c r="U12" s="284">
        <v>116.73408633071298</v>
      </c>
      <c r="V12" s="284">
        <v>119.06876805732726</v>
      </c>
      <c r="W12" s="284">
        <v>121.4501434184738</v>
      </c>
      <c r="X12" s="284">
        <v>123.87914628684329</v>
      </c>
      <c r="Y12" s="284">
        <v>126.35672921258012</v>
      </c>
      <c r="Z12" s="284">
        <v>128.88386379683172</v>
      </c>
      <c r="AA12" s="284">
        <v>131.46154107276837</v>
      </c>
      <c r="AB12" s="284">
        <v>134.09077189422374</v>
      </c>
      <c r="AC12" s="284">
        <v>136.7725873321082</v>
      </c>
      <c r="AD12" s="284">
        <v>139.50803907875039</v>
      </c>
      <c r="AE12" s="284">
        <v>142.29819986032538</v>
      </c>
      <c r="AF12" s="284">
        <v>145.14416385753191</v>
      </c>
      <c r="AG12" s="284">
        <v>148.04704713468251</v>
      </c>
      <c r="AH12" s="284">
        <v>151.00798807737621</v>
      </c>
      <c r="AI12" s="284">
        <v>154.0281478389237</v>
      </c>
      <c r="AJ12" s="284">
        <v>157.10871079570219</v>
      </c>
      <c r="AK12" s="284">
        <v>160.25088501161622</v>
      </c>
      <c r="AL12" s="285">
        <v>163.45590271184855</v>
      </c>
      <c r="AM12" s="284">
        <v>166.72502076608552</v>
      </c>
      <c r="AN12" s="285">
        <v>170.05952118140726</v>
      </c>
      <c r="AO12" s="284">
        <v>173.46071160503533</v>
      </c>
      <c r="AP12" s="285">
        <v>176.9299258371361</v>
      </c>
    </row>
    <row r="13" spans="2:42">
      <c r="B13" s="199"/>
      <c r="E13" s="250"/>
      <c r="F13" s="250"/>
      <c r="L13" s="270"/>
      <c r="M13" s="271"/>
      <c r="N13" s="272"/>
      <c r="O13" s="273"/>
    </row>
    <row r="14" spans="2:42">
      <c r="E14" s="250"/>
      <c r="F14" s="250"/>
      <c r="L14" s="270"/>
      <c r="M14" s="271"/>
      <c r="N14" s="272"/>
      <c r="O14" s="273"/>
    </row>
    <row r="15" spans="2:42" ht="12.75" customHeight="1">
      <c r="B15" s="392" t="s">
        <v>348</v>
      </c>
      <c r="C15" s="393"/>
      <c r="D15" s="393"/>
      <c r="E15" s="393"/>
      <c r="F15" s="393"/>
      <c r="G15" s="393"/>
      <c r="H15" s="393"/>
      <c r="I15" s="393"/>
      <c r="J15" s="394"/>
      <c r="K15" s="282"/>
      <c r="L15" s="282"/>
      <c r="M15" s="271"/>
      <c r="N15" s="272"/>
      <c r="O15" s="273"/>
    </row>
    <row r="16" spans="2:42" ht="12.75" customHeight="1">
      <c r="B16" s="395"/>
      <c r="C16" s="396"/>
      <c r="D16" s="396"/>
      <c r="E16" s="396"/>
      <c r="F16" s="396"/>
      <c r="G16" s="396"/>
      <c r="H16" s="396"/>
      <c r="I16" s="396"/>
      <c r="J16" s="397"/>
      <c r="K16" s="282"/>
      <c r="L16" s="282"/>
      <c r="M16" s="271"/>
      <c r="N16" s="272"/>
      <c r="O16" s="273"/>
    </row>
    <row r="17" spans="2:30" ht="12.75" customHeight="1">
      <c r="B17" s="395"/>
      <c r="C17" s="396"/>
      <c r="D17" s="396"/>
      <c r="E17" s="396"/>
      <c r="F17" s="396"/>
      <c r="G17" s="396"/>
      <c r="H17" s="396"/>
      <c r="I17" s="396"/>
      <c r="J17" s="397"/>
      <c r="K17" s="282"/>
      <c r="L17" s="282"/>
      <c r="M17" s="271"/>
      <c r="N17" s="272"/>
      <c r="O17" s="273"/>
    </row>
    <row r="18" spans="2:30" ht="12.75" customHeight="1">
      <c r="B18" s="395"/>
      <c r="C18" s="396"/>
      <c r="D18" s="396"/>
      <c r="E18" s="396"/>
      <c r="F18" s="396"/>
      <c r="G18" s="396"/>
      <c r="H18" s="396"/>
      <c r="I18" s="396"/>
      <c r="J18" s="397"/>
      <c r="K18" s="282"/>
      <c r="L18" s="282"/>
      <c r="M18" s="271"/>
      <c r="N18" s="272"/>
      <c r="O18" s="273"/>
    </row>
    <row r="19" spans="2:30" ht="12.75" customHeight="1">
      <c r="B19" s="395"/>
      <c r="C19" s="396"/>
      <c r="D19" s="396"/>
      <c r="E19" s="396"/>
      <c r="F19" s="396"/>
      <c r="G19" s="396"/>
      <c r="H19" s="396"/>
      <c r="I19" s="396"/>
      <c r="J19" s="397"/>
      <c r="K19" s="282"/>
      <c r="L19" s="282"/>
      <c r="M19" s="271"/>
      <c r="N19" s="272"/>
      <c r="O19" s="273"/>
    </row>
    <row r="20" spans="2:30" ht="12.75" customHeight="1">
      <c r="B20" s="395"/>
      <c r="C20" s="396"/>
      <c r="D20" s="396"/>
      <c r="E20" s="396"/>
      <c r="F20" s="396"/>
      <c r="G20" s="396"/>
      <c r="H20" s="396"/>
      <c r="I20" s="396"/>
      <c r="J20" s="397"/>
      <c r="K20" s="282"/>
      <c r="L20" s="282"/>
      <c r="M20" s="271"/>
      <c r="N20" s="272"/>
      <c r="O20" s="273"/>
    </row>
    <row r="21" spans="2:30" ht="12.75" customHeight="1">
      <c r="B21" s="398"/>
      <c r="C21" s="399"/>
      <c r="D21" s="399"/>
      <c r="E21" s="399"/>
      <c r="F21" s="399"/>
      <c r="G21" s="399"/>
      <c r="H21" s="399"/>
      <c r="I21" s="399"/>
      <c r="J21" s="400"/>
      <c r="K21" s="282"/>
      <c r="L21" s="282"/>
      <c r="M21" s="271"/>
      <c r="N21" s="272"/>
      <c r="O21" s="273"/>
    </row>
    <row r="22" spans="2:30" ht="12.75" customHeight="1">
      <c r="B22" s="320"/>
      <c r="C22" s="320"/>
      <c r="D22" s="320"/>
      <c r="E22" s="320"/>
      <c r="F22" s="320"/>
      <c r="G22" s="320"/>
      <c r="H22" s="320"/>
      <c r="I22" s="320"/>
      <c r="J22" s="320"/>
      <c r="K22" s="282"/>
      <c r="L22" s="282"/>
      <c r="M22" s="271"/>
      <c r="N22" s="272"/>
      <c r="O22" s="273"/>
    </row>
    <row r="23" spans="2:30" ht="12.75" customHeight="1">
      <c r="B23" s="320"/>
      <c r="C23" s="320"/>
      <c r="D23" s="320"/>
      <c r="E23" s="320"/>
      <c r="F23" s="320"/>
      <c r="G23" s="320"/>
      <c r="H23" s="320"/>
      <c r="I23" s="320"/>
      <c r="J23" s="320"/>
      <c r="K23" s="282"/>
      <c r="L23" s="282"/>
      <c r="M23" s="271"/>
      <c r="N23" s="272"/>
      <c r="O23" s="273"/>
    </row>
    <row r="24" spans="2:30" ht="12.75" customHeight="1">
      <c r="B24" s="320"/>
      <c r="C24" s="320"/>
      <c r="D24" s="320"/>
      <c r="E24" s="320"/>
      <c r="F24" s="320"/>
      <c r="G24" s="320"/>
      <c r="H24" s="320"/>
      <c r="I24" s="320"/>
      <c r="J24" s="320"/>
      <c r="K24" s="282"/>
      <c r="L24" s="282"/>
      <c r="M24" s="271"/>
      <c r="N24" s="272"/>
      <c r="O24" s="273"/>
    </row>
    <row r="25" spans="2:30" ht="12.75" customHeight="1">
      <c r="B25" s="320"/>
      <c r="C25" s="320"/>
      <c r="D25" s="320"/>
      <c r="E25" s="320"/>
      <c r="F25" s="320"/>
      <c r="G25" s="320"/>
      <c r="H25" s="320"/>
      <c r="I25" s="320"/>
      <c r="J25" s="320"/>
      <c r="L25" s="270"/>
      <c r="M25" s="271"/>
      <c r="N25" s="272"/>
      <c r="O25" s="273"/>
    </row>
    <row r="26" spans="2:30" ht="12.75" customHeight="1">
      <c r="B26" s="320"/>
      <c r="C26" s="320"/>
      <c r="D26" s="320"/>
      <c r="E26" s="320"/>
      <c r="F26" s="320"/>
      <c r="G26" s="320"/>
      <c r="H26" s="320"/>
      <c r="I26" s="320"/>
      <c r="J26" s="320"/>
      <c r="L26" s="270"/>
      <c r="M26" s="271"/>
      <c r="N26" s="272"/>
      <c r="O26" s="273"/>
    </row>
    <row r="27" spans="2:30" ht="12.75" customHeight="1">
      <c r="B27" s="320"/>
      <c r="C27" s="320"/>
      <c r="D27" s="320"/>
      <c r="E27" s="320"/>
      <c r="F27" s="320"/>
      <c r="G27" s="320"/>
      <c r="H27" s="320"/>
      <c r="I27" s="320"/>
      <c r="J27" s="320"/>
      <c r="L27" s="270"/>
      <c r="M27" s="271"/>
      <c r="N27" s="272"/>
      <c r="O27" s="273"/>
      <c r="AD27" s="318"/>
    </row>
    <row r="28" spans="2:30" ht="12.75" customHeight="1">
      <c r="B28" s="320"/>
      <c r="C28" s="320"/>
      <c r="D28" s="320"/>
      <c r="E28" s="320"/>
      <c r="F28" s="320"/>
      <c r="G28" s="320"/>
      <c r="H28" s="320"/>
      <c r="I28" s="320"/>
      <c r="J28" s="320"/>
      <c r="L28" s="270"/>
      <c r="M28" s="271"/>
      <c r="N28" s="272"/>
      <c r="O28" s="273"/>
    </row>
    <row r="29" spans="2:30" ht="12.75" customHeight="1">
      <c r="B29" s="320"/>
      <c r="C29" s="320"/>
      <c r="D29" s="320"/>
      <c r="E29" s="320"/>
      <c r="F29" s="320"/>
      <c r="G29" s="320"/>
      <c r="H29" s="320"/>
      <c r="I29" s="320"/>
      <c r="J29" s="320"/>
    </row>
    <row r="30" spans="2:30" ht="12.75" customHeight="1">
      <c r="B30" s="320"/>
      <c r="C30" s="320"/>
      <c r="D30" s="320"/>
      <c r="E30" s="320"/>
      <c r="F30" s="320"/>
      <c r="G30" s="320"/>
      <c r="H30" s="320"/>
      <c r="I30" s="320"/>
      <c r="J30" s="320"/>
    </row>
    <row r="31" spans="2:30" ht="12.75" customHeight="1">
      <c r="B31" s="282"/>
      <c r="C31" s="282"/>
      <c r="D31" s="282"/>
      <c r="E31" s="282"/>
      <c r="F31" s="282"/>
      <c r="G31" s="282"/>
      <c r="H31" s="282"/>
      <c r="I31" s="282"/>
      <c r="J31" s="282"/>
    </row>
    <row r="32" spans="2:30" ht="12.75" customHeight="1">
      <c r="B32" s="282"/>
      <c r="C32" s="282"/>
      <c r="D32" s="282"/>
      <c r="E32" s="282"/>
      <c r="F32" s="282"/>
      <c r="G32" s="282"/>
      <c r="H32" s="282"/>
      <c r="I32" s="282"/>
      <c r="J32" s="282"/>
    </row>
    <row r="33" spans="2:12" ht="12.75" customHeight="1">
      <c r="B33" s="282"/>
      <c r="C33" s="282"/>
      <c r="D33" s="282"/>
      <c r="E33" s="282"/>
      <c r="F33" s="282"/>
      <c r="G33" s="282"/>
      <c r="H33" s="282"/>
      <c r="I33" s="282"/>
      <c r="J33" s="282"/>
    </row>
    <row r="34" spans="2:12" ht="12.75" customHeight="1">
      <c r="B34" s="282"/>
      <c r="C34" s="282"/>
      <c r="D34" s="282"/>
      <c r="E34" s="282"/>
      <c r="F34" s="282"/>
      <c r="G34" s="282"/>
      <c r="H34" s="282"/>
      <c r="I34" s="282"/>
      <c r="J34" s="282"/>
    </row>
    <row r="35" spans="2:12" ht="12.75" customHeight="1">
      <c r="B35" s="282"/>
      <c r="C35" s="282"/>
      <c r="D35" s="282"/>
      <c r="E35" s="282"/>
      <c r="F35" s="282"/>
      <c r="G35" s="282"/>
      <c r="H35" s="282"/>
      <c r="I35" s="282"/>
      <c r="J35" s="282"/>
    </row>
    <row r="36" spans="2:12" ht="12.75" customHeight="1">
      <c r="B36" s="282"/>
      <c r="C36" s="282"/>
      <c r="D36" s="282"/>
      <c r="E36" s="282"/>
      <c r="F36" s="282"/>
      <c r="G36" s="282"/>
      <c r="H36" s="282"/>
      <c r="I36" s="282"/>
      <c r="J36" s="282"/>
    </row>
    <row r="37" spans="2:12" ht="12.75" customHeight="1">
      <c r="B37" s="282"/>
      <c r="C37" s="282"/>
      <c r="D37" s="282"/>
      <c r="E37" s="282"/>
      <c r="F37" s="282"/>
      <c r="G37" s="282"/>
      <c r="H37" s="282"/>
      <c r="I37" s="282"/>
      <c r="J37" s="282"/>
    </row>
    <row r="38" spans="2:12" ht="12.75" customHeight="1">
      <c r="B38" s="282"/>
      <c r="C38" s="282"/>
      <c r="D38" s="282"/>
      <c r="E38" s="282"/>
      <c r="F38" s="282"/>
      <c r="G38" s="282"/>
      <c r="H38" s="282"/>
      <c r="I38" s="282"/>
      <c r="J38" s="282"/>
    </row>
    <row r="39" spans="2:12" ht="12.75" customHeight="1">
      <c r="B39" s="282"/>
      <c r="C39" s="282"/>
      <c r="D39" s="282"/>
      <c r="E39" s="282"/>
      <c r="F39" s="282"/>
      <c r="G39" s="282"/>
      <c r="H39" s="282"/>
      <c r="I39" s="282"/>
      <c r="J39" s="282"/>
    </row>
    <row r="40" spans="2:12" ht="12.75" customHeight="1">
      <c r="B40" s="282"/>
      <c r="C40" s="282"/>
      <c r="D40" s="282"/>
      <c r="E40" s="282"/>
      <c r="F40" s="282"/>
      <c r="G40" s="282"/>
      <c r="H40" s="282"/>
      <c r="I40" s="282"/>
      <c r="J40" s="282"/>
    </row>
    <row r="41" spans="2:12" ht="12.75" customHeight="1">
      <c r="B41" s="282"/>
      <c r="C41" s="282"/>
      <c r="D41" s="282"/>
      <c r="E41" s="282"/>
      <c r="F41" s="282"/>
      <c r="G41" s="282"/>
      <c r="H41" s="282"/>
      <c r="I41" s="282"/>
      <c r="J41" s="282"/>
    </row>
    <row r="44" spans="2:12">
      <c r="C44" s="2"/>
      <c r="D44" s="2"/>
      <c r="E44" s="2"/>
      <c r="F44" s="2"/>
      <c r="G44" s="2"/>
      <c r="H44" s="2"/>
      <c r="I44" s="2"/>
      <c r="J44" s="2"/>
      <c r="K44" s="2"/>
      <c r="L44" s="2"/>
    </row>
    <row r="45" spans="2:12">
      <c r="C45" s="2"/>
      <c r="D45" s="2"/>
      <c r="E45" s="2"/>
      <c r="F45" s="2"/>
      <c r="G45" s="2"/>
      <c r="H45" s="2"/>
      <c r="I45" s="2"/>
      <c r="J45" s="2"/>
      <c r="K45" s="2"/>
      <c r="L45" s="2"/>
    </row>
    <row r="46" spans="2:12">
      <c r="C46" s="2"/>
      <c r="D46" s="2"/>
      <c r="E46" s="2"/>
      <c r="F46" s="2"/>
      <c r="G46" s="2"/>
      <c r="H46" s="2"/>
      <c r="I46" s="2"/>
      <c r="J46" s="2"/>
      <c r="K46" s="274"/>
      <c r="L46" s="2"/>
    </row>
    <row r="47" spans="2:12">
      <c r="C47" s="2"/>
      <c r="D47" s="2"/>
      <c r="E47" s="2"/>
      <c r="F47" s="2"/>
      <c r="G47" s="2"/>
      <c r="H47" s="2"/>
      <c r="I47" s="2"/>
      <c r="J47" s="2"/>
      <c r="K47" s="274"/>
      <c r="L47" s="2"/>
    </row>
    <row r="48" spans="2:12">
      <c r="C48" s="2"/>
      <c r="D48" s="2"/>
      <c r="E48" s="2"/>
      <c r="F48" s="2"/>
      <c r="G48" s="2"/>
      <c r="H48" s="2"/>
      <c r="I48" s="2"/>
      <c r="J48" s="2"/>
      <c r="K48" s="274"/>
      <c r="L48" s="2"/>
    </row>
    <row r="49" spans="3:12">
      <c r="C49" s="2"/>
      <c r="D49" s="2"/>
      <c r="E49" s="2"/>
      <c r="F49" s="2"/>
      <c r="G49" s="2"/>
      <c r="H49" s="2"/>
      <c r="I49" s="2"/>
      <c r="J49" s="2"/>
      <c r="K49" s="275"/>
      <c r="L49" s="2"/>
    </row>
    <row r="50" spans="3:12">
      <c r="C50" s="2"/>
      <c r="D50" s="2"/>
      <c r="E50" s="2"/>
      <c r="F50" s="2"/>
      <c r="G50" s="2"/>
      <c r="H50" s="2"/>
      <c r="I50" s="2"/>
      <c r="J50" s="2"/>
      <c r="K50" s="275"/>
      <c r="L50" s="2"/>
    </row>
    <row r="51" spans="3:12">
      <c r="C51" s="2"/>
      <c r="D51" s="2"/>
      <c r="E51" s="2"/>
      <c r="F51" s="2"/>
      <c r="G51" s="2"/>
      <c r="H51" s="2"/>
      <c r="I51" s="2"/>
      <c r="J51" s="2"/>
      <c r="K51" s="274"/>
      <c r="L51" s="2"/>
    </row>
    <row r="52" spans="3:12">
      <c r="C52" s="2"/>
      <c r="D52" s="2"/>
      <c r="E52" s="2"/>
      <c r="F52" s="2"/>
      <c r="G52" s="2"/>
      <c r="H52" s="2"/>
      <c r="I52" s="2"/>
      <c r="J52" s="2"/>
      <c r="K52" s="275"/>
      <c r="L52" s="2"/>
    </row>
    <row r="53" spans="3:12">
      <c r="C53" s="2"/>
      <c r="D53" s="2"/>
      <c r="E53" s="2"/>
      <c r="F53" s="2"/>
      <c r="G53" s="2"/>
      <c r="H53" s="2"/>
      <c r="I53" s="2"/>
      <c r="J53" s="2"/>
      <c r="K53" s="274"/>
      <c r="L53" s="2"/>
    </row>
    <row r="54" spans="3:12">
      <c r="C54" s="2"/>
      <c r="D54" s="2"/>
      <c r="E54" s="2"/>
      <c r="F54" s="2"/>
      <c r="G54" s="2"/>
      <c r="H54" s="2"/>
      <c r="I54" s="2"/>
      <c r="J54" s="2"/>
      <c r="K54" s="275"/>
      <c r="L54" s="2"/>
    </row>
    <row r="55" spans="3:12">
      <c r="C55" s="2"/>
      <c r="D55" s="2"/>
      <c r="E55" s="2"/>
      <c r="F55" s="2"/>
      <c r="G55" s="2"/>
      <c r="H55" s="2"/>
      <c r="I55" s="2"/>
      <c r="J55" s="2"/>
      <c r="K55" s="274"/>
      <c r="L55" s="2"/>
    </row>
    <row r="56" spans="3:12">
      <c r="C56" s="2"/>
      <c r="D56" s="2"/>
      <c r="E56" s="2"/>
      <c r="F56" s="2"/>
      <c r="G56" s="2"/>
      <c r="H56" s="2"/>
      <c r="I56" s="2"/>
      <c r="J56" s="2"/>
      <c r="K56" s="275"/>
      <c r="L56" s="2"/>
    </row>
    <row r="57" spans="3:12">
      <c r="C57" s="2"/>
      <c r="D57" s="2"/>
      <c r="E57" s="2"/>
      <c r="F57" s="2"/>
      <c r="G57" s="2"/>
      <c r="H57" s="2"/>
      <c r="I57" s="2"/>
      <c r="J57" s="2"/>
      <c r="K57" s="275"/>
      <c r="L57" s="2"/>
    </row>
    <row r="58" spans="3:12">
      <c r="C58" s="2"/>
      <c r="D58" s="2"/>
      <c r="E58" s="2"/>
      <c r="F58" s="2"/>
      <c r="G58" s="2"/>
      <c r="H58" s="2"/>
      <c r="I58" s="2"/>
      <c r="J58" s="2"/>
      <c r="K58" s="274"/>
      <c r="L58" s="2"/>
    </row>
    <row r="59" spans="3:12">
      <c r="C59" s="2"/>
      <c r="D59" s="2"/>
      <c r="E59" s="2"/>
      <c r="F59" s="2"/>
      <c r="G59" s="2"/>
      <c r="H59" s="2"/>
      <c r="I59" s="2"/>
      <c r="J59" s="2"/>
      <c r="K59" s="275"/>
      <c r="L59" s="2"/>
    </row>
    <row r="60" spans="3:12">
      <c r="C60" s="2"/>
      <c r="D60" s="2"/>
      <c r="E60" s="2"/>
      <c r="F60" s="2"/>
      <c r="G60" s="2"/>
      <c r="H60" s="2"/>
      <c r="I60" s="2"/>
      <c r="J60" s="2"/>
      <c r="K60" s="275"/>
      <c r="L60" s="2"/>
    </row>
    <row r="61" spans="3:12">
      <c r="C61" s="2"/>
      <c r="D61" s="2"/>
      <c r="E61" s="2"/>
      <c r="F61" s="2"/>
      <c r="G61" s="2"/>
      <c r="H61" s="2"/>
      <c r="I61" s="2"/>
      <c r="J61" s="2"/>
      <c r="K61" s="275"/>
      <c r="L61" s="2"/>
    </row>
    <row r="62" spans="3:12">
      <c r="C62" s="2"/>
      <c r="D62" s="2"/>
      <c r="E62" s="2"/>
      <c r="F62" s="2"/>
      <c r="G62" s="2"/>
      <c r="H62" s="2"/>
      <c r="I62" s="2"/>
      <c r="J62" s="2"/>
      <c r="K62" s="275"/>
      <c r="L62" s="2"/>
    </row>
    <row r="63" spans="3:12">
      <c r="C63" s="2"/>
      <c r="D63" s="2"/>
      <c r="E63" s="2"/>
      <c r="F63" s="2"/>
      <c r="G63" s="2"/>
      <c r="H63" s="2"/>
      <c r="I63" s="2"/>
      <c r="J63" s="2"/>
      <c r="K63" s="274"/>
      <c r="L63" s="2"/>
    </row>
    <row r="64" spans="3:12">
      <c r="C64" s="2"/>
      <c r="D64" s="2"/>
      <c r="E64" s="2"/>
      <c r="F64" s="2"/>
      <c r="G64" s="2"/>
      <c r="H64" s="2"/>
      <c r="I64" s="2"/>
      <c r="J64" s="2"/>
      <c r="K64" s="275"/>
      <c r="L64" s="2"/>
    </row>
    <row r="65" spans="3:12">
      <c r="C65" s="2"/>
      <c r="D65" s="2"/>
      <c r="E65" s="2"/>
      <c r="F65" s="2"/>
      <c r="G65" s="2"/>
      <c r="H65" s="2"/>
      <c r="I65" s="2"/>
      <c r="J65" s="2"/>
      <c r="K65" s="275"/>
      <c r="L65" s="2"/>
    </row>
    <row r="66" spans="3:12">
      <c r="C66" s="2"/>
      <c r="D66" s="2"/>
      <c r="E66" s="2"/>
      <c r="F66" s="2"/>
      <c r="G66" s="2"/>
      <c r="H66" s="2"/>
      <c r="I66" s="2"/>
      <c r="J66" s="2"/>
      <c r="K66" s="275"/>
      <c r="L66" s="2"/>
    </row>
    <row r="67" spans="3:12">
      <c r="C67" s="2"/>
      <c r="D67" s="2"/>
      <c r="E67" s="2"/>
      <c r="F67" s="2"/>
      <c r="G67" s="2"/>
      <c r="H67" s="2"/>
      <c r="I67" s="2"/>
      <c r="J67" s="2"/>
      <c r="K67" s="275"/>
      <c r="L67" s="2"/>
    </row>
  </sheetData>
  <mergeCells count="2">
    <mergeCell ref="C9:AP9"/>
    <mergeCell ref="B15:J21"/>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KEV2023</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 A.P. van der (Paul)</dc:creator>
  <cp:lastModifiedBy>Heideveld - Prins, L. (Laura)</cp:lastModifiedBy>
  <cp:lastPrinted>2019-11-29T10:41:39Z</cp:lastPrinted>
  <dcterms:created xsi:type="dcterms:W3CDTF">2019-10-30T07:54:21Z</dcterms:created>
  <dcterms:modified xsi:type="dcterms:W3CDTF">2024-01-30T08:53:00Z</dcterms:modified>
</cp:coreProperties>
</file>