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SMOC\12. Uitvoering\template xls\"/>
    </mc:Choice>
  </mc:AlternateContent>
  <xr:revisionPtr revIDLastSave="0" documentId="13_ncr:1_{82796533-27E7-45F2-8920-7888182FE272}" xr6:coauthVersionLast="47" xr6:coauthVersionMax="47" xr10:uidLastSave="{00000000-0000-0000-0000-000000000000}"/>
  <bookViews>
    <workbookView xWindow="-120" yWindow="-120" windowWidth="28920" windowHeight="16290" tabRatio="694" firstSheet="1" activeTab="1" xr2:uid="{5BED8DC8-E769-4A5E-817D-82E9209D51A7}"/>
  </bookViews>
  <sheets>
    <sheet name="Blad2" sheetId="6" state="veryHidden" r:id="rId1"/>
    <sheet name="uitleg" sheetId="8" r:id="rId2"/>
    <sheet name="1. prijs spec Gazprom-SEFE" sheetId="3" r:id="rId3"/>
    <sheet name="2. prijs spec nwe leverancier" sheetId="4" r:id="rId4"/>
    <sheet name="3. verbruik" sheetId="9" r:id="rId5"/>
    <sheet name="samenvatting totaal" sheetId="1" r:id="rId6"/>
    <sheet name="recap per partner" sheetId="10" r:id="rId7"/>
  </sheets>
  <definedNames>
    <definedName name="_xlnm.Print_Area" localSheetId="5">'samenvatting totaal'!$A$1:$I$36</definedName>
    <definedName name="_xlnm.Print_Area" localSheetId="1">uitleg!$A$1:$P$66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9" l="1"/>
  <c r="A13" i="9"/>
  <c r="C47" i="1"/>
  <c r="C2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A39" i="10" l="1"/>
  <c r="A11" i="10"/>
  <c r="Q46" i="9"/>
  <c r="Q14" i="9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G41" i="10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16" i="1"/>
  <c r="L1" i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K1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3" i="10" l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3" i="1"/>
  <c r="D33" i="1"/>
  <c r="A32" i="1"/>
  <c r="A14" i="1"/>
  <c r="A44" i="9"/>
  <c r="A12" i="9"/>
  <c r="A32" i="4"/>
  <c r="A12" i="4"/>
  <c r="A32" i="3"/>
  <c r="A12" i="3"/>
  <c r="F47" i="1"/>
  <c r="C46" i="1"/>
  <c r="F46" i="1" s="1"/>
  <c r="C45" i="1"/>
  <c r="F45" i="1" s="1"/>
  <c r="C44" i="1"/>
  <c r="F44" i="1" s="1"/>
  <c r="C43" i="1"/>
  <c r="F43" i="1" s="1"/>
  <c r="C42" i="1"/>
  <c r="F42" i="1" s="1"/>
  <c r="B42" i="1"/>
  <c r="B43" i="1"/>
  <c r="B44" i="1"/>
  <c r="B45" i="1"/>
  <c r="B46" i="1"/>
  <c r="B47" i="1"/>
  <c r="Q45" i="9"/>
  <c r="P45" i="9"/>
  <c r="O45" i="9"/>
  <c r="N45" i="9"/>
  <c r="M45" i="9"/>
  <c r="L45" i="9"/>
  <c r="E29" i="1"/>
  <c r="E28" i="1"/>
  <c r="D29" i="1"/>
  <c r="D28" i="1"/>
  <c r="Q13" i="9"/>
  <c r="P13" i="9"/>
  <c r="B41" i="6"/>
  <c r="B32" i="6"/>
  <c r="A41" i="6"/>
  <c r="A32" i="6"/>
  <c r="AH47" i="1" l="1"/>
  <c r="AH48" i="1" s="1"/>
  <c r="AG47" i="1"/>
  <c r="AG48" i="1" s="1"/>
  <c r="AF47" i="1"/>
  <c r="AF48" i="1" s="1"/>
  <c r="AE47" i="1"/>
  <c r="AE48" i="1" s="1"/>
  <c r="AD47" i="1"/>
  <c r="AD48" i="1" s="1"/>
  <c r="AC47" i="1"/>
  <c r="AC48" i="1" s="1"/>
  <c r="AB47" i="1"/>
  <c r="AB48" i="1" s="1"/>
  <c r="AA47" i="1"/>
  <c r="AA48" i="1" s="1"/>
  <c r="Z47" i="1"/>
  <c r="Z48" i="1" s="1"/>
  <c r="Y47" i="1"/>
  <c r="Y48" i="1" s="1"/>
  <c r="X47" i="1"/>
  <c r="X48" i="1" s="1"/>
  <c r="W47" i="1"/>
  <c r="W48" i="1" s="1"/>
  <c r="V47" i="1"/>
  <c r="V48" i="1" s="1"/>
  <c r="U47" i="1"/>
  <c r="U48" i="1" s="1"/>
  <c r="T47" i="1"/>
  <c r="T48" i="1" s="1"/>
  <c r="S47" i="1"/>
  <c r="S48" i="1" s="1"/>
  <c r="R47" i="1"/>
  <c r="R48" i="1" s="1"/>
  <c r="Q47" i="1"/>
  <c r="Q48" i="1" s="1"/>
  <c r="P47" i="1"/>
  <c r="P48" i="1" s="1"/>
  <c r="O47" i="1"/>
  <c r="O48" i="1" s="1"/>
  <c r="N47" i="1"/>
  <c r="N48" i="1" s="1"/>
  <c r="M47" i="1"/>
  <c r="M48" i="1" s="1"/>
  <c r="L47" i="1"/>
  <c r="L48" i="1" s="1"/>
  <c r="K47" i="1"/>
  <c r="K48" i="1" s="1"/>
  <c r="J47" i="1"/>
  <c r="Q11" i="9"/>
  <c r="G46" i="1"/>
  <c r="H46" i="1"/>
  <c r="G47" i="1"/>
  <c r="H47" i="1"/>
  <c r="G42" i="1"/>
  <c r="H42" i="1"/>
  <c r="G43" i="1"/>
  <c r="H43" i="1"/>
  <c r="G44" i="1"/>
  <c r="H44" i="1"/>
  <c r="G45" i="1"/>
  <c r="H45" i="1"/>
  <c r="L46" i="9"/>
  <c r="L43" i="9"/>
  <c r="M46" i="9"/>
  <c r="M43" i="9"/>
  <c r="N46" i="9"/>
  <c r="N43" i="9"/>
  <c r="O46" i="9"/>
  <c r="O43" i="9"/>
  <c r="P46" i="9"/>
  <c r="P43" i="9"/>
  <c r="Q43" i="9"/>
  <c r="P14" i="9"/>
  <c r="P11" i="9"/>
  <c r="I32" i="6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73" i="9" s="1"/>
  <c r="I50" i="4"/>
  <c r="H50" i="4"/>
  <c r="G50" i="4"/>
  <c r="F50" i="4"/>
  <c r="E50" i="4"/>
  <c r="D50" i="4"/>
  <c r="C50" i="4"/>
  <c r="B50" i="4"/>
  <c r="I36" i="4"/>
  <c r="H36" i="4"/>
  <c r="G36" i="4"/>
  <c r="F36" i="4"/>
  <c r="E36" i="4"/>
  <c r="D36" i="4"/>
  <c r="C36" i="4"/>
  <c r="C41" i="6" s="1"/>
  <c r="I50" i="3"/>
  <c r="H50" i="3"/>
  <c r="G50" i="3"/>
  <c r="F50" i="3"/>
  <c r="E50" i="3"/>
  <c r="D50" i="3"/>
  <c r="C50" i="3"/>
  <c r="B50" i="3"/>
  <c r="I36" i="3"/>
  <c r="H36" i="3"/>
  <c r="G36" i="3"/>
  <c r="F36" i="3"/>
  <c r="E36" i="3"/>
  <c r="D36" i="3"/>
  <c r="C36" i="3"/>
  <c r="C32" i="6" s="1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F16" i="3"/>
  <c r="E16" i="3"/>
  <c r="D16" i="3"/>
  <c r="C16" i="3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13" i="6"/>
  <c r="B4" i="6"/>
  <c r="B29" i="1"/>
  <c r="B28" i="1"/>
  <c r="C28" i="1" s="1"/>
  <c r="I16" i="4"/>
  <c r="B20" i="6" s="1"/>
  <c r="H16" i="4"/>
  <c r="G16" i="4"/>
  <c r="F16" i="4"/>
  <c r="E16" i="4"/>
  <c r="D16" i="4"/>
  <c r="C16" i="4"/>
  <c r="I16" i="3"/>
  <c r="H16" i="3"/>
  <c r="G16" i="3"/>
  <c r="B8" i="6"/>
  <c r="B7" i="6"/>
  <c r="B6" i="6"/>
  <c r="A11" i="6"/>
  <c r="A4" i="6"/>
  <c r="A20" i="6"/>
  <c r="A19" i="6"/>
  <c r="A18" i="6"/>
  <c r="A17" i="6"/>
  <c r="A16" i="6"/>
  <c r="A15" i="6"/>
  <c r="A14" i="6"/>
  <c r="A13" i="6"/>
  <c r="I4" i="6" s="1"/>
  <c r="I30" i="4"/>
  <c r="H30" i="4"/>
  <c r="G30" i="4"/>
  <c r="F30" i="4"/>
  <c r="E30" i="4"/>
  <c r="D30" i="4"/>
  <c r="C15" i="6" s="1"/>
  <c r="C30" i="4"/>
  <c r="C14" i="6" s="1"/>
  <c r="B30" i="4"/>
  <c r="C13" i="6" s="1"/>
  <c r="I30" i="3"/>
  <c r="H30" i="3"/>
  <c r="G30" i="3"/>
  <c r="F30" i="3"/>
  <c r="E30" i="3"/>
  <c r="D30" i="3"/>
  <c r="C30" i="3"/>
  <c r="B30" i="3"/>
  <c r="A10" i="6"/>
  <c r="A9" i="6"/>
  <c r="A8" i="6"/>
  <c r="A7" i="6"/>
  <c r="A6" i="6"/>
  <c r="C6" i="6" s="1"/>
  <c r="A5" i="6"/>
  <c r="C5" i="6" s="1"/>
  <c r="J48" i="1" l="1"/>
  <c r="AI47" i="1"/>
  <c r="AI48" i="1" s="1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45" i="6"/>
  <c r="A45" i="6"/>
  <c r="B46" i="6"/>
  <c r="A46" i="6"/>
  <c r="B47" i="6"/>
  <c r="A47" i="6"/>
  <c r="B48" i="6"/>
  <c r="A48" i="6"/>
  <c r="B33" i="1"/>
  <c r="G33" i="1" s="1"/>
  <c r="C45" i="9"/>
  <c r="B44" i="6"/>
  <c r="A44" i="6"/>
  <c r="B43" i="6"/>
  <c r="A43" i="6"/>
  <c r="C48" i="6"/>
  <c r="C47" i="6"/>
  <c r="C46" i="6"/>
  <c r="C45" i="6"/>
  <c r="C44" i="6"/>
  <c r="C43" i="6"/>
  <c r="B42" i="6"/>
  <c r="A42" i="6"/>
  <c r="C42" i="6" s="1"/>
  <c r="B39" i="6"/>
  <c r="A39" i="6"/>
  <c r="B38" i="6"/>
  <c r="A38" i="6"/>
  <c r="B37" i="6"/>
  <c r="A37" i="6"/>
  <c r="B36" i="6"/>
  <c r="A36" i="6"/>
  <c r="B35" i="6"/>
  <c r="A35" i="6"/>
  <c r="B34" i="6"/>
  <c r="A34" i="6"/>
  <c r="C39" i="6"/>
  <c r="C38" i="6"/>
  <c r="C37" i="6"/>
  <c r="C36" i="6"/>
  <c r="C35" i="6"/>
  <c r="C34" i="6"/>
  <c r="B33" i="6"/>
  <c r="A33" i="6"/>
  <c r="C33" i="6" s="1"/>
  <c r="B19" i="6"/>
  <c r="B18" i="6"/>
  <c r="B17" i="6"/>
  <c r="B16" i="6"/>
  <c r="B14" i="6"/>
  <c r="B11" i="6"/>
  <c r="B10" i="6"/>
  <c r="B9" i="6"/>
  <c r="F54" i="6"/>
  <c r="C43" i="9"/>
  <c r="R41" i="9"/>
  <c r="C16" i="6"/>
  <c r="C4" i="6"/>
  <c r="C20" i="6"/>
  <c r="C19" i="6"/>
  <c r="C18" i="6"/>
  <c r="C17" i="6"/>
  <c r="B15" i="6"/>
  <c r="C11" i="6"/>
  <c r="C10" i="6"/>
  <c r="C9" i="6"/>
  <c r="C8" i="6"/>
  <c r="C7" i="6"/>
  <c r="B5" i="6"/>
  <c r="F26" i="6"/>
  <c r="B15" i="1"/>
  <c r="C13" i="9"/>
  <c r="F28" i="1"/>
  <c r="F29" i="1"/>
  <c r="F29" i="6" a="1"/>
  <c r="F29" i="6"/>
  <c r="F28" i="6" a="1"/>
  <c r="F28" i="6"/>
  <c r="F27" i="6" a="1"/>
  <c r="F27" i="6"/>
  <c r="AH29" i="1" l="1"/>
  <c r="AH30" i="1" s="1"/>
  <c r="AG29" i="1"/>
  <c r="AG30" i="1" s="1"/>
  <c r="AF29" i="1"/>
  <c r="AF30" i="1" s="1"/>
  <c r="AE29" i="1"/>
  <c r="AE30" i="1" s="1"/>
  <c r="AD29" i="1"/>
  <c r="AD30" i="1" s="1"/>
  <c r="AC29" i="1"/>
  <c r="AC30" i="1" s="1"/>
  <c r="AB29" i="1"/>
  <c r="AB30" i="1" s="1"/>
  <c r="AA29" i="1"/>
  <c r="AA30" i="1" s="1"/>
  <c r="Z29" i="1"/>
  <c r="Z30" i="1" s="1"/>
  <c r="Y29" i="1"/>
  <c r="Y30" i="1" s="1"/>
  <c r="X29" i="1"/>
  <c r="X30" i="1" s="1"/>
  <c r="W29" i="1"/>
  <c r="W30" i="1" s="1"/>
  <c r="V29" i="1"/>
  <c r="V30" i="1" s="1"/>
  <c r="U29" i="1"/>
  <c r="U30" i="1" s="1"/>
  <c r="T29" i="1"/>
  <c r="T30" i="1" s="1"/>
  <c r="S29" i="1"/>
  <c r="S30" i="1" s="1"/>
  <c r="R29" i="1"/>
  <c r="R30" i="1" s="1"/>
  <c r="Q29" i="1"/>
  <c r="Q30" i="1" s="1"/>
  <c r="P29" i="1"/>
  <c r="P30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B40" i="10"/>
  <c r="B65" i="10" s="1"/>
  <c r="E15" i="1"/>
  <c r="G15" i="1"/>
  <c r="D15" i="1"/>
  <c r="H29" i="1"/>
  <c r="G29" i="1"/>
  <c r="H28" i="1"/>
  <c r="G28" i="1"/>
  <c r="C11" i="9"/>
  <c r="J30" i="1" l="1"/>
  <c r="AI29" i="1"/>
  <c r="AI30" i="1" s="1"/>
  <c r="AI50" i="1" s="1"/>
  <c r="B13" i="10"/>
  <c r="K50" i="1"/>
  <c r="B14" i="10"/>
  <c r="L50" i="1"/>
  <c r="B15" i="10"/>
  <c r="M50" i="1"/>
  <c r="B16" i="10"/>
  <c r="N50" i="1"/>
  <c r="B17" i="10"/>
  <c r="O50" i="1"/>
  <c r="B18" i="10"/>
  <c r="P50" i="1"/>
  <c r="B19" i="10"/>
  <c r="Q50" i="1"/>
  <c r="B20" i="10"/>
  <c r="R50" i="1"/>
  <c r="B21" i="10"/>
  <c r="S50" i="1"/>
  <c r="B22" i="10"/>
  <c r="T50" i="1"/>
  <c r="B23" i="10"/>
  <c r="U50" i="1"/>
  <c r="B24" i="10"/>
  <c r="V50" i="1"/>
  <c r="B25" i="10"/>
  <c r="W50" i="1"/>
  <c r="B26" i="10"/>
  <c r="X50" i="1"/>
  <c r="B27" i="10"/>
  <c r="Y50" i="1"/>
  <c r="B28" i="10"/>
  <c r="Z50" i="1"/>
  <c r="B29" i="10"/>
  <c r="AA50" i="1"/>
  <c r="B30" i="10"/>
  <c r="AB50" i="1"/>
  <c r="B31" i="10"/>
  <c r="AC50" i="1"/>
  <c r="B32" i="10"/>
  <c r="AD50" i="1"/>
  <c r="B33" i="10"/>
  <c r="AE50" i="1"/>
  <c r="B34" i="10"/>
  <c r="AF50" i="1"/>
  <c r="B35" i="10"/>
  <c r="AG50" i="1"/>
  <c r="B36" i="10"/>
  <c r="AH50" i="1"/>
  <c r="F51" i="6" a="1"/>
  <c r="F51" i="6"/>
  <c r="F50" i="6" a="1"/>
  <c r="F50" i="6"/>
  <c r="F49" i="6" a="1"/>
  <c r="F49" i="6"/>
  <c r="F48" i="6" a="1"/>
  <c r="F48" i="6"/>
  <c r="F47" i="6" a="1"/>
  <c r="F47" i="6"/>
  <c r="F46" i="6" a="1"/>
  <c r="F46" i="6"/>
  <c r="F45" i="6" a="1"/>
  <c r="F45" i="6"/>
  <c r="F44" i="6" a="1"/>
  <c r="F44" i="6"/>
  <c r="F43" i="6" a="1"/>
  <c r="F43" i="6"/>
  <c r="F42" i="6" a="1"/>
  <c r="F42" i="6"/>
  <c r="F41" i="6" a="1"/>
  <c r="F41" i="6"/>
  <c r="F40" i="6" a="1"/>
  <c r="F40" i="6"/>
  <c r="F39" i="6" a="1"/>
  <c r="F39" i="6"/>
  <c r="F38" i="6" a="1"/>
  <c r="F38" i="6"/>
  <c r="F37" i="6" a="1"/>
  <c r="F37" i="6"/>
  <c r="F36" i="6" a="1"/>
  <c r="F36" i="6"/>
  <c r="F35" i="6" a="1"/>
  <c r="F35" i="6"/>
  <c r="F34" i="6" a="1"/>
  <c r="F34" i="6"/>
  <c r="F33" i="6" a="1"/>
  <c r="F33" i="6"/>
  <c r="F32" i="6" a="1"/>
  <c r="F32" i="6"/>
  <c r="I33" i="6" a="1"/>
  <c r="I33" i="6"/>
  <c r="F23" i="6" a="1"/>
  <c r="F23" i="6"/>
  <c r="F22" i="6" a="1"/>
  <c r="F22" i="6"/>
  <c r="F21" i="6" a="1"/>
  <c r="F21" i="6"/>
  <c r="F20" i="6" a="1"/>
  <c r="F20" i="6"/>
  <c r="F19" i="6" a="1"/>
  <c r="F19" i="6"/>
  <c r="F18" i="6" a="1"/>
  <c r="F18" i="6"/>
  <c r="F17" i="6" a="1"/>
  <c r="F17" i="6"/>
  <c r="F16" i="6" a="1"/>
  <c r="F16" i="6"/>
  <c r="F15" i="6" a="1"/>
  <c r="F15" i="6"/>
  <c r="F14" i="6" a="1"/>
  <c r="F14" i="6"/>
  <c r="F13" i="6" a="1"/>
  <c r="F13" i="6"/>
  <c r="F12" i="6" a="1"/>
  <c r="F12" i="6"/>
  <c r="F11" i="6" a="1"/>
  <c r="F11" i="6"/>
  <c r="F10" i="6" a="1"/>
  <c r="F10" i="6"/>
  <c r="F9" i="6" a="1"/>
  <c r="F9" i="6"/>
  <c r="F8" i="6" a="1"/>
  <c r="F8" i="6"/>
  <c r="F7" i="6" a="1"/>
  <c r="F7" i="6"/>
  <c r="F6" i="6" a="1"/>
  <c r="F6" i="6"/>
  <c r="F5" i="6" a="1"/>
  <c r="F5" i="6"/>
  <c r="F4" i="6" a="1"/>
  <c r="F4" i="6"/>
  <c r="I5" i="6" a="1"/>
  <c r="O13" i="9"/>
  <c r="O11" i="9" s="1"/>
  <c r="N13" i="9"/>
  <c r="N11" i="9" s="1"/>
  <c r="M13" i="9"/>
  <c r="M11" i="9" s="1"/>
  <c r="L13" i="9"/>
  <c r="L11" i="9" s="1"/>
  <c r="K13" i="9"/>
  <c r="K11" i="9" s="1"/>
  <c r="B27" i="1"/>
  <c r="B26" i="1"/>
  <c r="B25" i="1"/>
  <c r="B24" i="1"/>
  <c r="B23" i="1"/>
  <c r="J13" i="9"/>
  <c r="J11" i="9" s="1"/>
  <c r="I13" i="9"/>
  <c r="I11" i="9" s="1"/>
  <c r="H13" i="9"/>
  <c r="H11" i="9" s="1"/>
  <c r="B22" i="1"/>
  <c r="B21" i="1"/>
  <c r="B20" i="1"/>
  <c r="G13" i="9"/>
  <c r="G11" i="9" s="1"/>
  <c r="B19" i="1"/>
  <c r="F13" i="9"/>
  <c r="F11" i="9" s="1"/>
  <c r="B18" i="1"/>
  <c r="I5" i="6"/>
  <c r="E13" i="9"/>
  <c r="E11" i="9" s="1"/>
  <c r="B17" i="1"/>
  <c r="D13" i="9"/>
  <c r="D11" i="9" s="1"/>
  <c r="C14" i="9"/>
  <c r="B16" i="1"/>
  <c r="C15" i="1"/>
  <c r="F15" i="1"/>
  <c r="H15" i="1"/>
  <c r="E16" i="1"/>
  <c r="D16" i="1"/>
  <c r="E17" i="1"/>
  <c r="D17" i="1"/>
  <c r="E18" i="1"/>
  <c r="D18" i="1"/>
  <c r="E19" i="1"/>
  <c r="D19" i="1"/>
  <c r="E20" i="1"/>
  <c r="D20" i="1"/>
  <c r="E21" i="1"/>
  <c r="D21" i="1"/>
  <c r="E22" i="1"/>
  <c r="D22" i="1"/>
  <c r="E23" i="1"/>
  <c r="D23" i="1"/>
  <c r="E24" i="1"/>
  <c r="D24" i="1"/>
  <c r="E25" i="1"/>
  <c r="D25" i="1"/>
  <c r="E26" i="1"/>
  <c r="D26" i="1"/>
  <c r="E27" i="1"/>
  <c r="D27" i="1"/>
  <c r="C23" i="1"/>
  <c r="C24" i="1"/>
  <c r="C25" i="1"/>
  <c r="C26" i="1"/>
  <c r="C27" i="1"/>
  <c r="K14" i="9"/>
  <c r="L14" i="9"/>
  <c r="M14" i="9"/>
  <c r="N14" i="9"/>
  <c r="O14" i="9"/>
  <c r="C20" i="1"/>
  <c r="C21" i="1"/>
  <c r="C22" i="1"/>
  <c r="H14" i="9"/>
  <c r="I14" i="9"/>
  <c r="J14" i="9"/>
  <c r="C19" i="1"/>
  <c r="G14" i="9"/>
  <c r="C18" i="1"/>
  <c r="F14" i="9"/>
  <c r="C17" i="1"/>
  <c r="E14" i="9"/>
  <c r="C16" i="1"/>
  <c r="D14" i="9"/>
  <c r="F19" i="1"/>
  <c r="F22" i="1"/>
  <c r="G22" i="1"/>
  <c r="F21" i="1"/>
  <c r="G21" i="1"/>
  <c r="F20" i="1"/>
  <c r="F27" i="1"/>
  <c r="G27" i="1"/>
  <c r="F26" i="1"/>
  <c r="G26" i="1"/>
  <c r="F25" i="1"/>
  <c r="G25" i="1"/>
  <c r="F24" i="1"/>
  <c r="G24" i="1"/>
  <c r="F23" i="1"/>
  <c r="G23" i="1"/>
  <c r="H21" i="1"/>
  <c r="F18" i="1"/>
  <c r="F17" i="1"/>
  <c r="F16" i="1"/>
  <c r="G16" i="1"/>
  <c r="H16" i="1"/>
  <c r="G17" i="1"/>
  <c r="H17" i="1"/>
  <c r="G18" i="1"/>
  <c r="H18" i="1"/>
  <c r="G20" i="1"/>
  <c r="H20" i="1"/>
  <c r="G19" i="1"/>
  <c r="H19" i="1"/>
  <c r="H22" i="1"/>
  <c r="H23" i="1"/>
  <c r="H24" i="1"/>
  <c r="H25" i="1"/>
  <c r="H26" i="1"/>
  <c r="H27" i="1"/>
  <c r="H30" i="1"/>
  <c r="G30" i="1"/>
  <c r="B12" i="10" l="1"/>
  <c r="B37" i="10" s="1"/>
  <c r="B67" i="10" s="1"/>
  <c r="J50" i="1"/>
  <c r="B34" i="1"/>
  <c r="D45" i="9"/>
  <c r="B35" i="1"/>
  <c r="B36" i="1"/>
  <c r="B37" i="1"/>
  <c r="B38" i="1"/>
  <c r="B39" i="1"/>
  <c r="B40" i="1"/>
  <c r="B41" i="1"/>
  <c r="C41" i="1" s="1"/>
  <c r="K45" i="9"/>
  <c r="J45" i="9"/>
  <c r="I45" i="9"/>
  <c r="H45" i="9"/>
  <c r="G45" i="9"/>
  <c r="F45" i="9"/>
  <c r="E45" i="9"/>
  <c r="F41" i="1"/>
  <c r="G41" i="1" s="1"/>
  <c r="E34" i="1" l="1"/>
  <c r="D34" i="1"/>
  <c r="E46" i="9"/>
  <c r="E43" i="9"/>
  <c r="F46" i="9"/>
  <c r="F43" i="9"/>
  <c r="G46" i="9"/>
  <c r="G43" i="9"/>
  <c r="H46" i="9"/>
  <c r="H43" i="9"/>
  <c r="I46" i="9"/>
  <c r="I43" i="9"/>
  <c r="J46" i="9"/>
  <c r="J43" i="9"/>
  <c r="K46" i="9"/>
  <c r="K43" i="9"/>
  <c r="C40" i="1"/>
  <c r="F40" i="1" s="1"/>
  <c r="G40" i="1" s="1"/>
  <c r="C39" i="1"/>
  <c r="F39" i="1" s="1"/>
  <c r="G39" i="1" s="1"/>
  <c r="C38" i="1"/>
  <c r="F38" i="1" s="1"/>
  <c r="G38" i="1" s="1"/>
  <c r="C37" i="1"/>
  <c r="F37" i="1" s="1"/>
  <c r="G37" i="1" s="1"/>
  <c r="C36" i="1"/>
  <c r="F36" i="1" s="1"/>
  <c r="C35" i="1"/>
  <c r="F35" i="1" s="1"/>
  <c r="C46" i="9"/>
  <c r="D46" i="9"/>
  <c r="D43" i="9"/>
  <c r="C34" i="1"/>
  <c r="F34" i="1" s="1"/>
  <c r="C33" i="1"/>
  <c r="F33" i="1" s="1"/>
  <c r="H33" i="1" s="1"/>
  <c r="G35" i="1"/>
  <c r="H35" i="1"/>
  <c r="G34" i="1"/>
  <c r="H34" i="1"/>
  <c r="H37" i="1"/>
  <c r="G36" i="1" l="1"/>
  <c r="H36" i="1"/>
  <c r="H38" i="1"/>
  <c r="H39" i="1" l="1"/>
  <c r="H40" i="1" l="1"/>
  <c r="H41" i="1" l="1"/>
  <c r="H48" i="1" s="1"/>
  <c r="H50" i="1" s="1"/>
  <c r="G4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<sst xmlns="http://schemas.openxmlformats.org/spreadsheetml/2006/main" count="814" uniqueCount="182">
  <si>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</si>
  <si>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</si>
  <si>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</si>
  <si>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</si>
  <si>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</si>
  <si>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</si>
  <si>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</si>
  <si>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</si>
  <si>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begin</t>
  </si>
  <si>
    <t>einde (t/m)</t>
  </si>
  <si>
    <t>Leveringsprijs - commodityprijs</t>
  </si>
  <si>
    <t xml:space="preserve">Leveringsprijs - opslag capaciteit </t>
  </si>
  <si>
    <t xml:space="preserve">Leveringsprijs - opslag profiel </t>
  </si>
  <si>
    <t>Prijs GS-VER (gold standard verified emissions reductions)</t>
  </si>
  <si>
    <t>componenten (prijzen per m3)</t>
  </si>
  <si>
    <t xml:space="preserve">Kosten meetbedrijf </t>
  </si>
  <si>
    <t xml:space="preserve">Transportkosten Gasunie </t>
  </si>
  <si>
    <t>Kosten voor aansluit- en transportdienst RNB (= Regionale netbeheerders)</t>
  </si>
  <si>
    <t>= in te vullen gegevens</t>
  </si>
  <si>
    <t>&lt;invullen&gt;</t>
  </si>
  <si>
    <t>&lt;beschrijving component 1&gt;</t>
  </si>
  <si>
    <t>&lt;beschrijving component 2&gt;</t>
  </si>
  <si>
    <t>&lt;beschrijving component 3&gt;</t>
  </si>
  <si>
    <t>&lt;beschrijving component 4&gt;</t>
  </si>
  <si>
    <t>&lt;beschrijving component 5&gt;</t>
  </si>
  <si>
    <t>&lt;beschrijving component 6&gt;</t>
  </si>
  <si>
    <t>&lt;beschrijving component 7&gt;</t>
  </si>
  <si>
    <t>&lt;beschrijving component 8&gt;</t>
  </si>
  <si>
    <t>&lt;beschrijving component 9&gt;</t>
  </si>
  <si>
    <t>&lt;beschrijving component 10&gt;</t>
  </si>
  <si>
    <t>prijs per m3 bij Gazprom/ SEFE</t>
  </si>
  <si>
    <t>prijs per m3 bij nieuwe leverancier</t>
  </si>
  <si>
    <t>prijsverschil per m3</t>
  </si>
  <si>
    <t>compensatie</t>
  </si>
  <si>
    <t>Energiebelasting</t>
  </si>
  <si>
    <t>ODE (opslag duurzame energie)</t>
  </si>
  <si>
    <t>BTW, indien verrekenbaar</t>
  </si>
  <si>
    <t>totaalprijs per m3</t>
  </si>
  <si>
    <t>aantal prijsperioden:</t>
  </si>
  <si>
    <t>periode</t>
  </si>
  <si>
    <t>voorbeeld prijscomponenten die relevant zijn voor prijsverschil</t>
  </si>
  <si>
    <t>voorbeeld prijscomponenten die NIET relevant zijn voor prijsverschil</t>
  </si>
  <si>
    <t>datum begin periode</t>
  </si>
  <si>
    <t>datum einde periode</t>
  </si>
  <si>
    <t>gesorteerde data</t>
  </si>
  <si>
    <t>originele data</t>
  </si>
  <si>
    <t>Gazprom/ SEFE periode 1</t>
  </si>
  <si>
    <t>Gazprom/ SEFE periode 2</t>
  </si>
  <si>
    <t>Gazprom/ SEFE periode 3</t>
  </si>
  <si>
    <t>Gazprom/ SEFE periode 4</t>
  </si>
  <si>
    <t>Gazprom/ SEFE periode 5</t>
  </si>
  <si>
    <t>Gazprom/ SEFE periode 6</t>
  </si>
  <si>
    <t>Gazprom/ SEFE periode 7</t>
  </si>
  <si>
    <t>Gazprom/ SEFE periode 8</t>
  </si>
  <si>
    <t>nwe leverancier periode 1</t>
  </si>
  <si>
    <t>nwe leverancier periode 2</t>
  </si>
  <si>
    <t>nwe leverancier periode 3</t>
  </si>
  <si>
    <t>nwe leverancier periode 4</t>
  </si>
  <si>
    <t>nwe leverancier periode 5</t>
  </si>
  <si>
    <t>nwe leverancier periode 6</t>
  </si>
  <si>
    <t>nwe leverancier periode 7</t>
  </si>
  <si>
    <t>nwe leverancier periode 8</t>
  </si>
  <si>
    <t>gesorteerde data na correctie</t>
  </si>
  <si>
    <t>relevant</t>
  </si>
  <si>
    <t>verbruik in m3</t>
  </si>
  <si>
    <t>totaal</t>
  </si>
  <si>
    <t>ja</t>
  </si>
  <si>
    <t>periode 9</t>
  </si>
  <si>
    <t>periode 10</t>
  </si>
  <si>
    <t>periode 11</t>
  </si>
  <si>
    <t>periode 12</t>
  </si>
  <si>
    <t>periode 13</t>
  </si>
  <si>
    <t>periode 14</t>
  </si>
  <si>
    <t>periode 15</t>
  </si>
  <si>
    <t>datum einde periode Gazprom/ SEFE</t>
  </si>
  <si>
    <t>prijs</t>
  </si>
  <si>
    <t>https://www.rvo.nl/subsidies-financiering/smoc</t>
  </si>
  <si>
    <t>Opmerkingen:</t>
  </si>
  <si>
    <t xml:space="preserve">1) </t>
  </si>
  <si>
    <t xml:space="preserve">2) </t>
  </si>
  <si>
    <t>De cellen in dit document zijn beveiligd. Alleen de blauwe cellen kunnen worden ingevuld.</t>
  </si>
  <si>
    <t xml:space="preserve">3) </t>
  </si>
  <si>
    <t xml:space="preserve">4) </t>
  </si>
  <si>
    <t>-</t>
  </si>
  <si>
    <t>Periodes die geen overlap hebben met het contract met de nieuwe leveranciers mogen wel worden ingevuld, maar zijn niet relevant voor bepaling van de compensatie.</t>
  </si>
  <si>
    <t>maar zijn niet relevant voor bepaling van de compensatie.</t>
  </si>
  <si>
    <t>Hoe gebruikt u dit sjabloon?</t>
  </si>
  <si>
    <t>Selecteer eerst het aantal verschillende periodes. Standaard is deze ingesteld op 1. U kunt maximaal 8 verschillende periodes selecteren.</t>
  </si>
  <si>
    <t xml:space="preserve">De laatste periode die u invult is de laatste periode van het contract of de laatste periode waarvoor de prijzen vaststonden. Had u een meerjarig contract met </t>
  </si>
  <si>
    <t xml:space="preserve">componenten. Overheidsheffingen als energiebelasting en ODE (die per jaar wisselen, maar geen invloed hebben op compensatie) zijn hierbij niet relevant. </t>
  </si>
  <si>
    <t>De begindata van de verschillende periodes (afgezien van de eerste periode) worden automatisch ingevuld op basis van vorige einddatum.</t>
  </si>
  <si>
    <t>Op tabblad 1 [1. prijs spec Gazprom-SEFE] vult u de periodes in waarin sprake was van verschillende prijzen in het Gazprom/SEFE-contract.</t>
  </si>
  <si>
    <t xml:space="preserve">Gazprom/SEFE en de gehele periode was sprake van één prijs, dan vult u dus maar één periode in. Prijzen moet u zoveel mogelijk specificeren naar de verschillende </t>
  </si>
  <si>
    <t xml:space="preserve">Bijvoorbeeld: het contract met Gazprom/SEFE is opgezegd per 10 oktober 2023 en het contract met de nieuwe leverancier is ook ingegaan op 10 oktober 2023. Het contract bij </t>
  </si>
  <si>
    <t xml:space="preserve">Gazprom/SEFE had een oorspronkelijke looptijd van 1 januari 2021 tot en met 31 december 2024, waarbij jaarlijks de prijzen werden herzien. De prijzen voor de periode </t>
  </si>
  <si>
    <t>1 januari 2021 tot en met 31 december 2021 mogen wel worden opgegeven, maar zijn niet relevant voor bepaling van de compensatie.</t>
  </si>
  <si>
    <t>Op tabblad 2 [2. prijs spec nwe leverancier] vult u de periodes in waarin sprake is van verschillende prijzen in het contract met de nieuwe leverancier.</t>
  </si>
  <si>
    <t xml:space="preserve">De laatste periode die u invult is die periode die overlap heeft met het opgezegde Gazprom/SEFE-contract of de laatste periode waarvoor de prijzen </t>
  </si>
  <si>
    <t>bij Gazprom/SEFE vaststonden. Prijzen moet u zoveel mogelijk specificeren naar de verschillende componenten.</t>
  </si>
  <si>
    <t xml:space="preserve">Overheidsheffingen als energiebelasting en ODE (die per jaar wisselen, maar geen invloed hebben op compensatie) zijn hierbij niet relevant. </t>
  </si>
  <si>
    <t>Periodes die geen overlap hebben met het Gazprom/SEFE-contract mogen wel worden ingevuld, maar zijn niet relevant voor bepaling van de compensatie.</t>
  </si>
  <si>
    <t xml:space="preserve">Gazprom/SEFE had een oorspronkelijke looptijd van 1 januari 2021 tot en met 31 december 2024, waarbij jaarlijks de prijzen werden herzien. Het nieuwe contract heeft een looptijd </t>
  </si>
  <si>
    <t>van 10 oktober 2022 tot en met 9 oktober 2025, waarbij de prijzen jaarlijks op 10 oktober worden herzien. De prijzen voor de periode na 31 december 2024 mogen wel worden opgegeven,</t>
  </si>
  <si>
    <t>van de compensatie (10 oktober 2022, of later wanneer het contract met de nieuwe leverancier later is ingegaan) en de einddatum van het contract met Gazprom/SEFE.</t>
  </si>
  <si>
    <t xml:space="preserve">Dienstenprijs capaciteit </t>
  </si>
  <si>
    <t>Btw, mits niet-verrekenbaar</t>
  </si>
  <si>
    <t>Btw, indien verrekenbaar</t>
  </si>
  <si>
    <t>aantal prijsperiodes:</t>
  </si>
  <si>
    <t>Stuur dan een e-mail naar:</t>
  </si>
  <si>
    <t>smoc@rvo.nl</t>
  </si>
  <si>
    <t>subtotaal</t>
  </si>
  <si>
    <t>prijsopbouw 1</t>
  </si>
  <si>
    <t>prijsopbouw 2</t>
  </si>
  <si>
    <t>begin:</t>
  </si>
  <si>
    <t>einde (t/m):</t>
  </si>
  <si>
    <t>en profielaansluitingen, dan kunt u dit via dit document apart opgeven.</t>
  </si>
  <si>
    <t>toelichting prijsopbouw 1:</t>
  </si>
  <si>
    <t>toelichting prijsopbouw 2:</t>
  </si>
  <si>
    <t>projectpartners</t>
  </si>
  <si>
    <t>totaalverbruik in m3</t>
  </si>
  <si>
    <t>compensatie projectpartner 1</t>
  </si>
  <si>
    <t>compensatie projectpartner 2</t>
  </si>
  <si>
    <t>compensatie projectpartner 3</t>
  </si>
  <si>
    <t>compensatie projectpartner 4</t>
  </si>
  <si>
    <t>compensatie projectpartner 5</t>
  </si>
  <si>
    <t>compensatie projectpartner 6</t>
  </si>
  <si>
    <t>compensatie projectpartner 7</t>
  </si>
  <si>
    <t>compensatie projectpartner 8</t>
  </si>
  <si>
    <t>compensatie projectpartner 9</t>
  </si>
  <si>
    <t>compensatie projectpartner 10</t>
  </si>
  <si>
    <t>compensatie projectpartner 11</t>
  </si>
  <si>
    <t>compensatie projectpartner 12</t>
  </si>
  <si>
    <t>compensatie projectpartner 13</t>
  </si>
  <si>
    <t>compensatie projectpartner 14</t>
  </si>
  <si>
    <t>compensatie projectpartner 15</t>
  </si>
  <si>
    <t>compensatie projectpartner 16</t>
  </si>
  <si>
    <t>compensatie projectpartner 17</t>
  </si>
  <si>
    <t>compensatie projectpartner 18</t>
  </si>
  <si>
    <t>compensatie projectpartner 19</t>
  </si>
  <si>
    <t>compensatie projectpartner 20</t>
  </si>
  <si>
    <t>compensatie projectpartner 21</t>
  </si>
  <si>
    <t>compensatie projectpartner 22</t>
  </si>
  <si>
    <t>compensatie projectpartner 23</t>
  </si>
  <si>
    <t>compensatie projectpartner 24</t>
  </si>
  <si>
    <t>compensatie projectpartner 25</t>
  </si>
  <si>
    <t>&lt;vul in naam projectpartner 1&gt;</t>
  </si>
  <si>
    <t>&lt;vul in naam projectpartner 2&gt;</t>
  </si>
  <si>
    <t>&lt;vul in naam projectpartner 3&gt;</t>
  </si>
  <si>
    <t>&lt;vul in naam projectpartner 4&gt;</t>
  </si>
  <si>
    <t>&lt;vul in naam projectpartner 5&gt;</t>
  </si>
  <si>
    <t>&lt;vul in naam projectpartner 6&gt;</t>
  </si>
  <si>
    <t>&lt;vul in naam projectpartner 7&gt;</t>
  </si>
  <si>
    <t>&lt;vul in naam projectpartner 8&gt;</t>
  </si>
  <si>
    <t>&lt;vul in naam projectpartner 9&gt;</t>
  </si>
  <si>
    <t>&lt;vul in naam projectpartner 10&gt;</t>
  </si>
  <si>
    <t>&lt;vul in naam projectpartner 11&gt;</t>
  </si>
  <si>
    <t>&lt;vul in naam projectpartner 12&gt;</t>
  </si>
  <si>
    <t>&lt;vul in naam projectpartner 13&gt;</t>
  </si>
  <si>
    <t>&lt;vul in naam projectpartner 14&gt;</t>
  </si>
  <si>
    <t>&lt;vul in naam projectpartner 15&gt;</t>
  </si>
  <si>
    <t>&lt;vul in naam projectpartner 16&gt;</t>
  </si>
  <si>
    <t>&lt;vul in naam projectpartner 17&gt;</t>
  </si>
  <si>
    <t>&lt;vul in naam projectpartner 18&gt;</t>
  </si>
  <si>
    <t>&lt;vul in naam projectpartner 19&gt;</t>
  </si>
  <si>
    <t>&lt;vul in naam projectpartner 20&gt;</t>
  </si>
  <si>
    <t>&lt;vul in naam projectpartner 21&gt;</t>
  </si>
  <si>
    <t>&lt;vul in naam projectpartner 22&gt;</t>
  </si>
  <si>
    <t>&lt;vul in naam projectpartner 23&gt;</t>
  </si>
  <si>
    <t>&lt;vul in naam projectpartner 24&gt;</t>
  </si>
  <si>
    <t>&lt;vul in naam projectpartner 25&gt;</t>
  </si>
  <si>
    <t>Dit document biedt de mogelijkheid om 2 prijsopbouwen in te voeren. Als bijvoorbeeld sprake is van een andere prijsopbouw of andere prijsperioden voor telemetrie aansluitingen</t>
  </si>
  <si>
    <t>Op tabblad 3 [3. verbruik] vult u per periode het verbruik in. De periodes worden automatisch weergegeven, rekening houdend met de startdatum</t>
  </si>
  <si>
    <t>In een eerdere versie van het template diende ook het verbruik per aansluiting (EAN-nummer) te worden gespecificeerd, maar dit is niet meer nodig.</t>
  </si>
  <si>
    <t>Indien sprake is van meerdere contractpartners: voor alle partners kunnen de gegevens in dit template worden ingevuld.</t>
  </si>
  <si>
    <t>Als er slechts sprake is van 1 contractpartner, dan hoeven alleen gegeven bij regel voor eerste projectpartner te worden ingevuld.</t>
  </si>
  <si>
    <t xml:space="preserve">Wel dient (als sprake is van meerdere contractpartners) het verbruik te worden gespecificeerd per contractpartner. Hoe de verdeling per contractpartner wordt gemaakt, is aan de </t>
  </si>
  <si>
    <t xml:space="preserve">projectpartners zelf en wordt niet gecontroleerd door RVO. Voor RVO is het alleen van belang dat de totale verbruiken alle contractpartners samen aansluiten met </t>
  </si>
  <si>
    <t>bewijsstukken, zoals afrekeningen, rapporten over meterstanden etc. De verdeling per contractpartners is nodig om de compensatie uit te betalen per contractpartner.</t>
  </si>
  <si>
    <t xml:space="preserve">In de tabbladen [samenvatting totaal] en [recap per partner] ziet u na het invullen van de tabbladen 1, 2 en 3 een samenvatting van de compensatie (onder voorbehoud). </t>
  </si>
  <si>
    <t>Deze informatie gebruikt u voor het invullen van het online aanvraagformulier. Dit formulier vindt u via:</t>
  </si>
  <si>
    <t>Heeft u vragen bij gebruik van dit document of u heeft een versie nodig met meer dan de nu geprogrammeerde 8 periodes?</t>
  </si>
  <si>
    <t>aanvrager/ penvoerder: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</si>
</sst>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.0000_ ;_ &quot;€&quot;\ * \-#,##0.0000_ ;_ &quot;€&quot;\ * &quot;-&quot;??_ ;_ @_ "/>
    <numFmt numFmtId="165" formatCode="_ * #,##0_ ;_ * \-#,##0_ ;_ * &quot;-&quot;??_ ;_ @_ "/>
    <numFmt numFmtId="166" formatCode="_ &quot;€&quot;\ * #,##0.00000_ ;_ &quot;€&quot;\ * \-#,##0.00000_ ;_ &quot;€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14" fontId="0" fillId="4" borderId="0" xfId="0" applyNumberFormat="1" applyFill="1"/>
    <xf numFmtId="0" fontId="0" fillId="4" borderId="0" xfId="0" quotePrefix="1" applyFill="1"/>
    <xf numFmtId="0" fontId="0" fillId="4" borderId="0" xfId="0" applyFill="1"/>
    <xf numFmtId="14" fontId="0" fillId="3" borderId="0" xfId="0" applyNumberFormat="1" applyFill="1" applyAlignment="1">
      <alignment vertical="top"/>
    </xf>
    <xf numFmtId="0" fontId="0" fillId="4" borderId="0" xfId="0" quotePrefix="1" applyFill="1" applyAlignment="1">
      <alignment vertical="top"/>
    </xf>
    <xf numFmtId="0" fontId="0" fillId="4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14" fontId="0" fillId="4" borderId="0" xfId="1" applyNumberFormat="1" applyFont="1" applyFill="1" applyAlignment="1">
      <alignment vertical="top" wrapText="1"/>
    </xf>
    <xf numFmtId="0" fontId="3" fillId="4" borderId="0" xfId="0" applyFont="1" applyFill="1" applyAlignment="1">
      <alignment vertical="top"/>
    </xf>
    <xf numFmtId="44" fontId="0" fillId="4" borderId="0" xfId="0" applyNumberFormat="1" applyFill="1" applyAlignment="1">
      <alignment vertical="top"/>
    </xf>
    <xf numFmtId="14" fontId="4" fillId="0" borderId="0" xfId="0" applyNumberFormat="1" applyFont="1" applyAlignment="1">
      <alignment vertical="center"/>
    </xf>
    <xf numFmtId="14" fontId="0" fillId="0" borderId="0" xfId="0" quotePrefix="1" applyNumberFormat="1"/>
    <xf numFmtId="0" fontId="0" fillId="2" borderId="0" xfId="0" applyFill="1"/>
    <xf numFmtId="0" fontId="0" fillId="0" borderId="0" xfId="0" applyFill="1"/>
    <xf numFmtId="0" fontId="0" fillId="0" borderId="0" xfId="0" applyFill="1" applyBorder="1" applyAlignment="1">
      <alignment vertical="top"/>
    </xf>
    <xf numFmtId="14" fontId="0" fillId="0" borderId="0" xfId="0" applyNumberFormat="1" applyFill="1"/>
    <xf numFmtId="14" fontId="4" fillId="0" borderId="0" xfId="0" applyNumberFormat="1" applyFont="1" applyFill="1" applyAlignment="1">
      <alignment vertical="center"/>
    </xf>
    <xf numFmtId="14" fontId="5" fillId="5" borderId="3" xfId="0" quotePrefix="1" applyNumberFormat="1" applyFont="1" applyFill="1" applyBorder="1" applyAlignment="1">
      <alignment wrapText="1"/>
    </xf>
    <xf numFmtId="14" fontId="0" fillId="6" borderId="3" xfId="0" quotePrefix="1" applyNumberFormat="1" applyFont="1" applyFill="1" applyBorder="1"/>
    <xf numFmtId="0" fontId="0" fillId="4" borderId="1" xfId="0" applyFill="1" applyBorder="1" applyAlignment="1">
      <alignment vertical="top" wrapText="1"/>
    </xf>
    <xf numFmtId="14" fontId="0" fillId="4" borderId="0" xfId="0" applyNumberFormat="1" applyFill="1" applyAlignment="1">
      <alignment vertical="top"/>
    </xf>
    <xf numFmtId="44" fontId="0" fillId="4" borderId="0" xfId="1" applyFont="1" applyFill="1" applyAlignment="1">
      <alignment vertical="top"/>
    </xf>
    <xf numFmtId="2" fontId="0" fillId="4" borderId="0" xfId="2" applyNumberFormat="1" applyFont="1" applyFill="1" applyAlignment="1">
      <alignment vertical="top"/>
    </xf>
    <xf numFmtId="165" fontId="0" fillId="4" borderId="0" xfId="2" applyNumberFormat="1" applyFont="1" applyFill="1"/>
    <xf numFmtId="165" fontId="0" fillId="4" borderId="2" xfId="2" applyNumberFormat="1" applyFont="1" applyFill="1" applyBorder="1"/>
    <xf numFmtId="165" fontId="0" fillId="4" borderId="0" xfId="2" applyNumberFormat="1" applyFont="1" applyFill="1" applyAlignment="1">
      <alignment vertical="top"/>
    </xf>
    <xf numFmtId="44" fontId="0" fillId="0" borderId="0" xfId="1" applyFont="1"/>
    <xf numFmtId="164" fontId="0" fillId="4" borderId="0" xfId="1" applyNumberFormat="1" applyFont="1" applyFill="1" applyAlignment="1">
      <alignment vertical="top"/>
    </xf>
    <xf numFmtId="0" fontId="6" fillId="4" borderId="0" xfId="0" applyFont="1" applyFill="1"/>
    <xf numFmtId="0" fontId="0" fillId="3" borderId="0" xfId="0" applyNumberFormat="1" applyFill="1" applyAlignment="1" applyProtection="1">
      <alignment vertical="top"/>
      <protection locked="0"/>
    </xf>
    <xf numFmtId="14" fontId="0" fillId="3" borderId="0" xfId="1" applyNumberFormat="1" applyFont="1" applyFill="1" applyAlignment="1" applyProtection="1">
      <alignment vertical="top"/>
      <protection locked="0"/>
    </xf>
    <xf numFmtId="14" fontId="0" fillId="3" borderId="0" xfId="0" applyNumberFormat="1" applyFill="1" applyAlignment="1" applyProtection="1">
      <alignment vertical="top"/>
      <protection locked="0"/>
    </xf>
    <xf numFmtId="1" fontId="0" fillId="3" borderId="0" xfId="0" applyNumberFormat="1" applyFill="1" applyProtection="1">
      <protection locked="0"/>
    </xf>
    <xf numFmtId="165" fontId="0" fillId="3" borderId="0" xfId="2" applyNumberFormat="1" applyFont="1" applyFill="1" applyProtection="1">
      <protection locked="0"/>
    </xf>
    <xf numFmtId="0" fontId="7" fillId="4" borderId="0" xfId="3" applyFill="1"/>
    <xf numFmtId="0" fontId="7" fillId="0" borderId="0" xfId="3"/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9" fillId="4" borderId="0" xfId="0" applyFont="1" applyFill="1"/>
    <xf numFmtId="0" fontId="10" fillId="4" borderId="0" xfId="0" applyFont="1" applyFill="1"/>
    <xf numFmtId="0" fontId="7" fillId="4" borderId="0" xfId="3" applyFill="1" applyProtection="1">
      <protection locked="0"/>
    </xf>
    <xf numFmtId="0" fontId="7" fillId="0" borderId="0" xfId="3" applyProtection="1">
      <protection locked="0"/>
    </xf>
    <xf numFmtId="0" fontId="0" fillId="7" borderId="0" xfId="0" applyFill="1" applyAlignment="1">
      <alignment vertical="top"/>
    </xf>
    <xf numFmtId="44" fontId="0" fillId="7" borderId="0" xfId="1" applyFont="1" applyFill="1" applyAlignment="1">
      <alignment vertical="top"/>
    </xf>
    <xf numFmtId="165" fontId="0" fillId="7" borderId="2" xfId="2" applyNumberFormat="1" applyFont="1" applyFill="1" applyBorder="1" applyAlignment="1">
      <alignment vertical="top"/>
    </xf>
    <xf numFmtId="44" fontId="0" fillId="7" borderId="2" xfId="0" applyNumberFormat="1" applyFill="1" applyBorder="1" applyAlignment="1">
      <alignment vertical="top"/>
    </xf>
    <xf numFmtId="0" fontId="11" fillId="7" borderId="0" xfId="0" applyFont="1" applyFill="1" applyAlignment="1">
      <alignment vertical="top"/>
    </xf>
    <xf numFmtId="44" fontId="11" fillId="7" borderId="0" xfId="0" applyNumberFormat="1" applyFont="1" applyFill="1" applyAlignment="1">
      <alignment vertical="top"/>
    </xf>
    <xf numFmtId="0" fontId="0" fillId="0" borderId="1" xfId="0" applyFill="1" applyBorder="1"/>
    <xf numFmtId="0" fontId="6" fillId="8" borderId="1" xfId="0" applyFont="1" applyFill="1" applyBorder="1" applyAlignment="1">
      <alignment vertical="top"/>
    </xf>
    <xf numFmtId="0" fontId="6" fillId="4" borderId="0" xfId="0" quotePrefix="1" applyFont="1" applyFill="1"/>
    <xf numFmtId="0" fontId="0" fillId="4" borderId="8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6" fillId="8" borderId="1" xfId="0" applyFont="1" applyFill="1" applyBorder="1" applyAlignment="1">
      <alignment vertical="top" wrapText="1"/>
    </xf>
    <xf numFmtId="166" fontId="0" fillId="3" borderId="0" xfId="1" applyNumberFormat="1" applyFont="1" applyFill="1" applyAlignment="1" applyProtection="1">
      <alignment vertical="top"/>
      <protection locked="0"/>
    </xf>
    <xf numFmtId="166" fontId="0" fillId="4" borderId="2" xfId="1" applyNumberFormat="1" applyFont="1" applyFill="1" applyBorder="1" applyAlignment="1">
      <alignment vertical="top"/>
    </xf>
    <xf numFmtId="0" fontId="0" fillId="0" borderId="1" xfId="0" applyFill="1" applyBorder="1" applyAlignment="1">
      <alignment wrapText="1"/>
    </xf>
    <xf numFmtId="0" fontId="6" fillId="4" borderId="0" xfId="0" applyFont="1" applyFill="1" applyAlignment="1">
      <alignment vertical="top"/>
    </xf>
    <xf numFmtId="0" fontId="6" fillId="4" borderId="0" xfId="0" applyFont="1" applyFill="1" applyBorder="1" applyAlignment="1">
      <alignment vertical="top"/>
    </xf>
    <xf numFmtId="44" fontId="6" fillId="4" borderId="0" xfId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2" fontId="6" fillId="4" borderId="0" xfId="2" applyNumberFormat="1" applyFont="1" applyFill="1" applyBorder="1" applyAlignment="1">
      <alignment vertical="top"/>
    </xf>
    <xf numFmtId="0" fontId="12" fillId="4" borderId="0" xfId="0" applyFont="1" applyFill="1" applyAlignment="1">
      <alignment vertical="top"/>
    </xf>
    <xf numFmtId="0" fontId="6" fillId="4" borderId="0" xfId="0" applyFont="1" applyFill="1" applyBorder="1" applyAlignment="1">
      <alignment horizontal="center"/>
    </xf>
    <xf numFmtId="165" fontId="6" fillId="4" borderId="0" xfId="2" applyNumberFormat="1" applyFont="1" applyFill="1" applyAlignment="1">
      <alignment vertical="top"/>
    </xf>
    <xf numFmtId="2" fontId="6" fillId="4" borderId="0" xfId="2" applyNumberFormat="1" applyFont="1" applyFill="1" applyAlignment="1">
      <alignment vertical="top"/>
    </xf>
    <xf numFmtId="0" fontId="12" fillId="4" borderId="0" xfId="0" applyFont="1" applyFill="1" applyBorder="1" applyAlignment="1">
      <alignment vertical="top"/>
    </xf>
    <xf numFmtId="0" fontId="0" fillId="4" borderId="0" xfId="0" applyFill="1" applyProtection="1"/>
    <xf numFmtId="0" fontId="7" fillId="4" borderId="0" xfId="3" applyFill="1" applyProtection="1"/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44" fontId="12" fillId="4" borderId="0" xfId="1" applyFont="1" applyFill="1" applyAlignment="1">
      <alignment vertical="top"/>
    </xf>
    <xf numFmtId="165" fontId="12" fillId="4" borderId="0" xfId="2" applyNumberFormat="1" applyFont="1" applyFill="1" applyAlignment="1">
      <alignment vertical="top"/>
    </xf>
    <xf numFmtId="2" fontId="12" fillId="4" borderId="0" xfId="2" applyNumberFormat="1" applyFont="1" applyFill="1" applyAlignment="1">
      <alignment vertical="top"/>
    </xf>
  </cellXfs>
  <cellStyles count="4">
    <cellStyle name="Hyperlink" xfId="3" builtinId="8"/>
    <cellStyle name="Komma" xfId="2" builtinId="3"/>
    <cellStyle name="Standaard" xfId="0" builtinId="0"/>
    <cellStyle name="Valuta" xfId="1" builtinId="4"/>
  </cellStyles>
  <dxfs count="6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0" formatCode="General"/>
    </dxf>
    <dxf>
      <numFmt numFmtId="19" formatCode="d/m/yyyy"/>
    </dxf>
    <dxf>
      <numFmt numFmtId="0" formatCode="General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314324</xdr:colOff>
      <xdr:row>0</xdr:row>
      <xdr:rowOff>0</xdr:rowOff>
    </xdr:from>
    <xdr:to>
      <xdr:col>10</xdr:col>
      <xdr:colOff>507626</xdr:colOff>
      <xdr:row>7</xdr:row>
      <xdr:rowOff>164180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0701485-4D72-CE14-B5A2-DC7DEDE7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4" y="0"/>
          <a:ext cx="3514725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1285876</xdr:colOff>
      <xdr:row>1</xdr:row>
      <xdr:rowOff>154781</xdr:rowOff>
    </xdr:from>
    <xdr:to>
      <xdr:col>5</xdr:col>
      <xdr:colOff>1309688</xdr:colOff>
      <xdr:row>10</xdr:row>
      <xdr:rowOff>95250</xdr:rowOff>
    </xdr:to>
    <xdr:sp macro="" textlink="">
      <xdr:nvSpPr>
        <xdr:cNvPr id="3" name="Wolk 2">
          <a:extLst>
            <a:ext uri="{FF2B5EF4-FFF2-40B4-BE49-F238E27FC236}">
              <a16:creationId xmlns:a16="http://schemas.microsoft.com/office/drawing/2014/main" id="{ABA92403-F52A-420C-749A-57ADD0FFC273}"/>
            </a:ext>
          </a:extLst>
        </xdr:cNvPr>
        <xdr:cNvSpPr/>
      </xdr:nvSpPr>
      <xdr:spPr>
        <a:xfrm>
          <a:off x="8012907" y="345281"/>
          <a:ext cx="3071812" cy="1654969"/>
        </a:xfrm>
        <a:prstGeom prst="clou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Niet alle periode</a:t>
          </a:r>
          <a:r>
            <a:rPr lang="nl-NL" sz="1100" baseline="0"/>
            <a:t>s hoeven te worden ingevoerd: allleen de periode waarin 10-10-2022 valt en later.</a:t>
          </a:r>
          <a:endParaRPr lang="nl-NL" sz="1100"/>
        </a:p>
      </xdr:txBody>
    </xdr:sp>
    <xdr:clientData/>
  </xdr:twoCellAnchor>
  <xdr:twoCellAnchor editAs="oneCell">
    <xdr:from>
      <xdr:col>0</xdr:col>
      <xdr:colOff>3512345</xdr:colOff>
      <xdr:row>0</xdr:row>
      <xdr:rowOff>0</xdr:rowOff>
    </xdr:from>
    <xdr:to>
      <xdr:col>3</xdr:col>
      <xdr:colOff>300039</xdr:colOff>
      <xdr:row>7</xdr:row>
      <xdr:rowOff>164180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0574DCC-7447-401A-AD63-F32EFA87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5" y="0"/>
          <a:ext cx="3514725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1</xdr:row>
      <xdr:rowOff>154780</xdr:rowOff>
    </xdr:from>
    <xdr:to>
      <xdr:col>5</xdr:col>
      <xdr:colOff>333374</xdr:colOff>
      <xdr:row>11</xdr:row>
      <xdr:rowOff>59530</xdr:rowOff>
    </xdr:to>
    <xdr:sp macro="" textlink="">
      <xdr:nvSpPr>
        <xdr:cNvPr id="2" name="Wolk 1">
          <a:extLst>
            <a:ext uri="{FF2B5EF4-FFF2-40B4-BE49-F238E27FC236}">
              <a16:creationId xmlns:a16="http://schemas.microsoft.com/office/drawing/2014/main" id="{2A9D0E59-8D0C-4DE9-9D47-0B1CC42472E2}"/>
            </a:ext>
          </a:extLst>
        </xdr:cNvPr>
        <xdr:cNvSpPr/>
      </xdr:nvSpPr>
      <xdr:spPr>
        <a:xfrm>
          <a:off x="7036593" y="345280"/>
          <a:ext cx="3071812" cy="1809750"/>
        </a:xfrm>
        <a:prstGeom prst="clou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Niet alle periodes</a:t>
          </a:r>
          <a:r>
            <a:rPr lang="nl-NL" sz="1100" baseline="0"/>
            <a:t> hoeven te worden ingevoerd: allleen die periodes tot einddatum/einde periode waarvoor prijzen vaststonden bij Gazprom/SEFE. </a:t>
          </a:r>
          <a:endParaRPr lang="nl-NL" sz="1100"/>
        </a:p>
      </xdr:txBody>
    </xdr:sp>
    <xdr:clientData/>
  </xdr:twoCellAnchor>
  <xdr:twoCellAnchor editAs="oneCell">
    <xdr:from>
      <xdr:col>0</xdr:col>
      <xdr:colOff>3440907</xdr:colOff>
      <xdr:row>0</xdr:row>
      <xdr:rowOff>11906</xdr:rowOff>
    </xdr:from>
    <xdr:to>
      <xdr:col>3</xdr:col>
      <xdr:colOff>228601</xdr:colOff>
      <xdr:row>7</xdr:row>
      <xdr:rowOff>176086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CB5123-E6AE-431C-98DA-E6D4714F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7" y="11906"/>
          <a:ext cx="3514725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1857374</xdr:colOff>
      <xdr:row>0</xdr:row>
      <xdr:rowOff>0</xdr:rowOff>
    </xdr:from>
    <xdr:to>
      <xdr:col>5</xdr:col>
      <xdr:colOff>481012</xdr:colOff>
      <xdr:row>7</xdr:row>
      <xdr:rowOff>164180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2C9AA7E-ECEB-4CFE-8203-DAFBEE5C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2" y="0"/>
          <a:ext cx="3514725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196453</xdr:colOff>
      <xdr:row>11</xdr:row>
      <xdr:rowOff>41672</xdr:rowOff>
    </xdr:from>
    <xdr:to>
      <xdr:col>4</xdr:col>
      <xdr:colOff>958453</xdr:colOff>
      <xdr:row>12</xdr:row>
      <xdr:rowOff>160734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F7C08528-32B4-4741-CCC4-6A7844672AC9}"/>
            </a:ext>
          </a:extLst>
        </xdr:cNvPr>
        <xdr:cNvSpPr/>
      </xdr:nvSpPr>
      <xdr:spPr>
        <a:xfrm rot="16200000">
          <a:off x="4030266" y="1351359"/>
          <a:ext cx="309562" cy="188118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71438</xdr:colOff>
      <xdr:row>8</xdr:row>
      <xdr:rowOff>59532</xdr:rowOff>
    </xdr:from>
    <xdr:to>
      <xdr:col>4</xdr:col>
      <xdr:colOff>1119187</xdr:colOff>
      <xdr:row>11</xdr:row>
      <xdr:rowOff>95251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6DBE7FD1-320F-C578-42D9-A8B6FC8571F0}"/>
            </a:ext>
          </a:extLst>
        </xdr:cNvPr>
        <xdr:cNvSpPr txBox="1"/>
      </xdr:nvSpPr>
      <xdr:spPr>
        <a:xfrm>
          <a:off x="3119438" y="1583532"/>
          <a:ext cx="2166937" cy="60721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in te vullen op</a:t>
          </a:r>
          <a:r>
            <a:rPr lang="nl-NL" sz="1100" baseline="0"/>
            <a:t> de aparte tabs</a:t>
          </a:r>
        </a:p>
        <a:p>
          <a:r>
            <a:rPr lang="nl-NL" sz="1100" baseline="0"/>
            <a:t>[1. prijs spec Gazprom-SEFE] en  [2. prijs spec nwe leverancier]</a:t>
          </a:r>
        </a:p>
      </xdr:txBody>
    </xdr:sp>
    <xdr:clientData/>
  </xdr:twoCellAnchor>
  <xdr:twoCellAnchor>
    <xdr:from>
      <xdr:col>6</xdr:col>
      <xdr:colOff>23811</xdr:colOff>
      <xdr:row>11</xdr:row>
      <xdr:rowOff>59530</xdr:rowOff>
    </xdr:from>
    <xdr:to>
      <xdr:col>7</xdr:col>
      <xdr:colOff>77390</xdr:colOff>
      <xdr:row>12</xdr:row>
      <xdr:rowOff>178592</xdr:rowOff>
    </xdr:to>
    <xdr:sp macro="" textlink="">
      <xdr:nvSpPr>
        <xdr:cNvPr id="4" name="Rechteraccolade 3">
          <a:extLst>
            <a:ext uri="{FF2B5EF4-FFF2-40B4-BE49-F238E27FC236}">
              <a16:creationId xmlns:a16="http://schemas.microsoft.com/office/drawing/2014/main" id="{2EE298A4-E324-46BD-BB72-37F6A7914655}"/>
            </a:ext>
          </a:extLst>
        </xdr:cNvPr>
        <xdr:cNvSpPr/>
      </xdr:nvSpPr>
      <xdr:spPr>
        <a:xfrm rot="16200000">
          <a:off x="7170539" y="1699615"/>
          <a:ext cx="309562" cy="122039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1000125</xdr:colOff>
      <xdr:row>8</xdr:row>
      <xdr:rowOff>65484</xdr:rowOff>
    </xdr:from>
    <xdr:to>
      <xdr:col>7</xdr:col>
      <xdr:colOff>309563</xdr:colOff>
      <xdr:row>11</xdr:row>
      <xdr:rowOff>101203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844DEB1-D10C-456E-977C-85D7CE354CE6}"/>
            </a:ext>
          </a:extLst>
        </xdr:cNvPr>
        <xdr:cNvSpPr txBox="1"/>
      </xdr:nvSpPr>
      <xdr:spPr>
        <a:xfrm>
          <a:off x="6572250" y="1589484"/>
          <a:ext cx="1595438" cy="60721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in te vullen op</a:t>
          </a:r>
          <a:r>
            <a:rPr lang="nl-NL" sz="1100" baseline="0"/>
            <a:t> de aparte tab [3. verbruik]</a:t>
          </a:r>
        </a:p>
      </xdr:txBody>
    </xdr:sp>
    <xdr:clientData/>
  </xdr:twoCellAnchor>
  <xdr:twoCellAnchor editAs="oneCell">
    <xdr:from>
      <xdr:col>2</xdr:col>
      <xdr:colOff>1071562</xdr:colOff>
      <xdr:row>0</xdr:row>
      <xdr:rowOff>0</xdr:rowOff>
    </xdr:from>
    <xdr:to>
      <xdr:col>5</xdr:col>
      <xdr:colOff>942974</xdr:colOff>
      <xdr:row>7</xdr:row>
      <xdr:rowOff>164180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057F3CE-5029-45D8-844B-607FFD09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0"/>
          <a:ext cx="3514725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3905268</xdr:colOff>
      <xdr:row>0</xdr:row>
      <xdr:rowOff>27214</xdr:rowOff>
    </xdr:from>
    <xdr:to>
      <xdr:col>1</xdr:col>
      <xdr:colOff>1681180</xdr:colOff>
      <xdr:row>8</xdr:row>
      <xdr:rowOff>894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B05A56-BA22-45CD-8BF9-794DFAD8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8" y="27214"/>
          <a:ext cx="3538537" cy="149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67AE4E-C9DF-4D34-B483-17FCA7970A3C}" name="Tabel1" displayName="Tabel1" ref="F3:G23" totalsRowShown="0">
  <autoFilter ref="F3:G23" xr:uid="{7067AE4E-C9DF-4D34-B483-17FCA7970A3C}"/>
  <tableColumns count="2">
    <tableColumn id="1" xr3:uid="{2064DD64-C7CF-4CB3-817A-97B0918F8BCE}" name="datum begin periode" dataDxfId="59">
      <calculatedColumnFormula array="1">IFERROR(INDEX($A$4:$A$20,MATCH(ROWS($A$4:A4),COUNTIF($A$4:$A$20,"&lt;="&amp;$A$4:$A$20),0)), "")</calculatedColumnFormula>
    </tableColumn>
    <tableColumn id="2" xr3:uid="{58FEE158-2F3F-4B29-A373-81C43DBA52E2}" name="relevant" dataDxfId="58">
      <calculatedColumnFormula>IFERROR(IF(DATE(YEAR(F4),MONTH(F4),DAY(F4))&lt;=DATE(YEAR($I$4),MONTH($I$4),DAY($I$4)),"nee",IF(DATE(YEAR(F4),MONTH(F4),DAY(F4))&gt;DATE(YEAR($F$26),MONTH($F$26),DAY($F$26)),"nee","ja")),"nee")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2F2D22-09A8-4A72-904C-0295C30368C4}" name="Tabel13" displayName="Tabel13" ref="F31:G51" totalsRowShown="0">
  <autoFilter ref="F31:G51" xr:uid="{D62F2D22-09A8-4A72-904C-0295C30368C4}"/>
  <tableColumns count="2">
    <tableColumn id="1" xr3:uid="{E61E64BD-095B-47D4-BABA-8D1851929183}" name="datum begin periode" dataDxfId="57">
      <calculatedColumnFormula array="1">IFERROR(INDEX($A$32:$A$48,MATCH(ROWS($A$32:A32),COUNTIF($A$32:$A$48,"&lt;="&amp;$A$32:$A$48),0)), "")</calculatedColumnFormula>
    </tableColumn>
    <tableColumn id="2" xr3:uid="{ED243645-C3B4-4CB7-8EC7-44B514A9C8D6}" name="relevant" dataDxfId="56">
      <calculatedColumnFormula>IFERROR(IF(DATE(YEAR(F32),MONTH(F32),DAY(F32))&lt;=DATE(YEAR($I$32),MONTH($I$32),DAY($I$32)),"nee",IF(DATE(YEAR(F32),MONTH(F32),DAY(F32))&gt;DATE(YEAR($F$54),MONTH($F$54),DAY($F$54)),"nee","ja")),"nee")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vo.nl/subsidies-financiering/smoc" TargetMode="External"/><Relationship Id="rId1" Type="http://schemas.openxmlformats.org/officeDocument/2006/relationships/hyperlink" Target="mailto:smoc@rvo.n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E307-A4D8-4839-9A67-40FB6C9F4AD0}">
  <sheetPr codeName="Blad1"/>
  <dimension ref="A1:N54"/>
  <sheetViews>
    <sheetView zoomScale="85" zoomScaleNormal="85" workbookViewId="0">
      <selection activeCell="I4" sqref="I4"/>
    </sheetView>
  </sheetViews>
  <sheetFormatPr defaultRowHeight="15" x14ac:dyDescent="0.25"/>
  <cols>
    <col min="1" max="1" width="17.140625" customWidth="1"/>
    <col min="2" max="3" width="13.42578125" customWidth="1"/>
    <col min="4" max="4" width="27.28515625" style="17" customWidth="1"/>
    <col min="6" max="8" width="18.5703125" customWidth="1"/>
    <col min="9" max="9" width="33.5703125" customWidth="1"/>
    <col min="11" max="11" width="11.5703125" bestFit="1" customWidth="1"/>
    <col min="12" max="12" width="10.42578125" bestFit="1" customWidth="1"/>
  </cols>
  <sheetData>
    <row r="1" spans="1:14" x14ac:dyDescent="0.25">
      <c r="A1" s="53" t="s">
        <v>111</v>
      </c>
    </row>
    <row r="2" spans="1:14" x14ac:dyDescent="0.25">
      <c r="A2" s="16" t="s">
        <v>45</v>
      </c>
      <c r="B2" s="16"/>
      <c r="C2" s="16"/>
      <c r="F2" s="16" t="s">
        <v>44</v>
      </c>
      <c r="G2" s="16" t="s">
        <v>63</v>
      </c>
      <c r="I2" s="16" t="s">
        <v>62</v>
      </c>
      <c r="K2" s="14" t="s">
        <v>66</v>
      </c>
      <c r="L2" s="1"/>
    </row>
    <row r="3" spans="1:14" s="17" customFormat="1" ht="30" x14ac:dyDescent="0.25">
      <c r="A3" s="21" t="s">
        <v>42</v>
      </c>
      <c r="B3" s="21" t="s">
        <v>43</v>
      </c>
      <c r="C3" s="21" t="s">
        <v>75</v>
      </c>
      <c r="F3" s="21" t="s">
        <v>42</v>
      </c>
      <c r="G3" t="s">
        <v>63</v>
      </c>
      <c r="H3"/>
      <c r="I3" s="21" t="s">
        <v>42</v>
      </c>
      <c r="K3" s="20"/>
      <c r="L3" s="19"/>
    </row>
    <row r="4" spans="1:14" x14ac:dyDescent="0.25">
      <c r="A4" s="1" t="str">
        <f>IF(ISNUMBER('1. prijs spec Gazprom-SEFE'!B$16),'1. prijs spec Gazprom-SEFE'!B$16,"")</f>
        <v/>
      </c>
      <c r="B4" s="1" t="str">
        <f>IF(ISNUMBER('1. prijs spec Gazprom-SEFE'!B$16),'1. prijs spec Gazprom-SEFE'!B$17,"")</f>
        <v/>
      </c>
      <c r="C4" s="30">
        <f>_xlfn.XLOOKUP(A4,'1. prijs spec Gazprom-SEFE'!$B$16:$I$16,'1. prijs spec Gazprom-SEFE'!$B$30:$I$30,0,0,1)</f>
        <v>0</v>
      </c>
      <c r="D4" s="18" t="s">
        <v>46</v>
      </c>
      <c r="F4" s="15" t="str" cm="1">
        <f t="array" ref="F4">IFERROR(INDEX($A$4:$A$20,MATCH(ROWS($A$4:A4),COUNTIF($A$4:$A$20,"&lt;="&amp;$A$4:$A$20),0)), "")</f>
        <v/>
      </c>
      <c r="G4" t="str">
        <f t="shared" ref="G4:G23" si="0">IFERROR(IF(DATE(YEAR(F4),MONTH(F4),DAY(F4))&lt;=DATE(YEAR($I$4),MONTH($I$4),DAY($I$4)),"nee",IF(DATE(YEAR(F4),MONTH(F4),DAY(F4))&gt;DATE(YEAR($F$26),MONTH($F$26),DAY($F$26)),"nee","ja")),"nee")</f>
        <v>nee</v>
      </c>
      <c r="I4" s="15" t="str">
        <f>IFERROR(IF(DATE(YEAR(A13),MONTH(A13),DAY(A13))&lt;=DATE(2022,10,10),DATE(2022,10,10),DATE(YEAR(A13),MONTH(A13),DAY(A13))),"")</f>
        <v/>
      </c>
      <c r="K4" s="14"/>
      <c r="L4" s="1"/>
    </row>
    <row r="5" spans="1:14" x14ac:dyDescent="0.25">
      <c r="A5" s="1" t="str">
        <f>IF(ISNUMBER('1. prijs spec Gazprom-SEFE'!C$16),'1. prijs spec Gazprom-SEFE'!C$16,"")</f>
        <v/>
      </c>
      <c r="B5" s="1" t="str">
        <f>IF(ISNUMBER('1. prijs spec Gazprom-SEFE'!C$16),'1. prijs spec Gazprom-SEFE'!C$17,"")</f>
        <v/>
      </c>
      <c r="C5" s="30">
        <f>_xlfn.XLOOKUP(A5,'1. prijs spec Gazprom-SEFE'!$B$16:$I$16,'1. prijs spec Gazprom-SEFE'!$B$30:$I$30,0,0,1)</f>
        <v>0</v>
      </c>
      <c r="D5" s="18" t="s">
        <v>47</v>
      </c>
      <c r="F5" s="15" t="str" cm="1">
        <f t="array" ref="F5">IFERROR(INDEX($A$4:$A$20,MATCH(ROWS($A$4:A5),COUNTIF($A$4:$A$20,"&lt;="&amp;$A$4:$A$20),0)), "")</f>
        <v/>
      </c>
      <c r="G5" t="str">
        <f t="shared" si="0"/>
        <v>nee</v>
      </c>
      <c r="I5" s="15" t="str" cm="1">
        <f t="array" ref="I5">IFERROR(_xlfn._xlws.FILTER(F4:G23,G4:G23=$K$2),"")</f>
        <v/>
      </c>
      <c r="K5" s="14"/>
      <c r="L5" s="1"/>
    </row>
    <row r="6" spans="1:14" x14ac:dyDescent="0.25">
      <c r="A6" s="1" t="str">
        <f>IF(ISNUMBER('1. prijs spec Gazprom-SEFE'!D$16),'1. prijs spec Gazprom-SEFE'!D$16,"")</f>
        <v/>
      </c>
      <c r="B6" s="1" t="str">
        <f>IF(ISNUMBER('1. prijs spec Gazprom-SEFE'!D$16),'1. prijs spec Gazprom-SEFE'!D$17,"")</f>
        <v/>
      </c>
      <c r="C6" s="30">
        <f>_xlfn.XLOOKUP(A6,'1. prijs spec Gazprom-SEFE'!$B$16:$I$16,'1. prijs spec Gazprom-SEFE'!$B$30:$I$30,0,0,1)</f>
        <v>0</v>
      </c>
      <c r="D6" s="18" t="s">
        <v>48</v>
      </c>
      <c r="F6" s="15" t="str" cm="1">
        <f t="array" ref="F6">IFERROR(INDEX($A$4:$A$20,MATCH(ROWS($A$4:A6),COUNTIF($A$4:$A$20,"&lt;="&amp;$A$4:$A$20),0)), "")</f>
        <v/>
      </c>
      <c r="G6" t="str">
        <f t="shared" si="0"/>
        <v>nee</v>
      </c>
      <c r="I6" s="15"/>
    </row>
    <row r="7" spans="1:14" x14ac:dyDescent="0.25">
      <c r="A7" s="1" t="str">
        <f>IF(ISNUMBER('1. prijs spec Gazprom-SEFE'!E$16),'1. prijs spec Gazprom-SEFE'!E$16,"")</f>
        <v/>
      </c>
      <c r="B7" s="1" t="str">
        <f>IF(ISNUMBER('1. prijs spec Gazprom-SEFE'!E$16),'1. prijs spec Gazprom-SEFE'!E$17,"")</f>
        <v/>
      </c>
      <c r="C7" s="30">
        <f>_xlfn.XLOOKUP(A7,'1. prijs spec Gazprom-SEFE'!$B$16:$I$16,'1. prijs spec Gazprom-SEFE'!$B$30:$I$30,0,0,1)</f>
        <v>0</v>
      </c>
      <c r="D7" s="18" t="s">
        <v>49</v>
      </c>
      <c r="F7" s="15" t="str" cm="1">
        <f t="array" ref="F7">IFERROR(INDEX($A$4:$A$20,MATCH(ROWS($A$4:A7),COUNTIF($A$4:$A$20,"&lt;="&amp;$A$4:$A$20),0)), "")</f>
        <v/>
      </c>
      <c r="G7" t="str">
        <f t="shared" si="0"/>
        <v>nee</v>
      </c>
      <c r="I7" s="15"/>
    </row>
    <row r="8" spans="1:14" x14ac:dyDescent="0.25">
      <c r="A8" s="1" t="str">
        <f>IF(ISNUMBER('1. prijs spec Gazprom-SEFE'!F$16),'1. prijs spec Gazprom-SEFE'!F$16,"")</f>
        <v/>
      </c>
      <c r="B8" s="1" t="str">
        <f>IF(ISNUMBER('1. prijs spec Gazprom-SEFE'!F$16),'1. prijs spec Gazprom-SEFE'!F$17,"")</f>
        <v/>
      </c>
      <c r="C8" s="30">
        <f>_xlfn.XLOOKUP(A8,'1. prijs spec Gazprom-SEFE'!$B$16:$I$16,'1. prijs spec Gazprom-SEFE'!$B$30:$I$30,0,0,1)</f>
        <v>0</v>
      </c>
      <c r="D8" s="18" t="s">
        <v>50</v>
      </c>
      <c r="F8" s="15" t="str" cm="1">
        <f t="array" ref="F8">IFERROR(INDEX($A$4:$A$20,MATCH(ROWS($A$4:A8),COUNTIF($A$4:$A$20,"&lt;="&amp;$A$4:$A$20),0)), "")</f>
        <v/>
      </c>
      <c r="G8" t="str">
        <f t="shared" si="0"/>
        <v>nee</v>
      </c>
      <c r="I8" s="15"/>
      <c r="K8" s="14"/>
      <c r="L8" s="1"/>
    </row>
    <row r="9" spans="1:14" x14ac:dyDescent="0.25">
      <c r="A9" s="1" t="str">
        <f>IF(ISNUMBER('1. prijs spec Gazprom-SEFE'!G$16),'1. prijs spec Gazprom-SEFE'!G$16,"")</f>
        <v/>
      </c>
      <c r="B9" s="1" t="str">
        <f>IF(ISNUMBER('1. prijs spec Gazprom-SEFE'!G$16),'1. prijs spec Gazprom-SEFE'!G$17,"")</f>
        <v/>
      </c>
      <c r="C9" s="30">
        <f>_xlfn.XLOOKUP(A9,'1. prijs spec Gazprom-SEFE'!$B$16:$I$16,'1. prijs spec Gazprom-SEFE'!$B$30:$I$30,0,0,1)</f>
        <v>0</v>
      </c>
      <c r="D9" s="18" t="s">
        <v>51</v>
      </c>
      <c r="F9" s="15" t="str" cm="1">
        <f t="array" ref="F9">IFERROR(INDEX($A$4:$A$20,MATCH(ROWS($A$4:A9),COUNTIF($A$4:$A$20,"&lt;="&amp;$A$4:$A$20),0)), "")</f>
        <v/>
      </c>
      <c r="G9" t="str">
        <f t="shared" si="0"/>
        <v>nee</v>
      </c>
      <c r="I9" s="15"/>
      <c r="K9" s="14"/>
      <c r="L9" s="1"/>
    </row>
    <row r="10" spans="1:14" x14ac:dyDescent="0.25">
      <c r="A10" s="1" t="str">
        <f>IF(ISNUMBER('1. prijs spec Gazprom-SEFE'!H$16),'1. prijs spec Gazprom-SEFE'!H$16,"")</f>
        <v/>
      </c>
      <c r="B10" s="1" t="str">
        <f>IF(ISNUMBER('1. prijs spec Gazprom-SEFE'!H$16),'1. prijs spec Gazprom-SEFE'!H$17,"")</f>
        <v/>
      </c>
      <c r="C10" s="30">
        <f>_xlfn.XLOOKUP(A10,'1. prijs spec Gazprom-SEFE'!$B$16:$I$16,'1. prijs spec Gazprom-SEFE'!$B$30:$I$30,0,0,1)</f>
        <v>0</v>
      </c>
      <c r="D10" s="18" t="s">
        <v>52</v>
      </c>
      <c r="F10" s="15" t="str" cm="1">
        <f t="array" ref="F10">IFERROR(INDEX($A$4:$A$20,MATCH(ROWS($A$4:A10),COUNTIF($A$4:$A$20,"&lt;="&amp;$A$4:$A$20),0)), "")</f>
        <v/>
      </c>
      <c r="G10" t="str">
        <f t="shared" si="0"/>
        <v>nee</v>
      </c>
      <c r="I10" s="15"/>
      <c r="K10" s="14"/>
      <c r="L10" s="1"/>
    </row>
    <row r="11" spans="1:14" x14ac:dyDescent="0.25">
      <c r="A11" s="1" t="str">
        <f>IF(ISNUMBER('1. prijs spec Gazprom-SEFE'!I$16),'1. prijs spec Gazprom-SEFE'!I$16,"")</f>
        <v/>
      </c>
      <c r="B11" s="1" t="str">
        <f>IF(ISNUMBER('1. prijs spec Gazprom-SEFE'!I$16),'1. prijs spec Gazprom-SEFE'!I$17,"")</f>
        <v/>
      </c>
      <c r="C11" s="30">
        <f>_xlfn.XLOOKUP(A11,'1. prijs spec Gazprom-SEFE'!$B$16:$I$16,'1. prijs spec Gazprom-SEFE'!$B$30:$I$30,0,0,1)</f>
        <v>0</v>
      </c>
      <c r="D11" s="18" t="s">
        <v>53</v>
      </c>
      <c r="F11" s="15" t="str" cm="1">
        <f t="array" ref="F11">IFERROR(INDEX($A$4:$A$20,MATCH(ROWS($A$4:A11),COUNTIF($A$4:$A$20,"&lt;="&amp;$A$4:$A$20),0)), "")</f>
        <v/>
      </c>
      <c r="G11" t="str">
        <f t="shared" si="0"/>
        <v>nee</v>
      </c>
      <c r="I11" s="15"/>
      <c r="K11" s="14"/>
      <c r="L11" s="1"/>
    </row>
    <row r="12" spans="1:14" x14ac:dyDescent="0.25">
      <c r="A12" s="1"/>
      <c r="B12" s="1"/>
      <c r="C12" s="1"/>
      <c r="D12" s="18"/>
      <c r="F12" s="15" t="str" cm="1">
        <f t="array" ref="F12">IFERROR(INDEX($A$4:$A$20,MATCH(ROWS($A$4:A12),COUNTIF($A$4:$A$20,"&lt;="&amp;$A$4:$A$20),0)), "")</f>
        <v/>
      </c>
      <c r="G12" t="str">
        <f t="shared" si="0"/>
        <v>nee</v>
      </c>
      <c r="I12" s="15"/>
      <c r="K12" s="14"/>
      <c r="L12" s="14"/>
      <c r="M12" s="14"/>
      <c r="N12" s="14"/>
    </row>
    <row r="13" spans="1:14" x14ac:dyDescent="0.25">
      <c r="A13" s="1" t="str">
        <f>IF(ISNUMBER('2. prijs spec nwe leverancier'!B$16),'2. prijs spec nwe leverancier'!B$16,"")</f>
        <v/>
      </c>
      <c r="B13" s="1" t="str">
        <f>IF(ISNUMBER('2. prijs spec nwe leverancier'!B$16),'2. prijs spec nwe leverancier'!B$17,"")</f>
        <v/>
      </c>
      <c r="C13" s="30">
        <f>_xlfn.XLOOKUP(A13,'2. prijs spec nwe leverancier'!$B$16:$I$16,'2. prijs spec nwe leverancier'!$B$30:$I$30,0,0,1)</f>
        <v>0</v>
      </c>
      <c r="D13" s="18" t="s">
        <v>54</v>
      </c>
      <c r="F13" s="15" t="str" cm="1">
        <f t="array" ref="F13">IFERROR(INDEX($A$4:$A$20,MATCH(ROWS($A$4:A13),COUNTIF($A$4:$A$20,"&lt;="&amp;$A$4:$A$20),0)), "")</f>
        <v/>
      </c>
      <c r="G13" t="str">
        <f t="shared" si="0"/>
        <v>nee</v>
      </c>
      <c r="I13" s="15"/>
      <c r="K13" s="14"/>
      <c r="L13" s="14"/>
      <c r="M13" s="14"/>
      <c r="N13" s="14"/>
    </row>
    <row r="14" spans="1:14" x14ac:dyDescent="0.25">
      <c r="A14" s="1" t="str">
        <f>IF(ISNUMBER('2. prijs spec nwe leverancier'!C$16),'2. prijs spec nwe leverancier'!C$16,"")</f>
        <v/>
      </c>
      <c r="B14" s="1" t="str">
        <f>IF(ISNUMBER('2. prijs spec nwe leverancier'!C$16),'2. prijs spec nwe leverancier'!C$17,"")</f>
        <v/>
      </c>
      <c r="C14" s="30">
        <f>_xlfn.XLOOKUP(A14,'2. prijs spec nwe leverancier'!$B$16:$I$16,'2. prijs spec nwe leverancier'!$B$30:$I$30,0,0,1)</f>
        <v>0</v>
      </c>
      <c r="D14" s="18" t="s">
        <v>55</v>
      </c>
      <c r="F14" s="15" t="str" cm="1">
        <f t="array" ref="F14">IFERROR(INDEX($A$4:$A$20,MATCH(ROWS($A$4:A14),COUNTIF($A$4:$A$20,"&lt;="&amp;$A$4:$A$20),0)), "")</f>
        <v/>
      </c>
      <c r="G14" t="str">
        <f t="shared" si="0"/>
        <v>nee</v>
      </c>
      <c r="I14" s="15"/>
      <c r="K14" s="14"/>
      <c r="L14" s="14"/>
      <c r="M14" s="14"/>
      <c r="N14" s="14"/>
    </row>
    <row r="15" spans="1:14" x14ac:dyDescent="0.25">
      <c r="A15" s="1" t="str">
        <f>IF(ISNUMBER('2. prijs spec nwe leverancier'!D$16),'2. prijs spec nwe leverancier'!D$16,"")</f>
        <v/>
      </c>
      <c r="B15" s="1" t="str">
        <f>IF(ISNUMBER('2. prijs spec nwe leverancier'!D$16),'2. prijs spec nwe leverancier'!D$17,"")</f>
        <v/>
      </c>
      <c r="C15" s="30">
        <f>_xlfn.XLOOKUP(A15,'2. prijs spec nwe leverancier'!$B$16:$I$16,'2. prijs spec nwe leverancier'!$B$30:$I$30,0,0,1)</f>
        <v>0</v>
      </c>
      <c r="D15" s="18" t="s">
        <v>56</v>
      </c>
      <c r="F15" s="15" t="str" cm="1">
        <f t="array" ref="F15">IFERROR(INDEX($A$4:$A$20,MATCH(ROWS($A$4:A15),COUNTIF($A$4:$A$20,"&lt;="&amp;$A$4:$A$20),0)), "")</f>
        <v/>
      </c>
      <c r="G15" t="str">
        <f t="shared" si="0"/>
        <v>nee</v>
      </c>
      <c r="I15" s="15"/>
      <c r="K15" s="14"/>
      <c r="L15" s="14"/>
      <c r="M15" s="14"/>
      <c r="N15" s="14"/>
    </row>
    <row r="16" spans="1:14" x14ac:dyDescent="0.25">
      <c r="A16" s="1" t="str">
        <f>IF(ISNUMBER('2. prijs spec nwe leverancier'!E$16),'2. prijs spec nwe leverancier'!E$16,"")</f>
        <v/>
      </c>
      <c r="B16" s="1" t="str">
        <f>IF(ISNUMBER('2. prijs spec nwe leverancier'!E$16),'2. prijs spec nwe leverancier'!E$17,"")</f>
        <v/>
      </c>
      <c r="C16" s="30">
        <f>_xlfn.XLOOKUP(A16,'2. prijs spec nwe leverancier'!$B$16:$I$16,'2. prijs spec nwe leverancier'!$B$30:$I$30,0,0,1)</f>
        <v>0</v>
      </c>
      <c r="D16" s="18" t="s">
        <v>57</v>
      </c>
      <c r="F16" s="15" t="str" cm="1">
        <f t="array" ref="F16">IFERROR(INDEX($A$4:$A$20,MATCH(ROWS($A$4:A16),COUNTIF($A$4:$A$20,"&lt;="&amp;$A$4:$A$20),0)), "")</f>
        <v/>
      </c>
      <c r="G16" t="str">
        <f t="shared" si="0"/>
        <v>nee</v>
      </c>
      <c r="I16" s="15"/>
      <c r="K16" s="14"/>
      <c r="L16" s="14"/>
      <c r="M16" s="14"/>
      <c r="N16" s="14"/>
    </row>
    <row r="17" spans="1:14" x14ac:dyDescent="0.25">
      <c r="A17" s="1" t="str">
        <f>IF(ISNUMBER('2. prijs spec nwe leverancier'!F$16),'2. prijs spec nwe leverancier'!F$16,"")</f>
        <v/>
      </c>
      <c r="B17" s="1" t="str">
        <f>IF(ISNUMBER('2. prijs spec nwe leverancier'!F$16),'2. prijs spec nwe leverancier'!F$17,"")</f>
        <v/>
      </c>
      <c r="C17" s="30">
        <f>_xlfn.XLOOKUP(A17,'2. prijs spec nwe leverancier'!$B$16:$I$16,'2. prijs spec nwe leverancier'!$B$30:$I$30,0,0,1)</f>
        <v>0</v>
      </c>
      <c r="D17" s="18" t="s">
        <v>58</v>
      </c>
      <c r="F17" s="15" t="str" cm="1">
        <f t="array" ref="F17">IFERROR(INDEX($A$4:$A$20,MATCH(ROWS($A$4:A17),COUNTIF($A$4:$A$20,"&lt;="&amp;$A$4:$A$20),0)), "")</f>
        <v/>
      </c>
      <c r="G17" t="str">
        <f t="shared" si="0"/>
        <v>nee</v>
      </c>
      <c r="I17" s="15"/>
      <c r="K17" s="14"/>
      <c r="L17" s="14"/>
      <c r="M17" s="14"/>
      <c r="N17" s="14"/>
    </row>
    <row r="18" spans="1:14" x14ac:dyDescent="0.25">
      <c r="A18" s="1" t="str">
        <f>IF(ISNUMBER('2. prijs spec nwe leverancier'!G$16),'2. prijs spec nwe leverancier'!G$16,"")</f>
        <v/>
      </c>
      <c r="B18" s="1" t="str">
        <f>IF(ISNUMBER('2. prijs spec nwe leverancier'!G$16),'2. prijs spec nwe leverancier'!G$17,"")</f>
        <v/>
      </c>
      <c r="C18" s="30">
        <f>_xlfn.XLOOKUP(A18,'2. prijs spec nwe leverancier'!$B$16:$I$16,'2. prijs spec nwe leverancier'!$B$30:$I$30,0,0,1)</f>
        <v>0</v>
      </c>
      <c r="D18" s="18" t="s">
        <v>59</v>
      </c>
      <c r="F18" s="15" t="str" cm="1">
        <f t="array" ref="F18">IFERROR(INDEX($A$4:$A$20,MATCH(ROWS($A$4:A18),COUNTIF($A$4:$A$20,"&lt;="&amp;$A$4:$A$20),0)), "")</f>
        <v/>
      </c>
      <c r="G18" t="str">
        <f t="shared" si="0"/>
        <v>nee</v>
      </c>
      <c r="I18" s="15"/>
      <c r="K18" s="14"/>
      <c r="L18" s="14"/>
      <c r="M18" s="14"/>
      <c r="N18" s="14"/>
    </row>
    <row r="19" spans="1:14" x14ac:dyDescent="0.25">
      <c r="A19" s="1" t="str">
        <f>IF(ISNUMBER('2. prijs spec nwe leverancier'!H$16),'2. prijs spec nwe leverancier'!H$16,"")</f>
        <v/>
      </c>
      <c r="B19" s="1" t="str">
        <f>IF(ISNUMBER('2. prijs spec nwe leverancier'!H$16),'2. prijs spec nwe leverancier'!H$17,"")</f>
        <v/>
      </c>
      <c r="C19" s="30">
        <f>_xlfn.XLOOKUP(A19,'2. prijs spec nwe leverancier'!$B$16:$I$16,'2. prijs spec nwe leverancier'!$B$30:$I$30,0,0,1)</f>
        <v>0</v>
      </c>
      <c r="D19" s="18" t="s">
        <v>60</v>
      </c>
      <c r="F19" s="15" t="str" cm="1">
        <f t="array" ref="F19">IFERROR(INDEX($A$4:$A$20,MATCH(ROWS($A$4:A19),COUNTIF($A$4:$A$20,"&lt;="&amp;$A$4:$A$20),0)), "")</f>
        <v/>
      </c>
      <c r="G19" t="str">
        <f t="shared" si="0"/>
        <v>nee</v>
      </c>
      <c r="I19" s="15"/>
      <c r="K19" s="14"/>
      <c r="L19" s="14"/>
      <c r="M19" s="14"/>
      <c r="N19" s="14"/>
    </row>
    <row r="20" spans="1:14" x14ac:dyDescent="0.25">
      <c r="A20" s="1" t="str">
        <f>IF(ISNUMBER('2. prijs spec nwe leverancier'!I$16),'2. prijs spec nwe leverancier'!I$16,"")</f>
        <v/>
      </c>
      <c r="B20" s="1" t="str">
        <f>IF(ISNUMBER('2. prijs spec nwe leverancier'!I$16),'2. prijs spec nwe leverancier'!I$17,"")</f>
        <v/>
      </c>
      <c r="C20" s="30">
        <f>_xlfn.XLOOKUP(A20,'2. prijs spec nwe leverancier'!$B$16:$I$16,'2. prijs spec nwe leverancier'!$B$30:$I$30,0,0,1)</f>
        <v>0</v>
      </c>
      <c r="D20" s="18" t="s">
        <v>61</v>
      </c>
      <c r="F20" s="15" t="str" cm="1">
        <f t="array" ref="F20">IFERROR(INDEX($A$4:$A$20,MATCH(ROWS($A$4:A20),COUNTIF($A$4:$A$20,"&lt;="&amp;$A$4:$A$20),0)), "")</f>
        <v/>
      </c>
      <c r="G20" t="str">
        <f t="shared" si="0"/>
        <v>nee</v>
      </c>
      <c r="I20" s="15"/>
      <c r="K20" s="14"/>
      <c r="L20" s="14"/>
      <c r="M20" s="14"/>
      <c r="N20" s="14"/>
    </row>
    <row r="21" spans="1:14" x14ac:dyDescent="0.25">
      <c r="A21" s="1"/>
      <c r="B21" s="1"/>
      <c r="C21" s="1"/>
      <c r="F21" s="15" t="str" cm="1">
        <f t="array" ref="F21">IFERROR(INDEX($A$4:$A$20,MATCH(ROWS($A$4:A21),COUNTIF($A$4:$A$20,"&lt;="&amp;$A$4:$A$20),0)), "")</f>
        <v/>
      </c>
      <c r="G21" t="str">
        <f t="shared" si="0"/>
        <v>nee</v>
      </c>
      <c r="I21" s="15"/>
      <c r="K21" s="14"/>
      <c r="L21" s="14"/>
      <c r="M21" s="14"/>
      <c r="N21" s="14"/>
    </row>
    <row r="22" spans="1:14" x14ac:dyDescent="0.25">
      <c r="A22" s="1"/>
      <c r="B22" s="1"/>
      <c r="C22" s="1"/>
      <c r="E22" s="1"/>
      <c r="F22" s="15" t="str" cm="1">
        <f t="array" ref="F22">IFERROR(INDEX($A$4:$A$20,MATCH(ROWS($A$4:A22),COUNTIF($A$4:$A$20,"&lt;="&amp;$A$4:$A$20),0)), "")</f>
        <v/>
      </c>
      <c r="G22" t="str">
        <f t="shared" si="0"/>
        <v>nee</v>
      </c>
      <c r="I22" s="15"/>
      <c r="J22" s="1"/>
      <c r="K22" s="14"/>
      <c r="L22" s="14"/>
      <c r="M22" s="14"/>
      <c r="N22" s="14"/>
    </row>
    <row r="23" spans="1:14" x14ac:dyDescent="0.25">
      <c r="F23" s="15" t="str" cm="1">
        <f t="array" ref="F23">IFERROR(INDEX($A$4:$A$20,MATCH(ROWS($A$4:A23),COUNTIF($A$4:$A$20,"&lt;="&amp;$A$4:$A$20),0)), "")</f>
        <v/>
      </c>
      <c r="G23" t="str">
        <f t="shared" si="0"/>
        <v>nee</v>
      </c>
      <c r="I23" s="15"/>
      <c r="K23" s="14"/>
      <c r="L23" s="14"/>
      <c r="M23" s="14"/>
      <c r="N23" s="14"/>
    </row>
    <row r="24" spans="1:14" x14ac:dyDescent="0.25">
      <c r="K24" s="14"/>
      <c r="L24" s="14"/>
      <c r="M24" s="14"/>
      <c r="N24" s="14"/>
    </row>
    <row r="25" spans="1:14" ht="45" x14ac:dyDescent="0.25">
      <c r="A25" s="1"/>
      <c r="B25" s="1"/>
      <c r="C25" s="1"/>
      <c r="D25" s="19"/>
      <c r="E25" s="1"/>
      <c r="F25" s="21" t="s">
        <v>74</v>
      </c>
      <c r="G25" s="15"/>
      <c r="H25" s="15"/>
      <c r="I25" s="1"/>
      <c r="J25" s="1"/>
    </row>
    <row r="26" spans="1:14" x14ac:dyDescent="0.25">
      <c r="A26" s="1"/>
      <c r="B26" s="1"/>
      <c r="C26" s="1"/>
      <c r="D26" s="19"/>
      <c r="E26" s="1"/>
      <c r="F26" s="22" t="e">
        <f>LARGE(B4:B11,1)</f>
        <v>#NUM!</v>
      </c>
      <c r="G26" s="1"/>
      <c r="H26" s="1"/>
      <c r="I26" s="1"/>
      <c r="J26" s="1"/>
    </row>
    <row r="27" spans="1:14" x14ac:dyDescent="0.25">
      <c r="F27" s="15" t="str" cm="1">
        <f t="array" ref="F27">IFERROR(INDEX($A$4:$A$20,MATCH(ROWS($A$4:A27), COUNTIF($A$4:$A$20,"&lt;="&amp;$A$4:$A$20), 0)), "")</f>
        <v/>
      </c>
      <c r="G27" s="1"/>
      <c r="H27" s="1"/>
    </row>
    <row r="28" spans="1:14" x14ac:dyDescent="0.25">
      <c r="F28" s="15" t="str" cm="1">
        <f t="array" ref="F28">IFERROR(INDEX($A$4:$A$20,MATCH(ROWS($A$4:A28), COUNTIF($A$4:$A$20,"&lt;="&amp;$A$4:$A$20), 0)), "")</f>
        <v/>
      </c>
      <c r="G28" s="1"/>
    </row>
    <row r="29" spans="1:14" x14ac:dyDescent="0.25">
      <c r="A29" s="53" t="s">
        <v>112</v>
      </c>
      <c r="B29" s="1"/>
      <c r="C29" s="1"/>
      <c r="D29" s="1"/>
      <c r="E29" s="1"/>
      <c r="F29" s="15" t="str" cm="1">
        <f t="array" ref="F29">IFERROR(INDEX($A$4:$A$20,MATCH(ROWS($A$4:A29), COUNTIF($A$4:$A$20,"&lt;="&amp;$A$4:$A$20), 0)), "")</f>
        <v/>
      </c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6" t="s">
        <v>45</v>
      </c>
      <c r="B30" s="16"/>
      <c r="C30" s="16"/>
      <c r="F30" s="16" t="s">
        <v>44</v>
      </c>
      <c r="G30" s="16" t="s">
        <v>63</v>
      </c>
      <c r="I30" s="16" t="s">
        <v>62</v>
      </c>
      <c r="K30" s="14" t="s">
        <v>66</v>
      </c>
    </row>
    <row r="31" spans="1:14" ht="30" x14ac:dyDescent="0.25">
      <c r="A31" s="21" t="s">
        <v>42</v>
      </c>
      <c r="B31" s="21" t="s">
        <v>43</v>
      </c>
      <c r="C31" s="21" t="s">
        <v>75</v>
      </c>
      <c r="E31" s="17"/>
      <c r="F31" s="21" t="s">
        <v>42</v>
      </c>
      <c r="G31" t="s">
        <v>63</v>
      </c>
      <c r="I31" s="21" t="s">
        <v>42</v>
      </c>
      <c r="J31" s="17"/>
      <c r="K31" s="20"/>
    </row>
    <row r="32" spans="1:14" x14ac:dyDescent="0.25">
      <c r="A32" s="1" t="str">
        <f>IF(ISNUMBER('1. prijs spec Gazprom-SEFE'!B$36),'1. prijs spec Gazprom-SEFE'!B$36,"")</f>
        <v/>
      </c>
      <c r="B32" s="1" t="str">
        <f>IF(ISNUMBER('1. prijs spec Gazprom-SEFE'!B$36),'1. prijs spec Gazprom-SEFE'!B$37,"")</f>
        <v/>
      </c>
      <c r="C32" s="30">
        <f>_xlfn.XLOOKUP(A32,'1. prijs spec Gazprom-SEFE'!$B$36:$I$36,'1. prijs spec Gazprom-SEFE'!$B$50:$I$50,0,0,1)</f>
        <v>0</v>
      </c>
      <c r="D32" s="18" t="s">
        <v>46</v>
      </c>
      <c r="F32" s="15" t="str" cm="1">
        <f t="array" ref="F32">IFERROR(INDEX($A$32:$A$48,MATCH(ROWS($A$32:A32),COUNTIF($A$32:$A$48,"&lt;="&amp;$A$32:$A$48),0)), "")</f>
        <v/>
      </c>
      <c r="G32" t="str">
        <f t="shared" ref="G32:G51" si="1">IFERROR(IF(DATE(YEAR(F32),MONTH(F32),DAY(F32))&lt;=DATE(YEAR($I$32),MONTH($I$32),DAY($I$32)),"nee",IF(DATE(YEAR(F32),MONTH(F32),DAY(F32))&gt;DATE(YEAR($F$54),MONTH($F$54),DAY($F$54)),"nee","ja")),"nee")</f>
        <v>nee</v>
      </c>
      <c r="I32" s="15" t="str">
        <f>IFERROR(IF(DATE(YEAR(A41),MONTH(A41),DAY(A41))&lt;=DATE(2022,10,10),DATE(2022,10,10),DATE(YEAR(A41),MONTH(A41),DAY(A41))),"")</f>
        <v/>
      </c>
      <c r="K32" s="14"/>
    </row>
    <row r="33" spans="1:11" x14ac:dyDescent="0.25">
      <c r="A33" s="1" t="str">
        <f>IF(ISNUMBER('1. prijs spec Gazprom-SEFE'!C$36),'1. prijs spec Gazprom-SEFE'!C$36,"")</f>
        <v/>
      </c>
      <c r="B33" s="1" t="str">
        <f>IF(ISNUMBER('1. prijs spec Gazprom-SEFE'!C$36),'1. prijs spec Gazprom-SEFE'!C$37,"")</f>
        <v/>
      </c>
      <c r="C33" s="30">
        <f>_xlfn.XLOOKUP(A33,'1. prijs spec Gazprom-SEFE'!$B$36:$I$36,'1. prijs spec Gazprom-SEFE'!$B$50:$I$50,0,0,1)</f>
        <v>0</v>
      </c>
      <c r="D33" s="18" t="s">
        <v>47</v>
      </c>
      <c r="F33" s="15" t="str" cm="1">
        <f t="array" ref="F33">IFERROR(INDEX($A$32:$A$48,MATCH(ROWS($A$32:A33),COUNTIF($A$32:$A$48,"&lt;="&amp;$A$32:$A$48),0)), "")</f>
        <v/>
      </c>
      <c r="G33" t="str">
        <f t="shared" si="1"/>
        <v>nee</v>
      </c>
      <c r="I33" s="15" t="str" cm="1">
        <f t="array" ref="I33">IFERROR(_xlfn._xlws.FILTER(F32:G51,G32:G51=$K$30),"")</f>
        <v/>
      </c>
      <c r="K33" s="14"/>
    </row>
    <row r="34" spans="1:11" x14ac:dyDescent="0.25">
      <c r="A34" s="1" t="str">
        <f>IF(ISNUMBER('1. prijs spec Gazprom-SEFE'!D$36),'1. prijs spec Gazprom-SEFE'!D$36,"")</f>
        <v/>
      </c>
      <c r="B34" s="1" t="str">
        <f>IF(ISNUMBER('1. prijs spec Gazprom-SEFE'!D$36),'1. prijs spec Gazprom-SEFE'!D$37,"")</f>
        <v/>
      </c>
      <c r="C34" s="30">
        <f>_xlfn.XLOOKUP(A34,'1. prijs spec Gazprom-SEFE'!$B$36:$I$36,'1. prijs spec Gazprom-SEFE'!$B$50:$I$50,0,0,1)</f>
        <v>0</v>
      </c>
      <c r="D34" s="18" t="s">
        <v>48</v>
      </c>
      <c r="F34" s="15" t="str" cm="1">
        <f t="array" ref="F34">IFERROR(INDEX($A$32:$A$48,MATCH(ROWS($A$32:A34),COUNTIF($A$32:$A$48,"&lt;="&amp;$A$32:$A$48),0)), "")</f>
        <v/>
      </c>
      <c r="G34" t="str">
        <f t="shared" si="1"/>
        <v>nee</v>
      </c>
      <c r="I34" s="15"/>
    </row>
    <row r="35" spans="1:11" x14ac:dyDescent="0.25">
      <c r="A35" s="1" t="str">
        <f>IF(ISNUMBER('1. prijs spec Gazprom-SEFE'!E$36),'1. prijs spec Gazprom-SEFE'!E$36,"")</f>
        <v/>
      </c>
      <c r="B35" s="1" t="str">
        <f>IF(ISNUMBER('1. prijs spec Gazprom-SEFE'!E$36),'1. prijs spec Gazprom-SEFE'!E$37,"")</f>
        <v/>
      </c>
      <c r="C35" s="30">
        <f>_xlfn.XLOOKUP(A35,'1. prijs spec Gazprom-SEFE'!$B$36:$I$36,'1. prijs spec Gazprom-SEFE'!$B$50:$I$50,0,0,1)</f>
        <v>0</v>
      </c>
      <c r="D35" s="18" t="s">
        <v>49</v>
      </c>
      <c r="F35" s="15" t="str" cm="1">
        <f t="array" ref="F35">IFERROR(INDEX($A$32:$A$48,MATCH(ROWS($A$32:A35),COUNTIF($A$32:$A$48,"&lt;="&amp;$A$32:$A$48),0)), "")</f>
        <v/>
      </c>
      <c r="G35" t="str">
        <f t="shared" si="1"/>
        <v>nee</v>
      </c>
      <c r="I35" s="15"/>
    </row>
    <row r="36" spans="1:11" x14ac:dyDescent="0.25">
      <c r="A36" s="1" t="str">
        <f>IF(ISNUMBER('1. prijs spec Gazprom-SEFE'!F$36),'1. prijs spec Gazprom-SEFE'!F$36,"")</f>
        <v/>
      </c>
      <c r="B36" s="1" t="str">
        <f>IF(ISNUMBER('1. prijs spec Gazprom-SEFE'!F$36),'1. prijs spec Gazprom-SEFE'!F$37,"")</f>
        <v/>
      </c>
      <c r="C36" s="30">
        <f>_xlfn.XLOOKUP(A36,'1. prijs spec Gazprom-SEFE'!$B$36:$I$36,'1. prijs spec Gazprom-SEFE'!$B$50:$I$50,0,0,1)</f>
        <v>0</v>
      </c>
      <c r="D36" s="18" t="s">
        <v>50</v>
      </c>
      <c r="F36" s="15" t="str" cm="1">
        <f t="array" ref="F36">IFERROR(INDEX($A$32:$A$48,MATCH(ROWS($A$32:A36),COUNTIF($A$32:$A$48,"&lt;="&amp;$A$32:$A$48),0)), "")</f>
        <v/>
      </c>
      <c r="G36" t="str">
        <f t="shared" si="1"/>
        <v>nee</v>
      </c>
      <c r="I36" s="15"/>
      <c r="K36" s="14"/>
    </row>
    <row r="37" spans="1:11" x14ac:dyDescent="0.25">
      <c r="A37" s="1" t="str">
        <f>IF(ISNUMBER('1. prijs spec Gazprom-SEFE'!G$36),'1. prijs spec Gazprom-SEFE'!G$36,"")</f>
        <v/>
      </c>
      <c r="B37" s="1" t="str">
        <f>IF(ISNUMBER('1. prijs spec Gazprom-SEFE'!G$36),'1. prijs spec Gazprom-SEFE'!G$37,"")</f>
        <v/>
      </c>
      <c r="C37" s="30">
        <f>_xlfn.XLOOKUP(A37,'1. prijs spec Gazprom-SEFE'!$B$36:$I$36,'1. prijs spec Gazprom-SEFE'!$B$50:$I$50,0,0,1)</f>
        <v>0</v>
      </c>
      <c r="D37" s="18" t="s">
        <v>51</v>
      </c>
      <c r="F37" s="15" t="str" cm="1">
        <f t="array" ref="F37">IFERROR(INDEX($A$32:$A$48,MATCH(ROWS($A$32:A37),COUNTIF($A$32:$A$48,"&lt;="&amp;$A$32:$A$48),0)), "")</f>
        <v/>
      </c>
      <c r="G37" t="str">
        <f t="shared" si="1"/>
        <v>nee</v>
      </c>
      <c r="I37" s="15"/>
      <c r="K37" s="14"/>
    </row>
    <row r="38" spans="1:11" x14ac:dyDescent="0.25">
      <c r="A38" s="1" t="str">
        <f>IF(ISNUMBER('1. prijs spec Gazprom-SEFE'!H$36),'1. prijs spec Gazprom-SEFE'!H$36,"")</f>
        <v/>
      </c>
      <c r="B38" s="1" t="str">
        <f>IF(ISNUMBER('1. prijs spec Gazprom-SEFE'!H$36),'1. prijs spec Gazprom-SEFE'!H$37,"")</f>
        <v/>
      </c>
      <c r="C38" s="30">
        <f>_xlfn.XLOOKUP(A38,'1. prijs spec Gazprom-SEFE'!$B$36:$I$36,'1. prijs spec Gazprom-SEFE'!$B$50:$I$50,0,0,1)</f>
        <v>0</v>
      </c>
      <c r="D38" s="18" t="s">
        <v>52</v>
      </c>
      <c r="F38" s="15" t="str" cm="1">
        <f t="array" ref="F38">IFERROR(INDEX($A$32:$A$48,MATCH(ROWS($A$32:A38),COUNTIF($A$32:$A$48,"&lt;="&amp;$A$32:$A$48),0)), "")</f>
        <v/>
      </c>
      <c r="G38" t="str">
        <f t="shared" si="1"/>
        <v>nee</v>
      </c>
      <c r="I38" s="15"/>
      <c r="K38" s="14"/>
    </row>
    <row r="39" spans="1:11" x14ac:dyDescent="0.25">
      <c r="A39" s="1" t="str">
        <f>IF(ISNUMBER('1. prijs spec Gazprom-SEFE'!I$36),'1. prijs spec Gazprom-SEFE'!I$36,"")</f>
        <v/>
      </c>
      <c r="B39" s="1" t="str">
        <f>IF(ISNUMBER('1. prijs spec Gazprom-SEFE'!I$36),'1. prijs spec Gazprom-SEFE'!I$37,"")</f>
        <v/>
      </c>
      <c r="C39" s="30">
        <f>_xlfn.XLOOKUP(A39,'1. prijs spec Gazprom-SEFE'!$B$36:$I$36,'1. prijs spec Gazprom-SEFE'!$B$50:$I$50,0,0,1)</f>
        <v>0</v>
      </c>
      <c r="D39" s="18" t="s">
        <v>53</v>
      </c>
      <c r="F39" s="15" t="str" cm="1">
        <f t="array" ref="F39">IFERROR(INDEX($A$32:$A$48,MATCH(ROWS($A$32:A39),COUNTIF($A$32:$A$48,"&lt;="&amp;$A$32:$A$48),0)), "")</f>
        <v/>
      </c>
      <c r="G39" t="str">
        <f t="shared" si="1"/>
        <v>nee</v>
      </c>
      <c r="I39" s="15"/>
      <c r="K39" s="14"/>
    </row>
    <row r="40" spans="1:11" x14ac:dyDescent="0.25">
      <c r="A40" s="1"/>
      <c r="B40" s="1"/>
      <c r="C40" s="1"/>
      <c r="D40" s="18"/>
      <c r="F40" s="15" t="str" cm="1">
        <f t="array" ref="F40">IFERROR(INDEX($A$32:$A$48,MATCH(ROWS($A$32:A40),COUNTIF($A$32:$A$48,"&lt;="&amp;$A$32:$A$48),0)), "")</f>
        <v/>
      </c>
      <c r="G40" t="str">
        <f t="shared" si="1"/>
        <v>nee</v>
      </c>
      <c r="I40" s="15"/>
      <c r="K40" s="14"/>
    </row>
    <row r="41" spans="1:11" x14ac:dyDescent="0.25">
      <c r="A41" s="1" t="str">
        <f>IF(ISNUMBER('2. prijs spec nwe leverancier'!B$36),'2. prijs spec nwe leverancier'!B$36,"")</f>
        <v/>
      </c>
      <c r="B41" s="1" t="str">
        <f>IF(ISNUMBER('2. prijs spec nwe leverancier'!B$36),'2. prijs spec nwe leverancier'!B$37,"")</f>
        <v/>
      </c>
      <c r="C41" s="30">
        <f>_xlfn.XLOOKUP(A41,'2. prijs spec nwe leverancier'!$B$36:$I$36,'2. prijs spec nwe leverancier'!$B$50:$I$50,0,0,1)</f>
        <v>0</v>
      </c>
      <c r="D41" s="18" t="s">
        <v>54</v>
      </c>
      <c r="F41" s="15" t="str" cm="1">
        <f t="array" ref="F41">IFERROR(INDEX($A$32:$A$48,MATCH(ROWS($A$32:A41),COUNTIF($A$32:$A$48,"&lt;="&amp;$A$32:$A$48),0)), "")</f>
        <v/>
      </c>
      <c r="G41" t="str">
        <f t="shared" si="1"/>
        <v>nee</v>
      </c>
      <c r="I41" s="15"/>
      <c r="K41" s="14"/>
    </row>
    <row r="42" spans="1:11" x14ac:dyDescent="0.25">
      <c r="A42" s="1" t="str">
        <f>IF(ISNUMBER('2. prijs spec nwe leverancier'!C$36),'2. prijs spec nwe leverancier'!C$36,"")</f>
        <v/>
      </c>
      <c r="B42" s="1" t="str">
        <f>IF(ISNUMBER('2. prijs spec nwe leverancier'!C$36),'2. prijs spec nwe leverancier'!C$37,"")</f>
        <v/>
      </c>
      <c r="C42" s="30">
        <f>_xlfn.XLOOKUP(A42,'2. prijs spec nwe leverancier'!$B$36:$I$36,'2. prijs spec nwe leverancier'!$B$50:$I$50,0,0,1)</f>
        <v>0</v>
      </c>
      <c r="D42" s="18" t="s">
        <v>55</v>
      </c>
      <c r="F42" s="15" t="str" cm="1">
        <f t="array" ref="F42">IFERROR(INDEX($A$32:$A$48,MATCH(ROWS($A$32:A42),COUNTIF($A$32:$A$48,"&lt;="&amp;$A$32:$A$48),0)), "")</f>
        <v/>
      </c>
      <c r="G42" t="str">
        <f t="shared" si="1"/>
        <v>nee</v>
      </c>
      <c r="I42" s="15"/>
      <c r="K42" s="14"/>
    </row>
    <row r="43" spans="1:11" x14ac:dyDescent="0.25">
      <c r="A43" s="1" t="str">
        <f>IF(ISNUMBER('2. prijs spec nwe leverancier'!D$36),'2. prijs spec nwe leverancier'!D$36,"")</f>
        <v/>
      </c>
      <c r="B43" s="1" t="str">
        <f>IF(ISNUMBER('2. prijs spec nwe leverancier'!D$36),'2. prijs spec nwe leverancier'!D$37,"")</f>
        <v/>
      </c>
      <c r="C43" s="30">
        <f>_xlfn.XLOOKUP(A43,'2. prijs spec nwe leverancier'!$B$36:$I$36,'2. prijs spec nwe leverancier'!$B$50:$I$50,0,0,1)</f>
        <v>0</v>
      </c>
      <c r="D43" s="18" t="s">
        <v>56</v>
      </c>
      <c r="F43" s="15" t="str" cm="1">
        <f t="array" ref="F43">IFERROR(INDEX($A$32:$A$48,MATCH(ROWS($A$32:A43),COUNTIF($A$32:$A$48,"&lt;="&amp;$A$32:$A$48),0)), "")</f>
        <v/>
      </c>
      <c r="G43" t="str">
        <f t="shared" si="1"/>
        <v>nee</v>
      </c>
      <c r="I43" s="15"/>
      <c r="K43" s="14"/>
    </row>
    <row r="44" spans="1:11" x14ac:dyDescent="0.25">
      <c r="A44" s="1" t="str">
        <f>IF(ISNUMBER('2. prijs spec nwe leverancier'!E$36),'2. prijs spec nwe leverancier'!E$36,"")</f>
        <v/>
      </c>
      <c r="B44" s="1" t="str">
        <f>IF(ISNUMBER('2. prijs spec nwe leverancier'!E$36),'2. prijs spec nwe leverancier'!E$37,"")</f>
        <v/>
      </c>
      <c r="C44" s="30">
        <f>_xlfn.XLOOKUP(A44,'2. prijs spec nwe leverancier'!$B$36:$I$36,'2. prijs spec nwe leverancier'!$B$50:$I$50,0,0,1)</f>
        <v>0</v>
      </c>
      <c r="D44" s="18" t="s">
        <v>57</v>
      </c>
      <c r="F44" s="15" t="str" cm="1">
        <f t="array" ref="F44">IFERROR(INDEX($A$32:$A$48,MATCH(ROWS($A$32:A44),COUNTIF($A$32:$A$48,"&lt;="&amp;$A$32:$A$48),0)), "")</f>
        <v/>
      </c>
      <c r="G44" t="str">
        <f t="shared" si="1"/>
        <v>nee</v>
      </c>
      <c r="I44" s="15"/>
      <c r="K44" s="14"/>
    </row>
    <row r="45" spans="1:11" x14ac:dyDescent="0.25">
      <c r="A45" s="1" t="str">
        <f>IF(ISNUMBER('2. prijs spec nwe leverancier'!F$36),'2. prijs spec nwe leverancier'!F$36,"")</f>
        <v/>
      </c>
      <c r="B45" s="1" t="str">
        <f>IF(ISNUMBER('2. prijs spec nwe leverancier'!F$36),'2. prijs spec nwe leverancier'!F$37,"")</f>
        <v/>
      </c>
      <c r="C45" s="30">
        <f>_xlfn.XLOOKUP(A45,'2. prijs spec nwe leverancier'!$B$36:$I$36,'2. prijs spec nwe leverancier'!$B$50:$I$50,0,0,1)</f>
        <v>0</v>
      </c>
      <c r="D45" s="18" t="s">
        <v>58</v>
      </c>
      <c r="F45" s="15" t="str" cm="1">
        <f t="array" ref="F45">IFERROR(INDEX($A$32:$A$48,MATCH(ROWS($A$32:A45),COUNTIF($A$32:$A$48,"&lt;="&amp;$A$32:$A$48),0)), "")</f>
        <v/>
      </c>
      <c r="G45" t="str">
        <f t="shared" si="1"/>
        <v>nee</v>
      </c>
      <c r="I45" s="15"/>
      <c r="K45" s="14"/>
    </row>
    <row r="46" spans="1:11" x14ac:dyDescent="0.25">
      <c r="A46" s="1" t="str">
        <f>IF(ISNUMBER('2. prijs spec nwe leverancier'!G$36),'2. prijs spec nwe leverancier'!G$36,"")</f>
        <v/>
      </c>
      <c r="B46" s="1" t="str">
        <f>IF(ISNUMBER('2. prijs spec nwe leverancier'!G$36),'2. prijs spec nwe leverancier'!G$37,"")</f>
        <v/>
      </c>
      <c r="C46" s="30">
        <f>_xlfn.XLOOKUP(A46,'2. prijs spec nwe leverancier'!$B$36:$I$36,'2. prijs spec nwe leverancier'!$B$50:$I$50,0,0,1)</f>
        <v>0</v>
      </c>
      <c r="D46" s="18" t="s">
        <v>59</v>
      </c>
      <c r="F46" s="15" t="str" cm="1">
        <f t="array" ref="F46">IFERROR(INDEX($A$32:$A$48,MATCH(ROWS($A$32:A46),COUNTIF($A$32:$A$48,"&lt;="&amp;$A$32:$A$48),0)), "")</f>
        <v/>
      </c>
      <c r="G46" t="str">
        <f t="shared" si="1"/>
        <v>nee</v>
      </c>
      <c r="I46" s="15"/>
      <c r="K46" s="14"/>
    </row>
    <row r="47" spans="1:11" x14ac:dyDescent="0.25">
      <c r="A47" s="1" t="str">
        <f>IF(ISNUMBER('2. prijs spec nwe leverancier'!H$36),'2. prijs spec nwe leverancier'!H$36,"")</f>
        <v/>
      </c>
      <c r="B47" s="1" t="str">
        <f>IF(ISNUMBER('2. prijs spec nwe leverancier'!H$36),'2. prijs spec nwe leverancier'!H$37,"")</f>
        <v/>
      </c>
      <c r="C47" s="30">
        <f>_xlfn.XLOOKUP(A47,'2. prijs spec nwe leverancier'!$B$36:$I$36,'2. prijs spec nwe leverancier'!$B$50:$I$50,0,0,1)</f>
        <v>0</v>
      </c>
      <c r="D47" s="18" t="s">
        <v>60</v>
      </c>
      <c r="F47" s="15" t="str" cm="1">
        <f t="array" ref="F47">IFERROR(INDEX($A$32:$A$48,MATCH(ROWS($A$32:A47),COUNTIF($A$32:$A$48,"&lt;="&amp;$A$32:$A$48),0)), "")</f>
        <v/>
      </c>
      <c r="G47" t="str">
        <f t="shared" si="1"/>
        <v>nee</v>
      </c>
      <c r="I47" s="15"/>
      <c r="K47" s="14"/>
    </row>
    <row r="48" spans="1:11" x14ac:dyDescent="0.25">
      <c r="A48" s="1" t="str">
        <f>IF(ISNUMBER('2. prijs spec nwe leverancier'!I$36),'2. prijs spec nwe leverancier'!I$36,"")</f>
        <v/>
      </c>
      <c r="B48" s="1" t="str">
        <f>IF(ISNUMBER('2. prijs spec nwe leverancier'!I$36),'2. prijs spec nwe leverancier'!I$37,"")</f>
        <v/>
      </c>
      <c r="C48" s="30">
        <f>_xlfn.XLOOKUP(A48,'2. prijs spec nwe leverancier'!$B$36:$I$36,'2. prijs spec nwe leverancier'!$B$50:$I$50,0,0,1)</f>
        <v>0</v>
      </c>
      <c r="D48" s="18" t="s">
        <v>61</v>
      </c>
      <c r="F48" s="15" t="str" cm="1">
        <f t="array" ref="F48">IFERROR(INDEX($A$32:$A$48,MATCH(ROWS($A$32:A48),COUNTIF($A$32:$A$48,"&lt;="&amp;$A$32:$A$48),0)), "")</f>
        <v/>
      </c>
      <c r="G48" t="str">
        <f t="shared" si="1"/>
        <v>nee</v>
      </c>
      <c r="I48" s="15"/>
      <c r="K48" s="14"/>
    </row>
    <row r="49" spans="1:11" x14ac:dyDescent="0.25">
      <c r="A49" s="1"/>
      <c r="B49" s="1"/>
      <c r="C49" s="1"/>
      <c r="F49" s="15" t="str" cm="1">
        <f t="array" ref="F49">IFERROR(INDEX($A$32:$A$48,MATCH(ROWS($A$32:A49),COUNTIF($A$32:$A$48,"&lt;="&amp;$A$32:$A$48),0)), "")</f>
        <v/>
      </c>
      <c r="G49" t="str">
        <f t="shared" si="1"/>
        <v>nee</v>
      </c>
      <c r="I49" s="15"/>
      <c r="K49" s="14"/>
    </row>
    <row r="50" spans="1:11" x14ac:dyDescent="0.25">
      <c r="A50" s="1"/>
      <c r="B50" s="1"/>
      <c r="C50" s="1"/>
      <c r="E50" s="1"/>
      <c r="F50" s="15" t="str" cm="1">
        <f t="array" ref="F50">IFERROR(INDEX($A$32:$A$48,MATCH(ROWS($A$32:A50),COUNTIF($A$32:$A$48,"&lt;="&amp;$A$32:$A$48),0)), "")</f>
        <v/>
      </c>
      <c r="G50" t="str">
        <f t="shared" si="1"/>
        <v>nee</v>
      </c>
      <c r="I50" s="15"/>
      <c r="J50" s="1"/>
      <c r="K50" s="14"/>
    </row>
    <row r="51" spans="1:11" x14ac:dyDescent="0.25">
      <c r="F51" s="15" t="str" cm="1">
        <f t="array" ref="F51">IFERROR(INDEX($A$32:$A$48,MATCH(ROWS($A$32:A51),COUNTIF($A$32:$A$48,"&lt;="&amp;$A$32:$A$48),0)), "")</f>
        <v/>
      </c>
      <c r="G51" t="str">
        <f t="shared" si="1"/>
        <v>nee</v>
      </c>
      <c r="I51" s="15"/>
      <c r="K51" s="14"/>
    </row>
    <row r="52" spans="1:11" x14ac:dyDescent="0.25">
      <c r="K52" s="14"/>
    </row>
    <row r="53" spans="1:11" ht="45" x14ac:dyDescent="0.25">
      <c r="A53" s="1"/>
      <c r="B53" s="1"/>
      <c r="C53" s="1"/>
      <c r="D53" s="19"/>
      <c r="E53" s="1"/>
      <c r="F53" s="21" t="s">
        <v>74</v>
      </c>
      <c r="G53" s="15"/>
      <c r="H53" s="15"/>
      <c r="I53" s="1"/>
      <c r="J53" s="1"/>
    </row>
    <row r="54" spans="1:11" x14ac:dyDescent="0.25">
      <c r="A54" s="1"/>
      <c r="B54" s="1"/>
      <c r="C54" s="1"/>
      <c r="D54" s="19"/>
      <c r="E54" s="1"/>
      <c r="F54" s="22" t="e">
        <f>LARGE(B32:B39,1)</f>
        <v>#NUM!</v>
      </c>
      <c r="G54" s="1"/>
      <c r="H54" s="1"/>
      <c r="I54" s="1"/>
      <c r="J54" s="1"/>
    </row>
  </sheetData>
  <phoneticPr fontId="2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122C-0212-4C24-8280-29981867A98D}">
  <sheetPr codeName="Blad2">
    <pageSetUpPr fitToPage="1"/>
  </sheetPr>
  <dimension ref="C10:S56"/>
  <sheetViews>
    <sheetView tabSelected="1" zoomScale="85" zoomScaleNormal="85" workbookViewId="0">
      <selection activeCell="F10" sqref="F10:M10"/>
    </sheetView>
  </sheetViews>
  <sheetFormatPr defaultRowHeight="15" x14ac:dyDescent="0.25"/>
  <cols>
    <col min="1" max="2" width="9.140625" style="5"/>
    <col min="3" max="3" width="5.140625" style="5" customWidth="1"/>
    <col min="4" max="4" width="10.85546875" style="5" customWidth="1"/>
    <col min="5" max="6" width="9.140625" style="5"/>
    <col min="7" max="7" width="13.140625" style="5" customWidth="1"/>
    <col min="8" max="11" width="9.140625" style="5"/>
    <col min="12" max="12" width="12.140625" style="5" customWidth="1"/>
    <col min="13" max="16384" width="9.140625" style="5"/>
  </cols>
  <sheetData>
    <row r="10" spans="3:13" s="40" customFormat="1" ht="29.25" customHeight="1" x14ac:dyDescent="0.4">
      <c r="E10" s="41" t="s">
        <v>181</v>
      </c>
      <c r="F10" s="74"/>
      <c r="G10" s="75"/>
      <c r="H10" s="75"/>
      <c r="I10" s="75"/>
      <c r="J10" s="75"/>
      <c r="K10" s="75"/>
      <c r="L10" s="75"/>
      <c r="M10" s="76"/>
    </row>
    <row r="11" spans="3:13" s="40" customFormat="1" ht="29.25" customHeight="1" x14ac:dyDescent="0.4">
      <c r="E11" s="41" t="s">
        <v>116</v>
      </c>
      <c r="F11" s="74"/>
      <c r="G11" s="75"/>
      <c r="H11" s="75"/>
      <c r="I11" s="75"/>
      <c r="J11" s="75"/>
      <c r="K11" s="75"/>
      <c r="L11" s="75"/>
      <c r="M11" s="76"/>
    </row>
    <row r="12" spans="3:13" s="40" customFormat="1" ht="29.25" customHeight="1" x14ac:dyDescent="0.4">
      <c r="E12" s="41" t="s">
        <v>117</v>
      </c>
      <c r="F12" s="74"/>
      <c r="G12" s="75"/>
      <c r="H12" s="75"/>
      <c r="I12" s="75"/>
      <c r="J12" s="75"/>
      <c r="K12" s="75"/>
      <c r="L12" s="75"/>
      <c r="M12" s="76"/>
    </row>
    <row r="14" spans="3:13" x14ac:dyDescent="0.25">
      <c r="D14" s="42" t="s">
        <v>77</v>
      </c>
    </row>
    <row r="15" spans="3:13" x14ac:dyDescent="0.25">
      <c r="C15" s="5" t="s">
        <v>83</v>
      </c>
      <c r="D15" s="5" t="s">
        <v>80</v>
      </c>
    </row>
    <row r="16" spans="3:13" x14ac:dyDescent="0.25">
      <c r="C16" s="5" t="s">
        <v>83</v>
      </c>
      <c r="D16" s="5" t="s">
        <v>173</v>
      </c>
    </row>
    <row r="17" spans="3:4" x14ac:dyDescent="0.25">
      <c r="C17" s="5" t="s">
        <v>83</v>
      </c>
      <c r="D17" s="5" t="s">
        <v>170</v>
      </c>
    </row>
    <row r="18" spans="3:4" x14ac:dyDescent="0.25">
      <c r="D18" s="5" t="s">
        <v>115</v>
      </c>
    </row>
    <row r="20" spans="3:4" x14ac:dyDescent="0.25">
      <c r="D20" s="42" t="s">
        <v>86</v>
      </c>
    </row>
    <row r="21" spans="3:4" x14ac:dyDescent="0.25">
      <c r="C21" s="5" t="s">
        <v>78</v>
      </c>
      <c r="D21" s="5" t="s">
        <v>91</v>
      </c>
    </row>
    <row r="22" spans="3:4" x14ac:dyDescent="0.25">
      <c r="D22" s="5" t="s">
        <v>87</v>
      </c>
    </row>
    <row r="23" spans="3:4" x14ac:dyDescent="0.25">
      <c r="D23" s="5" t="s">
        <v>88</v>
      </c>
    </row>
    <row r="24" spans="3:4" x14ac:dyDescent="0.25">
      <c r="D24" s="5" t="s">
        <v>92</v>
      </c>
    </row>
    <row r="25" spans="3:4" x14ac:dyDescent="0.25">
      <c r="D25" s="5" t="s">
        <v>89</v>
      </c>
    </row>
    <row r="26" spans="3:4" x14ac:dyDescent="0.25">
      <c r="D26" s="5" t="s">
        <v>90</v>
      </c>
    </row>
    <row r="27" spans="3:4" x14ac:dyDescent="0.25">
      <c r="D27" s="5" t="s">
        <v>84</v>
      </c>
    </row>
    <row r="28" spans="3:4" x14ac:dyDescent="0.25">
      <c r="D28" s="43" t="s">
        <v>93</v>
      </c>
    </row>
    <row r="29" spans="3:4" x14ac:dyDescent="0.25">
      <c r="D29" s="43" t="s">
        <v>94</v>
      </c>
    </row>
    <row r="30" spans="3:4" x14ac:dyDescent="0.25">
      <c r="D30" s="43" t="s">
        <v>95</v>
      </c>
    </row>
    <row r="32" spans="3:4" x14ac:dyDescent="0.25">
      <c r="C32" s="5" t="s">
        <v>79</v>
      </c>
      <c r="D32" s="5" t="s">
        <v>96</v>
      </c>
    </row>
    <row r="33" spans="3:4" x14ac:dyDescent="0.25">
      <c r="D33" s="5" t="s">
        <v>87</v>
      </c>
    </row>
    <row r="34" spans="3:4" x14ac:dyDescent="0.25">
      <c r="D34" s="5" t="s">
        <v>97</v>
      </c>
    </row>
    <row r="35" spans="3:4" x14ac:dyDescent="0.25">
      <c r="D35" s="5" t="s">
        <v>98</v>
      </c>
    </row>
    <row r="36" spans="3:4" x14ac:dyDescent="0.25">
      <c r="D36" s="5" t="s">
        <v>99</v>
      </c>
    </row>
    <row r="37" spans="3:4" x14ac:dyDescent="0.25">
      <c r="D37" s="5" t="s">
        <v>90</v>
      </c>
    </row>
    <row r="38" spans="3:4" x14ac:dyDescent="0.25">
      <c r="D38" s="5" t="s">
        <v>100</v>
      </c>
    </row>
    <row r="39" spans="3:4" x14ac:dyDescent="0.25">
      <c r="D39" s="43" t="s">
        <v>93</v>
      </c>
    </row>
    <row r="40" spans="3:4" x14ac:dyDescent="0.25">
      <c r="D40" s="43" t="s">
        <v>101</v>
      </c>
    </row>
    <row r="41" spans="3:4" x14ac:dyDescent="0.25">
      <c r="D41" s="43" t="s">
        <v>102</v>
      </c>
    </row>
    <row r="42" spans="3:4" x14ac:dyDescent="0.25">
      <c r="D42" s="43" t="s">
        <v>85</v>
      </c>
    </row>
    <row r="44" spans="3:4" x14ac:dyDescent="0.25">
      <c r="C44" s="5" t="s">
        <v>81</v>
      </c>
      <c r="D44" s="5" t="s">
        <v>171</v>
      </c>
    </row>
    <row r="45" spans="3:4" x14ac:dyDescent="0.25">
      <c r="D45" s="5" t="s">
        <v>103</v>
      </c>
    </row>
    <row r="46" spans="3:4" x14ac:dyDescent="0.25">
      <c r="D46" s="5" t="s">
        <v>172</v>
      </c>
    </row>
    <row r="47" spans="3:4" x14ac:dyDescent="0.25">
      <c r="D47" s="5" t="s">
        <v>175</v>
      </c>
    </row>
    <row r="48" spans="3:4" x14ac:dyDescent="0.25">
      <c r="D48" s="5" t="s">
        <v>176</v>
      </c>
    </row>
    <row r="49" spans="3:19" x14ac:dyDescent="0.25">
      <c r="D49" s="5" t="s">
        <v>177</v>
      </c>
    </row>
    <row r="50" spans="3:19" x14ac:dyDescent="0.25">
      <c r="D50" s="5" t="s">
        <v>174</v>
      </c>
      <c r="I50" s="72"/>
      <c r="J50" s="72"/>
      <c r="K50" s="72"/>
      <c r="L50" s="72"/>
      <c r="M50" s="72"/>
    </row>
    <row r="51" spans="3:19" x14ac:dyDescent="0.25">
      <c r="I51" s="72"/>
      <c r="J51" s="72"/>
      <c r="K51" s="72"/>
      <c r="L51" s="72"/>
      <c r="M51" s="72"/>
    </row>
    <row r="52" spans="3:19" x14ac:dyDescent="0.25">
      <c r="C52" s="5" t="s">
        <v>82</v>
      </c>
      <c r="D52" s="5" t="s">
        <v>178</v>
      </c>
      <c r="I52" s="72"/>
      <c r="J52" s="72"/>
      <c r="K52" s="72"/>
      <c r="L52" s="72"/>
      <c r="M52" s="72"/>
    </row>
    <row r="53" spans="3:19" x14ac:dyDescent="0.25">
      <c r="D53" s="5" t="s">
        <v>179</v>
      </c>
      <c r="I53" s="72"/>
      <c r="J53" s="72"/>
      <c r="K53" s="73"/>
      <c r="L53" s="72"/>
      <c r="M53" s="72"/>
      <c r="N53" s="45" t="s">
        <v>76</v>
      </c>
    </row>
    <row r="54" spans="3:19" x14ac:dyDescent="0.25">
      <c r="D54" s="39"/>
      <c r="I54" s="72"/>
      <c r="J54" s="72"/>
      <c r="K54" s="72"/>
      <c r="L54" s="72"/>
      <c r="M54" s="72"/>
    </row>
    <row r="55" spans="3:19" x14ac:dyDescent="0.25">
      <c r="D55" s="5" t="s">
        <v>180</v>
      </c>
      <c r="S55" s="38"/>
    </row>
    <row r="56" spans="3:19" x14ac:dyDescent="0.25">
      <c r="D56" s="5" t="s">
        <v>108</v>
      </c>
      <c r="G56" s="44" t="s">
        <v>109</v>
      </c>
    </row>
  </sheetData>
  <sheetProtection algorithmName="SHA-512" hashValue="ewZmiBMMyDjQGUF8c1B+c7kP40GVumpD5XVTCP/prgOAF/BrRHAvjxVPbUcuoFKZYysHTXMa5Na5oKsHWo0POw==" saltValue="TFTgDrJk6zXmkAP0jCp53w==" spinCount="100000" sheet="1" selectLockedCells="1"/>
  <mergeCells count="3">
    <mergeCell ref="F10:M10"/>
    <mergeCell ref="F11:M11"/>
    <mergeCell ref="F12:M12"/>
  </mergeCells>
  <hyperlinks>
    <hyperlink ref="G56" r:id="rId1" xr:uid="{9700F1C4-E383-4CDA-8B55-229D55131F03}"/>
    <hyperlink ref="N53" r:id="rId2" xr:uid="{F227A198-2E38-43EE-ACF1-D4250D7963A0}"/>
  </hyperlinks>
  <pageMargins left="0.7" right="0.7" top="0.75" bottom="0.75" header="0.3" footer="0.3"/>
  <pageSetup paperSize="9" scale="54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AC9-5DF7-4EFF-B006-7F474425AC90}">
  <sheetPr codeName="Blad3">
    <pageSetUpPr fitToPage="1"/>
  </sheetPr>
  <dimension ref="A10:I68"/>
  <sheetViews>
    <sheetView zoomScale="80" zoomScaleNormal="80" workbookViewId="0">
      <selection activeCell="A10" sqref="A10"/>
    </sheetView>
  </sheetViews>
  <sheetFormatPr defaultRowHeight="15" x14ac:dyDescent="0.25"/>
  <cols>
    <col min="1" max="1" width="54" style="8" customWidth="1"/>
    <col min="2" max="2" width="24.140625" style="8" bestFit="1" customWidth="1"/>
    <col min="3" max="9" width="22.85546875" style="8" customWidth="1"/>
    <col min="10" max="16384" width="9.140625" style="8"/>
  </cols>
  <sheetData>
    <row r="10" spans="1:9" x14ac:dyDescent="0.25">
      <c r="A10" s="6"/>
      <c r="B10" s="7" t="s">
        <v>18</v>
      </c>
    </row>
    <row r="11" spans="1:9" x14ac:dyDescent="0.25">
      <c r="A11" s="7"/>
      <c r="B11" s="7"/>
    </row>
    <row r="12" spans="1:9" x14ac:dyDescent="0.25">
      <c r="A12" s="53" t="str">
        <f>"prijsopbouw 1 - "&amp;uitleg!F11</f>
        <v xml:space="preserve">prijsopbouw 1 - </v>
      </c>
      <c r="B12" s="7"/>
    </row>
    <row r="13" spans="1:9" x14ac:dyDescent="0.25">
      <c r="A13" s="8" t="s">
        <v>38</v>
      </c>
      <c r="B13" s="33">
        <v>1</v>
      </c>
    </row>
    <row r="15" spans="1:9" x14ac:dyDescent="0.25">
      <c r="A15" s="9" t="s">
        <v>39</v>
      </c>
      <c r="B15" s="9" t="s">
        <v>0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</row>
    <row r="16" spans="1:9" ht="30" x14ac:dyDescent="0.25">
      <c r="A16" s="10" t="s">
        <v>42</v>
      </c>
      <c r="B16" s="34" t="s">
        <v>19</v>
      </c>
      <c r="C16" s="11" t="str">
        <f t="shared" ref="C16" si="0">IF(C17="&lt;invullen&gt;","vul einddatum periode in",B17+1)</f>
        <v>vul einddatum periode in</v>
      </c>
      <c r="D16" s="11" t="str">
        <f t="shared" ref="D16" si="1">IF(D17="&lt;invullen&gt;","vul einddatum periode in",C17+1)</f>
        <v>vul einddatum periode in</v>
      </c>
      <c r="E16" s="11" t="str">
        <f t="shared" ref="E16" si="2">IF(E17="&lt;invullen&gt;","vul einddatum periode in",D17+1)</f>
        <v>vul einddatum periode in</v>
      </c>
      <c r="F16" s="11" t="str">
        <f t="shared" ref="F16" si="3">IF(F17="&lt;invullen&gt;","vul einddatum periode in",E17+1)</f>
        <v>vul einddatum periode in</v>
      </c>
      <c r="G16" s="11" t="str">
        <f t="shared" ref="G16:I16" si="4">IF(G17="&lt;invullen&gt;","vul einddatum periode in",F17+1)</f>
        <v>vul einddatum periode in</v>
      </c>
      <c r="H16" s="11" t="str">
        <f t="shared" si="4"/>
        <v>vul einddatum periode in</v>
      </c>
      <c r="I16" s="11" t="str">
        <f t="shared" si="4"/>
        <v>vul einddatum periode in</v>
      </c>
    </row>
    <row r="17" spans="1:9" x14ac:dyDescent="0.25">
      <c r="A17" s="10" t="s">
        <v>43</v>
      </c>
      <c r="B17" s="34" t="s">
        <v>19</v>
      </c>
      <c r="C17" s="34" t="s">
        <v>19</v>
      </c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</row>
    <row r="18" spans="1:9" x14ac:dyDescent="0.25">
      <c r="A18" s="10"/>
    </row>
    <row r="19" spans="1:9" x14ac:dyDescent="0.25">
      <c r="A19" s="9" t="s">
        <v>14</v>
      </c>
    </row>
    <row r="20" spans="1:9" x14ac:dyDescent="0.25">
      <c r="A20" s="35" t="s">
        <v>20</v>
      </c>
      <c r="B20" s="59" t="s">
        <v>19</v>
      </c>
      <c r="C20" s="59" t="s">
        <v>19</v>
      </c>
      <c r="D20" s="59" t="s">
        <v>19</v>
      </c>
      <c r="E20" s="59" t="s">
        <v>19</v>
      </c>
      <c r="F20" s="59" t="s">
        <v>19</v>
      </c>
      <c r="G20" s="59" t="s">
        <v>19</v>
      </c>
      <c r="H20" s="59" t="s">
        <v>19</v>
      </c>
      <c r="I20" s="59" t="s">
        <v>19</v>
      </c>
    </row>
    <row r="21" spans="1:9" x14ac:dyDescent="0.25">
      <c r="A21" s="35" t="s">
        <v>21</v>
      </c>
      <c r="B21" s="59" t="s">
        <v>19</v>
      </c>
      <c r="C21" s="59" t="s">
        <v>19</v>
      </c>
      <c r="D21" s="59" t="s">
        <v>19</v>
      </c>
      <c r="E21" s="59" t="s">
        <v>19</v>
      </c>
      <c r="F21" s="59" t="s">
        <v>19</v>
      </c>
      <c r="G21" s="59" t="s">
        <v>19</v>
      </c>
      <c r="H21" s="59" t="s">
        <v>19</v>
      </c>
      <c r="I21" s="59" t="s">
        <v>19</v>
      </c>
    </row>
    <row r="22" spans="1:9" x14ac:dyDescent="0.25">
      <c r="A22" s="35" t="s">
        <v>22</v>
      </c>
      <c r="B22" s="59" t="s">
        <v>19</v>
      </c>
      <c r="C22" s="59" t="s">
        <v>19</v>
      </c>
      <c r="D22" s="59" t="s">
        <v>19</v>
      </c>
      <c r="E22" s="59" t="s">
        <v>19</v>
      </c>
      <c r="F22" s="59" t="s">
        <v>19</v>
      </c>
      <c r="G22" s="59" t="s">
        <v>19</v>
      </c>
      <c r="H22" s="59" t="s">
        <v>19</v>
      </c>
      <c r="I22" s="59" t="s">
        <v>19</v>
      </c>
    </row>
    <row r="23" spans="1:9" x14ac:dyDescent="0.25">
      <c r="A23" s="35" t="s">
        <v>23</v>
      </c>
      <c r="B23" s="59" t="s">
        <v>19</v>
      </c>
      <c r="C23" s="59" t="s">
        <v>19</v>
      </c>
      <c r="D23" s="59" t="s">
        <v>19</v>
      </c>
      <c r="E23" s="59" t="s">
        <v>19</v>
      </c>
      <c r="F23" s="59" t="s">
        <v>19</v>
      </c>
      <c r="G23" s="59" t="s">
        <v>19</v>
      </c>
      <c r="H23" s="59" t="s">
        <v>19</v>
      </c>
      <c r="I23" s="59" t="s">
        <v>19</v>
      </c>
    </row>
    <row r="24" spans="1:9" x14ac:dyDescent="0.25">
      <c r="A24" s="35" t="s">
        <v>24</v>
      </c>
      <c r="B24" s="59" t="s">
        <v>19</v>
      </c>
      <c r="C24" s="59" t="s">
        <v>19</v>
      </c>
      <c r="D24" s="59" t="s">
        <v>19</v>
      </c>
      <c r="E24" s="59" t="s">
        <v>19</v>
      </c>
      <c r="F24" s="59" t="s">
        <v>19</v>
      </c>
      <c r="G24" s="59" t="s">
        <v>19</v>
      </c>
      <c r="H24" s="59" t="s">
        <v>19</v>
      </c>
      <c r="I24" s="59" t="s">
        <v>19</v>
      </c>
    </row>
    <row r="25" spans="1:9" x14ac:dyDescent="0.25">
      <c r="A25" s="35" t="s">
        <v>25</v>
      </c>
      <c r="B25" s="59" t="s">
        <v>19</v>
      </c>
      <c r="C25" s="59" t="s">
        <v>19</v>
      </c>
      <c r="D25" s="59" t="s">
        <v>19</v>
      </c>
      <c r="E25" s="59" t="s">
        <v>19</v>
      </c>
      <c r="F25" s="59" t="s">
        <v>19</v>
      </c>
      <c r="G25" s="59" t="s">
        <v>19</v>
      </c>
      <c r="H25" s="59" t="s">
        <v>19</v>
      </c>
      <c r="I25" s="59" t="s">
        <v>19</v>
      </c>
    </row>
    <row r="26" spans="1:9" x14ac:dyDescent="0.25">
      <c r="A26" s="35" t="s">
        <v>26</v>
      </c>
      <c r="B26" s="59" t="s">
        <v>19</v>
      </c>
      <c r="C26" s="59" t="s">
        <v>19</v>
      </c>
      <c r="D26" s="59" t="s">
        <v>19</v>
      </c>
      <c r="E26" s="59" t="s">
        <v>19</v>
      </c>
      <c r="F26" s="59" t="s">
        <v>19</v>
      </c>
      <c r="G26" s="59" t="s">
        <v>19</v>
      </c>
      <c r="H26" s="59" t="s">
        <v>19</v>
      </c>
      <c r="I26" s="59" t="s">
        <v>19</v>
      </c>
    </row>
    <row r="27" spans="1:9" x14ac:dyDescent="0.25">
      <c r="A27" s="35" t="s">
        <v>27</v>
      </c>
      <c r="B27" s="59" t="s">
        <v>19</v>
      </c>
      <c r="C27" s="59" t="s">
        <v>19</v>
      </c>
      <c r="D27" s="59" t="s">
        <v>19</v>
      </c>
      <c r="E27" s="59" t="s">
        <v>19</v>
      </c>
      <c r="F27" s="59" t="s">
        <v>19</v>
      </c>
      <c r="G27" s="59" t="s">
        <v>19</v>
      </c>
      <c r="H27" s="59" t="s">
        <v>19</v>
      </c>
      <c r="I27" s="59" t="s">
        <v>19</v>
      </c>
    </row>
    <row r="28" spans="1:9" x14ac:dyDescent="0.25">
      <c r="A28" s="35" t="s">
        <v>28</v>
      </c>
      <c r="B28" s="59" t="s">
        <v>19</v>
      </c>
      <c r="C28" s="59" t="s">
        <v>19</v>
      </c>
      <c r="D28" s="59" t="s">
        <v>19</v>
      </c>
      <c r="E28" s="59" t="s">
        <v>19</v>
      </c>
      <c r="F28" s="59" t="s">
        <v>19</v>
      </c>
      <c r="G28" s="59" t="s">
        <v>19</v>
      </c>
      <c r="H28" s="59" t="s">
        <v>19</v>
      </c>
      <c r="I28" s="59" t="s">
        <v>19</v>
      </c>
    </row>
    <row r="29" spans="1:9" x14ac:dyDescent="0.25">
      <c r="A29" s="35" t="s">
        <v>29</v>
      </c>
      <c r="B29" s="59" t="s">
        <v>19</v>
      </c>
      <c r="C29" s="59" t="s">
        <v>19</v>
      </c>
      <c r="D29" s="59" t="s">
        <v>19</v>
      </c>
      <c r="E29" s="59" t="s">
        <v>19</v>
      </c>
      <c r="F29" s="59" t="s">
        <v>19</v>
      </c>
      <c r="G29" s="59" t="s">
        <v>19</v>
      </c>
      <c r="H29" s="59" t="s">
        <v>19</v>
      </c>
      <c r="I29" s="59" t="s">
        <v>19</v>
      </c>
    </row>
    <row r="30" spans="1:9" ht="15.75" thickBot="1" x14ac:dyDescent="0.3">
      <c r="A30" s="8" t="s">
        <v>37</v>
      </c>
      <c r="B30" s="60">
        <f>SUM(B20:B29)</f>
        <v>0</v>
      </c>
      <c r="C30" s="60">
        <f t="shared" ref="C30:I30" si="5">SUM(C20:C29)</f>
        <v>0</v>
      </c>
      <c r="D30" s="60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0">
        <f t="shared" si="5"/>
        <v>0</v>
      </c>
    </row>
    <row r="31" spans="1:9" ht="15.75" thickTop="1" x14ac:dyDescent="0.25"/>
    <row r="32" spans="1:9" x14ac:dyDescent="0.25">
      <c r="A32" s="53" t="str">
        <f>"prijsopbouw 2 - "&amp;uitleg!F12</f>
        <v xml:space="preserve">prijsopbouw 2 - </v>
      </c>
    </row>
    <row r="33" spans="1:9" x14ac:dyDescent="0.25">
      <c r="A33" s="8" t="s">
        <v>38</v>
      </c>
      <c r="B33" s="33">
        <v>1</v>
      </c>
    </row>
    <row r="35" spans="1:9" x14ac:dyDescent="0.25">
      <c r="A35" s="9" t="s">
        <v>39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9" t="s">
        <v>6</v>
      </c>
      <c r="I35" s="9" t="s">
        <v>7</v>
      </c>
    </row>
    <row r="36" spans="1:9" ht="30" x14ac:dyDescent="0.25">
      <c r="A36" s="10" t="s">
        <v>42</v>
      </c>
      <c r="B36" s="34" t="s">
        <v>19</v>
      </c>
      <c r="C36" s="11" t="str">
        <f t="shared" ref="C36" si="6">IF(C37="&lt;invullen&gt;","vul einddatum periode in",B37+1)</f>
        <v>vul einddatum periode in</v>
      </c>
      <c r="D36" s="11" t="str">
        <f t="shared" ref="D36" si="7">IF(D37="&lt;invullen&gt;","vul einddatum periode in",C37+1)</f>
        <v>vul einddatum periode in</v>
      </c>
      <c r="E36" s="11" t="str">
        <f t="shared" ref="E36" si="8">IF(E37="&lt;invullen&gt;","vul einddatum periode in",D37+1)</f>
        <v>vul einddatum periode in</v>
      </c>
      <c r="F36" s="11" t="str">
        <f t="shared" ref="F36" si="9">IF(F37="&lt;invullen&gt;","vul einddatum periode in",E37+1)</f>
        <v>vul einddatum periode in</v>
      </c>
      <c r="G36" s="11" t="str">
        <f t="shared" ref="G36" si="10">IF(G37="&lt;invullen&gt;","vul einddatum periode in",F37+1)</f>
        <v>vul einddatum periode in</v>
      </c>
      <c r="H36" s="11" t="str">
        <f t="shared" ref="H36" si="11">IF(H37="&lt;invullen&gt;","vul einddatum periode in",G37+1)</f>
        <v>vul einddatum periode in</v>
      </c>
      <c r="I36" s="11" t="str">
        <f t="shared" ref="I36" si="12">IF(I37="&lt;invullen&gt;","vul einddatum periode in",H37+1)</f>
        <v>vul einddatum periode in</v>
      </c>
    </row>
    <row r="37" spans="1:9" x14ac:dyDescent="0.25">
      <c r="A37" s="10" t="s">
        <v>43</v>
      </c>
      <c r="B37" s="34" t="s">
        <v>19</v>
      </c>
      <c r="C37" s="34" t="s">
        <v>19</v>
      </c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</row>
    <row r="38" spans="1:9" x14ac:dyDescent="0.25">
      <c r="A38" s="10"/>
    </row>
    <row r="39" spans="1:9" x14ac:dyDescent="0.25">
      <c r="A39" s="9" t="s">
        <v>14</v>
      </c>
    </row>
    <row r="40" spans="1:9" x14ac:dyDescent="0.25">
      <c r="A40" s="35" t="s">
        <v>20</v>
      </c>
      <c r="B40" s="59" t="s">
        <v>19</v>
      </c>
      <c r="C40" s="59" t="s">
        <v>19</v>
      </c>
      <c r="D40" s="59" t="s">
        <v>19</v>
      </c>
      <c r="E40" s="59" t="s">
        <v>19</v>
      </c>
      <c r="F40" s="59" t="s">
        <v>19</v>
      </c>
      <c r="G40" s="59" t="s">
        <v>19</v>
      </c>
      <c r="H40" s="59" t="s">
        <v>19</v>
      </c>
      <c r="I40" s="59" t="s">
        <v>19</v>
      </c>
    </row>
    <row r="41" spans="1:9" x14ac:dyDescent="0.25">
      <c r="A41" s="35" t="s">
        <v>21</v>
      </c>
      <c r="B41" s="59" t="s">
        <v>19</v>
      </c>
      <c r="C41" s="59" t="s">
        <v>19</v>
      </c>
      <c r="D41" s="59" t="s">
        <v>19</v>
      </c>
      <c r="E41" s="59" t="s">
        <v>19</v>
      </c>
      <c r="F41" s="59" t="s">
        <v>19</v>
      </c>
      <c r="G41" s="59" t="s">
        <v>19</v>
      </c>
      <c r="H41" s="59" t="s">
        <v>19</v>
      </c>
      <c r="I41" s="59" t="s">
        <v>19</v>
      </c>
    </row>
    <row r="42" spans="1:9" x14ac:dyDescent="0.25">
      <c r="A42" s="35" t="s">
        <v>22</v>
      </c>
      <c r="B42" s="59" t="s">
        <v>19</v>
      </c>
      <c r="C42" s="59" t="s">
        <v>19</v>
      </c>
      <c r="D42" s="59" t="s">
        <v>19</v>
      </c>
      <c r="E42" s="59" t="s">
        <v>19</v>
      </c>
      <c r="F42" s="59" t="s">
        <v>19</v>
      </c>
      <c r="G42" s="59" t="s">
        <v>19</v>
      </c>
      <c r="H42" s="59" t="s">
        <v>19</v>
      </c>
      <c r="I42" s="59" t="s">
        <v>19</v>
      </c>
    </row>
    <row r="43" spans="1:9" x14ac:dyDescent="0.25">
      <c r="A43" s="35" t="s">
        <v>23</v>
      </c>
      <c r="B43" s="59" t="s">
        <v>19</v>
      </c>
      <c r="C43" s="59" t="s">
        <v>19</v>
      </c>
      <c r="D43" s="59" t="s">
        <v>19</v>
      </c>
      <c r="E43" s="59" t="s">
        <v>19</v>
      </c>
      <c r="F43" s="59" t="s">
        <v>19</v>
      </c>
      <c r="G43" s="59" t="s">
        <v>19</v>
      </c>
      <c r="H43" s="59" t="s">
        <v>19</v>
      </c>
      <c r="I43" s="59" t="s">
        <v>19</v>
      </c>
    </row>
    <row r="44" spans="1:9" x14ac:dyDescent="0.25">
      <c r="A44" s="35" t="s">
        <v>24</v>
      </c>
      <c r="B44" s="59" t="s">
        <v>19</v>
      </c>
      <c r="C44" s="59" t="s">
        <v>19</v>
      </c>
      <c r="D44" s="59" t="s">
        <v>19</v>
      </c>
      <c r="E44" s="59" t="s">
        <v>19</v>
      </c>
      <c r="F44" s="59" t="s">
        <v>19</v>
      </c>
      <c r="G44" s="59" t="s">
        <v>19</v>
      </c>
      <c r="H44" s="59" t="s">
        <v>19</v>
      </c>
      <c r="I44" s="59" t="s">
        <v>19</v>
      </c>
    </row>
    <row r="45" spans="1:9" x14ac:dyDescent="0.25">
      <c r="A45" s="35" t="s">
        <v>25</v>
      </c>
      <c r="B45" s="59" t="s">
        <v>19</v>
      </c>
      <c r="C45" s="59" t="s">
        <v>19</v>
      </c>
      <c r="D45" s="59" t="s">
        <v>19</v>
      </c>
      <c r="E45" s="59" t="s">
        <v>19</v>
      </c>
      <c r="F45" s="59" t="s">
        <v>19</v>
      </c>
      <c r="G45" s="59" t="s">
        <v>19</v>
      </c>
      <c r="H45" s="59" t="s">
        <v>19</v>
      </c>
      <c r="I45" s="59" t="s">
        <v>19</v>
      </c>
    </row>
    <row r="46" spans="1:9" x14ac:dyDescent="0.25">
      <c r="A46" s="35" t="s">
        <v>26</v>
      </c>
      <c r="B46" s="59" t="s">
        <v>19</v>
      </c>
      <c r="C46" s="59" t="s">
        <v>19</v>
      </c>
      <c r="D46" s="59" t="s">
        <v>19</v>
      </c>
      <c r="E46" s="59" t="s">
        <v>19</v>
      </c>
      <c r="F46" s="59" t="s">
        <v>19</v>
      </c>
      <c r="G46" s="59" t="s">
        <v>19</v>
      </c>
      <c r="H46" s="59" t="s">
        <v>19</v>
      </c>
      <c r="I46" s="59" t="s">
        <v>19</v>
      </c>
    </row>
    <row r="47" spans="1:9" x14ac:dyDescent="0.25">
      <c r="A47" s="35" t="s">
        <v>27</v>
      </c>
      <c r="B47" s="59" t="s">
        <v>19</v>
      </c>
      <c r="C47" s="59" t="s">
        <v>19</v>
      </c>
      <c r="D47" s="59" t="s">
        <v>19</v>
      </c>
      <c r="E47" s="59" t="s">
        <v>19</v>
      </c>
      <c r="F47" s="59" t="s">
        <v>19</v>
      </c>
      <c r="G47" s="59" t="s">
        <v>19</v>
      </c>
      <c r="H47" s="59" t="s">
        <v>19</v>
      </c>
      <c r="I47" s="59" t="s">
        <v>19</v>
      </c>
    </row>
    <row r="48" spans="1:9" x14ac:dyDescent="0.25">
      <c r="A48" s="35" t="s">
        <v>28</v>
      </c>
      <c r="B48" s="59" t="s">
        <v>19</v>
      </c>
      <c r="C48" s="59" t="s">
        <v>19</v>
      </c>
      <c r="D48" s="59" t="s">
        <v>19</v>
      </c>
      <c r="E48" s="59" t="s">
        <v>19</v>
      </c>
      <c r="F48" s="59" t="s">
        <v>19</v>
      </c>
      <c r="G48" s="59" t="s">
        <v>19</v>
      </c>
      <c r="H48" s="59" t="s">
        <v>19</v>
      </c>
      <c r="I48" s="59" t="s">
        <v>19</v>
      </c>
    </row>
    <row r="49" spans="1:9" x14ac:dyDescent="0.25">
      <c r="A49" s="35" t="s">
        <v>29</v>
      </c>
      <c r="B49" s="59" t="s">
        <v>19</v>
      </c>
      <c r="C49" s="59" t="s">
        <v>19</v>
      </c>
      <c r="D49" s="59" t="s">
        <v>19</v>
      </c>
      <c r="E49" s="59" t="s">
        <v>19</v>
      </c>
      <c r="F49" s="59" t="s">
        <v>19</v>
      </c>
      <c r="G49" s="59" t="s">
        <v>19</v>
      </c>
      <c r="H49" s="59" t="s">
        <v>19</v>
      </c>
      <c r="I49" s="59" t="s">
        <v>19</v>
      </c>
    </row>
    <row r="50" spans="1:9" ht="15.75" thickBot="1" x14ac:dyDescent="0.3">
      <c r="A50" s="8" t="s">
        <v>37</v>
      </c>
      <c r="B50" s="60">
        <f>SUM(B40:B49)</f>
        <v>0</v>
      </c>
      <c r="C50" s="60">
        <f t="shared" ref="C50:I50" si="13">SUM(C40:C49)</f>
        <v>0</v>
      </c>
      <c r="D50" s="60">
        <f t="shared" si="13"/>
        <v>0</v>
      </c>
      <c r="E50" s="60">
        <f t="shared" si="13"/>
        <v>0</v>
      </c>
      <c r="F50" s="60">
        <f t="shared" si="13"/>
        <v>0</v>
      </c>
      <c r="G50" s="60">
        <f t="shared" si="13"/>
        <v>0</v>
      </c>
      <c r="H50" s="60">
        <f t="shared" si="13"/>
        <v>0</v>
      </c>
      <c r="I50" s="60">
        <f t="shared" si="13"/>
        <v>0</v>
      </c>
    </row>
    <row r="51" spans="1:9" ht="15.75" thickTop="1" x14ac:dyDescent="0.25"/>
    <row r="53" spans="1:9" x14ac:dyDescent="0.25">
      <c r="A53" s="12" t="s">
        <v>40</v>
      </c>
    </row>
    <row r="54" spans="1:9" x14ac:dyDescent="0.25">
      <c r="A54" s="8" t="s">
        <v>10</v>
      </c>
    </row>
    <row r="55" spans="1:9" x14ac:dyDescent="0.25">
      <c r="A55" s="8" t="s">
        <v>11</v>
      </c>
    </row>
    <row r="56" spans="1:9" x14ac:dyDescent="0.25">
      <c r="A56" s="8" t="s">
        <v>12</v>
      </c>
    </row>
    <row r="57" spans="1:9" x14ac:dyDescent="0.25">
      <c r="A57" s="8" t="s">
        <v>104</v>
      </c>
    </row>
    <row r="58" spans="1:9" x14ac:dyDescent="0.25">
      <c r="A58" s="8" t="s">
        <v>13</v>
      </c>
    </row>
    <row r="59" spans="1:9" x14ac:dyDescent="0.25">
      <c r="A59" s="8" t="s">
        <v>105</v>
      </c>
    </row>
    <row r="62" spans="1:9" x14ac:dyDescent="0.25">
      <c r="A62" s="12" t="s">
        <v>41</v>
      </c>
    </row>
    <row r="63" spans="1:9" x14ac:dyDescent="0.25">
      <c r="A63" s="8" t="s">
        <v>15</v>
      </c>
    </row>
    <row r="64" spans="1:9" x14ac:dyDescent="0.25">
      <c r="A64" s="8" t="s">
        <v>16</v>
      </c>
    </row>
    <row r="65" spans="1:1" x14ac:dyDescent="0.25">
      <c r="A65" s="8" t="s">
        <v>17</v>
      </c>
    </row>
    <row r="66" spans="1:1" x14ac:dyDescent="0.25">
      <c r="A66" s="8" t="s">
        <v>34</v>
      </c>
    </row>
    <row r="67" spans="1:1" x14ac:dyDescent="0.25">
      <c r="A67" s="8" t="s">
        <v>35</v>
      </c>
    </row>
    <row r="68" spans="1:1" x14ac:dyDescent="0.25">
      <c r="A68" s="8" t="s">
        <v>36</v>
      </c>
    </row>
  </sheetData>
  <sheetProtection algorithmName="SHA-512" hashValue="uWuvlvgYrEFbrP4KB230xE3u4c2s3bIjx/7biPBorpDCs+E9aH18hP5UEMhZHioP2Dt0fZ+QS+rDJzfiVOdDdw==" saltValue="vRmbmAyCkf5rLXgh5QUnlQ==" spinCount="100000" sheet="1" selectLockedCells="1"/>
  <phoneticPr fontId="2" type="noConversion"/>
  <conditionalFormatting sqref="C15:I30">
    <cfRule type="expression" dxfId="55" priority="20">
      <formula>$B$13=1</formula>
    </cfRule>
  </conditionalFormatting>
  <conditionalFormatting sqref="D15:I30">
    <cfRule type="expression" dxfId="54" priority="21">
      <formula>$B$13=2</formula>
    </cfRule>
  </conditionalFormatting>
  <conditionalFormatting sqref="E15:I30">
    <cfRule type="expression" dxfId="53" priority="22">
      <formula>$B$13=3</formula>
    </cfRule>
  </conditionalFormatting>
  <conditionalFormatting sqref="F15:I30">
    <cfRule type="expression" dxfId="52" priority="23">
      <formula>$B$13=4</formula>
    </cfRule>
  </conditionalFormatting>
  <conditionalFormatting sqref="G15:I30">
    <cfRule type="expression" dxfId="51" priority="24">
      <formula>$B$13=5</formula>
    </cfRule>
  </conditionalFormatting>
  <conditionalFormatting sqref="H15:I30">
    <cfRule type="expression" dxfId="50" priority="25">
      <formula>$B$13=6</formula>
    </cfRule>
  </conditionalFormatting>
  <conditionalFormatting sqref="I15:I30">
    <cfRule type="expression" dxfId="49" priority="26">
      <formula>$B$13=7</formula>
    </cfRule>
  </conditionalFormatting>
  <conditionalFormatting sqref="C35:I50">
    <cfRule type="expression" dxfId="48" priority="1">
      <formula>$B$33=1</formula>
    </cfRule>
  </conditionalFormatting>
  <conditionalFormatting sqref="D35:I50">
    <cfRule type="expression" dxfId="47" priority="2">
      <formula>$B$33=2</formula>
    </cfRule>
  </conditionalFormatting>
  <conditionalFormatting sqref="E35:I50">
    <cfRule type="expression" dxfId="46" priority="3">
      <formula>$B$33=3</formula>
    </cfRule>
  </conditionalFormatting>
  <conditionalFormatting sqref="F35:I50">
    <cfRule type="expression" dxfId="45" priority="4">
      <formula>$B$33=4</formula>
    </cfRule>
  </conditionalFormatting>
  <conditionalFormatting sqref="G35:I50">
    <cfRule type="expression" dxfId="44" priority="5">
      <formula>$B$33=5</formula>
    </cfRule>
  </conditionalFormatting>
  <conditionalFormatting sqref="H35:I50">
    <cfRule type="expression" dxfId="43" priority="6">
      <formula>$B$33=6</formula>
    </cfRule>
  </conditionalFormatting>
  <conditionalFormatting sqref="I35:I50">
    <cfRule type="expression" dxfId="42" priority="7">
      <formula>$B$33=7</formula>
    </cfRule>
  </conditionalFormatting>
  <dataValidations count="1">
    <dataValidation type="list" allowBlank="1" showInputMessage="1" showErrorMessage="1" sqref="B13 B33" xr:uid="{D834C599-62E3-4E76-8FC8-1F95FAA086AF}">
      <formula1>"1,2,3,4,5,6,7,8"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4FBD-8615-40AC-B06F-81C56E0ECED0}">
  <sheetPr codeName="Blad4">
    <pageSetUpPr fitToPage="1"/>
  </sheetPr>
  <dimension ref="A10:I68"/>
  <sheetViews>
    <sheetView zoomScale="80" zoomScaleNormal="80" workbookViewId="0">
      <selection activeCell="A10" sqref="A10"/>
    </sheetView>
  </sheetViews>
  <sheetFormatPr defaultRowHeight="15" x14ac:dyDescent="0.25"/>
  <cols>
    <col min="1" max="1" width="54" style="8" customWidth="1"/>
    <col min="2" max="2" width="24.140625" style="8" bestFit="1" customWidth="1"/>
    <col min="3" max="9" width="22.85546875" style="8" customWidth="1"/>
    <col min="10" max="16384" width="9.140625" style="8"/>
  </cols>
  <sheetData>
    <row r="10" spans="1:9" x14ac:dyDescent="0.25">
      <c r="A10" s="6"/>
      <c r="B10" s="7" t="s">
        <v>18</v>
      </c>
    </row>
    <row r="11" spans="1:9" x14ac:dyDescent="0.25">
      <c r="A11" s="7"/>
      <c r="B11" s="7"/>
    </row>
    <row r="12" spans="1:9" x14ac:dyDescent="0.25">
      <c r="A12" s="53" t="str">
        <f>"prijsopbouw 1 - "&amp;uitleg!F11</f>
        <v xml:space="preserve">prijsopbouw 1 - </v>
      </c>
      <c r="B12" s="7"/>
    </row>
    <row r="13" spans="1:9" x14ac:dyDescent="0.25">
      <c r="A13" s="8" t="s">
        <v>107</v>
      </c>
      <c r="B13" s="33">
        <v>1</v>
      </c>
    </row>
    <row r="15" spans="1:9" x14ac:dyDescent="0.25">
      <c r="A15" s="9" t="s">
        <v>39</v>
      </c>
      <c r="B15" s="9" t="s">
        <v>0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</row>
    <row r="16" spans="1:9" ht="30" x14ac:dyDescent="0.25">
      <c r="A16" s="10" t="s">
        <v>42</v>
      </c>
      <c r="B16" s="34" t="s">
        <v>19</v>
      </c>
      <c r="C16" s="11" t="str">
        <f>IF(C17="&lt;invullen&gt;","vul einddatum periode in",B17+1)</f>
        <v>vul einddatum periode in</v>
      </c>
      <c r="D16" s="11" t="str">
        <f t="shared" ref="D16:I16" si="0">IF(D17="&lt;invullen&gt;","vul einddatum periode in",C17+1)</f>
        <v>vul einddatum periode in</v>
      </c>
      <c r="E16" s="11" t="str">
        <f t="shared" si="0"/>
        <v>vul einddatum periode in</v>
      </c>
      <c r="F16" s="11" t="str">
        <f t="shared" si="0"/>
        <v>vul einddatum periode in</v>
      </c>
      <c r="G16" s="11" t="str">
        <f t="shared" si="0"/>
        <v>vul einddatum periode in</v>
      </c>
      <c r="H16" s="11" t="str">
        <f t="shared" si="0"/>
        <v>vul einddatum periode in</v>
      </c>
      <c r="I16" s="11" t="str">
        <f t="shared" si="0"/>
        <v>vul einddatum periode in</v>
      </c>
    </row>
    <row r="17" spans="1:9" x14ac:dyDescent="0.25">
      <c r="A17" s="10" t="s">
        <v>43</v>
      </c>
      <c r="B17" s="34" t="s">
        <v>19</v>
      </c>
      <c r="C17" s="34" t="s">
        <v>19</v>
      </c>
      <c r="D17" s="34" t="s">
        <v>19</v>
      </c>
      <c r="E17" s="34" t="s">
        <v>19</v>
      </c>
      <c r="F17" s="34" t="s">
        <v>19</v>
      </c>
      <c r="G17" s="34" t="s">
        <v>19</v>
      </c>
      <c r="H17" s="34" t="s">
        <v>19</v>
      </c>
      <c r="I17" s="34" t="s">
        <v>19</v>
      </c>
    </row>
    <row r="18" spans="1:9" x14ac:dyDescent="0.25">
      <c r="A18" s="10"/>
    </row>
    <row r="19" spans="1:9" x14ac:dyDescent="0.25">
      <c r="A19" s="9" t="s">
        <v>14</v>
      </c>
    </row>
    <row r="20" spans="1:9" x14ac:dyDescent="0.25">
      <c r="A20" s="35" t="s">
        <v>20</v>
      </c>
      <c r="B20" s="59" t="s">
        <v>19</v>
      </c>
      <c r="C20" s="59" t="s">
        <v>19</v>
      </c>
      <c r="D20" s="59" t="s">
        <v>19</v>
      </c>
      <c r="E20" s="59" t="s">
        <v>19</v>
      </c>
      <c r="F20" s="59" t="s">
        <v>19</v>
      </c>
      <c r="G20" s="59" t="s">
        <v>19</v>
      </c>
      <c r="H20" s="59" t="s">
        <v>19</v>
      </c>
      <c r="I20" s="59" t="s">
        <v>19</v>
      </c>
    </row>
    <row r="21" spans="1:9" x14ac:dyDescent="0.25">
      <c r="A21" s="35" t="s">
        <v>21</v>
      </c>
      <c r="B21" s="59" t="s">
        <v>19</v>
      </c>
      <c r="C21" s="59" t="s">
        <v>19</v>
      </c>
      <c r="D21" s="59" t="s">
        <v>19</v>
      </c>
      <c r="E21" s="59" t="s">
        <v>19</v>
      </c>
      <c r="F21" s="59" t="s">
        <v>19</v>
      </c>
      <c r="G21" s="59" t="s">
        <v>19</v>
      </c>
      <c r="H21" s="59" t="s">
        <v>19</v>
      </c>
      <c r="I21" s="59" t="s">
        <v>19</v>
      </c>
    </row>
    <row r="22" spans="1:9" x14ac:dyDescent="0.25">
      <c r="A22" s="35" t="s">
        <v>22</v>
      </c>
      <c r="B22" s="59" t="s">
        <v>19</v>
      </c>
      <c r="C22" s="59" t="s">
        <v>19</v>
      </c>
      <c r="D22" s="59" t="s">
        <v>19</v>
      </c>
      <c r="E22" s="59" t="s">
        <v>19</v>
      </c>
      <c r="F22" s="59" t="s">
        <v>19</v>
      </c>
      <c r="G22" s="59" t="s">
        <v>19</v>
      </c>
      <c r="H22" s="59" t="s">
        <v>19</v>
      </c>
      <c r="I22" s="59" t="s">
        <v>19</v>
      </c>
    </row>
    <row r="23" spans="1:9" x14ac:dyDescent="0.25">
      <c r="A23" s="35" t="s">
        <v>23</v>
      </c>
      <c r="B23" s="59" t="s">
        <v>19</v>
      </c>
      <c r="C23" s="59" t="s">
        <v>19</v>
      </c>
      <c r="D23" s="59" t="s">
        <v>19</v>
      </c>
      <c r="E23" s="59" t="s">
        <v>19</v>
      </c>
      <c r="F23" s="59" t="s">
        <v>19</v>
      </c>
      <c r="G23" s="59" t="s">
        <v>19</v>
      </c>
      <c r="H23" s="59" t="s">
        <v>19</v>
      </c>
      <c r="I23" s="59" t="s">
        <v>19</v>
      </c>
    </row>
    <row r="24" spans="1:9" x14ac:dyDescent="0.25">
      <c r="A24" s="35" t="s">
        <v>24</v>
      </c>
      <c r="B24" s="59" t="s">
        <v>19</v>
      </c>
      <c r="C24" s="59" t="s">
        <v>19</v>
      </c>
      <c r="D24" s="59" t="s">
        <v>19</v>
      </c>
      <c r="E24" s="59" t="s">
        <v>19</v>
      </c>
      <c r="F24" s="59" t="s">
        <v>19</v>
      </c>
      <c r="G24" s="59" t="s">
        <v>19</v>
      </c>
      <c r="H24" s="59" t="s">
        <v>19</v>
      </c>
      <c r="I24" s="59" t="s">
        <v>19</v>
      </c>
    </row>
    <row r="25" spans="1:9" x14ac:dyDescent="0.25">
      <c r="A25" s="35" t="s">
        <v>25</v>
      </c>
      <c r="B25" s="59" t="s">
        <v>19</v>
      </c>
      <c r="C25" s="59" t="s">
        <v>19</v>
      </c>
      <c r="D25" s="59" t="s">
        <v>19</v>
      </c>
      <c r="E25" s="59" t="s">
        <v>19</v>
      </c>
      <c r="F25" s="59" t="s">
        <v>19</v>
      </c>
      <c r="G25" s="59" t="s">
        <v>19</v>
      </c>
      <c r="H25" s="59" t="s">
        <v>19</v>
      </c>
      <c r="I25" s="59" t="s">
        <v>19</v>
      </c>
    </row>
    <row r="26" spans="1:9" x14ac:dyDescent="0.25">
      <c r="A26" s="35" t="s">
        <v>26</v>
      </c>
      <c r="B26" s="59" t="s">
        <v>19</v>
      </c>
      <c r="C26" s="59" t="s">
        <v>19</v>
      </c>
      <c r="D26" s="59" t="s">
        <v>19</v>
      </c>
      <c r="E26" s="59" t="s">
        <v>19</v>
      </c>
      <c r="F26" s="59" t="s">
        <v>19</v>
      </c>
      <c r="G26" s="59" t="s">
        <v>19</v>
      </c>
      <c r="H26" s="59" t="s">
        <v>19</v>
      </c>
      <c r="I26" s="59" t="s">
        <v>19</v>
      </c>
    </row>
    <row r="27" spans="1:9" x14ac:dyDescent="0.25">
      <c r="A27" s="35" t="s">
        <v>27</v>
      </c>
      <c r="B27" s="59" t="s">
        <v>19</v>
      </c>
      <c r="C27" s="59" t="s">
        <v>19</v>
      </c>
      <c r="D27" s="59" t="s">
        <v>19</v>
      </c>
      <c r="E27" s="59" t="s">
        <v>19</v>
      </c>
      <c r="F27" s="59" t="s">
        <v>19</v>
      </c>
      <c r="G27" s="59" t="s">
        <v>19</v>
      </c>
      <c r="H27" s="59" t="s">
        <v>19</v>
      </c>
      <c r="I27" s="59" t="s">
        <v>19</v>
      </c>
    </row>
    <row r="28" spans="1:9" x14ac:dyDescent="0.25">
      <c r="A28" s="35" t="s">
        <v>28</v>
      </c>
      <c r="B28" s="59" t="s">
        <v>19</v>
      </c>
      <c r="C28" s="59" t="s">
        <v>19</v>
      </c>
      <c r="D28" s="59" t="s">
        <v>19</v>
      </c>
      <c r="E28" s="59" t="s">
        <v>19</v>
      </c>
      <c r="F28" s="59" t="s">
        <v>19</v>
      </c>
      <c r="G28" s="59" t="s">
        <v>19</v>
      </c>
      <c r="H28" s="59" t="s">
        <v>19</v>
      </c>
      <c r="I28" s="59" t="s">
        <v>19</v>
      </c>
    </row>
    <row r="29" spans="1:9" x14ac:dyDescent="0.25">
      <c r="A29" s="35" t="s">
        <v>29</v>
      </c>
      <c r="B29" s="59" t="s">
        <v>19</v>
      </c>
      <c r="C29" s="59" t="s">
        <v>19</v>
      </c>
      <c r="D29" s="59" t="s">
        <v>19</v>
      </c>
      <c r="E29" s="59" t="s">
        <v>19</v>
      </c>
      <c r="F29" s="59" t="s">
        <v>19</v>
      </c>
      <c r="G29" s="59" t="s">
        <v>19</v>
      </c>
      <c r="H29" s="59" t="s">
        <v>19</v>
      </c>
      <c r="I29" s="59" t="s">
        <v>19</v>
      </c>
    </row>
    <row r="30" spans="1:9" ht="15.75" thickBot="1" x14ac:dyDescent="0.3">
      <c r="A30" s="8" t="s">
        <v>37</v>
      </c>
      <c r="B30" s="60">
        <f>SUM(B20:B29)</f>
        <v>0</v>
      </c>
      <c r="C30" s="60">
        <f t="shared" ref="C30:I30" si="1">SUM(C20:C29)</f>
        <v>0</v>
      </c>
      <c r="D30" s="60">
        <f t="shared" si="1"/>
        <v>0</v>
      </c>
      <c r="E30" s="60">
        <f t="shared" si="1"/>
        <v>0</v>
      </c>
      <c r="F30" s="60">
        <f t="shared" si="1"/>
        <v>0</v>
      </c>
      <c r="G30" s="60">
        <f t="shared" si="1"/>
        <v>0</v>
      </c>
      <c r="H30" s="60">
        <f t="shared" si="1"/>
        <v>0</v>
      </c>
      <c r="I30" s="60">
        <f t="shared" si="1"/>
        <v>0</v>
      </c>
    </row>
    <row r="31" spans="1:9" ht="15.75" thickTop="1" x14ac:dyDescent="0.25"/>
    <row r="32" spans="1:9" x14ac:dyDescent="0.25">
      <c r="A32" s="53" t="str">
        <f>"prijsopbouw 2 - "&amp;uitleg!F12</f>
        <v xml:space="preserve">prijsopbouw 2 - </v>
      </c>
    </row>
    <row r="33" spans="1:9" x14ac:dyDescent="0.25">
      <c r="A33" s="8" t="s">
        <v>107</v>
      </c>
      <c r="B33" s="33">
        <v>1</v>
      </c>
    </row>
    <row r="35" spans="1:9" x14ac:dyDescent="0.25">
      <c r="A35" s="9" t="s">
        <v>39</v>
      </c>
      <c r="B35" s="9" t="s">
        <v>0</v>
      </c>
      <c r="C35" s="9" t="s">
        <v>1</v>
      </c>
      <c r="D35" s="9" t="s">
        <v>2</v>
      </c>
      <c r="E35" s="9" t="s">
        <v>3</v>
      </c>
      <c r="F35" s="9" t="s">
        <v>4</v>
      </c>
      <c r="G35" s="9" t="s">
        <v>5</v>
      </c>
      <c r="H35" s="9" t="s">
        <v>6</v>
      </c>
      <c r="I35" s="9" t="s">
        <v>7</v>
      </c>
    </row>
    <row r="36" spans="1:9" ht="30" x14ac:dyDescent="0.25">
      <c r="A36" s="10" t="s">
        <v>42</v>
      </c>
      <c r="B36" s="34" t="s">
        <v>19</v>
      </c>
      <c r="C36" s="11" t="str">
        <f>IF(C37="&lt;invullen&gt;","vul einddatum periode in",B37+1)</f>
        <v>vul einddatum periode in</v>
      </c>
      <c r="D36" s="11" t="str">
        <f t="shared" ref="D36" si="2">IF(D37="&lt;invullen&gt;","vul einddatum periode in",C37+1)</f>
        <v>vul einddatum periode in</v>
      </c>
      <c r="E36" s="11" t="str">
        <f t="shared" ref="E36" si="3">IF(E37="&lt;invullen&gt;","vul einddatum periode in",D37+1)</f>
        <v>vul einddatum periode in</v>
      </c>
      <c r="F36" s="11" t="str">
        <f t="shared" ref="F36" si="4">IF(F37="&lt;invullen&gt;","vul einddatum periode in",E37+1)</f>
        <v>vul einddatum periode in</v>
      </c>
      <c r="G36" s="11" t="str">
        <f t="shared" ref="G36" si="5">IF(G37="&lt;invullen&gt;","vul einddatum periode in",F37+1)</f>
        <v>vul einddatum periode in</v>
      </c>
      <c r="H36" s="11" t="str">
        <f t="shared" ref="H36" si="6">IF(H37="&lt;invullen&gt;","vul einddatum periode in",G37+1)</f>
        <v>vul einddatum periode in</v>
      </c>
      <c r="I36" s="11" t="str">
        <f t="shared" ref="I36" si="7">IF(I37="&lt;invullen&gt;","vul einddatum periode in",H37+1)</f>
        <v>vul einddatum periode in</v>
      </c>
    </row>
    <row r="37" spans="1:9" x14ac:dyDescent="0.25">
      <c r="A37" s="10" t="s">
        <v>43</v>
      </c>
      <c r="B37" s="34" t="s">
        <v>19</v>
      </c>
      <c r="C37" s="34" t="s">
        <v>19</v>
      </c>
      <c r="D37" s="34" t="s">
        <v>19</v>
      </c>
      <c r="E37" s="34" t="s">
        <v>19</v>
      </c>
      <c r="F37" s="34" t="s">
        <v>19</v>
      </c>
      <c r="G37" s="34" t="s">
        <v>19</v>
      </c>
      <c r="H37" s="34" t="s">
        <v>19</v>
      </c>
      <c r="I37" s="34" t="s">
        <v>19</v>
      </c>
    </row>
    <row r="38" spans="1:9" x14ac:dyDescent="0.25">
      <c r="A38" s="10"/>
    </row>
    <row r="39" spans="1:9" x14ac:dyDescent="0.25">
      <c r="A39" s="9" t="s">
        <v>14</v>
      </c>
    </row>
    <row r="40" spans="1:9" x14ac:dyDescent="0.25">
      <c r="A40" s="35" t="s">
        <v>20</v>
      </c>
      <c r="B40" s="59" t="s">
        <v>19</v>
      </c>
      <c r="C40" s="59" t="s">
        <v>19</v>
      </c>
      <c r="D40" s="59" t="s">
        <v>19</v>
      </c>
      <c r="E40" s="59" t="s">
        <v>19</v>
      </c>
      <c r="F40" s="59" t="s">
        <v>19</v>
      </c>
      <c r="G40" s="59" t="s">
        <v>19</v>
      </c>
      <c r="H40" s="59" t="s">
        <v>19</v>
      </c>
      <c r="I40" s="59" t="s">
        <v>19</v>
      </c>
    </row>
    <row r="41" spans="1:9" x14ac:dyDescent="0.25">
      <c r="A41" s="35" t="s">
        <v>21</v>
      </c>
      <c r="B41" s="59" t="s">
        <v>19</v>
      </c>
      <c r="C41" s="59" t="s">
        <v>19</v>
      </c>
      <c r="D41" s="59" t="s">
        <v>19</v>
      </c>
      <c r="E41" s="59" t="s">
        <v>19</v>
      </c>
      <c r="F41" s="59" t="s">
        <v>19</v>
      </c>
      <c r="G41" s="59" t="s">
        <v>19</v>
      </c>
      <c r="H41" s="59" t="s">
        <v>19</v>
      </c>
      <c r="I41" s="59" t="s">
        <v>19</v>
      </c>
    </row>
    <row r="42" spans="1:9" x14ac:dyDescent="0.25">
      <c r="A42" s="35" t="s">
        <v>22</v>
      </c>
      <c r="B42" s="59" t="s">
        <v>19</v>
      </c>
      <c r="C42" s="59" t="s">
        <v>19</v>
      </c>
      <c r="D42" s="59" t="s">
        <v>19</v>
      </c>
      <c r="E42" s="59" t="s">
        <v>19</v>
      </c>
      <c r="F42" s="59" t="s">
        <v>19</v>
      </c>
      <c r="G42" s="59" t="s">
        <v>19</v>
      </c>
      <c r="H42" s="59" t="s">
        <v>19</v>
      </c>
      <c r="I42" s="59" t="s">
        <v>19</v>
      </c>
    </row>
    <row r="43" spans="1:9" x14ac:dyDescent="0.25">
      <c r="A43" s="35" t="s">
        <v>23</v>
      </c>
      <c r="B43" s="59" t="s">
        <v>19</v>
      </c>
      <c r="C43" s="59" t="s">
        <v>19</v>
      </c>
      <c r="D43" s="59" t="s">
        <v>19</v>
      </c>
      <c r="E43" s="59" t="s">
        <v>19</v>
      </c>
      <c r="F43" s="59" t="s">
        <v>19</v>
      </c>
      <c r="G43" s="59" t="s">
        <v>19</v>
      </c>
      <c r="H43" s="59" t="s">
        <v>19</v>
      </c>
      <c r="I43" s="59" t="s">
        <v>19</v>
      </c>
    </row>
    <row r="44" spans="1:9" x14ac:dyDescent="0.25">
      <c r="A44" s="35" t="s">
        <v>24</v>
      </c>
      <c r="B44" s="59" t="s">
        <v>19</v>
      </c>
      <c r="C44" s="59" t="s">
        <v>19</v>
      </c>
      <c r="D44" s="59" t="s">
        <v>19</v>
      </c>
      <c r="E44" s="59" t="s">
        <v>19</v>
      </c>
      <c r="F44" s="59" t="s">
        <v>19</v>
      </c>
      <c r="G44" s="59" t="s">
        <v>19</v>
      </c>
      <c r="H44" s="59" t="s">
        <v>19</v>
      </c>
      <c r="I44" s="59" t="s">
        <v>19</v>
      </c>
    </row>
    <row r="45" spans="1:9" x14ac:dyDescent="0.25">
      <c r="A45" s="35" t="s">
        <v>25</v>
      </c>
      <c r="B45" s="59" t="s">
        <v>19</v>
      </c>
      <c r="C45" s="59" t="s">
        <v>19</v>
      </c>
      <c r="D45" s="59" t="s">
        <v>19</v>
      </c>
      <c r="E45" s="59" t="s">
        <v>19</v>
      </c>
      <c r="F45" s="59" t="s">
        <v>19</v>
      </c>
      <c r="G45" s="59" t="s">
        <v>19</v>
      </c>
      <c r="H45" s="59" t="s">
        <v>19</v>
      </c>
      <c r="I45" s="59" t="s">
        <v>19</v>
      </c>
    </row>
    <row r="46" spans="1:9" x14ac:dyDescent="0.25">
      <c r="A46" s="35" t="s">
        <v>26</v>
      </c>
      <c r="B46" s="59" t="s">
        <v>19</v>
      </c>
      <c r="C46" s="59" t="s">
        <v>19</v>
      </c>
      <c r="D46" s="59" t="s">
        <v>19</v>
      </c>
      <c r="E46" s="59" t="s">
        <v>19</v>
      </c>
      <c r="F46" s="59" t="s">
        <v>19</v>
      </c>
      <c r="G46" s="59" t="s">
        <v>19</v>
      </c>
      <c r="H46" s="59" t="s">
        <v>19</v>
      </c>
      <c r="I46" s="59" t="s">
        <v>19</v>
      </c>
    </row>
    <row r="47" spans="1:9" x14ac:dyDescent="0.25">
      <c r="A47" s="35" t="s">
        <v>27</v>
      </c>
      <c r="B47" s="59" t="s">
        <v>19</v>
      </c>
      <c r="C47" s="59" t="s">
        <v>19</v>
      </c>
      <c r="D47" s="59" t="s">
        <v>19</v>
      </c>
      <c r="E47" s="59" t="s">
        <v>19</v>
      </c>
      <c r="F47" s="59" t="s">
        <v>19</v>
      </c>
      <c r="G47" s="59" t="s">
        <v>19</v>
      </c>
      <c r="H47" s="59" t="s">
        <v>19</v>
      </c>
      <c r="I47" s="59" t="s">
        <v>19</v>
      </c>
    </row>
    <row r="48" spans="1:9" x14ac:dyDescent="0.25">
      <c r="A48" s="35" t="s">
        <v>28</v>
      </c>
      <c r="B48" s="59" t="s">
        <v>19</v>
      </c>
      <c r="C48" s="59" t="s">
        <v>19</v>
      </c>
      <c r="D48" s="59" t="s">
        <v>19</v>
      </c>
      <c r="E48" s="59" t="s">
        <v>19</v>
      </c>
      <c r="F48" s="59" t="s">
        <v>19</v>
      </c>
      <c r="G48" s="59" t="s">
        <v>19</v>
      </c>
      <c r="H48" s="59" t="s">
        <v>19</v>
      </c>
      <c r="I48" s="59" t="s">
        <v>19</v>
      </c>
    </row>
    <row r="49" spans="1:9" x14ac:dyDescent="0.25">
      <c r="A49" s="35" t="s">
        <v>29</v>
      </c>
      <c r="B49" s="59" t="s">
        <v>19</v>
      </c>
      <c r="C49" s="59" t="s">
        <v>19</v>
      </c>
      <c r="D49" s="59" t="s">
        <v>19</v>
      </c>
      <c r="E49" s="59" t="s">
        <v>19</v>
      </c>
      <c r="F49" s="59" t="s">
        <v>19</v>
      </c>
      <c r="G49" s="59" t="s">
        <v>19</v>
      </c>
      <c r="H49" s="59" t="s">
        <v>19</v>
      </c>
      <c r="I49" s="59" t="s">
        <v>19</v>
      </c>
    </row>
    <row r="50" spans="1:9" ht="15.75" thickBot="1" x14ac:dyDescent="0.3">
      <c r="A50" s="8" t="s">
        <v>37</v>
      </c>
      <c r="B50" s="60">
        <f>SUM(B40:B49)</f>
        <v>0</v>
      </c>
      <c r="C50" s="60">
        <f t="shared" ref="C50:I50" si="8">SUM(C40:C49)</f>
        <v>0</v>
      </c>
      <c r="D50" s="60">
        <f t="shared" si="8"/>
        <v>0</v>
      </c>
      <c r="E50" s="60">
        <f t="shared" si="8"/>
        <v>0</v>
      </c>
      <c r="F50" s="60">
        <f t="shared" si="8"/>
        <v>0</v>
      </c>
      <c r="G50" s="60">
        <f t="shared" si="8"/>
        <v>0</v>
      </c>
      <c r="H50" s="60">
        <f t="shared" si="8"/>
        <v>0</v>
      </c>
      <c r="I50" s="60">
        <f t="shared" si="8"/>
        <v>0</v>
      </c>
    </row>
    <row r="51" spans="1:9" ht="15.75" thickTop="1" x14ac:dyDescent="0.25"/>
    <row r="53" spans="1:9" x14ac:dyDescent="0.25">
      <c r="A53" s="12" t="s">
        <v>40</v>
      </c>
    </row>
    <row r="54" spans="1:9" x14ac:dyDescent="0.25">
      <c r="A54" s="8" t="s">
        <v>10</v>
      </c>
    </row>
    <row r="55" spans="1:9" x14ac:dyDescent="0.25">
      <c r="A55" s="8" t="s">
        <v>11</v>
      </c>
    </row>
    <row r="56" spans="1:9" x14ac:dyDescent="0.25">
      <c r="A56" s="8" t="s">
        <v>12</v>
      </c>
    </row>
    <row r="57" spans="1:9" x14ac:dyDescent="0.25">
      <c r="A57" s="8" t="s">
        <v>104</v>
      </c>
    </row>
    <row r="58" spans="1:9" x14ac:dyDescent="0.25">
      <c r="A58" s="8" t="s">
        <v>13</v>
      </c>
      <c r="B58" s="13"/>
    </row>
    <row r="59" spans="1:9" x14ac:dyDescent="0.25">
      <c r="A59" s="8" t="s">
        <v>105</v>
      </c>
    </row>
    <row r="62" spans="1:9" x14ac:dyDescent="0.25">
      <c r="A62" s="12" t="s">
        <v>41</v>
      </c>
    </row>
    <row r="63" spans="1:9" x14ac:dyDescent="0.25">
      <c r="A63" s="8" t="s">
        <v>15</v>
      </c>
    </row>
    <row r="64" spans="1:9" x14ac:dyDescent="0.25">
      <c r="A64" s="8" t="s">
        <v>16</v>
      </c>
    </row>
    <row r="65" spans="1:2" x14ac:dyDescent="0.25">
      <c r="A65" s="8" t="s">
        <v>17</v>
      </c>
    </row>
    <row r="66" spans="1:2" x14ac:dyDescent="0.25">
      <c r="A66" s="8" t="s">
        <v>34</v>
      </c>
    </row>
    <row r="67" spans="1:2" x14ac:dyDescent="0.25">
      <c r="A67" s="8" t="s">
        <v>35</v>
      </c>
    </row>
    <row r="68" spans="1:2" x14ac:dyDescent="0.25">
      <c r="A68" s="8" t="s">
        <v>106</v>
      </c>
      <c r="B68" s="13"/>
    </row>
  </sheetData>
  <sheetProtection algorithmName="SHA-512" hashValue="ABLbNrfRmB2weBNmBrX+ioz96mZvVEtFA6a7cksQ75oN1VhCZ871p+/9hlWZkUuQ/Le3Lgz0QWxO5lw1l/c0+g==" saltValue="aDuouBY+WQSomIRglDsRBw==" spinCount="100000" sheet="1" selectLockedCells="1"/>
  <conditionalFormatting sqref="C15:I30">
    <cfRule type="expression" dxfId="41" priority="28">
      <formula>$B$13=1</formula>
    </cfRule>
  </conditionalFormatting>
  <conditionalFormatting sqref="D15:I30">
    <cfRule type="expression" dxfId="40" priority="29">
      <formula>$B$13=2</formula>
    </cfRule>
  </conditionalFormatting>
  <conditionalFormatting sqref="E15:I30">
    <cfRule type="expression" dxfId="39" priority="30">
      <formula>$B$13=3</formula>
    </cfRule>
  </conditionalFormatting>
  <conditionalFormatting sqref="F15:I30">
    <cfRule type="expression" dxfId="38" priority="31">
      <formula>$B$13=4</formula>
    </cfRule>
  </conditionalFormatting>
  <conditionalFormatting sqref="G15:I30">
    <cfRule type="expression" dxfId="37" priority="32">
      <formula>$B$13=5</formula>
    </cfRule>
  </conditionalFormatting>
  <conditionalFormatting sqref="H15:I30">
    <cfRule type="expression" dxfId="36" priority="33">
      <formula>$B$13=6</formula>
    </cfRule>
  </conditionalFormatting>
  <conditionalFormatting sqref="I15:I30">
    <cfRule type="expression" dxfId="35" priority="34">
      <formula>$B$13=7</formula>
    </cfRule>
  </conditionalFormatting>
  <conditionalFormatting sqref="C35:I50">
    <cfRule type="expression" dxfId="34" priority="1">
      <formula>$B$33=1</formula>
    </cfRule>
  </conditionalFormatting>
  <conditionalFormatting sqref="D35:I50">
    <cfRule type="expression" dxfId="33" priority="2">
      <formula>$B$33=2</formula>
    </cfRule>
  </conditionalFormatting>
  <conditionalFormatting sqref="E35:I50">
    <cfRule type="expression" dxfId="32" priority="3">
      <formula>$B$33=3</formula>
    </cfRule>
  </conditionalFormatting>
  <conditionalFormatting sqref="F35:I50">
    <cfRule type="expression" dxfId="31" priority="4">
      <formula>$B$33=4</formula>
    </cfRule>
  </conditionalFormatting>
  <conditionalFormatting sqref="G35:I50">
    <cfRule type="expression" dxfId="30" priority="5">
      <formula>$B$33=5</formula>
    </cfRule>
  </conditionalFormatting>
  <conditionalFormatting sqref="H35:I50">
    <cfRule type="expression" dxfId="29" priority="6">
      <formula>$B$33=6</formula>
    </cfRule>
  </conditionalFormatting>
  <conditionalFormatting sqref="I35:I50">
    <cfRule type="expression" dxfId="28" priority="7">
      <formula>$B$33=7</formula>
    </cfRule>
  </conditionalFormatting>
  <dataValidations count="1">
    <dataValidation type="list" allowBlank="1" showInputMessage="1" showErrorMessage="1" sqref="B13 B33" xr:uid="{D21CED68-65DF-4C63-BFB8-0F0895937B37}">
      <formula1>"1,2,3,4,5,6,7,8"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2A28-993D-4281-AAA5-6A62453D2F46}">
  <sheetPr codeName="Blad5">
    <pageSetUpPr fitToPage="1"/>
  </sheetPr>
  <dimension ref="A10:R74"/>
  <sheetViews>
    <sheetView zoomScale="80" zoomScaleNormal="80" workbookViewId="0">
      <selection activeCell="A25" sqref="A25"/>
    </sheetView>
  </sheetViews>
  <sheetFormatPr defaultRowHeight="15" x14ac:dyDescent="0.25"/>
  <cols>
    <col min="1" max="1" width="43.85546875" style="5" customWidth="1"/>
    <col min="2" max="2" width="17.7109375" style="5" customWidth="1"/>
    <col min="3" max="3" width="15.85546875" style="5" customWidth="1"/>
    <col min="4" max="18" width="14.85546875" style="5" customWidth="1"/>
    <col min="19" max="16384" width="9.140625" style="5"/>
  </cols>
  <sheetData>
    <row r="10" spans="1:18" x14ac:dyDescent="0.25">
      <c r="A10" s="2"/>
      <c r="B10" s="4" t="s">
        <v>18</v>
      </c>
    </row>
    <row r="11" spans="1:18" x14ac:dyDescent="0.25">
      <c r="C11" s="32" t="b">
        <f>ISNUMBER(C13)</f>
        <v>0</v>
      </c>
      <c r="D11" s="32" t="b">
        <f t="shared" ref="D11:Q11" si="0">ISNUMBER(D13)</f>
        <v>0</v>
      </c>
      <c r="E11" s="32" t="b">
        <f t="shared" si="0"/>
        <v>0</v>
      </c>
      <c r="F11" s="32" t="b">
        <f t="shared" si="0"/>
        <v>0</v>
      </c>
      <c r="G11" s="32" t="b">
        <f t="shared" si="0"/>
        <v>0</v>
      </c>
      <c r="H11" s="32" t="b">
        <f t="shared" si="0"/>
        <v>0</v>
      </c>
      <c r="I11" s="32" t="b">
        <f t="shared" si="0"/>
        <v>0</v>
      </c>
      <c r="J11" s="32" t="b">
        <f t="shared" si="0"/>
        <v>0</v>
      </c>
      <c r="K11" s="32" t="b">
        <f t="shared" si="0"/>
        <v>0</v>
      </c>
      <c r="L11" s="32" t="b">
        <f t="shared" si="0"/>
        <v>0</v>
      </c>
      <c r="M11" s="32" t="b">
        <f t="shared" si="0"/>
        <v>0</v>
      </c>
      <c r="N11" s="32" t="b">
        <f t="shared" si="0"/>
        <v>0</v>
      </c>
      <c r="O11" s="32" t="b">
        <f t="shared" si="0"/>
        <v>0</v>
      </c>
      <c r="P11" s="32" t="b">
        <f t="shared" si="0"/>
        <v>0</v>
      </c>
      <c r="Q11" s="32" t="b">
        <f t="shared" si="0"/>
        <v>0</v>
      </c>
    </row>
    <row r="12" spans="1:18" x14ac:dyDescent="0.25">
      <c r="A12" s="53" t="str">
        <f>"prijsopbouw 1 - "&amp;uitleg!F11</f>
        <v xml:space="preserve">prijsopbouw 1 - </v>
      </c>
      <c r="C12" s="57" t="s">
        <v>0</v>
      </c>
      <c r="D12" s="57" t="s">
        <v>1</v>
      </c>
      <c r="E12" s="57" t="s">
        <v>2</v>
      </c>
      <c r="F12" s="57" t="s">
        <v>3</v>
      </c>
      <c r="G12" s="57" t="s">
        <v>4</v>
      </c>
      <c r="H12" s="57" t="s">
        <v>5</v>
      </c>
      <c r="I12" s="57" t="s">
        <v>6</v>
      </c>
      <c r="J12" s="57" t="s">
        <v>7</v>
      </c>
      <c r="K12" s="57" t="s">
        <v>67</v>
      </c>
      <c r="L12" s="57" t="s">
        <v>68</v>
      </c>
      <c r="M12" s="57" t="s">
        <v>69</v>
      </c>
      <c r="N12" s="57" t="s">
        <v>70</v>
      </c>
      <c r="O12" s="57" t="s">
        <v>71</v>
      </c>
      <c r="P12" s="57" t="s">
        <v>72</v>
      </c>
      <c r="Q12" s="57" t="s">
        <v>73</v>
      </c>
    </row>
    <row r="13" spans="1:18" x14ac:dyDescent="0.25">
      <c r="A13" s="54">
        <f>IF(C13="",1,COUNTIF($C$11:$Q$11,"WAAR"))</f>
        <v>1</v>
      </c>
      <c r="B13" s="55" t="s">
        <v>113</v>
      </c>
      <c r="C13" s="3" t="str">
        <f>IF(Blad2!I4="","",Blad2!I4)</f>
        <v/>
      </c>
      <c r="D13" s="3" t="str">
        <f>IF(Blad2!I5="","",Blad2!I5)</f>
        <v/>
      </c>
      <c r="E13" s="3" t="str">
        <f>IF(Blad2!I6="","",Blad2!I6)</f>
        <v/>
      </c>
      <c r="F13" s="3" t="str">
        <f>IF(Blad2!I7="","",Blad2!I7)</f>
        <v/>
      </c>
      <c r="G13" s="3" t="str">
        <f>IF(Blad2!I8="","",Blad2!I8)</f>
        <v/>
      </c>
      <c r="H13" s="3" t="str">
        <f>IF(Blad2!I9="","",Blad2!I9)</f>
        <v/>
      </c>
      <c r="I13" s="3" t="str">
        <f>IF(Blad2!I10="","",Blad2!I10)</f>
        <v/>
      </c>
      <c r="J13" s="3" t="str">
        <f>IF(Blad2!I11="","",Blad2!I11)</f>
        <v/>
      </c>
      <c r="K13" s="3" t="str">
        <f>IF(Blad2!I12="","",Blad2!I12)</f>
        <v/>
      </c>
      <c r="L13" s="3" t="str">
        <f>IF(Blad2!I13="","",Blad2!I13)</f>
        <v/>
      </c>
      <c r="M13" s="3" t="str">
        <f>IF(Blad2!I14="","",Blad2!I14)</f>
        <v/>
      </c>
      <c r="N13" s="3" t="str">
        <f>IF(Blad2!I15="","",Blad2!I15)</f>
        <v/>
      </c>
      <c r="O13" s="3" t="str">
        <f>IF(Blad2!I16="","",Blad2!I16)</f>
        <v/>
      </c>
      <c r="P13" s="3" t="str">
        <f>IF(Blad2!I17="","",Blad2!I17)</f>
        <v/>
      </c>
      <c r="Q13" s="3" t="str">
        <f>IF(Blad2!I18="","",Blad2!I18)</f>
        <v/>
      </c>
    </row>
    <row r="14" spans="1:18" x14ac:dyDescent="0.25">
      <c r="B14" s="56" t="s">
        <v>114</v>
      </c>
      <c r="C14" s="3" t="str">
        <f>IF(C13="","",IF(D13="",Blad2!$F$26,D13-1))</f>
        <v/>
      </c>
      <c r="D14" s="3" t="str">
        <f>IF(D13="","",IF(E13="",Blad2!$F$26,E13-1))</f>
        <v/>
      </c>
      <c r="E14" s="3" t="str">
        <f>IF(E13="","",IF(F13="",Blad2!$F$26,F13-1))</f>
        <v/>
      </c>
      <c r="F14" s="3" t="str">
        <f>IF(F13="","",IF(G13="",Blad2!$F$26,G13-1))</f>
        <v/>
      </c>
      <c r="G14" s="3" t="str">
        <f>IF(G13="","",IF(H13="",Blad2!$F$26,H13-1))</f>
        <v/>
      </c>
      <c r="H14" s="3" t="str">
        <f>IF(H13="","",IF(I13="",Blad2!$F$26,I13-1))</f>
        <v/>
      </c>
      <c r="I14" s="3" t="str">
        <f>IF(I13="","",IF(J13="",Blad2!$F$26,J13-1))</f>
        <v/>
      </c>
      <c r="J14" s="3" t="str">
        <f>IF(J13="","",IF(K13="",Blad2!$F$26,K13-1))</f>
        <v/>
      </c>
      <c r="K14" s="3" t="str">
        <f>IF(K13="","",IF(L13="",Blad2!$F$26,L13-1))</f>
        <v/>
      </c>
      <c r="L14" s="3" t="str">
        <f>IF(L13="","",IF(M13="",Blad2!$F$26,M13-1))</f>
        <v/>
      </c>
      <c r="M14" s="3" t="str">
        <f>IF(M13="","",IF(N13="",Blad2!$F$26,N13-1))</f>
        <v/>
      </c>
      <c r="N14" s="3" t="str">
        <f>IF(N13="","",IF(O13="",Blad2!$F$26,O13-1))</f>
        <v/>
      </c>
      <c r="O14" s="3" t="str">
        <f>IF(O13="","",IF(P13="",Blad2!$F$26,P13-1))</f>
        <v/>
      </c>
      <c r="P14" s="3" t="str">
        <f>IF(P13="","",IF(Q13="",Blad2!$F$26,Q13-1))</f>
        <v/>
      </c>
      <c r="Q14" s="3" t="str">
        <f>IF(Q13="","",Blad2!$F$26)</f>
        <v/>
      </c>
      <c r="R14" s="57" t="s">
        <v>65</v>
      </c>
    </row>
    <row r="15" spans="1:18" ht="30" x14ac:dyDescent="0.25">
      <c r="A15" s="52" t="s">
        <v>118</v>
      </c>
      <c r="B15" s="52"/>
      <c r="C15" s="61" t="s">
        <v>119</v>
      </c>
      <c r="D15" s="61" t="s">
        <v>119</v>
      </c>
      <c r="E15" s="61" t="s">
        <v>119</v>
      </c>
      <c r="F15" s="61" t="s">
        <v>119</v>
      </c>
      <c r="G15" s="61" t="s">
        <v>119</v>
      </c>
      <c r="H15" s="61" t="s">
        <v>119</v>
      </c>
      <c r="I15" s="61" t="s">
        <v>119</v>
      </c>
      <c r="J15" s="61" t="s">
        <v>119</v>
      </c>
      <c r="K15" s="61" t="s">
        <v>119</v>
      </c>
      <c r="L15" s="61" t="s">
        <v>119</v>
      </c>
      <c r="M15" s="61" t="s">
        <v>119</v>
      </c>
      <c r="N15" s="61" t="s">
        <v>119</v>
      </c>
      <c r="O15" s="61" t="s">
        <v>119</v>
      </c>
      <c r="P15" s="61" t="s">
        <v>119</v>
      </c>
      <c r="Q15" s="61" t="s">
        <v>119</v>
      </c>
      <c r="R15" s="61" t="s">
        <v>119</v>
      </c>
    </row>
    <row r="16" spans="1:18" x14ac:dyDescent="0.25">
      <c r="A16" s="36" t="s">
        <v>145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27">
        <f>SUM(C16:Q16)</f>
        <v>0</v>
      </c>
    </row>
    <row r="17" spans="1:18" x14ac:dyDescent="0.25">
      <c r="A17" s="36" t="s">
        <v>146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27">
        <f t="shared" ref="R17:R40" si="1">SUM(C17:Q17)</f>
        <v>0</v>
      </c>
    </row>
    <row r="18" spans="1:18" x14ac:dyDescent="0.25">
      <c r="A18" s="36" t="s">
        <v>147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27">
        <f t="shared" si="1"/>
        <v>0</v>
      </c>
    </row>
    <row r="19" spans="1:18" x14ac:dyDescent="0.25">
      <c r="A19" s="36" t="s">
        <v>148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27">
        <f t="shared" si="1"/>
        <v>0</v>
      </c>
    </row>
    <row r="20" spans="1:18" x14ac:dyDescent="0.25">
      <c r="A20" s="36" t="s">
        <v>149</v>
      </c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27">
        <f t="shared" si="1"/>
        <v>0</v>
      </c>
    </row>
    <row r="21" spans="1:18" x14ac:dyDescent="0.25">
      <c r="A21" s="36" t="s">
        <v>150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27">
        <f t="shared" si="1"/>
        <v>0</v>
      </c>
    </row>
    <row r="22" spans="1:18" x14ac:dyDescent="0.25">
      <c r="A22" s="36" t="s">
        <v>151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27">
        <f t="shared" si="1"/>
        <v>0</v>
      </c>
    </row>
    <row r="23" spans="1:18" x14ac:dyDescent="0.25">
      <c r="A23" s="36" t="s">
        <v>152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27">
        <f t="shared" si="1"/>
        <v>0</v>
      </c>
    </row>
    <row r="24" spans="1:18" x14ac:dyDescent="0.25">
      <c r="A24" s="36" t="s">
        <v>153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7">
        <f t="shared" si="1"/>
        <v>0</v>
      </c>
    </row>
    <row r="25" spans="1:18" x14ac:dyDescent="0.25">
      <c r="A25" s="36" t="s">
        <v>154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7">
        <f t="shared" si="1"/>
        <v>0</v>
      </c>
    </row>
    <row r="26" spans="1:18" x14ac:dyDescent="0.25">
      <c r="A26" s="36" t="s">
        <v>155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27">
        <f t="shared" si="1"/>
        <v>0</v>
      </c>
    </row>
    <row r="27" spans="1:18" x14ac:dyDescent="0.25">
      <c r="A27" s="36" t="s">
        <v>156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27">
        <f t="shared" si="1"/>
        <v>0</v>
      </c>
    </row>
    <row r="28" spans="1:18" x14ac:dyDescent="0.25">
      <c r="A28" s="36" t="s">
        <v>157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7">
        <f t="shared" si="1"/>
        <v>0</v>
      </c>
    </row>
    <row r="29" spans="1:18" x14ac:dyDescent="0.25">
      <c r="A29" s="36" t="s">
        <v>158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7">
        <f t="shared" si="1"/>
        <v>0</v>
      </c>
    </row>
    <row r="30" spans="1:18" x14ac:dyDescent="0.25">
      <c r="A30" s="36" t="s">
        <v>159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27">
        <f t="shared" si="1"/>
        <v>0</v>
      </c>
    </row>
    <row r="31" spans="1:18" x14ac:dyDescent="0.25">
      <c r="A31" s="36" t="s">
        <v>160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7">
        <f t="shared" si="1"/>
        <v>0</v>
      </c>
    </row>
    <row r="32" spans="1:18" x14ac:dyDescent="0.25">
      <c r="A32" s="36" t="s">
        <v>161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27">
        <f t="shared" si="1"/>
        <v>0</v>
      </c>
    </row>
    <row r="33" spans="1:18" x14ac:dyDescent="0.25">
      <c r="A33" s="36" t="s">
        <v>162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7">
        <f t="shared" si="1"/>
        <v>0</v>
      </c>
    </row>
    <row r="34" spans="1:18" x14ac:dyDescent="0.25">
      <c r="A34" s="36" t="s">
        <v>163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27">
        <f t="shared" si="1"/>
        <v>0</v>
      </c>
    </row>
    <row r="35" spans="1:18" x14ac:dyDescent="0.25">
      <c r="A35" s="36" t="s">
        <v>164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7">
        <f t="shared" si="1"/>
        <v>0</v>
      </c>
    </row>
    <row r="36" spans="1:18" x14ac:dyDescent="0.25">
      <c r="A36" s="36" t="s">
        <v>165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7">
        <f t="shared" si="1"/>
        <v>0</v>
      </c>
    </row>
    <row r="37" spans="1:18" x14ac:dyDescent="0.25">
      <c r="A37" s="36" t="s">
        <v>166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7">
        <f t="shared" si="1"/>
        <v>0</v>
      </c>
    </row>
    <row r="38" spans="1:18" x14ac:dyDescent="0.25">
      <c r="A38" s="36" t="s">
        <v>167</v>
      </c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7">
        <f t="shared" si="1"/>
        <v>0</v>
      </c>
    </row>
    <row r="39" spans="1:18" x14ac:dyDescent="0.25">
      <c r="A39" s="36" t="s">
        <v>168</v>
      </c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27">
        <f t="shared" si="1"/>
        <v>0</v>
      </c>
    </row>
    <row r="40" spans="1:18" x14ac:dyDescent="0.25">
      <c r="A40" s="36" t="s">
        <v>169</v>
      </c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7">
        <f t="shared" si="1"/>
        <v>0</v>
      </c>
    </row>
    <row r="41" spans="1:18" ht="15.75" thickBot="1" x14ac:dyDescent="0.3">
      <c r="C41" s="28">
        <f t="shared" ref="C41:R41" si="2">SUM(C16:C40)</f>
        <v>0</v>
      </c>
      <c r="D41" s="28">
        <f t="shared" si="2"/>
        <v>0</v>
      </c>
      <c r="E41" s="28">
        <f t="shared" si="2"/>
        <v>0</v>
      </c>
      <c r="F41" s="28">
        <f t="shared" si="2"/>
        <v>0</v>
      </c>
      <c r="G41" s="28">
        <f t="shared" si="2"/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8">
        <f t="shared" si="2"/>
        <v>0</v>
      </c>
      <c r="O41" s="28">
        <f t="shared" si="2"/>
        <v>0</v>
      </c>
      <c r="P41" s="28">
        <f t="shared" si="2"/>
        <v>0</v>
      </c>
      <c r="Q41" s="28">
        <f t="shared" si="2"/>
        <v>0</v>
      </c>
      <c r="R41" s="28">
        <f t="shared" si="2"/>
        <v>0</v>
      </c>
    </row>
    <row r="42" spans="1:18" ht="15.75" thickTop="1" x14ac:dyDescent="0.25"/>
    <row r="43" spans="1:18" x14ac:dyDescent="0.25">
      <c r="C43" s="32" t="b">
        <f>ISNUMBER(C45)</f>
        <v>0</v>
      </c>
      <c r="D43" s="32" t="b">
        <f t="shared" ref="D43:Q43" si="3">ISNUMBER(D45)</f>
        <v>0</v>
      </c>
      <c r="E43" s="32" t="b">
        <f t="shared" si="3"/>
        <v>0</v>
      </c>
      <c r="F43" s="32" t="b">
        <f t="shared" si="3"/>
        <v>0</v>
      </c>
      <c r="G43" s="32" t="b">
        <f t="shared" si="3"/>
        <v>0</v>
      </c>
      <c r="H43" s="32" t="b">
        <f t="shared" si="3"/>
        <v>0</v>
      </c>
      <c r="I43" s="32" t="b">
        <f t="shared" si="3"/>
        <v>0</v>
      </c>
      <c r="J43" s="32" t="b">
        <f t="shared" si="3"/>
        <v>0</v>
      </c>
      <c r="K43" s="32" t="b">
        <f t="shared" si="3"/>
        <v>0</v>
      </c>
      <c r="L43" s="32" t="b">
        <f t="shared" si="3"/>
        <v>0</v>
      </c>
      <c r="M43" s="32" t="b">
        <f t="shared" si="3"/>
        <v>0</v>
      </c>
      <c r="N43" s="32" t="b">
        <f t="shared" si="3"/>
        <v>0</v>
      </c>
      <c r="O43" s="32" t="b">
        <f t="shared" si="3"/>
        <v>0</v>
      </c>
      <c r="P43" s="32" t="b">
        <f t="shared" si="3"/>
        <v>0</v>
      </c>
      <c r="Q43" s="32" t="b">
        <f t="shared" si="3"/>
        <v>0</v>
      </c>
    </row>
    <row r="44" spans="1:18" x14ac:dyDescent="0.25">
      <c r="A44" s="53" t="str">
        <f>"prijsopbouw 2 - "&amp;uitleg!F12</f>
        <v xml:space="preserve">prijsopbouw 2 - </v>
      </c>
      <c r="C44" s="52" t="s">
        <v>0</v>
      </c>
      <c r="D44" s="52" t="s">
        <v>1</v>
      </c>
      <c r="E44" s="52" t="s">
        <v>2</v>
      </c>
      <c r="F44" s="52" t="s">
        <v>3</v>
      </c>
      <c r="G44" s="52" t="s">
        <v>4</v>
      </c>
      <c r="H44" s="52" t="s">
        <v>5</v>
      </c>
      <c r="I44" s="52" t="s">
        <v>6</v>
      </c>
      <c r="J44" s="52" t="s">
        <v>7</v>
      </c>
      <c r="K44" s="52" t="s">
        <v>67</v>
      </c>
      <c r="L44" s="52" t="s">
        <v>68</v>
      </c>
      <c r="M44" s="52" t="s">
        <v>69</v>
      </c>
      <c r="N44" s="52" t="s">
        <v>70</v>
      </c>
      <c r="O44" s="52" t="s">
        <v>71</v>
      </c>
      <c r="P44" s="52" t="s">
        <v>72</v>
      </c>
      <c r="Q44" s="52" t="s">
        <v>73</v>
      </c>
    </row>
    <row r="45" spans="1:18" x14ac:dyDescent="0.25">
      <c r="A45" s="54">
        <f>IF(C45="",1,COUNTIF($C$43:$Q$43,"WAAR"))</f>
        <v>1</v>
      </c>
      <c r="B45" s="55" t="s">
        <v>113</v>
      </c>
      <c r="C45" s="3" t="str">
        <f>IF(Blad2!I32="","",Blad2!I32)</f>
        <v/>
      </c>
      <c r="D45" s="3" t="str">
        <f>IF(Blad2!I33="","",Blad2!I33)</f>
        <v/>
      </c>
      <c r="E45" s="3" t="str">
        <f>IF(Blad2!I34="","",Blad2!I34)</f>
        <v/>
      </c>
      <c r="F45" s="3" t="str">
        <f>IF(Blad2!I35="","",Blad2!I35)</f>
        <v/>
      </c>
      <c r="G45" s="3" t="str">
        <f>IF(Blad2!I36="","",Blad2!I36)</f>
        <v/>
      </c>
      <c r="H45" s="3" t="str">
        <f>IF(Blad2!I37="","",Blad2!I37)</f>
        <v/>
      </c>
      <c r="I45" s="3" t="str">
        <f>IF(Blad2!I38="","",Blad2!I38)</f>
        <v/>
      </c>
      <c r="J45" s="3" t="str">
        <f>IF(Blad2!I39="","",Blad2!I39)</f>
        <v/>
      </c>
      <c r="K45" s="3" t="str">
        <f>IF(Blad2!I40="","",Blad2!I40)</f>
        <v/>
      </c>
      <c r="L45" s="3" t="str">
        <f>IF(Blad2!I41="","",Blad2!I41)</f>
        <v/>
      </c>
      <c r="M45" s="3" t="str">
        <f>IF(Blad2!I42="","",Blad2!I42)</f>
        <v/>
      </c>
      <c r="N45" s="3" t="str">
        <f>IF(Blad2!I43="","",Blad2!I43)</f>
        <v/>
      </c>
      <c r="O45" s="3" t="str">
        <f>IF(Blad2!I44="","",Blad2!I44)</f>
        <v/>
      </c>
      <c r="P45" s="3" t="str">
        <f>IF(Blad2!I45="","",Blad2!I45)</f>
        <v/>
      </c>
      <c r="Q45" s="3" t="str">
        <f>IF(Blad2!I46="","",Blad2!I46)</f>
        <v/>
      </c>
    </row>
    <row r="46" spans="1:18" x14ac:dyDescent="0.25">
      <c r="B46" s="56" t="s">
        <v>114</v>
      </c>
      <c r="C46" s="3" t="str">
        <f>IF(C45="","",IF(D45="",Blad2!$F$54,D45-1))</f>
        <v/>
      </c>
      <c r="D46" s="3" t="str">
        <f>IF(D45="","",IF(E45="",Blad2!$F$54,E45-1))</f>
        <v/>
      </c>
      <c r="E46" s="3" t="str">
        <f>IF(E45="","",IF(F45="",Blad2!$F$54,F45-1))</f>
        <v/>
      </c>
      <c r="F46" s="3" t="str">
        <f>IF(F45="","",IF(G45="",Blad2!$F$54,G45-1))</f>
        <v/>
      </c>
      <c r="G46" s="3" t="str">
        <f>IF(G45="","",IF(H45="",Blad2!$F$54,H45-1))</f>
        <v/>
      </c>
      <c r="H46" s="3" t="str">
        <f>IF(H45="","",IF(I45="",Blad2!$F$54,I45-1))</f>
        <v/>
      </c>
      <c r="I46" s="3" t="str">
        <f>IF(I45="","",IF(J45="",Blad2!$F$54,J45-1))</f>
        <v/>
      </c>
      <c r="J46" s="3" t="str">
        <f>IF(J45="","",IF(K45="",Blad2!$F$54,K45-1))</f>
        <v/>
      </c>
      <c r="K46" s="3" t="str">
        <f>IF(K45="","",IF(L45="",Blad2!$F$54,L45-1))</f>
        <v/>
      </c>
      <c r="L46" s="3" t="str">
        <f>IF(L45="","",IF(M45="",Blad2!$F$54,M45-1))</f>
        <v/>
      </c>
      <c r="M46" s="3" t="str">
        <f>IF(M45="","",IF(N45="",Blad2!$F$54,N45-1))</f>
        <v/>
      </c>
      <c r="N46" s="3" t="str">
        <f>IF(N45="","",IF(O45="",Blad2!$F$54,O45-1))</f>
        <v/>
      </c>
      <c r="O46" s="3" t="str">
        <f>IF(O45="","",IF(P45="",Blad2!$F$54,P45-1))</f>
        <v/>
      </c>
      <c r="P46" s="3" t="str">
        <f>IF(P45="","",IF(Q45="",Blad2!$F$54,Q45-1))</f>
        <v/>
      </c>
      <c r="Q46" s="3" t="str">
        <f>IF(Q45="","",Blad2!$F$54)</f>
        <v/>
      </c>
      <c r="R46" s="52" t="s">
        <v>65</v>
      </c>
    </row>
    <row r="47" spans="1:18" ht="30" x14ac:dyDescent="0.25">
      <c r="A47" s="52" t="s">
        <v>118</v>
      </c>
      <c r="B47" s="52"/>
      <c r="C47" s="61" t="s">
        <v>119</v>
      </c>
      <c r="D47" s="61" t="s">
        <v>119</v>
      </c>
      <c r="E47" s="61" t="s">
        <v>119</v>
      </c>
      <c r="F47" s="61" t="s">
        <v>119</v>
      </c>
      <c r="G47" s="61" t="s">
        <v>119</v>
      </c>
      <c r="H47" s="61" t="s">
        <v>119</v>
      </c>
      <c r="I47" s="61" t="s">
        <v>119</v>
      </c>
      <c r="J47" s="61" t="s">
        <v>119</v>
      </c>
      <c r="K47" s="61" t="s">
        <v>119</v>
      </c>
      <c r="L47" s="61" t="s">
        <v>119</v>
      </c>
      <c r="M47" s="61" t="s">
        <v>119</v>
      </c>
      <c r="N47" s="61" t="s">
        <v>119</v>
      </c>
      <c r="O47" s="61" t="s">
        <v>119</v>
      </c>
      <c r="P47" s="61" t="s">
        <v>119</v>
      </c>
      <c r="Q47" s="61" t="s">
        <v>119</v>
      </c>
      <c r="R47" s="61" t="s">
        <v>119</v>
      </c>
    </row>
    <row r="48" spans="1:18" x14ac:dyDescent="0.25">
      <c r="A48" s="36" t="s">
        <v>145</v>
      </c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27">
        <f>SUM(C48:Q48)</f>
        <v>0</v>
      </c>
    </row>
    <row r="49" spans="1:18" x14ac:dyDescent="0.25">
      <c r="A49" s="36" t="s">
        <v>146</v>
      </c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7">
        <f t="shared" ref="R49:R72" si="4">SUM(C49:Q49)</f>
        <v>0</v>
      </c>
    </row>
    <row r="50" spans="1:18" x14ac:dyDescent="0.25">
      <c r="A50" s="36" t="s">
        <v>147</v>
      </c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7">
        <f t="shared" si="4"/>
        <v>0</v>
      </c>
    </row>
    <row r="51" spans="1:18" x14ac:dyDescent="0.25">
      <c r="A51" s="36" t="s">
        <v>148</v>
      </c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27">
        <f t="shared" si="4"/>
        <v>0</v>
      </c>
    </row>
    <row r="52" spans="1:18" x14ac:dyDescent="0.25">
      <c r="A52" s="36" t="s">
        <v>149</v>
      </c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27">
        <f t="shared" si="4"/>
        <v>0</v>
      </c>
    </row>
    <row r="53" spans="1:18" x14ac:dyDescent="0.25">
      <c r="A53" s="36" t="s">
        <v>150</v>
      </c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27">
        <f t="shared" si="4"/>
        <v>0</v>
      </c>
    </row>
    <row r="54" spans="1:18" x14ac:dyDescent="0.25">
      <c r="A54" s="36" t="s">
        <v>151</v>
      </c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27">
        <f t="shared" si="4"/>
        <v>0</v>
      </c>
    </row>
    <row r="55" spans="1:18" x14ac:dyDescent="0.25">
      <c r="A55" s="36" t="s">
        <v>152</v>
      </c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27">
        <f t="shared" si="4"/>
        <v>0</v>
      </c>
    </row>
    <row r="56" spans="1:18" x14ac:dyDescent="0.25">
      <c r="A56" s="36" t="s">
        <v>153</v>
      </c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27">
        <f t="shared" si="4"/>
        <v>0</v>
      </c>
    </row>
    <row r="57" spans="1:18" x14ac:dyDescent="0.25">
      <c r="A57" s="36" t="s">
        <v>154</v>
      </c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7">
        <f t="shared" si="4"/>
        <v>0</v>
      </c>
    </row>
    <row r="58" spans="1:18" x14ac:dyDescent="0.25">
      <c r="A58" s="36" t="s">
        <v>155</v>
      </c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27">
        <f t="shared" si="4"/>
        <v>0</v>
      </c>
    </row>
    <row r="59" spans="1:18" x14ac:dyDescent="0.25">
      <c r="A59" s="36" t="s">
        <v>156</v>
      </c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27">
        <f t="shared" si="4"/>
        <v>0</v>
      </c>
    </row>
    <row r="60" spans="1:18" x14ac:dyDescent="0.25">
      <c r="A60" s="36" t="s">
        <v>157</v>
      </c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27">
        <f t="shared" si="4"/>
        <v>0</v>
      </c>
    </row>
    <row r="61" spans="1:18" x14ac:dyDescent="0.25">
      <c r="A61" s="36" t="s">
        <v>158</v>
      </c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27">
        <f t="shared" si="4"/>
        <v>0</v>
      </c>
    </row>
    <row r="62" spans="1:18" x14ac:dyDescent="0.25">
      <c r="A62" s="36" t="s">
        <v>159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27">
        <f t="shared" si="4"/>
        <v>0</v>
      </c>
    </row>
    <row r="63" spans="1:18" x14ac:dyDescent="0.25">
      <c r="A63" s="36" t="s">
        <v>160</v>
      </c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27">
        <f t="shared" si="4"/>
        <v>0</v>
      </c>
    </row>
    <row r="64" spans="1:18" x14ac:dyDescent="0.25">
      <c r="A64" s="36" t="s">
        <v>161</v>
      </c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27">
        <f t="shared" si="4"/>
        <v>0</v>
      </c>
    </row>
    <row r="65" spans="1:18" x14ac:dyDescent="0.25">
      <c r="A65" s="36" t="s">
        <v>162</v>
      </c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27">
        <f t="shared" si="4"/>
        <v>0</v>
      </c>
    </row>
    <row r="66" spans="1:18" x14ac:dyDescent="0.25">
      <c r="A66" s="36" t="s">
        <v>163</v>
      </c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27">
        <f t="shared" si="4"/>
        <v>0</v>
      </c>
    </row>
    <row r="67" spans="1:18" x14ac:dyDescent="0.25">
      <c r="A67" s="36" t="s">
        <v>164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27">
        <f t="shared" si="4"/>
        <v>0</v>
      </c>
    </row>
    <row r="68" spans="1:18" x14ac:dyDescent="0.25">
      <c r="A68" s="36" t="s">
        <v>165</v>
      </c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27">
        <f t="shared" si="4"/>
        <v>0</v>
      </c>
    </row>
    <row r="69" spans="1:18" x14ac:dyDescent="0.25">
      <c r="A69" s="36" t="s">
        <v>166</v>
      </c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27">
        <f t="shared" si="4"/>
        <v>0</v>
      </c>
    </row>
    <row r="70" spans="1:18" x14ac:dyDescent="0.25">
      <c r="A70" s="36" t="s">
        <v>167</v>
      </c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27">
        <f t="shared" si="4"/>
        <v>0</v>
      </c>
    </row>
    <row r="71" spans="1:18" x14ac:dyDescent="0.25">
      <c r="A71" s="36" t="s">
        <v>168</v>
      </c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27">
        <f t="shared" si="4"/>
        <v>0</v>
      </c>
    </row>
    <row r="72" spans="1:18" x14ac:dyDescent="0.25">
      <c r="A72" s="36" t="s">
        <v>169</v>
      </c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27">
        <f t="shared" si="4"/>
        <v>0</v>
      </c>
    </row>
    <row r="73" spans="1:18" ht="15.75" thickBot="1" x14ac:dyDescent="0.3">
      <c r="C73" s="28">
        <f t="shared" ref="C73:R73" si="5">SUM(C48:C72)</f>
        <v>0</v>
      </c>
      <c r="D73" s="28">
        <f t="shared" si="5"/>
        <v>0</v>
      </c>
      <c r="E73" s="28">
        <f t="shared" si="5"/>
        <v>0</v>
      </c>
      <c r="F73" s="28">
        <f t="shared" si="5"/>
        <v>0</v>
      </c>
      <c r="G73" s="28">
        <f t="shared" si="5"/>
        <v>0</v>
      </c>
      <c r="H73" s="28">
        <f t="shared" si="5"/>
        <v>0</v>
      </c>
      <c r="I73" s="28">
        <f t="shared" si="5"/>
        <v>0</v>
      </c>
      <c r="J73" s="28">
        <f t="shared" si="5"/>
        <v>0</v>
      </c>
      <c r="K73" s="28">
        <f t="shared" si="5"/>
        <v>0</v>
      </c>
      <c r="L73" s="28">
        <f t="shared" si="5"/>
        <v>0</v>
      </c>
      <c r="M73" s="28">
        <f t="shared" si="5"/>
        <v>0</v>
      </c>
      <c r="N73" s="28">
        <f t="shared" si="5"/>
        <v>0</v>
      </c>
      <c r="O73" s="28">
        <f t="shared" si="5"/>
        <v>0</v>
      </c>
      <c r="P73" s="28">
        <f t="shared" si="5"/>
        <v>0</v>
      </c>
      <c r="Q73" s="28">
        <f t="shared" si="5"/>
        <v>0</v>
      </c>
      <c r="R73" s="28">
        <f t="shared" si="5"/>
        <v>0</v>
      </c>
    </row>
    <row r="74" spans="1:18" ht="15.75" thickTop="1" x14ac:dyDescent="0.25"/>
  </sheetData>
  <sheetProtection algorithmName="SHA-512" hashValue="x/xEAo1IlD6CH+C8WjBgY/7wEkToVaI1FEBRZdh1YAG1dS9RU7V8U00APoeBxVM/NKoxcsfyyDNpag4GD5BbbQ==" saltValue="VLbLrayMzm68RRasnGtBZQ==" spinCount="100000" sheet="1" selectLockedCells="1"/>
  <phoneticPr fontId="2" type="noConversion"/>
  <conditionalFormatting sqref="D12:Q41">
    <cfRule type="expression" dxfId="27" priority="35">
      <formula>$A$13=1</formula>
    </cfRule>
  </conditionalFormatting>
  <conditionalFormatting sqref="E12:Q41">
    <cfRule type="expression" dxfId="26" priority="36">
      <formula>$A$13=2</formula>
    </cfRule>
  </conditionalFormatting>
  <conditionalFormatting sqref="F12:Q41">
    <cfRule type="expression" dxfId="25" priority="37">
      <formula>$A$13=3</formula>
    </cfRule>
  </conditionalFormatting>
  <conditionalFormatting sqref="G12:Q41">
    <cfRule type="expression" dxfId="24" priority="38">
      <formula>$A$13=4</formula>
    </cfRule>
  </conditionalFormatting>
  <conditionalFormatting sqref="H12:Q41">
    <cfRule type="expression" dxfId="23" priority="39">
      <formula>$A$13=5</formula>
    </cfRule>
  </conditionalFormatting>
  <conditionalFormatting sqref="I12:Q41">
    <cfRule type="expression" dxfId="22" priority="40">
      <formula>$A$13=6</formula>
    </cfRule>
  </conditionalFormatting>
  <conditionalFormatting sqref="J12:Q41">
    <cfRule type="expression" dxfId="21" priority="41">
      <formula>$A$13=7</formula>
    </cfRule>
  </conditionalFormatting>
  <conditionalFormatting sqref="K12:Q41">
    <cfRule type="expression" dxfId="20" priority="42">
      <formula>$A$13=8</formula>
    </cfRule>
  </conditionalFormatting>
  <conditionalFormatting sqref="L12:Q41">
    <cfRule type="expression" dxfId="19" priority="43">
      <formula>$A$13=9</formula>
    </cfRule>
  </conditionalFormatting>
  <conditionalFormatting sqref="M12:Q41">
    <cfRule type="expression" dxfId="18" priority="44">
      <formula>$A$13=10</formula>
    </cfRule>
  </conditionalFormatting>
  <conditionalFormatting sqref="N12:Q41">
    <cfRule type="expression" dxfId="17" priority="45">
      <formula>$A$13=11</formula>
    </cfRule>
  </conditionalFormatting>
  <conditionalFormatting sqref="O12:Q41">
    <cfRule type="expression" dxfId="16" priority="46">
      <formula>$A$13=12</formula>
    </cfRule>
  </conditionalFormatting>
  <conditionalFormatting sqref="P12:Q41">
    <cfRule type="expression" dxfId="15" priority="47">
      <formula>$A$13=13</formula>
    </cfRule>
  </conditionalFormatting>
  <conditionalFormatting sqref="Q12:Q41">
    <cfRule type="expression" dxfId="14" priority="48">
      <formula>$A$13=14</formula>
    </cfRule>
  </conditionalFormatting>
  <conditionalFormatting sqref="D44:Q73">
    <cfRule type="expression" dxfId="13" priority="49">
      <formula>$A$45=1</formula>
    </cfRule>
  </conditionalFormatting>
  <conditionalFormatting sqref="E44:Q73">
    <cfRule type="expression" dxfId="12" priority="50">
      <formula>$A$45=2</formula>
    </cfRule>
  </conditionalFormatting>
  <conditionalFormatting sqref="F44:Q73">
    <cfRule type="expression" dxfId="11" priority="51">
      <formula>$A$45=3</formula>
    </cfRule>
  </conditionalFormatting>
  <conditionalFormatting sqref="G44:Q73">
    <cfRule type="expression" dxfId="10" priority="52">
      <formula>$A$45=4</formula>
    </cfRule>
  </conditionalFormatting>
  <conditionalFormatting sqref="H44:Q73">
    <cfRule type="expression" dxfId="9" priority="53">
      <formula>$A$45=5</formula>
    </cfRule>
  </conditionalFormatting>
  <conditionalFormatting sqref="I44:Q73">
    <cfRule type="expression" dxfId="8" priority="54">
      <formula>$A$45=6</formula>
    </cfRule>
  </conditionalFormatting>
  <conditionalFormatting sqref="J44:Q73">
    <cfRule type="expression" dxfId="7" priority="55">
      <formula>$A$45=7</formula>
    </cfRule>
  </conditionalFormatting>
  <conditionalFormatting sqref="K44:Q73">
    <cfRule type="expression" dxfId="6" priority="56">
      <formula>$A$45=8</formula>
    </cfRule>
  </conditionalFormatting>
  <conditionalFormatting sqref="L44:Q73">
    <cfRule type="expression" dxfId="5" priority="57">
      <formula>$A$45=9</formula>
    </cfRule>
  </conditionalFormatting>
  <conditionalFormatting sqref="M44:Q73">
    <cfRule type="expression" dxfId="4" priority="58">
      <formula>$A$45=10</formula>
    </cfRule>
  </conditionalFormatting>
  <conditionalFormatting sqref="N44:Q73">
    <cfRule type="expression" dxfId="3" priority="59">
      <formula>$A$45=11</formula>
    </cfRule>
  </conditionalFormatting>
  <conditionalFormatting sqref="O44:Q73">
    <cfRule type="expression" dxfId="2" priority="60">
      <formula>$A$45=12</formula>
    </cfRule>
  </conditionalFormatting>
  <conditionalFormatting sqref="P44:Q73">
    <cfRule type="expression" dxfId="1" priority="61">
      <formula>$A$45=13</formula>
    </cfRule>
  </conditionalFormatting>
  <conditionalFormatting sqref="Q44:Q73">
    <cfRule type="expression" dxfId="0" priority="62">
      <formula>$A$45=14</formula>
    </cfRule>
  </conditionalFormatting>
  <pageMargins left="0.7" right="0.7" top="0.75" bottom="0.75" header="0.3" footer="0.3"/>
  <pageSetup paperSize="9" scale="46" orientation="landscape" r:id="rId1"/>
  <headerFooter>
    <oddFooter>&amp;L_x000D_&amp;1#&amp;"Calibri"&amp;10&amp;K000000 Intern gebruik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0373-EE6C-4A08-87DE-D88BADD91988}">
  <sheetPr codeName="Blad6">
    <pageSetUpPr fitToPage="1"/>
  </sheetPr>
  <dimension ref="A1:AN61"/>
  <sheetViews>
    <sheetView zoomScale="80" zoomScaleNormal="80" workbookViewId="0"/>
  </sheetViews>
  <sheetFormatPr defaultRowHeight="15" x14ac:dyDescent="0.25"/>
  <cols>
    <col min="1" max="1" width="26.85546875" style="8" customWidth="1"/>
    <col min="2" max="4" width="16.85546875" style="8" customWidth="1"/>
    <col min="5" max="5" width="21.140625" style="8" customWidth="1"/>
    <col min="6" max="6" width="16.85546875" style="8" customWidth="1"/>
    <col min="7" max="7" width="22.42578125" style="8" customWidth="1"/>
    <col min="8" max="8" width="29.5703125" style="8" customWidth="1"/>
    <col min="9" max="9" width="9.140625" style="62"/>
    <col min="10" max="35" width="15.85546875" style="63" customWidth="1"/>
    <col min="36" max="36" width="9.140625" style="71"/>
    <col min="37" max="40" width="9.140625" style="67"/>
    <col min="41" max="16384" width="9.140625" style="8"/>
  </cols>
  <sheetData>
    <row r="1" spans="1:35" x14ac:dyDescent="0.25">
      <c r="J1" s="63">
        <v>0</v>
      </c>
      <c r="K1" s="63">
        <f>J1+1</f>
        <v>1</v>
      </c>
      <c r="L1" s="63">
        <f t="shared" ref="L1:AH1" si="0">K1+1</f>
        <v>2</v>
      </c>
      <c r="M1" s="63">
        <f t="shared" si="0"/>
        <v>3</v>
      </c>
      <c r="N1" s="63">
        <f t="shared" si="0"/>
        <v>4</v>
      </c>
      <c r="O1" s="63">
        <f t="shared" si="0"/>
        <v>5</v>
      </c>
      <c r="P1" s="63">
        <f t="shared" si="0"/>
        <v>6</v>
      </c>
      <c r="Q1" s="63">
        <f t="shared" si="0"/>
        <v>7</v>
      </c>
      <c r="R1" s="63">
        <f t="shared" si="0"/>
        <v>8</v>
      </c>
      <c r="S1" s="63">
        <f t="shared" si="0"/>
        <v>9</v>
      </c>
      <c r="T1" s="63">
        <f t="shared" si="0"/>
        <v>10</v>
      </c>
      <c r="U1" s="63">
        <f t="shared" si="0"/>
        <v>11</v>
      </c>
      <c r="V1" s="63">
        <f t="shared" si="0"/>
        <v>12</v>
      </c>
      <c r="W1" s="63">
        <f t="shared" si="0"/>
        <v>13</v>
      </c>
      <c r="X1" s="63">
        <f t="shared" si="0"/>
        <v>14</v>
      </c>
      <c r="Y1" s="63">
        <f t="shared" si="0"/>
        <v>15</v>
      </c>
      <c r="Z1" s="63">
        <f t="shared" si="0"/>
        <v>16</v>
      </c>
      <c r="AA1" s="63">
        <f t="shared" si="0"/>
        <v>17</v>
      </c>
      <c r="AB1" s="63">
        <f t="shared" si="0"/>
        <v>18</v>
      </c>
      <c r="AC1" s="63">
        <f t="shared" si="0"/>
        <v>19</v>
      </c>
      <c r="AD1" s="63">
        <f t="shared" si="0"/>
        <v>20</v>
      </c>
      <c r="AE1" s="63">
        <f t="shared" si="0"/>
        <v>21</v>
      </c>
      <c r="AF1" s="63">
        <f t="shared" si="0"/>
        <v>22</v>
      </c>
      <c r="AG1" s="63">
        <f t="shared" si="0"/>
        <v>23</v>
      </c>
      <c r="AH1" s="63">
        <f t="shared" si="0"/>
        <v>24</v>
      </c>
    </row>
    <row r="14" spans="1:35" ht="30" x14ac:dyDescent="0.25">
      <c r="A14" s="58" t="str">
        <f>"prijsopbouw 1 - "&amp;uitleg!F11</f>
        <v xml:space="preserve">prijsopbouw 1 - </v>
      </c>
      <c r="B14" s="9" t="s">
        <v>8</v>
      </c>
      <c r="C14" s="9" t="s">
        <v>9</v>
      </c>
      <c r="D14" s="23" t="s">
        <v>30</v>
      </c>
      <c r="E14" s="23" t="s">
        <v>31</v>
      </c>
      <c r="F14" s="23" t="s">
        <v>32</v>
      </c>
      <c r="G14" s="9" t="s">
        <v>64</v>
      </c>
      <c r="H14" s="9" t="s">
        <v>33</v>
      </c>
      <c r="J14" s="68" t="s">
        <v>120</v>
      </c>
      <c r="K14" s="68" t="s">
        <v>121</v>
      </c>
      <c r="L14" s="68" t="s">
        <v>122</v>
      </c>
      <c r="M14" s="68" t="s">
        <v>123</v>
      </c>
      <c r="N14" s="68" t="s">
        <v>124</v>
      </c>
      <c r="O14" s="68" t="s">
        <v>125</v>
      </c>
      <c r="P14" s="68" t="s">
        <v>126</v>
      </c>
      <c r="Q14" s="68" t="s">
        <v>127</v>
      </c>
      <c r="R14" s="68" t="s">
        <v>128</v>
      </c>
      <c r="S14" s="68" t="s">
        <v>129</v>
      </c>
      <c r="T14" s="68" t="s">
        <v>130</v>
      </c>
      <c r="U14" s="68" t="s">
        <v>131</v>
      </c>
      <c r="V14" s="68" t="s">
        <v>132</v>
      </c>
      <c r="W14" s="68" t="s">
        <v>133</v>
      </c>
      <c r="X14" s="68" t="s">
        <v>134</v>
      </c>
      <c r="Y14" s="68" t="s">
        <v>135</v>
      </c>
      <c r="Z14" s="68" t="s">
        <v>136</v>
      </c>
      <c r="AA14" s="68" t="s">
        <v>137</v>
      </c>
      <c r="AB14" s="68" t="s">
        <v>138</v>
      </c>
      <c r="AC14" s="68" t="s">
        <v>139</v>
      </c>
      <c r="AD14" s="68" t="s">
        <v>140</v>
      </c>
      <c r="AE14" s="68" t="s">
        <v>141</v>
      </c>
      <c r="AF14" s="68" t="s">
        <v>142</v>
      </c>
      <c r="AG14" s="68" t="s">
        <v>143</v>
      </c>
      <c r="AH14" s="68" t="s">
        <v>144</v>
      </c>
      <c r="AI14" s="68" t="s">
        <v>65</v>
      </c>
    </row>
    <row r="15" spans="1:35" x14ac:dyDescent="0.25">
      <c r="A15" s="8" t="s">
        <v>0</v>
      </c>
      <c r="B15" s="24" t="str">
        <f>IF(Blad2!I4="","",Blad2!I4)</f>
        <v/>
      </c>
      <c r="C15" s="24" t="str">
        <f>IF(B15="","",IF(B16="",Blad2!$F$26,B16-1))</f>
        <v/>
      </c>
      <c r="D15" s="31" t="str">
        <f>IF(B15="","",_xlfn.XLOOKUP(B15,Blad2!$B$4:$B$11,Blad2!$C$4:$C$11,0,1,1))</f>
        <v/>
      </c>
      <c r="E15" s="31" t="str">
        <f>IF(B15="","",_xlfn.XLOOKUP(B15,Blad2!$B$13:$B$20,Blad2!$C$13:$C$20,0,1,1))</f>
        <v/>
      </c>
      <c r="F15" s="31" t="str">
        <f>IF(C15&lt;&gt;"",E15-D15,"")</f>
        <v/>
      </c>
      <c r="G15" s="29" t="str">
        <f>IF(B15="","",'3. verbruik'!C$41)</f>
        <v/>
      </c>
      <c r="H15" s="25" t="str">
        <f>IF(F15="","",F15*G15)</f>
        <v/>
      </c>
      <c r="I15" s="62">
        <v>0</v>
      </c>
      <c r="J15" s="64" t="str">
        <f ca="1">IF($F15="","",OFFSET('3. verbruik'!$C$16,J$1,$I15)*$F15)</f>
        <v/>
      </c>
      <c r="K15" s="64" t="str">
        <f ca="1">IF($F15="","",OFFSET('3. verbruik'!$C$16,K$1,$I15)*$F15)</f>
        <v/>
      </c>
      <c r="L15" s="64" t="str">
        <f ca="1">IF($F15="","",OFFSET('3. verbruik'!$C$16,L$1,$I15)*$F15)</f>
        <v/>
      </c>
      <c r="M15" s="64" t="str">
        <f ca="1">IF($F15="","",OFFSET('3. verbruik'!$C$16,M$1,$I15)*$F15)</f>
        <v/>
      </c>
      <c r="N15" s="64" t="str">
        <f ca="1">IF($F15="","",OFFSET('3. verbruik'!$C$16,N$1,$I15)*$F15)</f>
        <v/>
      </c>
      <c r="O15" s="64" t="str">
        <f ca="1">IF($F15="","",OFFSET('3. verbruik'!$C$16,O$1,$I15)*$F15)</f>
        <v/>
      </c>
      <c r="P15" s="64" t="str">
        <f ca="1">IF($F15="","",OFFSET('3. verbruik'!$C$16,P$1,$I15)*$F15)</f>
        <v/>
      </c>
      <c r="Q15" s="64" t="str">
        <f ca="1">IF($F15="","",OFFSET('3. verbruik'!$C$16,Q$1,$I15)*$F15)</f>
        <v/>
      </c>
      <c r="R15" s="64" t="str">
        <f ca="1">IF($F15="","",OFFSET('3. verbruik'!$C$16,R$1,$I15)*$F15)</f>
        <v/>
      </c>
      <c r="S15" s="64" t="str">
        <f ca="1">IF($F15="","",OFFSET('3. verbruik'!$C$16,S$1,$I15)*$F15)</f>
        <v/>
      </c>
      <c r="T15" s="64" t="str">
        <f ca="1">IF($F15="","",OFFSET('3. verbruik'!$C$16,T$1,$I15)*$F15)</f>
        <v/>
      </c>
      <c r="U15" s="64" t="str">
        <f ca="1">IF($F15="","",OFFSET('3. verbruik'!$C$16,U$1,$I15)*$F15)</f>
        <v/>
      </c>
      <c r="V15" s="64" t="str">
        <f ca="1">IF($F15="","",OFFSET('3. verbruik'!$C$16,V$1,$I15)*$F15)</f>
        <v/>
      </c>
      <c r="W15" s="64" t="str">
        <f ca="1">IF($F15="","",OFFSET('3. verbruik'!$C$16,W$1,$I15)*$F15)</f>
        <v/>
      </c>
      <c r="X15" s="64" t="str">
        <f ca="1">IF($F15="","",OFFSET('3. verbruik'!$C$16,X$1,$I15)*$F15)</f>
        <v/>
      </c>
      <c r="Y15" s="64" t="str">
        <f ca="1">IF($F15="","",OFFSET('3. verbruik'!$C$16,Y$1,$I15)*$F15)</f>
        <v/>
      </c>
      <c r="Z15" s="64" t="str">
        <f ca="1">IF($F15="","",OFFSET('3. verbruik'!$C$16,Z$1,$I15)*$F15)</f>
        <v/>
      </c>
      <c r="AA15" s="64" t="str">
        <f ca="1">IF($F15="","",OFFSET('3. verbruik'!$C$16,AA$1,$I15)*$F15)</f>
        <v/>
      </c>
      <c r="AB15" s="64" t="str">
        <f ca="1">IF($F15="","",OFFSET('3. verbruik'!$C$16,AB$1,$I15)*$F15)</f>
        <v/>
      </c>
      <c r="AC15" s="64" t="str">
        <f ca="1">IF($F15="","",OFFSET('3. verbruik'!$C$16,AC$1,$I15)*$F15)</f>
        <v/>
      </c>
      <c r="AD15" s="64" t="str">
        <f ca="1">IF($F15="","",OFFSET('3. verbruik'!$C$16,AD$1,$I15)*$F15)</f>
        <v/>
      </c>
      <c r="AE15" s="64" t="str">
        <f ca="1">IF($F15="","",OFFSET('3. verbruik'!$C$16,AE$1,$I15)*$F15)</f>
        <v/>
      </c>
      <c r="AF15" s="64" t="str">
        <f ca="1">IF($F15="","",OFFSET('3. verbruik'!$C$16,AF$1,$I15)*$F15)</f>
        <v/>
      </c>
      <c r="AG15" s="64" t="str">
        <f ca="1">IF($F15="","",OFFSET('3. verbruik'!$C$16,AG$1,$I15)*$F15)</f>
        <v/>
      </c>
      <c r="AH15" s="64" t="str">
        <f ca="1">IF($F15="","",OFFSET('3. verbruik'!$C$16,AH$1,$I15)*$F15)</f>
        <v/>
      </c>
      <c r="AI15" s="64">
        <f ca="1">SUM(J15:AH15)</f>
        <v>0</v>
      </c>
    </row>
    <row r="16" spans="1:35" x14ac:dyDescent="0.25">
      <c r="A16" s="8" t="s">
        <v>1</v>
      </c>
      <c r="B16" s="24" t="str">
        <f>IF(Blad2!I5="","",Blad2!I5)</f>
        <v/>
      </c>
      <c r="C16" s="24" t="str">
        <f>IF(B16="","",IF(B17="",Blad2!$F$26,B17-1))</f>
        <v/>
      </c>
      <c r="D16" s="31" t="str">
        <f>IF(B16="","",_xlfn.XLOOKUP(B16,Blad2!$B$4:$B$11,Blad2!$C$4:$C$11,0,1,1))</f>
        <v/>
      </c>
      <c r="E16" s="31" t="str">
        <f>IF(B16="","",_xlfn.XLOOKUP(B16,Blad2!$B$13:$B$20,Blad2!$C$13:$C$20,0,1,1))</f>
        <v/>
      </c>
      <c r="F16" s="31" t="str">
        <f t="shared" ref="F16:F22" si="1">IF(C16&lt;&gt;"",E16-D16,"")</f>
        <v/>
      </c>
      <c r="G16" s="29" t="str">
        <f>IF(F16="","",'3. verbruik'!D$41)</f>
        <v/>
      </c>
      <c r="H16" s="25" t="str">
        <f t="shared" ref="H16:H29" si="2">IF(F16="","",F16*G16)</f>
        <v/>
      </c>
      <c r="I16" s="62">
        <f>I15+1</f>
        <v>1</v>
      </c>
      <c r="J16" s="64" t="str">
        <f ca="1">IF($F16="","",OFFSET('3. verbruik'!$C$16,J$1,$I16)*$F16)</f>
        <v/>
      </c>
      <c r="K16" s="64" t="str">
        <f ca="1">IF($F16="","",OFFSET('3. verbruik'!$C$16,K$1,$I16)*$F16)</f>
        <v/>
      </c>
      <c r="L16" s="64" t="str">
        <f ca="1">IF($F16="","",OFFSET('3. verbruik'!$C$16,L$1,$I16)*$F16)</f>
        <v/>
      </c>
      <c r="M16" s="64" t="str">
        <f ca="1">IF($F16="","",OFFSET('3. verbruik'!$C$16,M$1,$I16)*$F16)</f>
        <v/>
      </c>
      <c r="N16" s="64" t="str">
        <f ca="1">IF($F16="","",OFFSET('3. verbruik'!$C$16,N$1,$I16)*$F16)</f>
        <v/>
      </c>
      <c r="O16" s="64" t="str">
        <f ca="1">IF($F16="","",OFFSET('3. verbruik'!$C$16,O$1,$I16)*$F16)</f>
        <v/>
      </c>
      <c r="P16" s="64" t="str">
        <f ca="1">IF($F16="","",OFFSET('3. verbruik'!$C$16,P$1,$I16)*$F16)</f>
        <v/>
      </c>
      <c r="Q16" s="64" t="str">
        <f ca="1">IF($F16="","",OFFSET('3. verbruik'!$C$16,Q$1,$I16)*$F16)</f>
        <v/>
      </c>
      <c r="R16" s="64" t="str">
        <f ca="1">IF($F16="","",OFFSET('3. verbruik'!$C$16,R$1,$I16)*$F16)</f>
        <v/>
      </c>
      <c r="S16" s="64" t="str">
        <f ca="1">IF($F16="","",OFFSET('3. verbruik'!$C$16,S$1,$I16)*$F16)</f>
        <v/>
      </c>
      <c r="T16" s="64" t="str">
        <f ca="1">IF($F16="","",OFFSET('3. verbruik'!$C$16,T$1,$I16)*$F16)</f>
        <v/>
      </c>
      <c r="U16" s="64" t="str">
        <f ca="1">IF($F16="","",OFFSET('3. verbruik'!$C$16,U$1,$I16)*$F16)</f>
        <v/>
      </c>
      <c r="V16" s="64" t="str">
        <f ca="1">IF($F16="","",OFFSET('3. verbruik'!$C$16,V$1,$I16)*$F16)</f>
        <v/>
      </c>
      <c r="W16" s="64" t="str">
        <f ca="1">IF($F16="","",OFFSET('3. verbruik'!$C$16,W$1,$I16)*$F16)</f>
        <v/>
      </c>
      <c r="X16" s="64" t="str">
        <f ca="1">IF($F16="","",OFFSET('3. verbruik'!$C$16,X$1,$I16)*$F16)</f>
        <v/>
      </c>
      <c r="Y16" s="64" t="str">
        <f ca="1">IF($F16="","",OFFSET('3. verbruik'!$C$16,Y$1,$I16)*$F16)</f>
        <v/>
      </c>
      <c r="Z16" s="64" t="str">
        <f ca="1">IF($F16="","",OFFSET('3. verbruik'!$C$16,Z$1,$I16)*$F16)</f>
        <v/>
      </c>
      <c r="AA16" s="64" t="str">
        <f ca="1">IF($F16="","",OFFSET('3. verbruik'!$C$16,AA$1,$I16)*$F16)</f>
        <v/>
      </c>
      <c r="AB16" s="64" t="str">
        <f ca="1">IF($F16="","",OFFSET('3. verbruik'!$C$16,AB$1,$I16)*$F16)</f>
        <v/>
      </c>
      <c r="AC16" s="64" t="str">
        <f ca="1">IF($F16="","",OFFSET('3. verbruik'!$C$16,AC$1,$I16)*$F16)</f>
        <v/>
      </c>
      <c r="AD16" s="64" t="str">
        <f ca="1">IF($F16="","",OFFSET('3. verbruik'!$C$16,AD$1,$I16)*$F16)</f>
        <v/>
      </c>
      <c r="AE16" s="64" t="str">
        <f ca="1">IF($F16="","",OFFSET('3. verbruik'!$C$16,AE$1,$I16)*$F16)</f>
        <v/>
      </c>
      <c r="AF16" s="64" t="str">
        <f ca="1">IF($F16="","",OFFSET('3. verbruik'!$C$16,AF$1,$I16)*$F16)</f>
        <v/>
      </c>
      <c r="AG16" s="64" t="str">
        <f ca="1">IF($F16="","",OFFSET('3. verbruik'!$C$16,AG$1,$I16)*$F16)</f>
        <v/>
      </c>
      <c r="AH16" s="64" t="str">
        <f ca="1">IF($F16="","",OFFSET('3. verbruik'!$C$16,AH$1,$I16)*$F16)</f>
        <v/>
      </c>
      <c r="AI16" s="64">
        <f t="shared" ref="AI16:AI29" ca="1" si="3">SUM(J16:AH16)</f>
        <v>0</v>
      </c>
    </row>
    <row r="17" spans="1:35" x14ac:dyDescent="0.25">
      <c r="A17" s="8" t="s">
        <v>2</v>
      </c>
      <c r="B17" s="24" t="str">
        <f>IF(Blad2!I6="","",Blad2!I6)</f>
        <v/>
      </c>
      <c r="C17" s="24" t="str">
        <f>IF(B17="","",IF(B18="",Blad2!$F$26,B18-1))</f>
        <v/>
      </c>
      <c r="D17" s="31" t="str">
        <f>IF(B17="","",_xlfn.XLOOKUP(B17,Blad2!$B$4:$B$11,Blad2!$C$4:$C$11,0,1,1))</f>
        <v/>
      </c>
      <c r="E17" s="31" t="str">
        <f>IF(B17="","",_xlfn.XLOOKUP(B17,Blad2!$B$13:$B$20,Blad2!$C$13:$C$20,0,1,1))</f>
        <v/>
      </c>
      <c r="F17" s="31" t="str">
        <f t="shared" si="1"/>
        <v/>
      </c>
      <c r="G17" s="29" t="str">
        <f>IF(F17="","",'3. verbruik'!E$41)</f>
        <v/>
      </c>
      <c r="H17" s="25" t="str">
        <f t="shared" si="2"/>
        <v/>
      </c>
      <c r="I17" s="62">
        <f t="shared" ref="I17:I29" si="4">I16+1</f>
        <v>2</v>
      </c>
      <c r="J17" s="64" t="str">
        <f ca="1">IF($F17="","",OFFSET('3. verbruik'!$C$16,J$1,$I17)*$F17)</f>
        <v/>
      </c>
      <c r="K17" s="64" t="str">
        <f ca="1">IF($F17="","",OFFSET('3. verbruik'!$C$16,K$1,$I17)*$F17)</f>
        <v/>
      </c>
      <c r="L17" s="64" t="str">
        <f ca="1">IF($F17="","",OFFSET('3. verbruik'!$C$16,L$1,$I17)*$F17)</f>
        <v/>
      </c>
      <c r="M17" s="64" t="str">
        <f ca="1">IF($F17="","",OFFSET('3. verbruik'!$C$16,M$1,$I17)*$F17)</f>
        <v/>
      </c>
      <c r="N17" s="64" t="str">
        <f ca="1">IF($F17="","",OFFSET('3. verbruik'!$C$16,N$1,$I17)*$F17)</f>
        <v/>
      </c>
      <c r="O17" s="64" t="str">
        <f ca="1">IF($F17="","",OFFSET('3. verbruik'!$C$16,O$1,$I17)*$F17)</f>
        <v/>
      </c>
      <c r="P17" s="64" t="str">
        <f ca="1">IF($F17="","",OFFSET('3. verbruik'!$C$16,P$1,$I17)*$F17)</f>
        <v/>
      </c>
      <c r="Q17" s="64" t="str">
        <f ca="1">IF($F17="","",OFFSET('3. verbruik'!$C$16,Q$1,$I17)*$F17)</f>
        <v/>
      </c>
      <c r="R17" s="64" t="str">
        <f ca="1">IF($F17="","",OFFSET('3. verbruik'!$C$16,R$1,$I17)*$F17)</f>
        <v/>
      </c>
      <c r="S17" s="64" t="str">
        <f ca="1">IF($F17="","",OFFSET('3. verbruik'!$C$16,S$1,$I17)*$F17)</f>
        <v/>
      </c>
      <c r="T17" s="64" t="str">
        <f ca="1">IF($F17="","",OFFSET('3. verbruik'!$C$16,T$1,$I17)*$F17)</f>
        <v/>
      </c>
      <c r="U17" s="64" t="str">
        <f ca="1">IF($F17="","",OFFSET('3. verbruik'!$C$16,U$1,$I17)*$F17)</f>
        <v/>
      </c>
      <c r="V17" s="64" t="str">
        <f ca="1">IF($F17="","",OFFSET('3. verbruik'!$C$16,V$1,$I17)*$F17)</f>
        <v/>
      </c>
      <c r="W17" s="64" t="str">
        <f ca="1">IF($F17="","",OFFSET('3. verbruik'!$C$16,W$1,$I17)*$F17)</f>
        <v/>
      </c>
      <c r="X17" s="64" t="str">
        <f ca="1">IF($F17="","",OFFSET('3. verbruik'!$C$16,X$1,$I17)*$F17)</f>
        <v/>
      </c>
      <c r="Y17" s="64" t="str">
        <f ca="1">IF($F17="","",OFFSET('3. verbruik'!$C$16,Y$1,$I17)*$F17)</f>
        <v/>
      </c>
      <c r="Z17" s="64" t="str">
        <f ca="1">IF($F17="","",OFFSET('3. verbruik'!$C$16,Z$1,$I17)*$F17)</f>
        <v/>
      </c>
      <c r="AA17" s="64" t="str">
        <f ca="1">IF($F17="","",OFFSET('3. verbruik'!$C$16,AA$1,$I17)*$F17)</f>
        <v/>
      </c>
      <c r="AB17" s="64" t="str">
        <f ca="1">IF($F17="","",OFFSET('3. verbruik'!$C$16,AB$1,$I17)*$F17)</f>
        <v/>
      </c>
      <c r="AC17" s="64" t="str">
        <f ca="1">IF($F17="","",OFFSET('3. verbruik'!$C$16,AC$1,$I17)*$F17)</f>
        <v/>
      </c>
      <c r="AD17" s="64" t="str">
        <f ca="1">IF($F17="","",OFFSET('3. verbruik'!$C$16,AD$1,$I17)*$F17)</f>
        <v/>
      </c>
      <c r="AE17" s="64" t="str">
        <f ca="1">IF($F17="","",OFFSET('3. verbruik'!$C$16,AE$1,$I17)*$F17)</f>
        <v/>
      </c>
      <c r="AF17" s="64" t="str">
        <f ca="1">IF($F17="","",OFFSET('3. verbruik'!$C$16,AF$1,$I17)*$F17)</f>
        <v/>
      </c>
      <c r="AG17" s="64" t="str">
        <f ca="1">IF($F17="","",OFFSET('3. verbruik'!$C$16,AG$1,$I17)*$F17)</f>
        <v/>
      </c>
      <c r="AH17" s="64" t="str">
        <f ca="1">IF($F17="","",OFFSET('3. verbruik'!$C$16,AH$1,$I17)*$F17)</f>
        <v/>
      </c>
      <c r="AI17" s="64">
        <f t="shared" ca="1" si="3"/>
        <v>0</v>
      </c>
    </row>
    <row r="18" spans="1:35" x14ac:dyDescent="0.25">
      <c r="A18" s="8" t="s">
        <v>3</v>
      </c>
      <c r="B18" s="24" t="str">
        <f>IF(Blad2!I7="","",Blad2!I7)</f>
        <v/>
      </c>
      <c r="C18" s="24" t="str">
        <f>IF(B18="","",IF(B19="",Blad2!$F$26,B19-1))</f>
        <v/>
      </c>
      <c r="D18" s="31" t="str">
        <f>IF(B18="","",_xlfn.XLOOKUP(B18,Blad2!$B$4:$B$11,Blad2!$C$4:$C$11,0,1,1))</f>
        <v/>
      </c>
      <c r="E18" s="31" t="str">
        <f>IF(B18="","",_xlfn.XLOOKUP(B18,Blad2!$B$13:$B$20,Blad2!$C$13:$C$20,0,1,1))</f>
        <v/>
      </c>
      <c r="F18" s="31" t="str">
        <f t="shared" si="1"/>
        <v/>
      </c>
      <c r="G18" s="29" t="str">
        <f>IF(F18="","",'3. verbruik'!F$41)</f>
        <v/>
      </c>
      <c r="H18" s="25" t="str">
        <f t="shared" si="2"/>
        <v/>
      </c>
      <c r="I18" s="62">
        <f t="shared" si="4"/>
        <v>3</v>
      </c>
      <c r="J18" s="64" t="str">
        <f ca="1">IF($F18="","",OFFSET('3. verbruik'!$C$16,J$1,$I18)*$F18)</f>
        <v/>
      </c>
      <c r="K18" s="64" t="str">
        <f ca="1">IF($F18="","",OFFSET('3. verbruik'!$C$16,K$1,$I18)*$F18)</f>
        <v/>
      </c>
      <c r="L18" s="64" t="str">
        <f ca="1">IF($F18="","",OFFSET('3. verbruik'!$C$16,L$1,$I18)*$F18)</f>
        <v/>
      </c>
      <c r="M18" s="64" t="str">
        <f ca="1">IF($F18="","",OFFSET('3. verbruik'!$C$16,M$1,$I18)*$F18)</f>
        <v/>
      </c>
      <c r="N18" s="64" t="str">
        <f ca="1">IF($F18="","",OFFSET('3. verbruik'!$C$16,N$1,$I18)*$F18)</f>
        <v/>
      </c>
      <c r="O18" s="64" t="str">
        <f ca="1">IF($F18="","",OFFSET('3. verbruik'!$C$16,O$1,$I18)*$F18)</f>
        <v/>
      </c>
      <c r="P18" s="64" t="str">
        <f ca="1">IF($F18="","",OFFSET('3. verbruik'!$C$16,P$1,$I18)*$F18)</f>
        <v/>
      </c>
      <c r="Q18" s="64" t="str">
        <f ca="1">IF($F18="","",OFFSET('3. verbruik'!$C$16,Q$1,$I18)*$F18)</f>
        <v/>
      </c>
      <c r="R18" s="64" t="str">
        <f ca="1">IF($F18="","",OFFSET('3. verbruik'!$C$16,R$1,$I18)*$F18)</f>
        <v/>
      </c>
      <c r="S18" s="64" t="str">
        <f ca="1">IF($F18="","",OFFSET('3. verbruik'!$C$16,S$1,$I18)*$F18)</f>
        <v/>
      </c>
      <c r="T18" s="64" t="str">
        <f ca="1">IF($F18="","",OFFSET('3. verbruik'!$C$16,T$1,$I18)*$F18)</f>
        <v/>
      </c>
      <c r="U18" s="64" t="str">
        <f ca="1">IF($F18="","",OFFSET('3. verbruik'!$C$16,U$1,$I18)*$F18)</f>
        <v/>
      </c>
      <c r="V18" s="64" t="str">
        <f ca="1">IF($F18="","",OFFSET('3. verbruik'!$C$16,V$1,$I18)*$F18)</f>
        <v/>
      </c>
      <c r="W18" s="64" t="str">
        <f ca="1">IF($F18="","",OFFSET('3. verbruik'!$C$16,W$1,$I18)*$F18)</f>
        <v/>
      </c>
      <c r="X18" s="64" t="str">
        <f ca="1">IF($F18="","",OFFSET('3. verbruik'!$C$16,X$1,$I18)*$F18)</f>
        <v/>
      </c>
      <c r="Y18" s="64" t="str">
        <f ca="1">IF($F18="","",OFFSET('3. verbruik'!$C$16,Y$1,$I18)*$F18)</f>
        <v/>
      </c>
      <c r="Z18" s="64" t="str">
        <f ca="1">IF($F18="","",OFFSET('3. verbruik'!$C$16,Z$1,$I18)*$F18)</f>
        <v/>
      </c>
      <c r="AA18" s="64" t="str">
        <f ca="1">IF($F18="","",OFFSET('3. verbruik'!$C$16,AA$1,$I18)*$F18)</f>
        <v/>
      </c>
      <c r="AB18" s="64" t="str">
        <f ca="1">IF($F18="","",OFFSET('3. verbruik'!$C$16,AB$1,$I18)*$F18)</f>
        <v/>
      </c>
      <c r="AC18" s="64" t="str">
        <f ca="1">IF($F18="","",OFFSET('3. verbruik'!$C$16,AC$1,$I18)*$F18)</f>
        <v/>
      </c>
      <c r="AD18" s="64" t="str">
        <f ca="1">IF($F18="","",OFFSET('3. verbruik'!$C$16,AD$1,$I18)*$F18)</f>
        <v/>
      </c>
      <c r="AE18" s="64" t="str">
        <f ca="1">IF($F18="","",OFFSET('3. verbruik'!$C$16,AE$1,$I18)*$F18)</f>
        <v/>
      </c>
      <c r="AF18" s="64" t="str">
        <f ca="1">IF($F18="","",OFFSET('3. verbruik'!$C$16,AF$1,$I18)*$F18)</f>
        <v/>
      </c>
      <c r="AG18" s="64" t="str">
        <f ca="1">IF($F18="","",OFFSET('3. verbruik'!$C$16,AG$1,$I18)*$F18)</f>
        <v/>
      </c>
      <c r="AH18" s="64" t="str">
        <f ca="1">IF($F18="","",OFFSET('3. verbruik'!$C$16,AH$1,$I18)*$F18)</f>
        <v/>
      </c>
      <c r="AI18" s="64">
        <f t="shared" ca="1" si="3"/>
        <v>0</v>
      </c>
    </row>
    <row r="19" spans="1:35" x14ac:dyDescent="0.25">
      <c r="A19" s="8" t="s">
        <v>4</v>
      </c>
      <c r="B19" s="24" t="str">
        <f>IF(Blad2!I8="","",Blad2!I8)</f>
        <v/>
      </c>
      <c r="C19" s="24" t="str">
        <f>IF(B19="","",IF(B20="",Blad2!$F$26,B20-1))</f>
        <v/>
      </c>
      <c r="D19" s="31" t="str">
        <f>IF(B19="","",_xlfn.XLOOKUP(B19,Blad2!$B$4:$B$11,Blad2!$C$4:$C$11,0,1,1))</f>
        <v/>
      </c>
      <c r="E19" s="31" t="str">
        <f>IF(B19="","",_xlfn.XLOOKUP(B19,Blad2!$B$13:$B$20,Blad2!$C$13:$C$20,0,1,1))</f>
        <v/>
      </c>
      <c r="F19" s="31" t="str">
        <f t="shared" si="1"/>
        <v/>
      </c>
      <c r="G19" s="29" t="str">
        <f>IF(F19="","",'3. verbruik'!G$41)</f>
        <v/>
      </c>
      <c r="H19" s="25" t="str">
        <f t="shared" si="2"/>
        <v/>
      </c>
      <c r="I19" s="62">
        <f t="shared" si="4"/>
        <v>4</v>
      </c>
      <c r="J19" s="64" t="str">
        <f ca="1">IF($F19="","",OFFSET('3. verbruik'!$C$16,J$1,$I19)*$F19)</f>
        <v/>
      </c>
      <c r="K19" s="64" t="str">
        <f ca="1">IF($F19="","",OFFSET('3. verbruik'!$C$16,K$1,$I19)*$F19)</f>
        <v/>
      </c>
      <c r="L19" s="64" t="str">
        <f ca="1">IF($F19="","",OFFSET('3. verbruik'!$C$16,L$1,$I19)*$F19)</f>
        <v/>
      </c>
      <c r="M19" s="64" t="str">
        <f ca="1">IF($F19="","",OFFSET('3. verbruik'!$C$16,M$1,$I19)*$F19)</f>
        <v/>
      </c>
      <c r="N19" s="64" t="str">
        <f ca="1">IF($F19="","",OFFSET('3. verbruik'!$C$16,N$1,$I19)*$F19)</f>
        <v/>
      </c>
      <c r="O19" s="64" t="str">
        <f ca="1">IF($F19="","",OFFSET('3. verbruik'!$C$16,O$1,$I19)*$F19)</f>
        <v/>
      </c>
      <c r="P19" s="64" t="str">
        <f ca="1">IF($F19="","",OFFSET('3. verbruik'!$C$16,P$1,$I19)*$F19)</f>
        <v/>
      </c>
      <c r="Q19" s="64" t="str">
        <f ca="1">IF($F19="","",OFFSET('3. verbruik'!$C$16,Q$1,$I19)*$F19)</f>
        <v/>
      </c>
      <c r="R19" s="64" t="str">
        <f ca="1">IF($F19="","",OFFSET('3. verbruik'!$C$16,R$1,$I19)*$F19)</f>
        <v/>
      </c>
      <c r="S19" s="64" t="str">
        <f ca="1">IF($F19="","",OFFSET('3. verbruik'!$C$16,S$1,$I19)*$F19)</f>
        <v/>
      </c>
      <c r="T19" s="64" t="str">
        <f ca="1">IF($F19="","",OFFSET('3. verbruik'!$C$16,T$1,$I19)*$F19)</f>
        <v/>
      </c>
      <c r="U19" s="64" t="str">
        <f ca="1">IF($F19="","",OFFSET('3. verbruik'!$C$16,U$1,$I19)*$F19)</f>
        <v/>
      </c>
      <c r="V19" s="64" t="str">
        <f ca="1">IF($F19="","",OFFSET('3. verbruik'!$C$16,V$1,$I19)*$F19)</f>
        <v/>
      </c>
      <c r="W19" s="64" t="str">
        <f ca="1">IF($F19="","",OFFSET('3. verbruik'!$C$16,W$1,$I19)*$F19)</f>
        <v/>
      </c>
      <c r="X19" s="64" t="str">
        <f ca="1">IF($F19="","",OFFSET('3. verbruik'!$C$16,X$1,$I19)*$F19)</f>
        <v/>
      </c>
      <c r="Y19" s="64" t="str">
        <f ca="1">IF($F19="","",OFFSET('3. verbruik'!$C$16,Y$1,$I19)*$F19)</f>
        <v/>
      </c>
      <c r="Z19" s="64" t="str">
        <f ca="1">IF($F19="","",OFFSET('3. verbruik'!$C$16,Z$1,$I19)*$F19)</f>
        <v/>
      </c>
      <c r="AA19" s="64" t="str">
        <f ca="1">IF($F19="","",OFFSET('3. verbruik'!$C$16,AA$1,$I19)*$F19)</f>
        <v/>
      </c>
      <c r="AB19" s="64" t="str">
        <f ca="1">IF($F19="","",OFFSET('3. verbruik'!$C$16,AB$1,$I19)*$F19)</f>
        <v/>
      </c>
      <c r="AC19" s="64" t="str">
        <f ca="1">IF($F19="","",OFFSET('3. verbruik'!$C$16,AC$1,$I19)*$F19)</f>
        <v/>
      </c>
      <c r="AD19" s="64" t="str">
        <f ca="1">IF($F19="","",OFFSET('3. verbruik'!$C$16,AD$1,$I19)*$F19)</f>
        <v/>
      </c>
      <c r="AE19" s="64" t="str">
        <f ca="1">IF($F19="","",OFFSET('3. verbruik'!$C$16,AE$1,$I19)*$F19)</f>
        <v/>
      </c>
      <c r="AF19" s="64" t="str">
        <f ca="1">IF($F19="","",OFFSET('3. verbruik'!$C$16,AF$1,$I19)*$F19)</f>
        <v/>
      </c>
      <c r="AG19" s="64" t="str">
        <f ca="1">IF($F19="","",OFFSET('3. verbruik'!$C$16,AG$1,$I19)*$F19)</f>
        <v/>
      </c>
      <c r="AH19" s="64" t="str">
        <f ca="1">IF($F19="","",OFFSET('3. verbruik'!$C$16,AH$1,$I19)*$F19)</f>
        <v/>
      </c>
      <c r="AI19" s="64">
        <f t="shared" ca="1" si="3"/>
        <v>0</v>
      </c>
    </row>
    <row r="20" spans="1:35" x14ac:dyDescent="0.25">
      <c r="A20" s="8" t="s">
        <v>5</v>
      </c>
      <c r="B20" s="24" t="str">
        <f>IF(Blad2!I9="","",Blad2!I9)</f>
        <v/>
      </c>
      <c r="C20" s="24" t="str">
        <f>IF(B20="","",IF(B21="",Blad2!$F$26,B21-1))</f>
        <v/>
      </c>
      <c r="D20" s="31" t="str">
        <f>IF(B20="","",_xlfn.XLOOKUP(B20,Blad2!$B$4:$B$11,Blad2!$C$4:$C$11,0,1,1))</f>
        <v/>
      </c>
      <c r="E20" s="31" t="str">
        <f>IF(B20="","",_xlfn.XLOOKUP(B20,Blad2!$B$13:$B$20,Blad2!$C$13:$C$20,0,1,1))</f>
        <v/>
      </c>
      <c r="F20" s="31" t="str">
        <f t="shared" si="1"/>
        <v/>
      </c>
      <c r="G20" s="29" t="str">
        <f>IF(F20="","",'3. verbruik'!H$41)</f>
        <v/>
      </c>
      <c r="H20" s="25" t="str">
        <f t="shared" si="2"/>
        <v/>
      </c>
      <c r="I20" s="62">
        <f t="shared" si="4"/>
        <v>5</v>
      </c>
      <c r="J20" s="64" t="str">
        <f ca="1">IF($F20="","",OFFSET('3. verbruik'!$C$16,J$1,$I20)*$F20)</f>
        <v/>
      </c>
      <c r="K20" s="64" t="str">
        <f ca="1">IF($F20="","",OFFSET('3. verbruik'!$C$16,K$1,$I20)*$F20)</f>
        <v/>
      </c>
      <c r="L20" s="64" t="str">
        <f ca="1">IF($F20="","",OFFSET('3. verbruik'!$C$16,L$1,$I20)*$F20)</f>
        <v/>
      </c>
      <c r="M20" s="64" t="str">
        <f ca="1">IF($F20="","",OFFSET('3. verbruik'!$C$16,M$1,$I20)*$F20)</f>
        <v/>
      </c>
      <c r="N20" s="64" t="str">
        <f ca="1">IF($F20="","",OFFSET('3. verbruik'!$C$16,N$1,$I20)*$F20)</f>
        <v/>
      </c>
      <c r="O20" s="64" t="str">
        <f ca="1">IF($F20="","",OFFSET('3. verbruik'!$C$16,O$1,$I20)*$F20)</f>
        <v/>
      </c>
      <c r="P20" s="64" t="str">
        <f ca="1">IF($F20="","",OFFSET('3. verbruik'!$C$16,P$1,$I20)*$F20)</f>
        <v/>
      </c>
      <c r="Q20" s="64" t="str">
        <f ca="1">IF($F20="","",OFFSET('3. verbruik'!$C$16,Q$1,$I20)*$F20)</f>
        <v/>
      </c>
      <c r="R20" s="64" t="str">
        <f ca="1">IF($F20="","",OFFSET('3. verbruik'!$C$16,R$1,$I20)*$F20)</f>
        <v/>
      </c>
      <c r="S20" s="64" t="str">
        <f ca="1">IF($F20="","",OFFSET('3. verbruik'!$C$16,S$1,$I20)*$F20)</f>
        <v/>
      </c>
      <c r="T20" s="64" t="str">
        <f ca="1">IF($F20="","",OFFSET('3. verbruik'!$C$16,T$1,$I20)*$F20)</f>
        <v/>
      </c>
      <c r="U20" s="64" t="str">
        <f ca="1">IF($F20="","",OFFSET('3. verbruik'!$C$16,U$1,$I20)*$F20)</f>
        <v/>
      </c>
      <c r="V20" s="64" t="str">
        <f ca="1">IF($F20="","",OFFSET('3. verbruik'!$C$16,V$1,$I20)*$F20)</f>
        <v/>
      </c>
      <c r="W20" s="64" t="str">
        <f ca="1">IF($F20="","",OFFSET('3. verbruik'!$C$16,W$1,$I20)*$F20)</f>
        <v/>
      </c>
      <c r="X20" s="64" t="str">
        <f ca="1">IF($F20="","",OFFSET('3. verbruik'!$C$16,X$1,$I20)*$F20)</f>
        <v/>
      </c>
      <c r="Y20" s="64" t="str">
        <f ca="1">IF($F20="","",OFFSET('3. verbruik'!$C$16,Y$1,$I20)*$F20)</f>
        <v/>
      </c>
      <c r="Z20" s="64" t="str">
        <f ca="1">IF($F20="","",OFFSET('3. verbruik'!$C$16,Z$1,$I20)*$F20)</f>
        <v/>
      </c>
      <c r="AA20" s="64" t="str">
        <f ca="1">IF($F20="","",OFFSET('3. verbruik'!$C$16,AA$1,$I20)*$F20)</f>
        <v/>
      </c>
      <c r="AB20" s="64" t="str">
        <f ca="1">IF($F20="","",OFFSET('3. verbruik'!$C$16,AB$1,$I20)*$F20)</f>
        <v/>
      </c>
      <c r="AC20" s="64" t="str">
        <f ca="1">IF($F20="","",OFFSET('3. verbruik'!$C$16,AC$1,$I20)*$F20)</f>
        <v/>
      </c>
      <c r="AD20" s="64" t="str">
        <f ca="1">IF($F20="","",OFFSET('3. verbruik'!$C$16,AD$1,$I20)*$F20)</f>
        <v/>
      </c>
      <c r="AE20" s="64" t="str">
        <f ca="1">IF($F20="","",OFFSET('3. verbruik'!$C$16,AE$1,$I20)*$F20)</f>
        <v/>
      </c>
      <c r="AF20" s="64" t="str">
        <f ca="1">IF($F20="","",OFFSET('3. verbruik'!$C$16,AF$1,$I20)*$F20)</f>
        <v/>
      </c>
      <c r="AG20" s="64" t="str">
        <f ca="1">IF($F20="","",OFFSET('3. verbruik'!$C$16,AG$1,$I20)*$F20)</f>
        <v/>
      </c>
      <c r="AH20" s="64" t="str">
        <f ca="1">IF($F20="","",OFFSET('3. verbruik'!$C$16,AH$1,$I20)*$F20)</f>
        <v/>
      </c>
      <c r="AI20" s="64">
        <f t="shared" ca="1" si="3"/>
        <v>0</v>
      </c>
    </row>
    <row r="21" spans="1:35" x14ac:dyDescent="0.25">
      <c r="A21" s="8" t="s">
        <v>6</v>
      </c>
      <c r="B21" s="24" t="str">
        <f>IF(Blad2!I10="","",Blad2!I10)</f>
        <v/>
      </c>
      <c r="C21" s="24" t="str">
        <f>IF(B21="","",IF(B22="",Blad2!$F$26,B22-1))</f>
        <v/>
      </c>
      <c r="D21" s="31" t="str">
        <f>IF(B21="","",_xlfn.XLOOKUP(B21,Blad2!$B$4:$B$11,Blad2!$C$4:$C$11,0,1,1))</f>
        <v/>
      </c>
      <c r="E21" s="31" t="str">
        <f>IF(B21="","",_xlfn.XLOOKUP(B21,Blad2!$B$13:$B$20,Blad2!$C$13:$C$20,0,1,1))</f>
        <v/>
      </c>
      <c r="F21" s="31" t="str">
        <f t="shared" si="1"/>
        <v/>
      </c>
      <c r="G21" s="29" t="str">
        <f>IF(F21="","",'3. verbruik'!I$41)</f>
        <v/>
      </c>
      <c r="H21" s="25" t="str">
        <f t="shared" si="2"/>
        <v/>
      </c>
      <c r="I21" s="62">
        <f t="shared" si="4"/>
        <v>6</v>
      </c>
      <c r="J21" s="64" t="str">
        <f ca="1">IF($F21="","",OFFSET('3. verbruik'!$C$16,J$1,$I21)*$F21)</f>
        <v/>
      </c>
      <c r="K21" s="64" t="str">
        <f ca="1">IF($F21="","",OFFSET('3. verbruik'!$C$16,K$1,$I21)*$F21)</f>
        <v/>
      </c>
      <c r="L21" s="64" t="str">
        <f ca="1">IF($F21="","",OFFSET('3. verbruik'!$C$16,L$1,$I21)*$F21)</f>
        <v/>
      </c>
      <c r="M21" s="64" t="str">
        <f ca="1">IF($F21="","",OFFSET('3. verbruik'!$C$16,M$1,$I21)*$F21)</f>
        <v/>
      </c>
      <c r="N21" s="64" t="str">
        <f ca="1">IF($F21="","",OFFSET('3. verbruik'!$C$16,N$1,$I21)*$F21)</f>
        <v/>
      </c>
      <c r="O21" s="64" t="str">
        <f ca="1">IF($F21="","",OFFSET('3. verbruik'!$C$16,O$1,$I21)*$F21)</f>
        <v/>
      </c>
      <c r="P21" s="64" t="str">
        <f ca="1">IF($F21="","",OFFSET('3. verbruik'!$C$16,P$1,$I21)*$F21)</f>
        <v/>
      </c>
      <c r="Q21" s="64" t="str">
        <f ca="1">IF($F21="","",OFFSET('3. verbruik'!$C$16,Q$1,$I21)*$F21)</f>
        <v/>
      </c>
      <c r="R21" s="64" t="str">
        <f ca="1">IF($F21="","",OFFSET('3. verbruik'!$C$16,R$1,$I21)*$F21)</f>
        <v/>
      </c>
      <c r="S21" s="64" t="str">
        <f ca="1">IF($F21="","",OFFSET('3. verbruik'!$C$16,S$1,$I21)*$F21)</f>
        <v/>
      </c>
      <c r="T21" s="64" t="str">
        <f ca="1">IF($F21="","",OFFSET('3. verbruik'!$C$16,T$1,$I21)*$F21)</f>
        <v/>
      </c>
      <c r="U21" s="64" t="str">
        <f ca="1">IF($F21="","",OFFSET('3. verbruik'!$C$16,U$1,$I21)*$F21)</f>
        <v/>
      </c>
      <c r="V21" s="64" t="str">
        <f ca="1">IF($F21="","",OFFSET('3. verbruik'!$C$16,V$1,$I21)*$F21)</f>
        <v/>
      </c>
      <c r="W21" s="64" t="str">
        <f ca="1">IF($F21="","",OFFSET('3. verbruik'!$C$16,W$1,$I21)*$F21)</f>
        <v/>
      </c>
      <c r="X21" s="64" t="str">
        <f ca="1">IF($F21="","",OFFSET('3. verbruik'!$C$16,X$1,$I21)*$F21)</f>
        <v/>
      </c>
      <c r="Y21" s="64" t="str">
        <f ca="1">IF($F21="","",OFFSET('3. verbruik'!$C$16,Y$1,$I21)*$F21)</f>
        <v/>
      </c>
      <c r="Z21" s="64" t="str">
        <f ca="1">IF($F21="","",OFFSET('3. verbruik'!$C$16,Z$1,$I21)*$F21)</f>
        <v/>
      </c>
      <c r="AA21" s="64" t="str">
        <f ca="1">IF($F21="","",OFFSET('3. verbruik'!$C$16,AA$1,$I21)*$F21)</f>
        <v/>
      </c>
      <c r="AB21" s="64" t="str">
        <f ca="1">IF($F21="","",OFFSET('3. verbruik'!$C$16,AB$1,$I21)*$F21)</f>
        <v/>
      </c>
      <c r="AC21" s="64" t="str">
        <f ca="1">IF($F21="","",OFFSET('3. verbruik'!$C$16,AC$1,$I21)*$F21)</f>
        <v/>
      </c>
      <c r="AD21" s="64" t="str">
        <f ca="1">IF($F21="","",OFFSET('3. verbruik'!$C$16,AD$1,$I21)*$F21)</f>
        <v/>
      </c>
      <c r="AE21" s="64" t="str">
        <f ca="1">IF($F21="","",OFFSET('3. verbruik'!$C$16,AE$1,$I21)*$F21)</f>
        <v/>
      </c>
      <c r="AF21" s="64" t="str">
        <f ca="1">IF($F21="","",OFFSET('3. verbruik'!$C$16,AF$1,$I21)*$F21)</f>
        <v/>
      </c>
      <c r="AG21" s="64" t="str">
        <f ca="1">IF($F21="","",OFFSET('3. verbruik'!$C$16,AG$1,$I21)*$F21)</f>
        <v/>
      </c>
      <c r="AH21" s="64" t="str">
        <f ca="1">IF($F21="","",OFFSET('3. verbruik'!$C$16,AH$1,$I21)*$F21)</f>
        <v/>
      </c>
      <c r="AI21" s="64">
        <f t="shared" ca="1" si="3"/>
        <v>0</v>
      </c>
    </row>
    <row r="22" spans="1:35" x14ac:dyDescent="0.25">
      <c r="A22" s="8" t="s">
        <v>7</v>
      </c>
      <c r="B22" s="24" t="str">
        <f>IF(Blad2!I11="","",Blad2!I11)</f>
        <v/>
      </c>
      <c r="C22" s="24" t="str">
        <f>IF(B22="","",IF(B23="",Blad2!$F$26,B23-1))</f>
        <v/>
      </c>
      <c r="D22" s="31" t="str">
        <f>IF(B22="","",_xlfn.XLOOKUP(B22,Blad2!$B$4:$B$11,Blad2!$C$4:$C$11,0,1,1))</f>
        <v/>
      </c>
      <c r="E22" s="31" t="str">
        <f>IF(B22="","",_xlfn.XLOOKUP(B22,Blad2!$B$13:$B$20,Blad2!$C$13:$C$20,0,1,1))</f>
        <v/>
      </c>
      <c r="F22" s="31" t="str">
        <f t="shared" si="1"/>
        <v/>
      </c>
      <c r="G22" s="29" t="str">
        <f>IF(F22="","",'3. verbruik'!J$41)</f>
        <v/>
      </c>
      <c r="H22" s="25" t="str">
        <f t="shared" si="2"/>
        <v/>
      </c>
      <c r="I22" s="62">
        <f t="shared" si="4"/>
        <v>7</v>
      </c>
      <c r="J22" s="64" t="str">
        <f ca="1">IF($F22="","",OFFSET('3. verbruik'!$C$16,J$1,$I22)*$F22)</f>
        <v/>
      </c>
      <c r="K22" s="64" t="str">
        <f ca="1">IF($F22="","",OFFSET('3. verbruik'!$C$16,K$1,$I22)*$F22)</f>
        <v/>
      </c>
      <c r="L22" s="64" t="str">
        <f ca="1">IF($F22="","",OFFSET('3. verbruik'!$C$16,L$1,$I22)*$F22)</f>
        <v/>
      </c>
      <c r="M22" s="64" t="str">
        <f ca="1">IF($F22="","",OFFSET('3. verbruik'!$C$16,M$1,$I22)*$F22)</f>
        <v/>
      </c>
      <c r="N22" s="64" t="str">
        <f ca="1">IF($F22="","",OFFSET('3. verbruik'!$C$16,N$1,$I22)*$F22)</f>
        <v/>
      </c>
      <c r="O22" s="64" t="str">
        <f ca="1">IF($F22="","",OFFSET('3. verbruik'!$C$16,O$1,$I22)*$F22)</f>
        <v/>
      </c>
      <c r="P22" s="64" t="str">
        <f ca="1">IF($F22="","",OFFSET('3. verbruik'!$C$16,P$1,$I22)*$F22)</f>
        <v/>
      </c>
      <c r="Q22" s="64" t="str">
        <f ca="1">IF($F22="","",OFFSET('3. verbruik'!$C$16,Q$1,$I22)*$F22)</f>
        <v/>
      </c>
      <c r="R22" s="64" t="str">
        <f ca="1">IF($F22="","",OFFSET('3. verbruik'!$C$16,R$1,$I22)*$F22)</f>
        <v/>
      </c>
      <c r="S22" s="64" t="str">
        <f ca="1">IF($F22="","",OFFSET('3. verbruik'!$C$16,S$1,$I22)*$F22)</f>
        <v/>
      </c>
      <c r="T22" s="64" t="str">
        <f ca="1">IF($F22="","",OFFSET('3. verbruik'!$C$16,T$1,$I22)*$F22)</f>
        <v/>
      </c>
      <c r="U22" s="64" t="str">
        <f ca="1">IF($F22="","",OFFSET('3. verbruik'!$C$16,U$1,$I22)*$F22)</f>
        <v/>
      </c>
      <c r="V22" s="64" t="str">
        <f ca="1">IF($F22="","",OFFSET('3. verbruik'!$C$16,V$1,$I22)*$F22)</f>
        <v/>
      </c>
      <c r="W22" s="64" t="str">
        <f ca="1">IF($F22="","",OFFSET('3. verbruik'!$C$16,W$1,$I22)*$F22)</f>
        <v/>
      </c>
      <c r="X22" s="64" t="str">
        <f ca="1">IF($F22="","",OFFSET('3. verbruik'!$C$16,X$1,$I22)*$F22)</f>
        <v/>
      </c>
      <c r="Y22" s="64" t="str">
        <f ca="1">IF($F22="","",OFFSET('3. verbruik'!$C$16,Y$1,$I22)*$F22)</f>
        <v/>
      </c>
      <c r="Z22" s="64" t="str">
        <f ca="1">IF($F22="","",OFFSET('3. verbruik'!$C$16,Z$1,$I22)*$F22)</f>
        <v/>
      </c>
      <c r="AA22" s="64" t="str">
        <f ca="1">IF($F22="","",OFFSET('3. verbruik'!$C$16,AA$1,$I22)*$F22)</f>
        <v/>
      </c>
      <c r="AB22" s="64" t="str">
        <f ca="1">IF($F22="","",OFFSET('3. verbruik'!$C$16,AB$1,$I22)*$F22)</f>
        <v/>
      </c>
      <c r="AC22" s="64" t="str">
        <f ca="1">IF($F22="","",OFFSET('3. verbruik'!$C$16,AC$1,$I22)*$F22)</f>
        <v/>
      </c>
      <c r="AD22" s="64" t="str">
        <f ca="1">IF($F22="","",OFFSET('3. verbruik'!$C$16,AD$1,$I22)*$F22)</f>
        <v/>
      </c>
      <c r="AE22" s="64" t="str">
        <f ca="1">IF($F22="","",OFFSET('3. verbruik'!$C$16,AE$1,$I22)*$F22)</f>
        <v/>
      </c>
      <c r="AF22" s="64" t="str">
        <f ca="1">IF($F22="","",OFFSET('3. verbruik'!$C$16,AF$1,$I22)*$F22)</f>
        <v/>
      </c>
      <c r="AG22" s="64" t="str">
        <f ca="1">IF($F22="","",OFFSET('3. verbruik'!$C$16,AG$1,$I22)*$F22)</f>
        <v/>
      </c>
      <c r="AH22" s="64" t="str">
        <f ca="1">IF($F22="","",OFFSET('3. verbruik'!$C$16,AH$1,$I22)*$F22)</f>
        <v/>
      </c>
      <c r="AI22" s="64">
        <f t="shared" ca="1" si="3"/>
        <v>0</v>
      </c>
    </row>
    <row r="23" spans="1:35" x14ac:dyDescent="0.25">
      <c r="A23" s="8" t="s">
        <v>67</v>
      </c>
      <c r="B23" s="24" t="str">
        <f>IF(Blad2!I12="","",Blad2!I12)</f>
        <v/>
      </c>
      <c r="C23" s="24" t="str">
        <f>IF(B23="","",IF(B24="",Blad2!$F$26,B24-1))</f>
        <v/>
      </c>
      <c r="D23" s="31" t="str">
        <f>IF(B23="","",_xlfn.XLOOKUP(B23,Blad2!$B$4:$B$11,Blad2!$C$4:$C$11,0,1,1))</f>
        <v/>
      </c>
      <c r="E23" s="31" t="str">
        <f>IF(B23="","",_xlfn.XLOOKUP(B23,Blad2!$B$13:$B$20,Blad2!$C$13:$C$20,0,1,1))</f>
        <v/>
      </c>
      <c r="F23" s="31" t="str">
        <f t="shared" ref="F23:F29" si="5">IF(C23&lt;&gt;"",E23-D23,"")</f>
        <v/>
      </c>
      <c r="G23" s="29" t="str">
        <f>IF(F23="","",'3. verbruik'!K$41)</f>
        <v/>
      </c>
      <c r="H23" s="25" t="str">
        <f t="shared" si="2"/>
        <v/>
      </c>
      <c r="I23" s="62">
        <f t="shared" si="4"/>
        <v>8</v>
      </c>
      <c r="J23" s="64" t="str">
        <f ca="1">IF($F23="","",OFFSET('3. verbruik'!$C$16,J$1,$I23)*$F23)</f>
        <v/>
      </c>
      <c r="K23" s="64" t="str">
        <f ca="1">IF($F23="","",OFFSET('3. verbruik'!$C$16,K$1,$I23)*$F23)</f>
        <v/>
      </c>
      <c r="L23" s="64" t="str">
        <f ca="1">IF($F23="","",OFFSET('3. verbruik'!$C$16,L$1,$I23)*$F23)</f>
        <v/>
      </c>
      <c r="M23" s="64" t="str">
        <f ca="1">IF($F23="","",OFFSET('3. verbruik'!$C$16,M$1,$I23)*$F23)</f>
        <v/>
      </c>
      <c r="N23" s="64" t="str">
        <f ca="1">IF($F23="","",OFFSET('3. verbruik'!$C$16,N$1,$I23)*$F23)</f>
        <v/>
      </c>
      <c r="O23" s="64" t="str">
        <f ca="1">IF($F23="","",OFFSET('3. verbruik'!$C$16,O$1,$I23)*$F23)</f>
        <v/>
      </c>
      <c r="P23" s="64" t="str">
        <f ca="1">IF($F23="","",OFFSET('3. verbruik'!$C$16,P$1,$I23)*$F23)</f>
        <v/>
      </c>
      <c r="Q23" s="64" t="str">
        <f ca="1">IF($F23="","",OFFSET('3. verbruik'!$C$16,Q$1,$I23)*$F23)</f>
        <v/>
      </c>
      <c r="R23" s="64" t="str">
        <f ca="1">IF($F23="","",OFFSET('3. verbruik'!$C$16,R$1,$I23)*$F23)</f>
        <v/>
      </c>
      <c r="S23" s="64" t="str">
        <f ca="1">IF($F23="","",OFFSET('3. verbruik'!$C$16,S$1,$I23)*$F23)</f>
        <v/>
      </c>
      <c r="T23" s="64" t="str">
        <f ca="1">IF($F23="","",OFFSET('3. verbruik'!$C$16,T$1,$I23)*$F23)</f>
        <v/>
      </c>
      <c r="U23" s="64" t="str">
        <f ca="1">IF($F23="","",OFFSET('3. verbruik'!$C$16,U$1,$I23)*$F23)</f>
        <v/>
      </c>
      <c r="V23" s="64" t="str">
        <f ca="1">IF($F23="","",OFFSET('3. verbruik'!$C$16,V$1,$I23)*$F23)</f>
        <v/>
      </c>
      <c r="W23" s="64" t="str">
        <f ca="1">IF($F23="","",OFFSET('3. verbruik'!$C$16,W$1,$I23)*$F23)</f>
        <v/>
      </c>
      <c r="X23" s="64" t="str">
        <f ca="1">IF($F23="","",OFFSET('3. verbruik'!$C$16,X$1,$I23)*$F23)</f>
        <v/>
      </c>
      <c r="Y23" s="64" t="str">
        <f ca="1">IF($F23="","",OFFSET('3. verbruik'!$C$16,Y$1,$I23)*$F23)</f>
        <v/>
      </c>
      <c r="Z23" s="64" t="str">
        <f ca="1">IF($F23="","",OFFSET('3. verbruik'!$C$16,Z$1,$I23)*$F23)</f>
        <v/>
      </c>
      <c r="AA23" s="64" t="str">
        <f ca="1">IF($F23="","",OFFSET('3. verbruik'!$C$16,AA$1,$I23)*$F23)</f>
        <v/>
      </c>
      <c r="AB23" s="64" t="str">
        <f ca="1">IF($F23="","",OFFSET('3. verbruik'!$C$16,AB$1,$I23)*$F23)</f>
        <v/>
      </c>
      <c r="AC23" s="64" t="str">
        <f ca="1">IF($F23="","",OFFSET('3. verbruik'!$C$16,AC$1,$I23)*$F23)</f>
        <v/>
      </c>
      <c r="AD23" s="64" t="str">
        <f ca="1">IF($F23="","",OFFSET('3. verbruik'!$C$16,AD$1,$I23)*$F23)</f>
        <v/>
      </c>
      <c r="AE23" s="64" t="str">
        <f ca="1">IF($F23="","",OFFSET('3. verbruik'!$C$16,AE$1,$I23)*$F23)</f>
        <v/>
      </c>
      <c r="AF23" s="64" t="str">
        <f ca="1">IF($F23="","",OFFSET('3. verbruik'!$C$16,AF$1,$I23)*$F23)</f>
        <v/>
      </c>
      <c r="AG23" s="64" t="str">
        <f ca="1">IF($F23="","",OFFSET('3. verbruik'!$C$16,AG$1,$I23)*$F23)</f>
        <v/>
      </c>
      <c r="AH23" s="64" t="str">
        <f ca="1">IF($F23="","",OFFSET('3. verbruik'!$C$16,AH$1,$I23)*$F23)</f>
        <v/>
      </c>
      <c r="AI23" s="64">
        <f t="shared" ca="1" si="3"/>
        <v>0</v>
      </c>
    </row>
    <row r="24" spans="1:35" x14ac:dyDescent="0.25">
      <c r="A24" s="8" t="s">
        <v>68</v>
      </c>
      <c r="B24" s="24" t="str">
        <f>IF(Blad2!I13="","",Blad2!I13)</f>
        <v/>
      </c>
      <c r="C24" s="24" t="str">
        <f>IF(B24="","",IF(B25="",Blad2!$F$26,B25-1))</f>
        <v/>
      </c>
      <c r="D24" s="31" t="str">
        <f>IF(B24="","",_xlfn.XLOOKUP(B24,Blad2!$B$4:$B$11,Blad2!$C$4:$C$11,0,1,1))</f>
        <v/>
      </c>
      <c r="E24" s="31" t="str">
        <f>IF(B24="","",_xlfn.XLOOKUP(B24,Blad2!$B$13:$B$20,Blad2!$C$13:$C$20,0,1,1))</f>
        <v/>
      </c>
      <c r="F24" s="31" t="str">
        <f t="shared" si="5"/>
        <v/>
      </c>
      <c r="G24" s="29" t="str">
        <f>IF(F24="","",'3. verbruik'!L$41)</f>
        <v/>
      </c>
      <c r="H24" s="25" t="str">
        <f t="shared" si="2"/>
        <v/>
      </c>
      <c r="I24" s="62">
        <f t="shared" si="4"/>
        <v>9</v>
      </c>
      <c r="J24" s="64" t="str">
        <f ca="1">IF($F24="","",OFFSET('3. verbruik'!$C$16,J$1,$I24)*$F24)</f>
        <v/>
      </c>
      <c r="K24" s="64" t="str">
        <f ca="1">IF($F24="","",OFFSET('3. verbruik'!$C$16,K$1,$I24)*$F24)</f>
        <v/>
      </c>
      <c r="L24" s="64" t="str">
        <f ca="1">IF($F24="","",OFFSET('3. verbruik'!$C$16,L$1,$I24)*$F24)</f>
        <v/>
      </c>
      <c r="M24" s="64" t="str">
        <f ca="1">IF($F24="","",OFFSET('3. verbruik'!$C$16,M$1,$I24)*$F24)</f>
        <v/>
      </c>
      <c r="N24" s="64" t="str">
        <f ca="1">IF($F24="","",OFFSET('3. verbruik'!$C$16,N$1,$I24)*$F24)</f>
        <v/>
      </c>
      <c r="O24" s="64" t="str">
        <f ca="1">IF($F24="","",OFFSET('3. verbruik'!$C$16,O$1,$I24)*$F24)</f>
        <v/>
      </c>
      <c r="P24" s="64" t="str">
        <f ca="1">IF($F24="","",OFFSET('3. verbruik'!$C$16,P$1,$I24)*$F24)</f>
        <v/>
      </c>
      <c r="Q24" s="64" t="str">
        <f ca="1">IF($F24="","",OFFSET('3. verbruik'!$C$16,Q$1,$I24)*$F24)</f>
        <v/>
      </c>
      <c r="R24" s="64" t="str">
        <f ca="1">IF($F24="","",OFFSET('3. verbruik'!$C$16,R$1,$I24)*$F24)</f>
        <v/>
      </c>
      <c r="S24" s="64" t="str">
        <f ca="1">IF($F24="","",OFFSET('3. verbruik'!$C$16,S$1,$I24)*$F24)</f>
        <v/>
      </c>
      <c r="T24" s="64" t="str">
        <f ca="1">IF($F24="","",OFFSET('3. verbruik'!$C$16,T$1,$I24)*$F24)</f>
        <v/>
      </c>
      <c r="U24" s="64" t="str">
        <f ca="1">IF($F24="","",OFFSET('3. verbruik'!$C$16,U$1,$I24)*$F24)</f>
        <v/>
      </c>
      <c r="V24" s="64" t="str">
        <f ca="1">IF($F24="","",OFFSET('3. verbruik'!$C$16,V$1,$I24)*$F24)</f>
        <v/>
      </c>
      <c r="W24" s="64" t="str">
        <f ca="1">IF($F24="","",OFFSET('3. verbruik'!$C$16,W$1,$I24)*$F24)</f>
        <v/>
      </c>
      <c r="X24" s="64" t="str">
        <f ca="1">IF($F24="","",OFFSET('3. verbruik'!$C$16,X$1,$I24)*$F24)</f>
        <v/>
      </c>
      <c r="Y24" s="64" t="str">
        <f ca="1">IF($F24="","",OFFSET('3. verbruik'!$C$16,Y$1,$I24)*$F24)</f>
        <v/>
      </c>
      <c r="Z24" s="64" t="str">
        <f ca="1">IF($F24="","",OFFSET('3. verbruik'!$C$16,Z$1,$I24)*$F24)</f>
        <v/>
      </c>
      <c r="AA24" s="64" t="str">
        <f ca="1">IF($F24="","",OFFSET('3. verbruik'!$C$16,AA$1,$I24)*$F24)</f>
        <v/>
      </c>
      <c r="AB24" s="64" t="str">
        <f ca="1">IF($F24="","",OFFSET('3. verbruik'!$C$16,AB$1,$I24)*$F24)</f>
        <v/>
      </c>
      <c r="AC24" s="64" t="str">
        <f ca="1">IF($F24="","",OFFSET('3. verbruik'!$C$16,AC$1,$I24)*$F24)</f>
        <v/>
      </c>
      <c r="AD24" s="64" t="str">
        <f ca="1">IF($F24="","",OFFSET('3. verbruik'!$C$16,AD$1,$I24)*$F24)</f>
        <v/>
      </c>
      <c r="AE24" s="64" t="str">
        <f ca="1">IF($F24="","",OFFSET('3. verbruik'!$C$16,AE$1,$I24)*$F24)</f>
        <v/>
      </c>
      <c r="AF24" s="64" t="str">
        <f ca="1">IF($F24="","",OFFSET('3. verbruik'!$C$16,AF$1,$I24)*$F24)</f>
        <v/>
      </c>
      <c r="AG24" s="64" t="str">
        <f ca="1">IF($F24="","",OFFSET('3. verbruik'!$C$16,AG$1,$I24)*$F24)</f>
        <v/>
      </c>
      <c r="AH24" s="64" t="str">
        <f ca="1">IF($F24="","",OFFSET('3. verbruik'!$C$16,AH$1,$I24)*$F24)</f>
        <v/>
      </c>
      <c r="AI24" s="64">
        <f t="shared" ca="1" si="3"/>
        <v>0</v>
      </c>
    </row>
    <row r="25" spans="1:35" x14ac:dyDescent="0.25">
      <c r="A25" s="8" t="s">
        <v>69</v>
      </c>
      <c r="B25" s="24" t="str">
        <f>IF(Blad2!I14="","",Blad2!I14)</f>
        <v/>
      </c>
      <c r="C25" s="24" t="str">
        <f>IF(B25="","",IF(B26="",Blad2!$F$26,B26-1))</f>
        <v/>
      </c>
      <c r="D25" s="31" t="str">
        <f>IF(B25="","",_xlfn.XLOOKUP(B25,Blad2!$B$4:$B$11,Blad2!$C$4:$C$11,0,1,1))</f>
        <v/>
      </c>
      <c r="E25" s="31" t="str">
        <f>IF(B25="","",_xlfn.XLOOKUP(B25,Blad2!$B$13:$B$20,Blad2!$C$13:$C$20,0,1,1))</f>
        <v/>
      </c>
      <c r="F25" s="31" t="str">
        <f t="shared" si="5"/>
        <v/>
      </c>
      <c r="G25" s="29" t="str">
        <f>IF(F25="","",'3. verbruik'!M$41)</f>
        <v/>
      </c>
      <c r="H25" s="25" t="str">
        <f t="shared" si="2"/>
        <v/>
      </c>
      <c r="I25" s="62">
        <f t="shared" si="4"/>
        <v>10</v>
      </c>
      <c r="J25" s="64" t="str">
        <f ca="1">IF($F25="","",OFFSET('3. verbruik'!$C$16,J$1,$I25)*$F25)</f>
        <v/>
      </c>
      <c r="K25" s="64" t="str">
        <f ca="1">IF($F25="","",OFFSET('3. verbruik'!$C$16,K$1,$I25)*$F25)</f>
        <v/>
      </c>
      <c r="L25" s="64" t="str">
        <f ca="1">IF($F25="","",OFFSET('3. verbruik'!$C$16,L$1,$I25)*$F25)</f>
        <v/>
      </c>
      <c r="M25" s="64" t="str">
        <f ca="1">IF($F25="","",OFFSET('3. verbruik'!$C$16,M$1,$I25)*$F25)</f>
        <v/>
      </c>
      <c r="N25" s="64" t="str">
        <f ca="1">IF($F25="","",OFFSET('3. verbruik'!$C$16,N$1,$I25)*$F25)</f>
        <v/>
      </c>
      <c r="O25" s="64" t="str">
        <f ca="1">IF($F25="","",OFFSET('3. verbruik'!$C$16,O$1,$I25)*$F25)</f>
        <v/>
      </c>
      <c r="P25" s="64" t="str">
        <f ca="1">IF($F25="","",OFFSET('3. verbruik'!$C$16,P$1,$I25)*$F25)</f>
        <v/>
      </c>
      <c r="Q25" s="64" t="str">
        <f ca="1">IF($F25="","",OFFSET('3. verbruik'!$C$16,Q$1,$I25)*$F25)</f>
        <v/>
      </c>
      <c r="R25" s="64" t="str">
        <f ca="1">IF($F25="","",OFFSET('3. verbruik'!$C$16,R$1,$I25)*$F25)</f>
        <v/>
      </c>
      <c r="S25" s="64" t="str">
        <f ca="1">IF($F25="","",OFFSET('3. verbruik'!$C$16,S$1,$I25)*$F25)</f>
        <v/>
      </c>
      <c r="T25" s="64" t="str">
        <f ca="1">IF($F25="","",OFFSET('3. verbruik'!$C$16,T$1,$I25)*$F25)</f>
        <v/>
      </c>
      <c r="U25" s="64" t="str">
        <f ca="1">IF($F25="","",OFFSET('3. verbruik'!$C$16,U$1,$I25)*$F25)</f>
        <v/>
      </c>
      <c r="V25" s="64" t="str">
        <f ca="1">IF($F25="","",OFFSET('3. verbruik'!$C$16,V$1,$I25)*$F25)</f>
        <v/>
      </c>
      <c r="W25" s="64" t="str">
        <f ca="1">IF($F25="","",OFFSET('3. verbruik'!$C$16,W$1,$I25)*$F25)</f>
        <v/>
      </c>
      <c r="X25" s="64" t="str">
        <f ca="1">IF($F25="","",OFFSET('3. verbruik'!$C$16,X$1,$I25)*$F25)</f>
        <v/>
      </c>
      <c r="Y25" s="64" t="str">
        <f ca="1">IF($F25="","",OFFSET('3. verbruik'!$C$16,Y$1,$I25)*$F25)</f>
        <v/>
      </c>
      <c r="Z25" s="64" t="str">
        <f ca="1">IF($F25="","",OFFSET('3. verbruik'!$C$16,Z$1,$I25)*$F25)</f>
        <v/>
      </c>
      <c r="AA25" s="64" t="str">
        <f ca="1">IF($F25="","",OFFSET('3. verbruik'!$C$16,AA$1,$I25)*$F25)</f>
        <v/>
      </c>
      <c r="AB25" s="64" t="str">
        <f ca="1">IF($F25="","",OFFSET('3. verbruik'!$C$16,AB$1,$I25)*$F25)</f>
        <v/>
      </c>
      <c r="AC25" s="64" t="str">
        <f ca="1">IF($F25="","",OFFSET('3. verbruik'!$C$16,AC$1,$I25)*$F25)</f>
        <v/>
      </c>
      <c r="AD25" s="64" t="str">
        <f ca="1">IF($F25="","",OFFSET('3. verbruik'!$C$16,AD$1,$I25)*$F25)</f>
        <v/>
      </c>
      <c r="AE25" s="64" t="str">
        <f ca="1">IF($F25="","",OFFSET('3. verbruik'!$C$16,AE$1,$I25)*$F25)</f>
        <v/>
      </c>
      <c r="AF25" s="64" t="str">
        <f ca="1">IF($F25="","",OFFSET('3. verbruik'!$C$16,AF$1,$I25)*$F25)</f>
        <v/>
      </c>
      <c r="AG25" s="64" t="str">
        <f ca="1">IF($F25="","",OFFSET('3. verbruik'!$C$16,AG$1,$I25)*$F25)</f>
        <v/>
      </c>
      <c r="AH25" s="64" t="str">
        <f ca="1">IF($F25="","",OFFSET('3. verbruik'!$C$16,AH$1,$I25)*$F25)</f>
        <v/>
      </c>
      <c r="AI25" s="64">
        <f t="shared" ca="1" si="3"/>
        <v>0</v>
      </c>
    </row>
    <row r="26" spans="1:35" x14ac:dyDescent="0.25">
      <c r="A26" s="8" t="s">
        <v>70</v>
      </c>
      <c r="B26" s="24" t="str">
        <f>IF(Blad2!I15="","",Blad2!I15)</f>
        <v/>
      </c>
      <c r="C26" s="24" t="str">
        <f>IF(B26="","",IF(B27="",Blad2!$F$26,B27-1))</f>
        <v/>
      </c>
      <c r="D26" s="31" t="str">
        <f>IF(B26="","",_xlfn.XLOOKUP(B26,Blad2!$B$4:$B$11,Blad2!$C$4:$C$11,0,1,1))</f>
        <v/>
      </c>
      <c r="E26" s="31" t="str">
        <f>IF(B26="","",_xlfn.XLOOKUP(B26,Blad2!$B$13:$B$20,Blad2!$C$13:$C$20,0,1,1))</f>
        <v/>
      </c>
      <c r="F26" s="31" t="str">
        <f t="shared" si="5"/>
        <v/>
      </c>
      <c r="G26" s="29" t="str">
        <f>IF(F26="","",'3. verbruik'!N$41)</f>
        <v/>
      </c>
      <c r="H26" s="25" t="str">
        <f t="shared" si="2"/>
        <v/>
      </c>
      <c r="I26" s="62">
        <f t="shared" si="4"/>
        <v>11</v>
      </c>
      <c r="J26" s="64" t="str">
        <f ca="1">IF($F26="","",OFFSET('3. verbruik'!$C$16,J$1,$I26)*$F26)</f>
        <v/>
      </c>
      <c r="K26" s="64" t="str">
        <f ca="1">IF($F26="","",OFFSET('3. verbruik'!$C$16,K$1,$I26)*$F26)</f>
        <v/>
      </c>
      <c r="L26" s="64" t="str">
        <f ca="1">IF($F26="","",OFFSET('3. verbruik'!$C$16,L$1,$I26)*$F26)</f>
        <v/>
      </c>
      <c r="M26" s="64" t="str">
        <f ca="1">IF($F26="","",OFFSET('3. verbruik'!$C$16,M$1,$I26)*$F26)</f>
        <v/>
      </c>
      <c r="N26" s="64" t="str">
        <f ca="1">IF($F26="","",OFFSET('3. verbruik'!$C$16,N$1,$I26)*$F26)</f>
        <v/>
      </c>
      <c r="O26" s="64" t="str">
        <f ca="1">IF($F26="","",OFFSET('3. verbruik'!$C$16,O$1,$I26)*$F26)</f>
        <v/>
      </c>
      <c r="P26" s="64" t="str">
        <f ca="1">IF($F26="","",OFFSET('3. verbruik'!$C$16,P$1,$I26)*$F26)</f>
        <v/>
      </c>
      <c r="Q26" s="64" t="str">
        <f ca="1">IF($F26="","",OFFSET('3. verbruik'!$C$16,Q$1,$I26)*$F26)</f>
        <v/>
      </c>
      <c r="R26" s="64" t="str">
        <f ca="1">IF($F26="","",OFFSET('3. verbruik'!$C$16,R$1,$I26)*$F26)</f>
        <v/>
      </c>
      <c r="S26" s="64" t="str">
        <f ca="1">IF($F26="","",OFFSET('3. verbruik'!$C$16,S$1,$I26)*$F26)</f>
        <v/>
      </c>
      <c r="T26" s="64" t="str">
        <f ca="1">IF($F26="","",OFFSET('3. verbruik'!$C$16,T$1,$I26)*$F26)</f>
        <v/>
      </c>
      <c r="U26" s="64" t="str">
        <f ca="1">IF($F26="","",OFFSET('3. verbruik'!$C$16,U$1,$I26)*$F26)</f>
        <v/>
      </c>
      <c r="V26" s="64" t="str">
        <f ca="1">IF($F26="","",OFFSET('3. verbruik'!$C$16,V$1,$I26)*$F26)</f>
        <v/>
      </c>
      <c r="W26" s="64" t="str">
        <f ca="1">IF($F26="","",OFFSET('3. verbruik'!$C$16,W$1,$I26)*$F26)</f>
        <v/>
      </c>
      <c r="X26" s="64" t="str">
        <f ca="1">IF($F26="","",OFFSET('3. verbruik'!$C$16,X$1,$I26)*$F26)</f>
        <v/>
      </c>
      <c r="Y26" s="64" t="str">
        <f ca="1">IF($F26="","",OFFSET('3. verbruik'!$C$16,Y$1,$I26)*$F26)</f>
        <v/>
      </c>
      <c r="Z26" s="64" t="str">
        <f ca="1">IF($F26="","",OFFSET('3. verbruik'!$C$16,Z$1,$I26)*$F26)</f>
        <v/>
      </c>
      <c r="AA26" s="64" t="str">
        <f ca="1">IF($F26="","",OFFSET('3. verbruik'!$C$16,AA$1,$I26)*$F26)</f>
        <v/>
      </c>
      <c r="AB26" s="64" t="str">
        <f ca="1">IF($F26="","",OFFSET('3. verbruik'!$C$16,AB$1,$I26)*$F26)</f>
        <v/>
      </c>
      <c r="AC26" s="64" t="str">
        <f ca="1">IF($F26="","",OFFSET('3. verbruik'!$C$16,AC$1,$I26)*$F26)</f>
        <v/>
      </c>
      <c r="AD26" s="64" t="str">
        <f ca="1">IF($F26="","",OFFSET('3. verbruik'!$C$16,AD$1,$I26)*$F26)</f>
        <v/>
      </c>
      <c r="AE26" s="64" t="str">
        <f ca="1">IF($F26="","",OFFSET('3. verbruik'!$C$16,AE$1,$I26)*$F26)</f>
        <v/>
      </c>
      <c r="AF26" s="64" t="str">
        <f ca="1">IF($F26="","",OFFSET('3. verbruik'!$C$16,AF$1,$I26)*$F26)</f>
        <v/>
      </c>
      <c r="AG26" s="64" t="str">
        <f ca="1">IF($F26="","",OFFSET('3. verbruik'!$C$16,AG$1,$I26)*$F26)</f>
        <v/>
      </c>
      <c r="AH26" s="64" t="str">
        <f ca="1">IF($F26="","",OFFSET('3. verbruik'!$C$16,AH$1,$I26)*$F26)</f>
        <v/>
      </c>
      <c r="AI26" s="64">
        <f t="shared" ca="1" si="3"/>
        <v>0</v>
      </c>
    </row>
    <row r="27" spans="1:35" x14ac:dyDescent="0.25">
      <c r="A27" s="8" t="s">
        <v>71</v>
      </c>
      <c r="B27" s="24" t="str">
        <f>IF(Blad2!I16="","",Blad2!I16)</f>
        <v/>
      </c>
      <c r="C27" s="24" t="str">
        <f>IF(B27="","",IF(B28="",Blad2!$F$26,B28-1))</f>
        <v/>
      </c>
      <c r="D27" s="31" t="str">
        <f>IF(B27="","",_xlfn.XLOOKUP(B27,Blad2!$B$4:$B$11,Blad2!$C$4:$C$11,0,1,1))</f>
        <v/>
      </c>
      <c r="E27" s="31" t="str">
        <f>IF(B27="","",_xlfn.XLOOKUP(B27,Blad2!$B$13:$B$20,Blad2!$C$13:$C$20,0,1,1))</f>
        <v/>
      </c>
      <c r="F27" s="31" t="str">
        <f t="shared" si="5"/>
        <v/>
      </c>
      <c r="G27" s="29" t="str">
        <f>IF(F27="","",'3. verbruik'!O$41)</f>
        <v/>
      </c>
      <c r="H27" s="25" t="str">
        <f t="shared" si="2"/>
        <v/>
      </c>
      <c r="I27" s="62">
        <f t="shared" si="4"/>
        <v>12</v>
      </c>
      <c r="J27" s="64" t="str">
        <f ca="1">IF($F27="","",OFFSET('3. verbruik'!$C$16,J$1,$I27)*$F27)</f>
        <v/>
      </c>
      <c r="K27" s="64" t="str">
        <f ca="1">IF($F27="","",OFFSET('3. verbruik'!$C$16,K$1,$I27)*$F27)</f>
        <v/>
      </c>
      <c r="L27" s="64" t="str">
        <f ca="1">IF($F27="","",OFFSET('3. verbruik'!$C$16,L$1,$I27)*$F27)</f>
        <v/>
      </c>
      <c r="M27" s="64" t="str">
        <f ca="1">IF($F27="","",OFFSET('3. verbruik'!$C$16,M$1,$I27)*$F27)</f>
        <v/>
      </c>
      <c r="N27" s="64" t="str">
        <f ca="1">IF($F27="","",OFFSET('3. verbruik'!$C$16,N$1,$I27)*$F27)</f>
        <v/>
      </c>
      <c r="O27" s="64" t="str">
        <f ca="1">IF($F27="","",OFFSET('3. verbruik'!$C$16,O$1,$I27)*$F27)</f>
        <v/>
      </c>
      <c r="P27" s="64" t="str">
        <f ca="1">IF($F27="","",OFFSET('3. verbruik'!$C$16,P$1,$I27)*$F27)</f>
        <v/>
      </c>
      <c r="Q27" s="64" t="str">
        <f ca="1">IF($F27="","",OFFSET('3. verbruik'!$C$16,Q$1,$I27)*$F27)</f>
        <v/>
      </c>
      <c r="R27" s="64" t="str">
        <f ca="1">IF($F27="","",OFFSET('3. verbruik'!$C$16,R$1,$I27)*$F27)</f>
        <v/>
      </c>
      <c r="S27" s="64" t="str">
        <f ca="1">IF($F27="","",OFFSET('3. verbruik'!$C$16,S$1,$I27)*$F27)</f>
        <v/>
      </c>
      <c r="T27" s="64" t="str">
        <f ca="1">IF($F27="","",OFFSET('3. verbruik'!$C$16,T$1,$I27)*$F27)</f>
        <v/>
      </c>
      <c r="U27" s="64" t="str">
        <f ca="1">IF($F27="","",OFFSET('3. verbruik'!$C$16,U$1,$I27)*$F27)</f>
        <v/>
      </c>
      <c r="V27" s="64" t="str">
        <f ca="1">IF($F27="","",OFFSET('3. verbruik'!$C$16,V$1,$I27)*$F27)</f>
        <v/>
      </c>
      <c r="W27" s="64" t="str">
        <f ca="1">IF($F27="","",OFFSET('3. verbruik'!$C$16,W$1,$I27)*$F27)</f>
        <v/>
      </c>
      <c r="X27" s="64" t="str">
        <f ca="1">IF($F27="","",OFFSET('3. verbruik'!$C$16,X$1,$I27)*$F27)</f>
        <v/>
      </c>
      <c r="Y27" s="64" t="str">
        <f ca="1">IF($F27="","",OFFSET('3. verbruik'!$C$16,Y$1,$I27)*$F27)</f>
        <v/>
      </c>
      <c r="Z27" s="64" t="str">
        <f ca="1">IF($F27="","",OFFSET('3. verbruik'!$C$16,Z$1,$I27)*$F27)</f>
        <v/>
      </c>
      <c r="AA27" s="64" t="str">
        <f ca="1">IF($F27="","",OFFSET('3. verbruik'!$C$16,AA$1,$I27)*$F27)</f>
        <v/>
      </c>
      <c r="AB27" s="64" t="str">
        <f ca="1">IF($F27="","",OFFSET('3. verbruik'!$C$16,AB$1,$I27)*$F27)</f>
        <v/>
      </c>
      <c r="AC27" s="64" t="str">
        <f ca="1">IF($F27="","",OFFSET('3. verbruik'!$C$16,AC$1,$I27)*$F27)</f>
        <v/>
      </c>
      <c r="AD27" s="64" t="str">
        <f ca="1">IF($F27="","",OFFSET('3. verbruik'!$C$16,AD$1,$I27)*$F27)</f>
        <v/>
      </c>
      <c r="AE27" s="64" t="str">
        <f ca="1">IF($F27="","",OFFSET('3. verbruik'!$C$16,AE$1,$I27)*$F27)</f>
        <v/>
      </c>
      <c r="AF27" s="64" t="str">
        <f ca="1">IF($F27="","",OFFSET('3. verbruik'!$C$16,AF$1,$I27)*$F27)</f>
        <v/>
      </c>
      <c r="AG27" s="64" t="str">
        <f ca="1">IF($F27="","",OFFSET('3. verbruik'!$C$16,AG$1,$I27)*$F27)</f>
        <v/>
      </c>
      <c r="AH27" s="64" t="str">
        <f ca="1">IF($F27="","",OFFSET('3. verbruik'!$C$16,AH$1,$I27)*$F27)</f>
        <v/>
      </c>
      <c r="AI27" s="64">
        <f t="shared" ca="1" si="3"/>
        <v>0</v>
      </c>
    </row>
    <row r="28" spans="1:35" x14ac:dyDescent="0.25">
      <c r="A28" s="8" t="s">
        <v>72</v>
      </c>
      <c r="B28" s="24" t="str">
        <f>IF(Blad2!I17="","",Blad2!I17)</f>
        <v/>
      </c>
      <c r="C28" s="24" t="str">
        <f>IF(B28="","",IF(B29="",Blad2!$F$26,B29-1))</f>
        <v/>
      </c>
      <c r="D28" s="31" t="str">
        <f>IF(B28="","",_xlfn.XLOOKUP(B28,Blad2!$B$4:$B$11,Blad2!$C$4:$C$11,0,1,1))</f>
        <v/>
      </c>
      <c r="E28" s="31" t="str">
        <f>IF(B28="","",_xlfn.XLOOKUP(B28,Blad2!$B$13:$B$20,Blad2!$C$13:$C$20,0,1,1))</f>
        <v/>
      </c>
      <c r="F28" s="31" t="str">
        <f t="shared" si="5"/>
        <v/>
      </c>
      <c r="G28" s="29" t="str">
        <f>IF(F28="","",'3. verbruik'!P$41)</f>
        <v/>
      </c>
      <c r="H28" s="25" t="str">
        <f t="shared" si="2"/>
        <v/>
      </c>
      <c r="I28" s="62">
        <f t="shared" si="4"/>
        <v>13</v>
      </c>
      <c r="J28" s="64" t="str">
        <f ca="1">IF($F28="","",OFFSET('3. verbruik'!$C$16,J$1,$I28)*$F28)</f>
        <v/>
      </c>
      <c r="K28" s="64" t="str">
        <f ca="1">IF($F28="","",OFFSET('3. verbruik'!$C$16,K$1,$I28)*$F28)</f>
        <v/>
      </c>
      <c r="L28" s="64" t="str">
        <f ca="1">IF($F28="","",OFFSET('3. verbruik'!$C$16,L$1,$I28)*$F28)</f>
        <v/>
      </c>
      <c r="M28" s="64" t="str">
        <f ca="1">IF($F28="","",OFFSET('3. verbruik'!$C$16,M$1,$I28)*$F28)</f>
        <v/>
      </c>
      <c r="N28" s="64" t="str">
        <f ca="1">IF($F28="","",OFFSET('3. verbruik'!$C$16,N$1,$I28)*$F28)</f>
        <v/>
      </c>
      <c r="O28" s="64" t="str">
        <f ca="1">IF($F28="","",OFFSET('3. verbruik'!$C$16,O$1,$I28)*$F28)</f>
        <v/>
      </c>
      <c r="P28" s="64" t="str">
        <f ca="1">IF($F28="","",OFFSET('3. verbruik'!$C$16,P$1,$I28)*$F28)</f>
        <v/>
      </c>
      <c r="Q28" s="64" t="str">
        <f ca="1">IF($F28="","",OFFSET('3. verbruik'!$C$16,Q$1,$I28)*$F28)</f>
        <v/>
      </c>
      <c r="R28" s="64" t="str">
        <f ca="1">IF($F28="","",OFFSET('3. verbruik'!$C$16,R$1,$I28)*$F28)</f>
        <v/>
      </c>
      <c r="S28" s="64" t="str">
        <f ca="1">IF($F28="","",OFFSET('3. verbruik'!$C$16,S$1,$I28)*$F28)</f>
        <v/>
      </c>
      <c r="T28" s="64" t="str">
        <f ca="1">IF($F28="","",OFFSET('3. verbruik'!$C$16,T$1,$I28)*$F28)</f>
        <v/>
      </c>
      <c r="U28" s="64" t="str">
        <f ca="1">IF($F28="","",OFFSET('3. verbruik'!$C$16,U$1,$I28)*$F28)</f>
        <v/>
      </c>
      <c r="V28" s="64" t="str">
        <f ca="1">IF($F28="","",OFFSET('3. verbruik'!$C$16,V$1,$I28)*$F28)</f>
        <v/>
      </c>
      <c r="W28" s="64" t="str">
        <f ca="1">IF($F28="","",OFFSET('3. verbruik'!$C$16,W$1,$I28)*$F28)</f>
        <v/>
      </c>
      <c r="X28" s="64" t="str">
        <f ca="1">IF($F28="","",OFFSET('3. verbruik'!$C$16,X$1,$I28)*$F28)</f>
        <v/>
      </c>
      <c r="Y28" s="64" t="str">
        <f ca="1">IF($F28="","",OFFSET('3. verbruik'!$C$16,Y$1,$I28)*$F28)</f>
        <v/>
      </c>
      <c r="Z28" s="64" t="str">
        <f ca="1">IF($F28="","",OFFSET('3. verbruik'!$C$16,Z$1,$I28)*$F28)</f>
        <v/>
      </c>
      <c r="AA28" s="64" t="str">
        <f ca="1">IF($F28="","",OFFSET('3. verbruik'!$C$16,AA$1,$I28)*$F28)</f>
        <v/>
      </c>
      <c r="AB28" s="64" t="str">
        <f ca="1">IF($F28="","",OFFSET('3. verbruik'!$C$16,AB$1,$I28)*$F28)</f>
        <v/>
      </c>
      <c r="AC28" s="64" t="str">
        <f ca="1">IF($F28="","",OFFSET('3. verbruik'!$C$16,AC$1,$I28)*$F28)</f>
        <v/>
      </c>
      <c r="AD28" s="64" t="str">
        <f ca="1">IF($F28="","",OFFSET('3. verbruik'!$C$16,AD$1,$I28)*$F28)</f>
        <v/>
      </c>
      <c r="AE28" s="64" t="str">
        <f ca="1">IF($F28="","",OFFSET('3. verbruik'!$C$16,AE$1,$I28)*$F28)</f>
        <v/>
      </c>
      <c r="AF28" s="64" t="str">
        <f ca="1">IF($F28="","",OFFSET('3. verbruik'!$C$16,AF$1,$I28)*$F28)</f>
        <v/>
      </c>
      <c r="AG28" s="64" t="str">
        <f ca="1">IF($F28="","",OFFSET('3. verbruik'!$C$16,AG$1,$I28)*$F28)</f>
        <v/>
      </c>
      <c r="AH28" s="64" t="str">
        <f ca="1">IF($F28="","",OFFSET('3. verbruik'!$C$16,AH$1,$I28)*$F28)</f>
        <v/>
      </c>
      <c r="AI28" s="64">
        <f t="shared" ca="1" si="3"/>
        <v>0</v>
      </c>
    </row>
    <row r="29" spans="1:35" x14ac:dyDescent="0.25">
      <c r="A29" s="8" t="s">
        <v>73</v>
      </c>
      <c r="B29" s="24" t="str">
        <f>IF(Blad2!I18="","",Blad2!I18)</f>
        <v/>
      </c>
      <c r="C29" s="24" t="str">
        <f>IF(B29="","",Blad2!$F$26)</f>
        <v/>
      </c>
      <c r="D29" s="31" t="str">
        <f>IF(B29="","",_xlfn.XLOOKUP(B29,Blad2!$B$4:$B$11,Blad2!$C$4:$C$11,0,1,1))</f>
        <v/>
      </c>
      <c r="E29" s="31" t="str">
        <f>IF(B29="","",_xlfn.XLOOKUP(B29,Blad2!$B$13:$B$20,Blad2!$C$13:$C$20,0,1,1))</f>
        <v/>
      </c>
      <c r="F29" s="31" t="str">
        <f t="shared" si="5"/>
        <v/>
      </c>
      <c r="G29" s="29" t="str">
        <f>IF(F29="","",'3. verbruik'!Q$41)</f>
        <v/>
      </c>
      <c r="H29" s="25" t="str">
        <f t="shared" si="2"/>
        <v/>
      </c>
      <c r="I29" s="62">
        <f t="shared" si="4"/>
        <v>14</v>
      </c>
      <c r="J29" s="64" t="str">
        <f ca="1">IF($F29="","",OFFSET('3. verbruik'!$C$16,J$1,$I29)*$F29)</f>
        <v/>
      </c>
      <c r="K29" s="64" t="str">
        <f ca="1">IF($F29="","",OFFSET('3. verbruik'!$C$16,K$1,$I29)*$F29)</f>
        <v/>
      </c>
      <c r="L29" s="64" t="str">
        <f ca="1">IF($F29="","",OFFSET('3. verbruik'!$C$16,L$1,$I29)*$F29)</f>
        <v/>
      </c>
      <c r="M29" s="64" t="str">
        <f ca="1">IF($F29="","",OFFSET('3. verbruik'!$C$16,M$1,$I29)*$F29)</f>
        <v/>
      </c>
      <c r="N29" s="64" t="str">
        <f ca="1">IF($F29="","",OFFSET('3. verbruik'!$C$16,N$1,$I29)*$F29)</f>
        <v/>
      </c>
      <c r="O29" s="64" t="str">
        <f ca="1">IF($F29="","",OFFSET('3. verbruik'!$C$16,O$1,$I29)*$F29)</f>
        <v/>
      </c>
      <c r="P29" s="64" t="str">
        <f ca="1">IF($F29="","",OFFSET('3. verbruik'!$C$16,P$1,$I29)*$F29)</f>
        <v/>
      </c>
      <c r="Q29" s="64" t="str">
        <f ca="1">IF($F29="","",OFFSET('3. verbruik'!$C$16,Q$1,$I29)*$F29)</f>
        <v/>
      </c>
      <c r="R29" s="64" t="str">
        <f ca="1">IF($F29="","",OFFSET('3. verbruik'!$C$16,R$1,$I29)*$F29)</f>
        <v/>
      </c>
      <c r="S29" s="64" t="str">
        <f ca="1">IF($F29="","",OFFSET('3. verbruik'!$C$16,S$1,$I29)*$F29)</f>
        <v/>
      </c>
      <c r="T29" s="64" t="str">
        <f ca="1">IF($F29="","",OFFSET('3. verbruik'!$C$16,T$1,$I29)*$F29)</f>
        <v/>
      </c>
      <c r="U29" s="64" t="str">
        <f ca="1">IF($F29="","",OFFSET('3. verbruik'!$C$16,U$1,$I29)*$F29)</f>
        <v/>
      </c>
      <c r="V29" s="64" t="str">
        <f ca="1">IF($F29="","",OFFSET('3. verbruik'!$C$16,V$1,$I29)*$F29)</f>
        <v/>
      </c>
      <c r="W29" s="64" t="str">
        <f ca="1">IF($F29="","",OFFSET('3. verbruik'!$C$16,W$1,$I29)*$F29)</f>
        <v/>
      </c>
      <c r="X29" s="64" t="str">
        <f ca="1">IF($F29="","",OFFSET('3. verbruik'!$C$16,X$1,$I29)*$F29)</f>
        <v/>
      </c>
      <c r="Y29" s="64" t="str">
        <f ca="1">IF($F29="","",OFFSET('3. verbruik'!$C$16,Y$1,$I29)*$F29)</f>
        <v/>
      </c>
      <c r="Z29" s="64" t="str">
        <f ca="1">IF($F29="","",OFFSET('3. verbruik'!$C$16,Z$1,$I29)*$F29)</f>
        <v/>
      </c>
      <c r="AA29" s="64" t="str">
        <f ca="1">IF($F29="","",OFFSET('3. verbruik'!$C$16,AA$1,$I29)*$F29)</f>
        <v/>
      </c>
      <c r="AB29" s="64" t="str">
        <f ca="1">IF($F29="","",OFFSET('3. verbruik'!$C$16,AB$1,$I29)*$F29)</f>
        <v/>
      </c>
      <c r="AC29" s="64" t="str">
        <f ca="1">IF($F29="","",OFFSET('3. verbruik'!$C$16,AC$1,$I29)*$F29)</f>
        <v/>
      </c>
      <c r="AD29" s="64" t="str">
        <f ca="1">IF($F29="","",OFFSET('3. verbruik'!$C$16,AD$1,$I29)*$F29)</f>
        <v/>
      </c>
      <c r="AE29" s="64" t="str">
        <f ca="1">IF($F29="","",OFFSET('3. verbruik'!$C$16,AE$1,$I29)*$F29)</f>
        <v/>
      </c>
      <c r="AF29" s="64" t="str">
        <f ca="1">IF($F29="","",OFFSET('3. verbruik'!$C$16,AF$1,$I29)*$F29)</f>
        <v/>
      </c>
      <c r="AG29" s="64" t="str">
        <f ca="1">IF($F29="","",OFFSET('3. verbruik'!$C$16,AG$1,$I29)*$F29)</f>
        <v/>
      </c>
      <c r="AH29" s="64" t="str">
        <f ca="1">IF($F29="","",OFFSET('3. verbruik'!$C$16,AH$1,$I29)*$F29)</f>
        <v/>
      </c>
      <c r="AI29" s="64">
        <f t="shared" ca="1" si="3"/>
        <v>0</v>
      </c>
    </row>
    <row r="30" spans="1:35" ht="15.75" thickBot="1" x14ac:dyDescent="0.3">
      <c r="A30" s="46" t="s">
        <v>110</v>
      </c>
      <c r="B30" s="46"/>
      <c r="C30" s="46"/>
      <c r="D30" s="47"/>
      <c r="E30" s="47"/>
      <c r="F30" s="47"/>
      <c r="G30" s="48">
        <f>SUM(G15:G29)</f>
        <v>0</v>
      </c>
      <c r="H30" s="49">
        <f>SUM(H15:H29)</f>
        <v>0</v>
      </c>
      <c r="J30" s="64">
        <f t="shared" ref="J30:AI30" ca="1" si="6">SUM(J15:J29)</f>
        <v>0</v>
      </c>
      <c r="K30" s="64">
        <f t="shared" ca="1" si="6"/>
        <v>0</v>
      </c>
      <c r="L30" s="64">
        <f t="shared" ca="1" si="6"/>
        <v>0</v>
      </c>
      <c r="M30" s="64">
        <f t="shared" ca="1" si="6"/>
        <v>0</v>
      </c>
      <c r="N30" s="64">
        <f t="shared" ca="1" si="6"/>
        <v>0</v>
      </c>
      <c r="O30" s="64">
        <f t="shared" ca="1" si="6"/>
        <v>0</v>
      </c>
      <c r="P30" s="64">
        <f t="shared" ca="1" si="6"/>
        <v>0</v>
      </c>
      <c r="Q30" s="64">
        <f t="shared" ca="1" si="6"/>
        <v>0</v>
      </c>
      <c r="R30" s="64">
        <f t="shared" ca="1" si="6"/>
        <v>0</v>
      </c>
      <c r="S30" s="64">
        <f t="shared" ca="1" si="6"/>
        <v>0</v>
      </c>
      <c r="T30" s="64">
        <f t="shared" ca="1" si="6"/>
        <v>0</v>
      </c>
      <c r="U30" s="64">
        <f t="shared" ca="1" si="6"/>
        <v>0</v>
      </c>
      <c r="V30" s="64">
        <f t="shared" ca="1" si="6"/>
        <v>0</v>
      </c>
      <c r="W30" s="64">
        <f t="shared" ca="1" si="6"/>
        <v>0</v>
      </c>
      <c r="X30" s="64">
        <f t="shared" ca="1" si="6"/>
        <v>0</v>
      </c>
      <c r="Y30" s="64">
        <f t="shared" ca="1" si="6"/>
        <v>0</v>
      </c>
      <c r="Z30" s="64">
        <f t="shared" ca="1" si="6"/>
        <v>0</v>
      </c>
      <c r="AA30" s="64">
        <f t="shared" ca="1" si="6"/>
        <v>0</v>
      </c>
      <c r="AB30" s="64">
        <f t="shared" ca="1" si="6"/>
        <v>0</v>
      </c>
      <c r="AC30" s="64">
        <f t="shared" ca="1" si="6"/>
        <v>0</v>
      </c>
      <c r="AD30" s="64">
        <f t="shared" ca="1" si="6"/>
        <v>0</v>
      </c>
      <c r="AE30" s="64">
        <f t="shared" ca="1" si="6"/>
        <v>0</v>
      </c>
      <c r="AF30" s="64">
        <f t="shared" ca="1" si="6"/>
        <v>0</v>
      </c>
      <c r="AG30" s="64">
        <f t="shared" ca="1" si="6"/>
        <v>0</v>
      </c>
      <c r="AH30" s="64">
        <f t="shared" ca="1" si="6"/>
        <v>0</v>
      </c>
      <c r="AI30" s="64">
        <f t="shared" ca="1" si="6"/>
        <v>0</v>
      </c>
    </row>
    <row r="31" spans="1:35" ht="15.75" thickTop="1" x14ac:dyDescent="0.25">
      <c r="D31" s="25"/>
      <c r="E31" s="25"/>
      <c r="F31" s="25"/>
      <c r="H31" s="13"/>
    </row>
    <row r="32" spans="1:35" ht="30" x14ac:dyDescent="0.25">
      <c r="A32" s="58" t="str">
        <f>"prijsopbouw 2 - "&amp;uitleg!F12</f>
        <v xml:space="preserve">prijsopbouw 2 - </v>
      </c>
      <c r="B32" s="9" t="s">
        <v>8</v>
      </c>
      <c r="C32" s="9" t="s">
        <v>9</v>
      </c>
      <c r="D32" s="23" t="s">
        <v>30</v>
      </c>
      <c r="E32" s="23" t="s">
        <v>31</v>
      </c>
      <c r="F32" s="23" t="s">
        <v>32</v>
      </c>
      <c r="G32" s="9" t="s">
        <v>64</v>
      </c>
      <c r="H32" s="9" t="s">
        <v>33</v>
      </c>
      <c r="J32" s="68" t="s">
        <v>120</v>
      </c>
      <c r="K32" s="68" t="s">
        <v>121</v>
      </c>
      <c r="L32" s="68" t="s">
        <v>122</v>
      </c>
      <c r="M32" s="68" t="s">
        <v>123</v>
      </c>
      <c r="N32" s="68" t="s">
        <v>124</v>
      </c>
      <c r="O32" s="68" t="s">
        <v>125</v>
      </c>
      <c r="P32" s="68" t="s">
        <v>126</v>
      </c>
      <c r="Q32" s="68" t="s">
        <v>127</v>
      </c>
      <c r="R32" s="68" t="s">
        <v>128</v>
      </c>
      <c r="S32" s="68" t="s">
        <v>129</v>
      </c>
      <c r="T32" s="68" t="s">
        <v>130</v>
      </c>
      <c r="U32" s="68" t="s">
        <v>131</v>
      </c>
      <c r="V32" s="68" t="s">
        <v>132</v>
      </c>
      <c r="W32" s="68" t="s">
        <v>133</v>
      </c>
      <c r="X32" s="68" t="s">
        <v>134</v>
      </c>
      <c r="Y32" s="68" t="s">
        <v>135</v>
      </c>
      <c r="Z32" s="68" t="s">
        <v>136</v>
      </c>
      <c r="AA32" s="68" t="s">
        <v>137</v>
      </c>
      <c r="AB32" s="68" t="s">
        <v>138</v>
      </c>
      <c r="AC32" s="68" t="s">
        <v>139</v>
      </c>
      <c r="AD32" s="68" t="s">
        <v>140</v>
      </c>
      <c r="AE32" s="68" t="s">
        <v>141</v>
      </c>
      <c r="AF32" s="68" t="s">
        <v>142</v>
      </c>
      <c r="AG32" s="68" t="s">
        <v>143</v>
      </c>
      <c r="AH32" s="68" t="s">
        <v>144</v>
      </c>
      <c r="AI32" s="68" t="s">
        <v>65</v>
      </c>
    </row>
    <row r="33" spans="1:35" x14ac:dyDescent="0.25">
      <c r="A33" s="8" t="s">
        <v>0</v>
      </c>
      <c r="B33" s="24" t="str">
        <f>IF(Blad2!I32="","",Blad2!I32)</f>
        <v/>
      </c>
      <c r="C33" s="24" t="str">
        <f>IF(B33="","",IF(B34="",Blad2!$F$54,B34-1))</f>
        <v/>
      </c>
      <c r="D33" s="31" t="str">
        <f>IF(B33="","",_xlfn.XLOOKUP(B33,Blad2!$B$32:$B$39,Blad2!$C$32:$C$39,0,1,1))</f>
        <v/>
      </c>
      <c r="E33" s="31" t="str">
        <f>IF(B33="","",_xlfn.XLOOKUP(B33,Blad2!$B$41:$B$48,Blad2!$C$41:$C$48,0,1,1))</f>
        <v/>
      </c>
      <c r="F33" s="31" t="str">
        <f t="shared" ref="F33:F47" si="7">IF(C33&lt;&gt;"",E33-D33,"")</f>
        <v/>
      </c>
      <c r="G33" s="29" t="str">
        <f>IF(B33="","",'3. verbruik'!C$73)</f>
        <v/>
      </c>
      <c r="H33" s="25" t="str">
        <f t="shared" ref="H33:H47" si="8">IF(F33="","",F33*G33)</f>
        <v/>
      </c>
      <c r="J33" s="64" t="str">
        <f ca="1">IF($F33="","",OFFSET('3. verbruik'!$C$48,J$1,$I15)*$F33)</f>
        <v/>
      </c>
      <c r="K33" s="64" t="str">
        <f ca="1">IF($F33="","",OFFSET('3. verbruik'!$C$48,K$1,$I15)*$F33)</f>
        <v/>
      </c>
      <c r="L33" s="64" t="str">
        <f ca="1">IF($F33="","",OFFSET('3. verbruik'!$C$48,L$1,$I15)*$F33)</f>
        <v/>
      </c>
      <c r="M33" s="64" t="str">
        <f ca="1">IF($F33="","",OFFSET('3. verbruik'!$C$48,M$1,$I15)*$F33)</f>
        <v/>
      </c>
      <c r="N33" s="64" t="str">
        <f ca="1">IF($F33="","",OFFSET('3. verbruik'!$C$48,N$1,$I15)*$F33)</f>
        <v/>
      </c>
      <c r="O33" s="64" t="str">
        <f ca="1">IF($F33="","",OFFSET('3. verbruik'!$C$48,O$1,$I15)*$F33)</f>
        <v/>
      </c>
      <c r="P33" s="64" t="str">
        <f ca="1">IF($F33="","",OFFSET('3. verbruik'!$C$48,P$1,$I15)*$F33)</f>
        <v/>
      </c>
      <c r="Q33" s="64" t="str">
        <f ca="1">IF($F33="","",OFFSET('3. verbruik'!$C$48,Q$1,$I15)*$F33)</f>
        <v/>
      </c>
      <c r="R33" s="64" t="str">
        <f ca="1">IF($F33="","",OFFSET('3. verbruik'!$C$48,R$1,$I15)*$F33)</f>
        <v/>
      </c>
      <c r="S33" s="64" t="str">
        <f ca="1">IF($F33="","",OFFSET('3. verbruik'!$C$48,S$1,$I15)*$F33)</f>
        <v/>
      </c>
      <c r="T33" s="64" t="str">
        <f ca="1">IF($F33="","",OFFSET('3. verbruik'!$C$48,T$1,$I15)*$F33)</f>
        <v/>
      </c>
      <c r="U33" s="64" t="str">
        <f ca="1">IF($F33="","",OFFSET('3. verbruik'!$C$48,U$1,$I15)*$F33)</f>
        <v/>
      </c>
      <c r="V33" s="64" t="str">
        <f ca="1">IF($F33="","",OFFSET('3. verbruik'!$C$48,V$1,$I15)*$F33)</f>
        <v/>
      </c>
      <c r="W33" s="64" t="str">
        <f ca="1">IF($F33="","",OFFSET('3. verbruik'!$C$48,W$1,$I15)*$F33)</f>
        <v/>
      </c>
      <c r="X33" s="64" t="str">
        <f ca="1">IF($F33="","",OFFSET('3. verbruik'!$C$48,X$1,$I15)*$F33)</f>
        <v/>
      </c>
      <c r="Y33" s="64" t="str">
        <f ca="1">IF($F33="","",OFFSET('3. verbruik'!$C$48,Y$1,$I15)*$F33)</f>
        <v/>
      </c>
      <c r="Z33" s="64" t="str">
        <f ca="1">IF($F33="","",OFFSET('3. verbruik'!$C$48,Z$1,$I15)*$F33)</f>
        <v/>
      </c>
      <c r="AA33" s="64" t="str">
        <f ca="1">IF($F33="","",OFFSET('3. verbruik'!$C$48,AA$1,$I15)*$F33)</f>
        <v/>
      </c>
      <c r="AB33" s="64" t="str">
        <f ca="1">IF($F33="","",OFFSET('3. verbruik'!$C$48,AB$1,$I15)*$F33)</f>
        <v/>
      </c>
      <c r="AC33" s="64" t="str">
        <f ca="1">IF($F33="","",OFFSET('3. verbruik'!$C$48,AC$1,$I15)*$F33)</f>
        <v/>
      </c>
      <c r="AD33" s="64" t="str">
        <f ca="1">IF($F33="","",OFFSET('3. verbruik'!$C$48,AD$1,$I15)*$F33)</f>
        <v/>
      </c>
      <c r="AE33" s="64" t="str">
        <f ca="1">IF($F33="","",OFFSET('3. verbruik'!$C$48,AE$1,$I15)*$F33)</f>
        <v/>
      </c>
      <c r="AF33" s="64" t="str">
        <f ca="1">IF($F33="","",OFFSET('3. verbruik'!$C$48,AF$1,$I15)*$F33)</f>
        <v/>
      </c>
      <c r="AG33" s="64" t="str">
        <f ca="1">IF($F33="","",OFFSET('3. verbruik'!$C$48,AG$1,$I15)*$F33)</f>
        <v/>
      </c>
      <c r="AH33" s="64" t="str">
        <f ca="1">IF($F33="","",OFFSET('3. verbruik'!$C$48,AH$1,$I15)*$F33)</f>
        <v/>
      </c>
      <c r="AI33" s="64">
        <f ca="1">SUM(J33:AH33)</f>
        <v>0</v>
      </c>
    </row>
    <row r="34" spans="1:35" x14ac:dyDescent="0.25">
      <c r="A34" s="8" t="s">
        <v>1</v>
      </c>
      <c r="B34" s="24" t="str">
        <f>IF(Blad2!I33="","",Blad2!I33)</f>
        <v/>
      </c>
      <c r="C34" s="24" t="str">
        <f>IF(B34="","",IF(B35="",Blad2!$F$54,B35-1))</f>
        <v/>
      </c>
      <c r="D34" s="31" t="str">
        <f>IF(B34="","",_xlfn.XLOOKUP(B34,Blad2!$B$32:$B$39,Blad2!$C$32:$C$39,0,1,1))</f>
        <v/>
      </c>
      <c r="E34" s="31" t="str">
        <f>IF(B34="","",_xlfn.XLOOKUP(B34,Blad2!$B$41:$B$48,Blad2!$C$41:$C$48,0,1,1))</f>
        <v/>
      </c>
      <c r="F34" s="31" t="str">
        <f t="shared" si="7"/>
        <v/>
      </c>
      <c r="G34" s="29" t="str">
        <f>IF(F34="","",'3. verbruik'!D$73)</f>
        <v/>
      </c>
      <c r="H34" s="25" t="str">
        <f t="shared" si="8"/>
        <v/>
      </c>
      <c r="J34" s="64" t="str">
        <f ca="1">IF($F34="","",OFFSET('3. verbruik'!$C$48,J$1,$I16)*$F34)</f>
        <v/>
      </c>
      <c r="K34" s="64" t="str">
        <f ca="1">IF($F34="","",OFFSET('3. verbruik'!$C$48,K$1,$I16)*$F34)</f>
        <v/>
      </c>
      <c r="L34" s="64" t="str">
        <f ca="1">IF($F34="","",OFFSET('3. verbruik'!$C$48,L$1,$I16)*$F34)</f>
        <v/>
      </c>
      <c r="M34" s="64" t="str">
        <f ca="1">IF($F34="","",OFFSET('3. verbruik'!$C$48,M$1,$I16)*$F34)</f>
        <v/>
      </c>
      <c r="N34" s="64" t="str">
        <f ca="1">IF($F34="","",OFFSET('3. verbruik'!$C$48,N$1,$I16)*$F34)</f>
        <v/>
      </c>
      <c r="O34" s="64" t="str">
        <f ca="1">IF($F34="","",OFFSET('3. verbruik'!$C$48,O$1,$I16)*$F34)</f>
        <v/>
      </c>
      <c r="P34" s="64" t="str">
        <f ca="1">IF($F34="","",OFFSET('3. verbruik'!$C$48,P$1,$I16)*$F34)</f>
        <v/>
      </c>
      <c r="Q34" s="64" t="str">
        <f ca="1">IF($F34="","",OFFSET('3. verbruik'!$C$48,Q$1,$I16)*$F34)</f>
        <v/>
      </c>
      <c r="R34" s="64" t="str">
        <f ca="1">IF($F34="","",OFFSET('3. verbruik'!$C$48,R$1,$I16)*$F34)</f>
        <v/>
      </c>
      <c r="S34" s="64" t="str">
        <f ca="1">IF($F34="","",OFFSET('3. verbruik'!$C$48,S$1,$I16)*$F34)</f>
        <v/>
      </c>
      <c r="T34" s="64" t="str">
        <f ca="1">IF($F34="","",OFFSET('3. verbruik'!$C$48,T$1,$I16)*$F34)</f>
        <v/>
      </c>
      <c r="U34" s="64" t="str">
        <f ca="1">IF($F34="","",OFFSET('3. verbruik'!$C$48,U$1,$I16)*$F34)</f>
        <v/>
      </c>
      <c r="V34" s="64" t="str">
        <f ca="1">IF($F34="","",OFFSET('3. verbruik'!$C$48,V$1,$I16)*$F34)</f>
        <v/>
      </c>
      <c r="W34" s="64" t="str">
        <f ca="1">IF($F34="","",OFFSET('3. verbruik'!$C$48,W$1,$I16)*$F34)</f>
        <v/>
      </c>
      <c r="X34" s="64" t="str">
        <f ca="1">IF($F34="","",OFFSET('3. verbruik'!$C$48,X$1,$I16)*$F34)</f>
        <v/>
      </c>
      <c r="Y34" s="64" t="str">
        <f ca="1">IF($F34="","",OFFSET('3. verbruik'!$C$48,Y$1,$I16)*$F34)</f>
        <v/>
      </c>
      <c r="Z34" s="64" t="str">
        <f ca="1">IF($F34="","",OFFSET('3. verbruik'!$C$48,Z$1,$I16)*$F34)</f>
        <v/>
      </c>
      <c r="AA34" s="64" t="str">
        <f ca="1">IF($F34="","",OFFSET('3. verbruik'!$C$48,AA$1,$I16)*$F34)</f>
        <v/>
      </c>
      <c r="AB34" s="64" t="str">
        <f ca="1">IF($F34="","",OFFSET('3. verbruik'!$C$48,AB$1,$I16)*$F34)</f>
        <v/>
      </c>
      <c r="AC34" s="64" t="str">
        <f ca="1">IF($F34="","",OFFSET('3. verbruik'!$C$48,AC$1,$I16)*$F34)</f>
        <v/>
      </c>
      <c r="AD34" s="64" t="str">
        <f ca="1">IF($F34="","",OFFSET('3. verbruik'!$C$48,AD$1,$I16)*$F34)</f>
        <v/>
      </c>
      <c r="AE34" s="64" t="str">
        <f ca="1">IF($F34="","",OFFSET('3. verbruik'!$C$48,AE$1,$I16)*$F34)</f>
        <v/>
      </c>
      <c r="AF34" s="64" t="str">
        <f ca="1">IF($F34="","",OFFSET('3. verbruik'!$C$48,AF$1,$I16)*$F34)</f>
        <v/>
      </c>
      <c r="AG34" s="64" t="str">
        <f ca="1">IF($F34="","",OFFSET('3. verbruik'!$C$48,AG$1,$I16)*$F34)</f>
        <v/>
      </c>
      <c r="AH34" s="64" t="str">
        <f ca="1">IF($F34="","",OFFSET('3. verbruik'!$C$48,AH$1,$I16)*$F34)</f>
        <v/>
      </c>
      <c r="AI34" s="64">
        <f t="shared" ref="AI34:AI47" ca="1" si="9">SUM(J34:AH34)</f>
        <v>0</v>
      </c>
    </row>
    <row r="35" spans="1:35" x14ac:dyDescent="0.25">
      <c r="A35" s="8" t="s">
        <v>2</v>
      </c>
      <c r="B35" s="24" t="str">
        <f>IF(Blad2!I34="","",Blad2!I34)</f>
        <v/>
      </c>
      <c r="C35" s="24" t="str">
        <f>IF(B35="","",IF(B36="",Blad2!$F$54,B36-1))</f>
        <v/>
      </c>
      <c r="D35" s="31" t="str">
        <f>IF(B35="","",_xlfn.XLOOKUP(B35,Blad2!$B$32:$B$39,Blad2!$C$32:$C$39,0,1,1))</f>
        <v/>
      </c>
      <c r="E35" s="31" t="str">
        <f>IF(B35="","",_xlfn.XLOOKUP(B35,Blad2!$B$41:$B$48,Blad2!$C$41:$C$48,0,1,1))</f>
        <v/>
      </c>
      <c r="F35" s="31" t="str">
        <f t="shared" si="7"/>
        <v/>
      </c>
      <c r="G35" s="29" t="str">
        <f>IF(F35="","",'3. verbruik'!E$73)</f>
        <v/>
      </c>
      <c r="H35" s="25" t="str">
        <f t="shared" si="8"/>
        <v/>
      </c>
      <c r="J35" s="64" t="str">
        <f ca="1">IF($F35="","",OFFSET('3. verbruik'!$C$48,J$1,$I17)*$F35)</f>
        <v/>
      </c>
      <c r="K35" s="64" t="str">
        <f ca="1">IF($F35="","",OFFSET('3. verbruik'!$C$48,K$1,$I17)*$F35)</f>
        <v/>
      </c>
      <c r="L35" s="64" t="str">
        <f ca="1">IF($F35="","",OFFSET('3. verbruik'!$C$48,L$1,$I17)*$F35)</f>
        <v/>
      </c>
      <c r="M35" s="64" t="str">
        <f ca="1">IF($F35="","",OFFSET('3. verbruik'!$C$48,M$1,$I17)*$F35)</f>
        <v/>
      </c>
      <c r="N35" s="64" t="str">
        <f ca="1">IF($F35="","",OFFSET('3. verbruik'!$C$48,N$1,$I17)*$F35)</f>
        <v/>
      </c>
      <c r="O35" s="64" t="str">
        <f ca="1">IF($F35="","",OFFSET('3. verbruik'!$C$48,O$1,$I17)*$F35)</f>
        <v/>
      </c>
      <c r="P35" s="64" t="str">
        <f ca="1">IF($F35="","",OFFSET('3. verbruik'!$C$48,P$1,$I17)*$F35)</f>
        <v/>
      </c>
      <c r="Q35" s="64" t="str">
        <f ca="1">IF($F35="","",OFFSET('3. verbruik'!$C$48,Q$1,$I17)*$F35)</f>
        <v/>
      </c>
      <c r="R35" s="64" t="str">
        <f ca="1">IF($F35="","",OFFSET('3. verbruik'!$C$48,R$1,$I17)*$F35)</f>
        <v/>
      </c>
      <c r="S35" s="64" t="str">
        <f ca="1">IF($F35="","",OFFSET('3. verbruik'!$C$48,S$1,$I17)*$F35)</f>
        <v/>
      </c>
      <c r="T35" s="64" t="str">
        <f ca="1">IF($F35="","",OFFSET('3. verbruik'!$C$48,T$1,$I17)*$F35)</f>
        <v/>
      </c>
      <c r="U35" s="64" t="str">
        <f ca="1">IF($F35="","",OFFSET('3. verbruik'!$C$48,U$1,$I17)*$F35)</f>
        <v/>
      </c>
      <c r="V35" s="64" t="str">
        <f ca="1">IF($F35="","",OFFSET('3. verbruik'!$C$48,V$1,$I17)*$F35)</f>
        <v/>
      </c>
      <c r="W35" s="64" t="str">
        <f ca="1">IF($F35="","",OFFSET('3. verbruik'!$C$48,W$1,$I17)*$F35)</f>
        <v/>
      </c>
      <c r="X35" s="64" t="str">
        <f ca="1">IF($F35="","",OFFSET('3. verbruik'!$C$48,X$1,$I17)*$F35)</f>
        <v/>
      </c>
      <c r="Y35" s="64" t="str">
        <f ca="1">IF($F35="","",OFFSET('3. verbruik'!$C$48,Y$1,$I17)*$F35)</f>
        <v/>
      </c>
      <c r="Z35" s="64" t="str">
        <f ca="1">IF($F35="","",OFFSET('3. verbruik'!$C$48,Z$1,$I17)*$F35)</f>
        <v/>
      </c>
      <c r="AA35" s="64" t="str">
        <f ca="1">IF($F35="","",OFFSET('3. verbruik'!$C$48,AA$1,$I17)*$F35)</f>
        <v/>
      </c>
      <c r="AB35" s="64" t="str">
        <f ca="1">IF($F35="","",OFFSET('3. verbruik'!$C$48,AB$1,$I17)*$F35)</f>
        <v/>
      </c>
      <c r="AC35" s="64" t="str">
        <f ca="1">IF($F35="","",OFFSET('3. verbruik'!$C$48,AC$1,$I17)*$F35)</f>
        <v/>
      </c>
      <c r="AD35" s="64" t="str">
        <f ca="1">IF($F35="","",OFFSET('3. verbruik'!$C$48,AD$1,$I17)*$F35)</f>
        <v/>
      </c>
      <c r="AE35" s="64" t="str">
        <f ca="1">IF($F35="","",OFFSET('3. verbruik'!$C$48,AE$1,$I17)*$F35)</f>
        <v/>
      </c>
      <c r="AF35" s="64" t="str">
        <f ca="1">IF($F35="","",OFFSET('3. verbruik'!$C$48,AF$1,$I17)*$F35)</f>
        <v/>
      </c>
      <c r="AG35" s="64" t="str">
        <f ca="1">IF($F35="","",OFFSET('3. verbruik'!$C$48,AG$1,$I17)*$F35)</f>
        <v/>
      </c>
      <c r="AH35" s="64" t="str">
        <f ca="1">IF($F35="","",OFFSET('3. verbruik'!$C$48,AH$1,$I17)*$F35)</f>
        <v/>
      </c>
      <c r="AI35" s="64">
        <f t="shared" ca="1" si="9"/>
        <v>0</v>
      </c>
    </row>
    <row r="36" spans="1:35" x14ac:dyDescent="0.25">
      <c r="A36" s="8" t="s">
        <v>3</v>
      </c>
      <c r="B36" s="24" t="str">
        <f>IF(Blad2!I35="","",Blad2!I35)</f>
        <v/>
      </c>
      <c r="C36" s="24" t="str">
        <f>IF(B36="","",IF(B37="",Blad2!$F$54,B37-1))</f>
        <v/>
      </c>
      <c r="D36" s="31" t="str">
        <f>IF(B36="","",_xlfn.XLOOKUP(B36,Blad2!$B$32:$B$39,Blad2!$C$32:$C$39,0,1,1))</f>
        <v/>
      </c>
      <c r="E36" s="31" t="str">
        <f>IF(B36="","",_xlfn.XLOOKUP(B36,Blad2!$B$41:$B$48,Blad2!$C$41:$C$48,0,1,1))</f>
        <v/>
      </c>
      <c r="F36" s="31" t="str">
        <f t="shared" si="7"/>
        <v/>
      </c>
      <c r="G36" s="29" t="str">
        <f>IF(F36="","",'3. verbruik'!F$73)</f>
        <v/>
      </c>
      <c r="H36" s="25" t="str">
        <f t="shared" si="8"/>
        <v/>
      </c>
      <c r="J36" s="64" t="str">
        <f ca="1">IF($F36="","",OFFSET('3. verbruik'!$C$48,J$1,$I18)*$F36)</f>
        <v/>
      </c>
      <c r="K36" s="64" t="str">
        <f ca="1">IF($F36="","",OFFSET('3. verbruik'!$C$48,K$1,$I18)*$F36)</f>
        <v/>
      </c>
      <c r="L36" s="64" t="str">
        <f ca="1">IF($F36="","",OFFSET('3. verbruik'!$C$48,L$1,$I18)*$F36)</f>
        <v/>
      </c>
      <c r="M36" s="64" t="str">
        <f ca="1">IF($F36="","",OFFSET('3. verbruik'!$C$48,M$1,$I18)*$F36)</f>
        <v/>
      </c>
      <c r="N36" s="64" t="str">
        <f ca="1">IF($F36="","",OFFSET('3. verbruik'!$C$48,N$1,$I18)*$F36)</f>
        <v/>
      </c>
      <c r="O36" s="64" t="str">
        <f ca="1">IF($F36="","",OFFSET('3. verbruik'!$C$48,O$1,$I18)*$F36)</f>
        <v/>
      </c>
      <c r="P36" s="64" t="str">
        <f ca="1">IF($F36="","",OFFSET('3. verbruik'!$C$48,P$1,$I18)*$F36)</f>
        <v/>
      </c>
      <c r="Q36" s="64" t="str">
        <f ca="1">IF($F36="","",OFFSET('3. verbruik'!$C$48,Q$1,$I18)*$F36)</f>
        <v/>
      </c>
      <c r="R36" s="64" t="str">
        <f ca="1">IF($F36="","",OFFSET('3. verbruik'!$C$48,R$1,$I18)*$F36)</f>
        <v/>
      </c>
      <c r="S36" s="64" t="str">
        <f ca="1">IF($F36="","",OFFSET('3. verbruik'!$C$48,S$1,$I18)*$F36)</f>
        <v/>
      </c>
      <c r="T36" s="64" t="str">
        <f ca="1">IF($F36="","",OFFSET('3. verbruik'!$C$48,T$1,$I18)*$F36)</f>
        <v/>
      </c>
      <c r="U36" s="64" t="str">
        <f ca="1">IF($F36="","",OFFSET('3. verbruik'!$C$48,U$1,$I18)*$F36)</f>
        <v/>
      </c>
      <c r="V36" s="64" t="str">
        <f ca="1">IF($F36="","",OFFSET('3. verbruik'!$C$48,V$1,$I18)*$F36)</f>
        <v/>
      </c>
      <c r="W36" s="64" t="str">
        <f ca="1">IF($F36="","",OFFSET('3. verbruik'!$C$48,W$1,$I18)*$F36)</f>
        <v/>
      </c>
      <c r="X36" s="64" t="str">
        <f ca="1">IF($F36="","",OFFSET('3. verbruik'!$C$48,X$1,$I18)*$F36)</f>
        <v/>
      </c>
      <c r="Y36" s="64" t="str">
        <f ca="1">IF($F36="","",OFFSET('3. verbruik'!$C$48,Y$1,$I18)*$F36)</f>
        <v/>
      </c>
      <c r="Z36" s="64" t="str">
        <f ca="1">IF($F36="","",OFFSET('3. verbruik'!$C$48,Z$1,$I18)*$F36)</f>
        <v/>
      </c>
      <c r="AA36" s="64" t="str">
        <f ca="1">IF($F36="","",OFFSET('3. verbruik'!$C$48,AA$1,$I18)*$F36)</f>
        <v/>
      </c>
      <c r="AB36" s="64" t="str">
        <f ca="1">IF($F36="","",OFFSET('3. verbruik'!$C$48,AB$1,$I18)*$F36)</f>
        <v/>
      </c>
      <c r="AC36" s="64" t="str">
        <f ca="1">IF($F36="","",OFFSET('3. verbruik'!$C$48,AC$1,$I18)*$F36)</f>
        <v/>
      </c>
      <c r="AD36" s="64" t="str">
        <f ca="1">IF($F36="","",OFFSET('3. verbruik'!$C$48,AD$1,$I18)*$F36)</f>
        <v/>
      </c>
      <c r="AE36" s="64" t="str">
        <f ca="1">IF($F36="","",OFFSET('3. verbruik'!$C$48,AE$1,$I18)*$F36)</f>
        <v/>
      </c>
      <c r="AF36" s="64" t="str">
        <f ca="1">IF($F36="","",OFFSET('3. verbruik'!$C$48,AF$1,$I18)*$F36)</f>
        <v/>
      </c>
      <c r="AG36" s="64" t="str">
        <f ca="1">IF($F36="","",OFFSET('3. verbruik'!$C$48,AG$1,$I18)*$F36)</f>
        <v/>
      </c>
      <c r="AH36" s="64" t="str">
        <f ca="1">IF($F36="","",OFFSET('3. verbruik'!$C$48,AH$1,$I18)*$F36)</f>
        <v/>
      </c>
      <c r="AI36" s="64">
        <f t="shared" ca="1" si="9"/>
        <v>0</v>
      </c>
    </row>
    <row r="37" spans="1:35" x14ac:dyDescent="0.25">
      <c r="A37" s="8" t="s">
        <v>4</v>
      </c>
      <c r="B37" s="24" t="str">
        <f>IF(Blad2!I36="","",Blad2!I36)</f>
        <v/>
      </c>
      <c r="C37" s="24" t="str">
        <f>IF(B37="","",IF(B38="",Blad2!$F$54,B38-1))</f>
        <v/>
      </c>
      <c r="D37" s="31" t="str">
        <f>IF(B37="","",_xlfn.XLOOKUP(B37,Blad2!$B$32:$B$39,Blad2!$C$32:$C$39,0,1,1))</f>
        <v/>
      </c>
      <c r="E37" s="31" t="str">
        <f>IF(B37="","",_xlfn.XLOOKUP(B37,Blad2!$B$41:$B$48,Blad2!$C$41:$C$48,0,1,1))</f>
        <v/>
      </c>
      <c r="F37" s="31" t="str">
        <f t="shared" si="7"/>
        <v/>
      </c>
      <c r="G37" s="29" t="str">
        <f>IF(F37="","",'3. verbruik'!G$73)</f>
        <v/>
      </c>
      <c r="H37" s="25" t="str">
        <f t="shared" si="8"/>
        <v/>
      </c>
      <c r="J37" s="64" t="str">
        <f ca="1">IF($F37="","",OFFSET('3. verbruik'!$C$48,J$1,$I19)*$F37)</f>
        <v/>
      </c>
      <c r="K37" s="64" t="str">
        <f ca="1">IF($F37="","",OFFSET('3. verbruik'!$C$48,K$1,$I19)*$F37)</f>
        <v/>
      </c>
      <c r="L37" s="64" t="str">
        <f ca="1">IF($F37="","",OFFSET('3. verbruik'!$C$48,L$1,$I19)*$F37)</f>
        <v/>
      </c>
      <c r="M37" s="64" t="str">
        <f ca="1">IF($F37="","",OFFSET('3. verbruik'!$C$48,M$1,$I19)*$F37)</f>
        <v/>
      </c>
      <c r="N37" s="64" t="str">
        <f ca="1">IF($F37="","",OFFSET('3. verbruik'!$C$48,N$1,$I19)*$F37)</f>
        <v/>
      </c>
      <c r="O37" s="64" t="str">
        <f ca="1">IF($F37="","",OFFSET('3. verbruik'!$C$48,O$1,$I19)*$F37)</f>
        <v/>
      </c>
      <c r="P37" s="64" t="str">
        <f ca="1">IF($F37="","",OFFSET('3. verbruik'!$C$48,P$1,$I19)*$F37)</f>
        <v/>
      </c>
      <c r="Q37" s="64" t="str">
        <f ca="1">IF($F37="","",OFFSET('3. verbruik'!$C$48,Q$1,$I19)*$F37)</f>
        <v/>
      </c>
      <c r="R37" s="64" t="str">
        <f ca="1">IF($F37="","",OFFSET('3. verbruik'!$C$48,R$1,$I19)*$F37)</f>
        <v/>
      </c>
      <c r="S37" s="64" t="str">
        <f ca="1">IF($F37="","",OFFSET('3. verbruik'!$C$48,S$1,$I19)*$F37)</f>
        <v/>
      </c>
      <c r="T37" s="64" t="str">
        <f ca="1">IF($F37="","",OFFSET('3. verbruik'!$C$48,T$1,$I19)*$F37)</f>
        <v/>
      </c>
      <c r="U37" s="64" t="str">
        <f ca="1">IF($F37="","",OFFSET('3. verbruik'!$C$48,U$1,$I19)*$F37)</f>
        <v/>
      </c>
      <c r="V37" s="64" t="str">
        <f ca="1">IF($F37="","",OFFSET('3. verbruik'!$C$48,V$1,$I19)*$F37)</f>
        <v/>
      </c>
      <c r="W37" s="64" t="str">
        <f ca="1">IF($F37="","",OFFSET('3. verbruik'!$C$48,W$1,$I19)*$F37)</f>
        <v/>
      </c>
      <c r="X37" s="64" t="str">
        <f ca="1">IF($F37="","",OFFSET('3. verbruik'!$C$48,X$1,$I19)*$F37)</f>
        <v/>
      </c>
      <c r="Y37" s="64" t="str">
        <f ca="1">IF($F37="","",OFFSET('3. verbruik'!$C$48,Y$1,$I19)*$F37)</f>
        <v/>
      </c>
      <c r="Z37" s="64" t="str">
        <f ca="1">IF($F37="","",OFFSET('3. verbruik'!$C$48,Z$1,$I19)*$F37)</f>
        <v/>
      </c>
      <c r="AA37" s="64" t="str">
        <f ca="1">IF($F37="","",OFFSET('3. verbruik'!$C$48,AA$1,$I19)*$F37)</f>
        <v/>
      </c>
      <c r="AB37" s="64" t="str">
        <f ca="1">IF($F37="","",OFFSET('3. verbruik'!$C$48,AB$1,$I19)*$F37)</f>
        <v/>
      </c>
      <c r="AC37" s="64" t="str">
        <f ca="1">IF($F37="","",OFFSET('3. verbruik'!$C$48,AC$1,$I19)*$F37)</f>
        <v/>
      </c>
      <c r="AD37" s="64" t="str">
        <f ca="1">IF($F37="","",OFFSET('3. verbruik'!$C$48,AD$1,$I19)*$F37)</f>
        <v/>
      </c>
      <c r="AE37" s="64" t="str">
        <f ca="1">IF($F37="","",OFFSET('3. verbruik'!$C$48,AE$1,$I19)*$F37)</f>
        <v/>
      </c>
      <c r="AF37" s="64" t="str">
        <f ca="1">IF($F37="","",OFFSET('3. verbruik'!$C$48,AF$1,$I19)*$F37)</f>
        <v/>
      </c>
      <c r="AG37" s="64" t="str">
        <f ca="1">IF($F37="","",OFFSET('3. verbruik'!$C$48,AG$1,$I19)*$F37)</f>
        <v/>
      </c>
      <c r="AH37" s="64" t="str">
        <f ca="1">IF($F37="","",OFFSET('3. verbruik'!$C$48,AH$1,$I19)*$F37)</f>
        <v/>
      </c>
      <c r="AI37" s="64">
        <f t="shared" ca="1" si="9"/>
        <v>0</v>
      </c>
    </row>
    <row r="38" spans="1:35" x14ac:dyDescent="0.25">
      <c r="A38" s="8" t="s">
        <v>5</v>
      </c>
      <c r="B38" s="24" t="str">
        <f>IF(Blad2!I37="","",Blad2!I37)</f>
        <v/>
      </c>
      <c r="C38" s="24" t="str">
        <f>IF(B38="","",IF(B39="",Blad2!$F$54,B39-1))</f>
        <v/>
      </c>
      <c r="D38" s="31" t="str">
        <f>IF(B38="","",_xlfn.XLOOKUP(B38,Blad2!$B$32:$B$39,Blad2!$C$32:$C$39,0,1,1))</f>
        <v/>
      </c>
      <c r="E38" s="31" t="str">
        <f>IF(B38="","",_xlfn.XLOOKUP(B38,Blad2!$B$41:$B$48,Blad2!$C$41:$C$48,0,1,1))</f>
        <v/>
      </c>
      <c r="F38" s="31" t="str">
        <f t="shared" si="7"/>
        <v/>
      </c>
      <c r="G38" s="29" t="str">
        <f>IF(F38="","",'3. verbruik'!H$73)</f>
        <v/>
      </c>
      <c r="H38" s="25" t="str">
        <f t="shared" si="8"/>
        <v/>
      </c>
      <c r="J38" s="64" t="str">
        <f ca="1">IF($F38="","",OFFSET('3. verbruik'!$C$48,J$1,$I20)*$F38)</f>
        <v/>
      </c>
      <c r="K38" s="64" t="str">
        <f ca="1">IF($F38="","",OFFSET('3. verbruik'!$C$48,K$1,$I20)*$F38)</f>
        <v/>
      </c>
      <c r="L38" s="64" t="str">
        <f ca="1">IF($F38="","",OFFSET('3. verbruik'!$C$48,L$1,$I20)*$F38)</f>
        <v/>
      </c>
      <c r="M38" s="64" t="str">
        <f ca="1">IF($F38="","",OFFSET('3. verbruik'!$C$48,M$1,$I20)*$F38)</f>
        <v/>
      </c>
      <c r="N38" s="64" t="str">
        <f ca="1">IF($F38="","",OFFSET('3. verbruik'!$C$48,N$1,$I20)*$F38)</f>
        <v/>
      </c>
      <c r="O38" s="64" t="str">
        <f ca="1">IF($F38="","",OFFSET('3. verbruik'!$C$48,O$1,$I20)*$F38)</f>
        <v/>
      </c>
      <c r="P38" s="64" t="str">
        <f ca="1">IF($F38="","",OFFSET('3. verbruik'!$C$48,P$1,$I20)*$F38)</f>
        <v/>
      </c>
      <c r="Q38" s="64" t="str">
        <f ca="1">IF($F38="","",OFFSET('3. verbruik'!$C$48,Q$1,$I20)*$F38)</f>
        <v/>
      </c>
      <c r="R38" s="64" t="str">
        <f ca="1">IF($F38="","",OFFSET('3. verbruik'!$C$48,R$1,$I20)*$F38)</f>
        <v/>
      </c>
      <c r="S38" s="64" t="str">
        <f ca="1">IF($F38="","",OFFSET('3. verbruik'!$C$48,S$1,$I20)*$F38)</f>
        <v/>
      </c>
      <c r="T38" s="64" t="str">
        <f ca="1">IF($F38="","",OFFSET('3. verbruik'!$C$48,T$1,$I20)*$F38)</f>
        <v/>
      </c>
      <c r="U38" s="64" t="str">
        <f ca="1">IF($F38="","",OFFSET('3. verbruik'!$C$48,U$1,$I20)*$F38)</f>
        <v/>
      </c>
      <c r="V38" s="64" t="str">
        <f ca="1">IF($F38="","",OFFSET('3. verbruik'!$C$48,V$1,$I20)*$F38)</f>
        <v/>
      </c>
      <c r="W38" s="64" t="str">
        <f ca="1">IF($F38="","",OFFSET('3. verbruik'!$C$48,W$1,$I20)*$F38)</f>
        <v/>
      </c>
      <c r="X38" s="64" t="str">
        <f ca="1">IF($F38="","",OFFSET('3. verbruik'!$C$48,X$1,$I20)*$F38)</f>
        <v/>
      </c>
      <c r="Y38" s="64" t="str">
        <f ca="1">IF($F38="","",OFFSET('3. verbruik'!$C$48,Y$1,$I20)*$F38)</f>
        <v/>
      </c>
      <c r="Z38" s="64" t="str">
        <f ca="1">IF($F38="","",OFFSET('3. verbruik'!$C$48,Z$1,$I20)*$F38)</f>
        <v/>
      </c>
      <c r="AA38" s="64" t="str">
        <f ca="1">IF($F38="","",OFFSET('3. verbruik'!$C$48,AA$1,$I20)*$F38)</f>
        <v/>
      </c>
      <c r="AB38" s="64" t="str">
        <f ca="1">IF($F38="","",OFFSET('3. verbruik'!$C$48,AB$1,$I20)*$F38)</f>
        <v/>
      </c>
      <c r="AC38" s="64" t="str">
        <f ca="1">IF($F38="","",OFFSET('3. verbruik'!$C$48,AC$1,$I20)*$F38)</f>
        <v/>
      </c>
      <c r="AD38" s="64" t="str">
        <f ca="1">IF($F38="","",OFFSET('3. verbruik'!$C$48,AD$1,$I20)*$F38)</f>
        <v/>
      </c>
      <c r="AE38" s="64" t="str">
        <f ca="1">IF($F38="","",OFFSET('3. verbruik'!$C$48,AE$1,$I20)*$F38)</f>
        <v/>
      </c>
      <c r="AF38" s="64" t="str">
        <f ca="1">IF($F38="","",OFFSET('3. verbruik'!$C$48,AF$1,$I20)*$F38)</f>
        <v/>
      </c>
      <c r="AG38" s="64" t="str">
        <f ca="1">IF($F38="","",OFFSET('3. verbruik'!$C$48,AG$1,$I20)*$F38)</f>
        <v/>
      </c>
      <c r="AH38" s="64" t="str">
        <f ca="1">IF($F38="","",OFFSET('3. verbruik'!$C$48,AH$1,$I20)*$F38)</f>
        <v/>
      </c>
      <c r="AI38" s="64">
        <f t="shared" ca="1" si="9"/>
        <v>0</v>
      </c>
    </row>
    <row r="39" spans="1:35" x14ac:dyDescent="0.25">
      <c r="A39" s="8" t="s">
        <v>6</v>
      </c>
      <c r="B39" s="24" t="str">
        <f>IF(Blad2!I38="","",Blad2!I38)</f>
        <v/>
      </c>
      <c r="C39" s="24" t="str">
        <f>IF(B39="","",IF(B40="",Blad2!$F$54,B40-1))</f>
        <v/>
      </c>
      <c r="D39" s="31" t="str">
        <f>IF(B39="","",_xlfn.XLOOKUP(B39,Blad2!$B$32:$B$39,Blad2!$C$32:$C$39,0,1,1))</f>
        <v/>
      </c>
      <c r="E39" s="31" t="str">
        <f>IF(B39="","",_xlfn.XLOOKUP(B39,Blad2!$B$41:$B$48,Blad2!$C$41:$C$48,0,1,1))</f>
        <v/>
      </c>
      <c r="F39" s="31" t="str">
        <f t="shared" si="7"/>
        <v/>
      </c>
      <c r="G39" s="29" t="str">
        <f>IF(F39="","",'3. verbruik'!I$73)</f>
        <v/>
      </c>
      <c r="H39" s="25" t="str">
        <f t="shared" si="8"/>
        <v/>
      </c>
      <c r="J39" s="64" t="str">
        <f ca="1">IF($F39="","",OFFSET('3. verbruik'!$C$48,J$1,$I21)*$F39)</f>
        <v/>
      </c>
      <c r="K39" s="64" t="str">
        <f ca="1">IF($F39="","",OFFSET('3. verbruik'!$C$48,K$1,$I21)*$F39)</f>
        <v/>
      </c>
      <c r="L39" s="64" t="str">
        <f ca="1">IF($F39="","",OFFSET('3. verbruik'!$C$48,L$1,$I21)*$F39)</f>
        <v/>
      </c>
      <c r="M39" s="64" t="str">
        <f ca="1">IF($F39="","",OFFSET('3. verbruik'!$C$48,M$1,$I21)*$F39)</f>
        <v/>
      </c>
      <c r="N39" s="64" t="str">
        <f ca="1">IF($F39="","",OFFSET('3. verbruik'!$C$48,N$1,$I21)*$F39)</f>
        <v/>
      </c>
      <c r="O39" s="64" t="str">
        <f ca="1">IF($F39="","",OFFSET('3. verbruik'!$C$48,O$1,$I21)*$F39)</f>
        <v/>
      </c>
      <c r="P39" s="64" t="str">
        <f ca="1">IF($F39="","",OFFSET('3. verbruik'!$C$48,P$1,$I21)*$F39)</f>
        <v/>
      </c>
      <c r="Q39" s="64" t="str">
        <f ca="1">IF($F39="","",OFFSET('3. verbruik'!$C$48,Q$1,$I21)*$F39)</f>
        <v/>
      </c>
      <c r="R39" s="64" t="str">
        <f ca="1">IF($F39="","",OFFSET('3. verbruik'!$C$48,R$1,$I21)*$F39)</f>
        <v/>
      </c>
      <c r="S39" s="64" t="str">
        <f ca="1">IF($F39="","",OFFSET('3. verbruik'!$C$48,S$1,$I21)*$F39)</f>
        <v/>
      </c>
      <c r="T39" s="64" t="str">
        <f ca="1">IF($F39="","",OFFSET('3. verbruik'!$C$48,T$1,$I21)*$F39)</f>
        <v/>
      </c>
      <c r="U39" s="64" t="str">
        <f ca="1">IF($F39="","",OFFSET('3. verbruik'!$C$48,U$1,$I21)*$F39)</f>
        <v/>
      </c>
      <c r="V39" s="64" t="str">
        <f ca="1">IF($F39="","",OFFSET('3. verbruik'!$C$48,V$1,$I21)*$F39)</f>
        <v/>
      </c>
      <c r="W39" s="64" t="str">
        <f ca="1">IF($F39="","",OFFSET('3. verbruik'!$C$48,W$1,$I21)*$F39)</f>
        <v/>
      </c>
      <c r="X39" s="64" t="str">
        <f ca="1">IF($F39="","",OFFSET('3. verbruik'!$C$48,X$1,$I21)*$F39)</f>
        <v/>
      </c>
      <c r="Y39" s="64" t="str">
        <f ca="1">IF($F39="","",OFFSET('3. verbruik'!$C$48,Y$1,$I21)*$F39)</f>
        <v/>
      </c>
      <c r="Z39" s="64" t="str">
        <f ca="1">IF($F39="","",OFFSET('3. verbruik'!$C$48,Z$1,$I21)*$F39)</f>
        <v/>
      </c>
      <c r="AA39" s="64" t="str">
        <f ca="1">IF($F39="","",OFFSET('3. verbruik'!$C$48,AA$1,$I21)*$F39)</f>
        <v/>
      </c>
      <c r="AB39" s="64" t="str">
        <f ca="1">IF($F39="","",OFFSET('3. verbruik'!$C$48,AB$1,$I21)*$F39)</f>
        <v/>
      </c>
      <c r="AC39" s="64" t="str">
        <f ca="1">IF($F39="","",OFFSET('3. verbruik'!$C$48,AC$1,$I21)*$F39)</f>
        <v/>
      </c>
      <c r="AD39" s="64" t="str">
        <f ca="1">IF($F39="","",OFFSET('3. verbruik'!$C$48,AD$1,$I21)*$F39)</f>
        <v/>
      </c>
      <c r="AE39" s="64" t="str">
        <f ca="1">IF($F39="","",OFFSET('3. verbruik'!$C$48,AE$1,$I21)*$F39)</f>
        <v/>
      </c>
      <c r="AF39" s="64" t="str">
        <f ca="1">IF($F39="","",OFFSET('3. verbruik'!$C$48,AF$1,$I21)*$F39)</f>
        <v/>
      </c>
      <c r="AG39" s="64" t="str">
        <f ca="1">IF($F39="","",OFFSET('3. verbruik'!$C$48,AG$1,$I21)*$F39)</f>
        <v/>
      </c>
      <c r="AH39" s="64" t="str">
        <f ca="1">IF($F39="","",OFFSET('3. verbruik'!$C$48,AH$1,$I21)*$F39)</f>
        <v/>
      </c>
      <c r="AI39" s="64">
        <f t="shared" ca="1" si="9"/>
        <v>0</v>
      </c>
    </row>
    <row r="40" spans="1:35" x14ac:dyDescent="0.25">
      <c r="A40" s="8" t="s">
        <v>7</v>
      </c>
      <c r="B40" s="24" t="str">
        <f>IF(Blad2!I39="","",Blad2!I39)</f>
        <v/>
      </c>
      <c r="C40" s="24" t="str">
        <f>IF(B40="","",IF(B41="",Blad2!$F$54,B41-1))</f>
        <v/>
      </c>
      <c r="D40" s="31" t="str">
        <f>IF(B40="","",_xlfn.XLOOKUP(B40,Blad2!$B$32:$B$39,Blad2!$C$32:$C$39,0,1,1))</f>
        <v/>
      </c>
      <c r="E40" s="31" t="str">
        <f>IF(B40="","",_xlfn.XLOOKUP(B40,Blad2!$B$41:$B$48,Blad2!$C$41:$C$48,0,1,1))</f>
        <v/>
      </c>
      <c r="F40" s="31" t="str">
        <f t="shared" si="7"/>
        <v/>
      </c>
      <c r="G40" s="29" t="str">
        <f>IF(F40="","",'3. verbruik'!J$73)</f>
        <v/>
      </c>
      <c r="H40" s="25" t="str">
        <f t="shared" si="8"/>
        <v/>
      </c>
      <c r="J40" s="64" t="str">
        <f ca="1">IF($F40="","",OFFSET('3. verbruik'!$C$48,J$1,$I22)*$F40)</f>
        <v/>
      </c>
      <c r="K40" s="64" t="str">
        <f ca="1">IF($F40="","",OFFSET('3. verbruik'!$C$48,K$1,$I22)*$F40)</f>
        <v/>
      </c>
      <c r="L40" s="64" t="str">
        <f ca="1">IF($F40="","",OFFSET('3. verbruik'!$C$48,L$1,$I22)*$F40)</f>
        <v/>
      </c>
      <c r="M40" s="64" t="str">
        <f ca="1">IF($F40="","",OFFSET('3. verbruik'!$C$48,M$1,$I22)*$F40)</f>
        <v/>
      </c>
      <c r="N40" s="64" t="str">
        <f ca="1">IF($F40="","",OFFSET('3. verbruik'!$C$48,N$1,$I22)*$F40)</f>
        <v/>
      </c>
      <c r="O40" s="64" t="str">
        <f ca="1">IF($F40="","",OFFSET('3. verbruik'!$C$48,O$1,$I22)*$F40)</f>
        <v/>
      </c>
      <c r="P40" s="64" t="str">
        <f ca="1">IF($F40="","",OFFSET('3. verbruik'!$C$48,P$1,$I22)*$F40)</f>
        <v/>
      </c>
      <c r="Q40" s="64" t="str">
        <f ca="1">IF($F40="","",OFFSET('3. verbruik'!$C$48,Q$1,$I22)*$F40)</f>
        <v/>
      </c>
      <c r="R40" s="64" t="str">
        <f ca="1">IF($F40="","",OFFSET('3. verbruik'!$C$48,R$1,$I22)*$F40)</f>
        <v/>
      </c>
      <c r="S40" s="64" t="str">
        <f ca="1">IF($F40="","",OFFSET('3. verbruik'!$C$48,S$1,$I22)*$F40)</f>
        <v/>
      </c>
      <c r="T40" s="64" t="str">
        <f ca="1">IF($F40="","",OFFSET('3. verbruik'!$C$48,T$1,$I22)*$F40)</f>
        <v/>
      </c>
      <c r="U40" s="64" t="str">
        <f ca="1">IF($F40="","",OFFSET('3. verbruik'!$C$48,U$1,$I22)*$F40)</f>
        <v/>
      </c>
      <c r="V40" s="64" t="str">
        <f ca="1">IF($F40="","",OFFSET('3. verbruik'!$C$48,V$1,$I22)*$F40)</f>
        <v/>
      </c>
      <c r="W40" s="64" t="str">
        <f ca="1">IF($F40="","",OFFSET('3. verbruik'!$C$48,W$1,$I22)*$F40)</f>
        <v/>
      </c>
      <c r="X40" s="64" t="str">
        <f ca="1">IF($F40="","",OFFSET('3. verbruik'!$C$48,X$1,$I22)*$F40)</f>
        <v/>
      </c>
      <c r="Y40" s="64" t="str">
        <f ca="1">IF($F40="","",OFFSET('3. verbruik'!$C$48,Y$1,$I22)*$F40)</f>
        <v/>
      </c>
      <c r="Z40" s="64" t="str">
        <f ca="1">IF($F40="","",OFFSET('3. verbruik'!$C$48,Z$1,$I22)*$F40)</f>
        <v/>
      </c>
      <c r="AA40" s="64" t="str">
        <f ca="1">IF($F40="","",OFFSET('3. verbruik'!$C$48,AA$1,$I22)*$F40)</f>
        <v/>
      </c>
      <c r="AB40" s="64" t="str">
        <f ca="1">IF($F40="","",OFFSET('3. verbruik'!$C$48,AB$1,$I22)*$F40)</f>
        <v/>
      </c>
      <c r="AC40" s="64" t="str">
        <f ca="1">IF($F40="","",OFFSET('3. verbruik'!$C$48,AC$1,$I22)*$F40)</f>
        <v/>
      </c>
      <c r="AD40" s="64" t="str">
        <f ca="1">IF($F40="","",OFFSET('3. verbruik'!$C$48,AD$1,$I22)*$F40)</f>
        <v/>
      </c>
      <c r="AE40" s="64" t="str">
        <f ca="1">IF($F40="","",OFFSET('3. verbruik'!$C$48,AE$1,$I22)*$F40)</f>
        <v/>
      </c>
      <c r="AF40" s="64" t="str">
        <f ca="1">IF($F40="","",OFFSET('3. verbruik'!$C$48,AF$1,$I22)*$F40)</f>
        <v/>
      </c>
      <c r="AG40" s="64" t="str">
        <f ca="1">IF($F40="","",OFFSET('3. verbruik'!$C$48,AG$1,$I22)*$F40)</f>
        <v/>
      </c>
      <c r="AH40" s="64" t="str">
        <f ca="1">IF($F40="","",OFFSET('3. verbruik'!$C$48,AH$1,$I22)*$F40)</f>
        <v/>
      </c>
      <c r="AI40" s="64">
        <f t="shared" ca="1" si="9"/>
        <v>0</v>
      </c>
    </row>
    <row r="41" spans="1:35" x14ac:dyDescent="0.25">
      <c r="A41" s="8" t="s">
        <v>67</v>
      </c>
      <c r="B41" s="24" t="str">
        <f>IF(Blad2!I40="","",Blad2!I40)</f>
        <v/>
      </c>
      <c r="C41" s="24" t="str">
        <f>IF(B41="","",IF(B42="",Blad2!$F$54,B42-1))</f>
        <v/>
      </c>
      <c r="D41" s="31" t="str">
        <f>IF(B41="","",_xlfn.XLOOKUP(B41,Blad2!$B$32:$B$39,Blad2!$C$32:$C$39,0,1,1))</f>
        <v/>
      </c>
      <c r="E41" s="31" t="str">
        <f>IF(B41="","",_xlfn.XLOOKUP(B41,Blad2!$B$41:$B$48,Blad2!$C$41:$C$48,0,1,1))</f>
        <v/>
      </c>
      <c r="F41" s="31" t="str">
        <f t="shared" si="7"/>
        <v/>
      </c>
      <c r="G41" s="29" t="str">
        <f>IF(F41="","",'3. verbruik'!K$73)</f>
        <v/>
      </c>
      <c r="H41" s="25" t="str">
        <f t="shared" si="8"/>
        <v/>
      </c>
      <c r="J41" s="64" t="str">
        <f ca="1">IF($F41="","",OFFSET('3. verbruik'!$C$48,J$1,$I23)*$F41)</f>
        <v/>
      </c>
      <c r="K41" s="64" t="str">
        <f ca="1">IF($F41="","",OFFSET('3. verbruik'!$C$48,K$1,$I23)*$F41)</f>
        <v/>
      </c>
      <c r="L41" s="64" t="str">
        <f ca="1">IF($F41="","",OFFSET('3. verbruik'!$C$48,L$1,$I23)*$F41)</f>
        <v/>
      </c>
      <c r="M41" s="64" t="str">
        <f ca="1">IF($F41="","",OFFSET('3. verbruik'!$C$48,M$1,$I23)*$F41)</f>
        <v/>
      </c>
      <c r="N41" s="64" t="str">
        <f ca="1">IF($F41="","",OFFSET('3. verbruik'!$C$48,N$1,$I23)*$F41)</f>
        <v/>
      </c>
      <c r="O41" s="64" t="str">
        <f ca="1">IF($F41="","",OFFSET('3. verbruik'!$C$48,O$1,$I23)*$F41)</f>
        <v/>
      </c>
      <c r="P41" s="64" t="str">
        <f ca="1">IF($F41="","",OFFSET('3. verbruik'!$C$48,P$1,$I23)*$F41)</f>
        <v/>
      </c>
      <c r="Q41" s="64" t="str">
        <f ca="1">IF($F41="","",OFFSET('3. verbruik'!$C$48,Q$1,$I23)*$F41)</f>
        <v/>
      </c>
      <c r="R41" s="64" t="str">
        <f ca="1">IF($F41="","",OFFSET('3. verbruik'!$C$48,R$1,$I23)*$F41)</f>
        <v/>
      </c>
      <c r="S41" s="64" t="str">
        <f ca="1">IF($F41="","",OFFSET('3. verbruik'!$C$48,S$1,$I23)*$F41)</f>
        <v/>
      </c>
      <c r="T41" s="64" t="str">
        <f ca="1">IF($F41="","",OFFSET('3. verbruik'!$C$48,T$1,$I23)*$F41)</f>
        <v/>
      </c>
      <c r="U41" s="64" t="str">
        <f ca="1">IF($F41="","",OFFSET('3. verbruik'!$C$48,U$1,$I23)*$F41)</f>
        <v/>
      </c>
      <c r="V41" s="64" t="str">
        <f ca="1">IF($F41="","",OFFSET('3. verbruik'!$C$48,V$1,$I23)*$F41)</f>
        <v/>
      </c>
      <c r="W41" s="64" t="str">
        <f ca="1">IF($F41="","",OFFSET('3. verbruik'!$C$48,W$1,$I23)*$F41)</f>
        <v/>
      </c>
      <c r="X41" s="64" t="str">
        <f ca="1">IF($F41="","",OFFSET('3. verbruik'!$C$48,X$1,$I23)*$F41)</f>
        <v/>
      </c>
      <c r="Y41" s="64" t="str">
        <f ca="1">IF($F41="","",OFFSET('3. verbruik'!$C$48,Y$1,$I23)*$F41)</f>
        <v/>
      </c>
      <c r="Z41" s="64" t="str">
        <f ca="1">IF($F41="","",OFFSET('3. verbruik'!$C$48,Z$1,$I23)*$F41)</f>
        <v/>
      </c>
      <c r="AA41" s="64" t="str">
        <f ca="1">IF($F41="","",OFFSET('3. verbruik'!$C$48,AA$1,$I23)*$F41)</f>
        <v/>
      </c>
      <c r="AB41" s="64" t="str">
        <f ca="1">IF($F41="","",OFFSET('3. verbruik'!$C$48,AB$1,$I23)*$F41)</f>
        <v/>
      </c>
      <c r="AC41" s="64" t="str">
        <f ca="1">IF($F41="","",OFFSET('3. verbruik'!$C$48,AC$1,$I23)*$F41)</f>
        <v/>
      </c>
      <c r="AD41" s="64" t="str">
        <f ca="1">IF($F41="","",OFFSET('3. verbruik'!$C$48,AD$1,$I23)*$F41)</f>
        <v/>
      </c>
      <c r="AE41" s="64" t="str">
        <f ca="1">IF($F41="","",OFFSET('3. verbruik'!$C$48,AE$1,$I23)*$F41)</f>
        <v/>
      </c>
      <c r="AF41" s="64" t="str">
        <f ca="1">IF($F41="","",OFFSET('3. verbruik'!$C$48,AF$1,$I23)*$F41)</f>
        <v/>
      </c>
      <c r="AG41" s="64" t="str">
        <f ca="1">IF($F41="","",OFFSET('3. verbruik'!$C$48,AG$1,$I23)*$F41)</f>
        <v/>
      </c>
      <c r="AH41" s="64" t="str">
        <f ca="1">IF($F41="","",OFFSET('3. verbruik'!$C$48,AH$1,$I23)*$F41)</f>
        <v/>
      </c>
      <c r="AI41" s="64">
        <f t="shared" ca="1" si="9"/>
        <v>0</v>
      </c>
    </row>
    <row r="42" spans="1:35" x14ac:dyDescent="0.25">
      <c r="A42" s="8" t="s">
        <v>68</v>
      </c>
      <c r="B42" s="24" t="str">
        <f>IF(Blad2!I41="","",Blad2!I41)</f>
        <v/>
      </c>
      <c r="C42" s="24" t="str">
        <f>IF(B42="","",IF(B43="",Blad2!$F$54,B43-1))</f>
        <v/>
      </c>
      <c r="D42" s="31" t="str">
        <f>IF(B42="","",_xlfn.XLOOKUP(B42,Blad2!$B$32:$B$39,Blad2!$C$32:$C$39,0,1,1))</f>
        <v/>
      </c>
      <c r="E42" s="31" t="str">
        <f>IF(B42="","",_xlfn.XLOOKUP(B42,Blad2!$B$41:$B$48,Blad2!$C$41:$C$48,0,1,1))</f>
        <v/>
      </c>
      <c r="F42" s="31" t="str">
        <f t="shared" si="7"/>
        <v/>
      </c>
      <c r="G42" s="29" t="str">
        <f>IF(F42="","",'3. verbruik'!L$73)</f>
        <v/>
      </c>
      <c r="H42" s="25" t="str">
        <f t="shared" si="8"/>
        <v/>
      </c>
      <c r="J42" s="64" t="str">
        <f ca="1">IF($F42="","",OFFSET('3. verbruik'!$C$48,J$1,$I24)*$F42)</f>
        <v/>
      </c>
      <c r="K42" s="64" t="str">
        <f ca="1">IF($F42="","",OFFSET('3. verbruik'!$C$48,K$1,$I24)*$F42)</f>
        <v/>
      </c>
      <c r="L42" s="64" t="str">
        <f ca="1">IF($F42="","",OFFSET('3. verbruik'!$C$48,L$1,$I24)*$F42)</f>
        <v/>
      </c>
      <c r="M42" s="64" t="str">
        <f ca="1">IF($F42="","",OFFSET('3. verbruik'!$C$48,M$1,$I24)*$F42)</f>
        <v/>
      </c>
      <c r="N42" s="64" t="str">
        <f ca="1">IF($F42="","",OFFSET('3. verbruik'!$C$48,N$1,$I24)*$F42)</f>
        <v/>
      </c>
      <c r="O42" s="64" t="str">
        <f ca="1">IF($F42="","",OFFSET('3. verbruik'!$C$48,O$1,$I24)*$F42)</f>
        <v/>
      </c>
      <c r="P42" s="64" t="str">
        <f ca="1">IF($F42="","",OFFSET('3. verbruik'!$C$48,P$1,$I24)*$F42)</f>
        <v/>
      </c>
      <c r="Q42" s="64" t="str">
        <f ca="1">IF($F42="","",OFFSET('3. verbruik'!$C$48,Q$1,$I24)*$F42)</f>
        <v/>
      </c>
      <c r="R42" s="64" t="str">
        <f ca="1">IF($F42="","",OFFSET('3. verbruik'!$C$48,R$1,$I24)*$F42)</f>
        <v/>
      </c>
      <c r="S42" s="64" t="str">
        <f ca="1">IF($F42="","",OFFSET('3. verbruik'!$C$48,S$1,$I24)*$F42)</f>
        <v/>
      </c>
      <c r="T42" s="64" t="str">
        <f ca="1">IF($F42="","",OFFSET('3. verbruik'!$C$48,T$1,$I24)*$F42)</f>
        <v/>
      </c>
      <c r="U42" s="64" t="str">
        <f ca="1">IF($F42="","",OFFSET('3. verbruik'!$C$48,U$1,$I24)*$F42)</f>
        <v/>
      </c>
      <c r="V42" s="64" t="str">
        <f ca="1">IF($F42="","",OFFSET('3. verbruik'!$C$48,V$1,$I24)*$F42)</f>
        <v/>
      </c>
      <c r="W42" s="64" t="str">
        <f ca="1">IF($F42="","",OFFSET('3. verbruik'!$C$48,W$1,$I24)*$F42)</f>
        <v/>
      </c>
      <c r="X42" s="64" t="str">
        <f ca="1">IF($F42="","",OFFSET('3. verbruik'!$C$48,X$1,$I24)*$F42)</f>
        <v/>
      </c>
      <c r="Y42" s="64" t="str">
        <f ca="1">IF($F42="","",OFFSET('3. verbruik'!$C$48,Y$1,$I24)*$F42)</f>
        <v/>
      </c>
      <c r="Z42" s="64" t="str">
        <f ca="1">IF($F42="","",OFFSET('3. verbruik'!$C$48,Z$1,$I24)*$F42)</f>
        <v/>
      </c>
      <c r="AA42" s="64" t="str">
        <f ca="1">IF($F42="","",OFFSET('3. verbruik'!$C$48,AA$1,$I24)*$F42)</f>
        <v/>
      </c>
      <c r="AB42" s="64" t="str">
        <f ca="1">IF($F42="","",OFFSET('3. verbruik'!$C$48,AB$1,$I24)*$F42)</f>
        <v/>
      </c>
      <c r="AC42" s="64" t="str">
        <f ca="1">IF($F42="","",OFFSET('3. verbruik'!$C$48,AC$1,$I24)*$F42)</f>
        <v/>
      </c>
      <c r="AD42" s="64" t="str">
        <f ca="1">IF($F42="","",OFFSET('3. verbruik'!$C$48,AD$1,$I24)*$F42)</f>
        <v/>
      </c>
      <c r="AE42" s="64" t="str">
        <f ca="1">IF($F42="","",OFFSET('3. verbruik'!$C$48,AE$1,$I24)*$F42)</f>
        <v/>
      </c>
      <c r="AF42" s="64" t="str">
        <f ca="1">IF($F42="","",OFFSET('3. verbruik'!$C$48,AF$1,$I24)*$F42)</f>
        <v/>
      </c>
      <c r="AG42" s="64" t="str">
        <f ca="1">IF($F42="","",OFFSET('3. verbruik'!$C$48,AG$1,$I24)*$F42)</f>
        <v/>
      </c>
      <c r="AH42" s="64" t="str">
        <f ca="1">IF($F42="","",OFFSET('3. verbruik'!$C$48,AH$1,$I24)*$F42)</f>
        <v/>
      </c>
      <c r="AI42" s="64">
        <f t="shared" ca="1" si="9"/>
        <v>0</v>
      </c>
    </row>
    <row r="43" spans="1:35" x14ac:dyDescent="0.25">
      <c r="A43" s="8" t="s">
        <v>69</v>
      </c>
      <c r="B43" s="24" t="str">
        <f>IF(Blad2!I42="","",Blad2!I42)</f>
        <v/>
      </c>
      <c r="C43" s="24" t="str">
        <f>IF(B43="","",IF(B44="",Blad2!$F$54,B44-1))</f>
        <v/>
      </c>
      <c r="D43" s="31" t="str">
        <f>IF(B43="","",_xlfn.XLOOKUP(B43,Blad2!$B$32:$B$39,Blad2!$C$32:$C$39,0,1,1))</f>
        <v/>
      </c>
      <c r="E43" s="31" t="str">
        <f>IF(B43="","",_xlfn.XLOOKUP(B43,Blad2!$B$41:$B$48,Blad2!$C$41:$C$48,0,1,1))</f>
        <v/>
      </c>
      <c r="F43" s="31" t="str">
        <f t="shared" si="7"/>
        <v/>
      </c>
      <c r="G43" s="29" t="str">
        <f>IF(F43="","",'3. verbruik'!M$73)</f>
        <v/>
      </c>
      <c r="H43" s="25" t="str">
        <f t="shared" si="8"/>
        <v/>
      </c>
      <c r="J43" s="64" t="str">
        <f ca="1">IF($F43="","",OFFSET('3. verbruik'!$C$48,J$1,$I25)*$F43)</f>
        <v/>
      </c>
      <c r="K43" s="64" t="str">
        <f ca="1">IF($F43="","",OFFSET('3. verbruik'!$C$48,K$1,$I25)*$F43)</f>
        <v/>
      </c>
      <c r="L43" s="64" t="str">
        <f ca="1">IF($F43="","",OFFSET('3. verbruik'!$C$48,L$1,$I25)*$F43)</f>
        <v/>
      </c>
      <c r="M43" s="64" t="str">
        <f ca="1">IF($F43="","",OFFSET('3. verbruik'!$C$48,M$1,$I25)*$F43)</f>
        <v/>
      </c>
      <c r="N43" s="64" t="str">
        <f ca="1">IF($F43="","",OFFSET('3. verbruik'!$C$48,N$1,$I25)*$F43)</f>
        <v/>
      </c>
      <c r="O43" s="64" t="str">
        <f ca="1">IF($F43="","",OFFSET('3. verbruik'!$C$48,O$1,$I25)*$F43)</f>
        <v/>
      </c>
      <c r="P43" s="64" t="str">
        <f ca="1">IF($F43="","",OFFSET('3. verbruik'!$C$48,P$1,$I25)*$F43)</f>
        <v/>
      </c>
      <c r="Q43" s="64" t="str">
        <f ca="1">IF($F43="","",OFFSET('3. verbruik'!$C$48,Q$1,$I25)*$F43)</f>
        <v/>
      </c>
      <c r="R43" s="64" t="str">
        <f ca="1">IF($F43="","",OFFSET('3. verbruik'!$C$48,R$1,$I25)*$F43)</f>
        <v/>
      </c>
      <c r="S43" s="64" t="str">
        <f ca="1">IF($F43="","",OFFSET('3. verbruik'!$C$48,S$1,$I25)*$F43)</f>
        <v/>
      </c>
      <c r="T43" s="64" t="str">
        <f ca="1">IF($F43="","",OFFSET('3. verbruik'!$C$48,T$1,$I25)*$F43)</f>
        <v/>
      </c>
      <c r="U43" s="64" t="str">
        <f ca="1">IF($F43="","",OFFSET('3. verbruik'!$C$48,U$1,$I25)*$F43)</f>
        <v/>
      </c>
      <c r="V43" s="64" t="str">
        <f ca="1">IF($F43="","",OFFSET('3. verbruik'!$C$48,V$1,$I25)*$F43)</f>
        <v/>
      </c>
      <c r="W43" s="64" t="str">
        <f ca="1">IF($F43="","",OFFSET('3. verbruik'!$C$48,W$1,$I25)*$F43)</f>
        <v/>
      </c>
      <c r="X43" s="64" t="str">
        <f ca="1">IF($F43="","",OFFSET('3. verbruik'!$C$48,X$1,$I25)*$F43)</f>
        <v/>
      </c>
      <c r="Y43" s="64" t="str">
        <f ca="1">IF($F43="","",OFFSET('3. verbruik'!$C$48,Y$1,$I25)*$F43)</f>
        <v/>
      </c>
      <c r="Z43" s="64" t="str">
        <f ca="1">IF($F43="","",OFFSET('3. verbruik'!$C$48,Z$1,$I25)*$F43)</f>
        <v/>
      </c>
      <c r="AA43" s="64" t="str">
        <f ca="1">IF($F43="","",OFFSET('3. verbruik'!$C$48,AA$1,$I25)*$F43)</f>
        <v/>
      </c>
      <c r="AB43" s="64" t="str">
        <f ca="1">IF($F43="","",OFFSET('3. verbruik'!$C$48,AB$1,$I25)*$F43)</f>
        <v/>
      </c>
      <c r="AC43" s="64" t="str">
        <f ca="1">IF($F43="","",OFFSET('3. verbruik'!$C$48,AC$1,$I25)*$F43)</f>
        <v/>
      </c>
      <c r="AD43" s="64" t="str">
        <f ca="1">IF($F43="","",OFFSET('3. verbruik'!$C$48,AD$1,$I25)*$F43)</f>
        <v/>
      </c>
      <c r="AE43" s="64" t="str">
        <f ca="1">IF($F43="","",OFFSET('3. verbruik'!$C$48,AE$1,$I25)*$F43)</f>
        <v/>
      </c>
      <c r="AF43" s="64" t="str">
        <f ca="1">IF($F43="","",OFFSET('3. verbruik'!$C$48,AF$1,$I25)*$F43)</f>
        <v/>
      </c>
      <c r="AG43" s="64" t="str">
        <f ca="1">IF($F43="","",OFFSET('3. verbruik'!$C$48,AG$1,$I25)*$F43)</f>
        <v/>
      </c>
      <c r="AH43" s="64" t="str">
        <f ca="1">IF($F43="","",OFFSET('3. verbruik'!$C$48,AH$1,$I25)*$F43)</f>
        <v/>
      </c>
      <c r="AI43" s="64">
        <f t="shared" ca="1" si="9"/>
        <v>0</v>
      </c>
    </row>
    <row r="44" spans="1:35" x14ac:dyDescent="0.25">
      <c r="A44" s="8" t="s">
        <v>70</v>
      </c>
      <c r="B44" s="24" t="str">
        <f>IF(Blad2!I43="","",Blad2!I43)</f>
        <v/>
      </c>
      <c r="C44" s="24" t="str">
        <f>IF(B44="","",IF(B45="",Blad2!$F$54,B45-1))</f>
        <v/>
      </c>
      <c r="D44" s="31" t="str">
        <f>IF(B44="","",_xlfn.XLOOKUP(B44,Blad2!$B$32:$B$39,Blad2!$C$32:$C$39,0,1,1))</f>
        <v/>
      </c>
      <c r="E44" s="31" t="str">
        <f>IF(B44="","",_xlfn.XLOOKUP(B44,Blad2!$B$41:$B$48,Blad2!$C$41:$C$48,0,1,1))</f>
        <v/>
      </c>
      <c r="F44" s="31" t="str">
        <f t="shared" si="7"/>
        <v/>
      </c>
      <c r="G44" s="29" t="str">
        <f>IF(F44="","",'3. verbruik'!N$73)</f>
        <v/>
      </c>
      <c r="H44" s="25" t="str">
        <f t="shared" si="8"/>
        <v/>
      </c>
      <c r="J44" s="64" t="str">
        <f ca="1">IF($F44="","",OFFSET('3. verbruik'!$C$48,J$1,$I26)*$F44)</f>
        <v/>
      </c>
      <c r="K44" s="64" t="str">
        <f ca="1">IF($F44="","",OFFSET('3. verbruik'!$C$48,K$1,$I26)*$F44)</f>
        <v/>
      </c>
      <c r="L44" s="64" t="str">
        <f ca="1">IF($F44="","",OFFSET('3. verbruik'!$C$48,L$1,$I26)*$F44)</f>
        <v/>
      </c>
      <c r="M44" s="64" t="str">
        <f ca="1">IF($F44="","",OFFSET('3. verbruik'!$C$48,M$1,$I26)*$F44)</f>
        <v/>
      </c>
      <c r="N44" s="64" t="str">
        <f ca="1">IF($F44="","",OFFSET('3. verbruik'!$C$48,N$1,$I26)*$F44)</f>
        <v/>
      </c>
      <c r="O44" s="64" t="str">
        <f ca="1">IF($F44="","",OFFSET('3. verbruik'!$C$48,O$1,$I26)*$F44)</f>
        <v/>
      </c>
      <c r="P44" s="64" t="str">
        <f ca="1">IF($F44="","",OFFSET('3. verbruik'!$C$48,P$1,$I26)*$F44)</f>
        <v/>
      </c>
      <c r="Q44" s="64" t="str">
        <f ca="1">IF($F44="","",OFFSET('3. verbruik'!$C$48,Q$1,$I26)*$F44)</f>
        <v/>
      </c>
      <c r="R44" s="64" t="str">
        <f ca="1">IF($F44="","",OFFSET('3. verbruik'!$C$48,R$1,$I26)*$F44)</f>
        <v/>
      </c>
      <c r="S44" s="64" t="str">
        <f ca="1">IF($F44="","",OFFSET('3. verbruik'!$C$48,S$1,$I26)*$F44)</f>
        <v/>
      </c>
      <c r="T44" s="64" t="str">
        <f ca="1">IF($F44="","",OFFSET('3. verbruik'!$C$48,T$1,$I26)*$F44)</f>
        <v/>
      </c>
      <c r="U44" s="64" t="str">
        <f ca="1">IF($F44="","",OFFSET('3. verbruik'!$C$48,U$1,$I26)*$F44)</f>
        <v/>
      </c>
      <c r="V44" s="64" t="str">
        <f ca="1">IF($F44="","",OFFSET('3. verbruik'!$C$48,V$1,$I26)*$F44)</f>
        <v/>
      </c>
      <c r="W44" s="64" t="str">
        <f ca="1">IF($F44="","",OFFSET('3. verbruik'!$C$48,W$1,$I26)*$F44)</f>
        <v/>
      </c>
      <c r="X44" s="64" t="str">
        <f ca="1">IF($F44="","",OFFSET('3. verbruik'!$C$48,X$1,$I26)*$F44)</f>
        <v/>
      </c>
      <c r="Y44" s="64" t="str">
        <f ca="1">IF($F44="","",OFFSET('3. verbruik'!$C$48,Y$1,$I26)*$F44)</f>
        <v/>
      </c>
      <c r="Z44" s="64" t="str">
        <f ca="1">IF($F44="","",OFFSET('3. verbruik'!$C$48,Z$1,$I26)*$F44)</f>
        <v/>
      </c>
      <c r="AA44" s="64" t="str">
        <f ca="1">IF($F44="","",OFFSET('3. verbruik'!$C$48,AA$1,$I26)*$F44)</f>
        <v/>
      </c>
      <c r="AB44" s="64" t="str">
        <f ca="1">IF($F44="","",OFFSET('3. verbruik'!$C$48,AB$1,$I26)*$F44)</f>
        <v/>
      </c>
      <c r="AC44" s="64" t="str">
        <f ca="1">IF($F44="","",OFFSET('3. verbruik'!$C$48,AC$1,$I26)*$F44)</f>
        <v/>
      </c>
      <c r="AD44" s="64" t="str">
        <f ca="1">IF($F44="","",OFFSET('3. verbruik'!$C$48,AD$1,$I26)*$F44)</f>
        <v/>
      </c>
      <c r="AE44" s="64" t="str">
        <f ca="1">IF($F44="","",OFFSET('3. verbruik'!$C$48,AE$1,$I26)*$F44)</f>
        <v/>
      </c>
      <c r="AF44" s="64" t="str">
        <f ca="1">IF($F44="","",OFFSET('3. verbruik'!$C$48,AF$1,$I26)*$F44)</f>
        <v/>
      </c>
      <c r="AG44" s="64" t="str">
        <f ca="1">IF($F44="","",OFFSET('3. verbruik'!$C$48,AG$1,$I26)*$F44)</f>
        <v/>
      </c>
      <c r="AH44" s="64" t="str">
        <f ca="1">IF($F44="","",OFFSET('3. verbruik'!$C$48,AH$1,$I26)*$F44)</f>
        <v/>
      </c>
      <c r="AI44" s="64">
        <f t="shared" ca="1" si="9"/>
        <v>0</v>
      </c>
    </row>
    <row r="45" spans="1:35" x14ac:dyDescent="0.25">
      <c r="A45" s="8" t="s">
        <v>71</v>
      </c>
      <c r="B45" s="24" t="str">
        <f>IF(Blad2!I44="","",Blad2!I44)</f>
        <v/>
      </c>
      <c r="C45" s="24" t="str">
        <f>IF(B45="","",IF(B46="",Blad2!$F$54,B46-1))</f>
        <v/>
      </c>
      <c r="D45" s="31" t="str">
        <f>IF(B45="","",_xlfn.XLOOKUP(B45,Blad2!$B$32:$B$39,Blad2!$C$32:$C$39,0,1,1))</f>
        <v/>
      </c>
      <c r="E45" s="31" t="str">
        <f>IF(B45="","",_xlfn.XLOOKUP(B45,Blad2!$B$41:$B$48,Blad2!$C$41:$C$48,0,1,1))</f>
        <v/>
      </c>
      <c r="F45" s="31" t="str">
        <f t="shared" si="7"/>
        <v/>
      </c>
      <c r="G45" s="29" t="str">
        <f>IF(F45="","",'3. verbruik'!O$73)</f>
        <v/>
      </c>
      <c r="H45" s="25" t="str">
        <f t="shared" si="8"/>
        <v/>
      </c>
      <c r="J45" s="64" t="str">
        <f ca="1">IF($F45="","",OFFSET('3. verbruik'!$C$48,J$1,$I27)*$F45)</f>
        <v/>
      </c>
      <c r="K45" s="64" t="str">
        <f ca="1">IF($F45="","",OFFSET('3. verbruik'!$C$48,K$1,$I27)*$F45)</f>
        <v/>
      </c>
      <c r="L45" s="64" t="str">
        <f ca="1">IF($F45="","",OFFSET('3. verbruik'!$C$48,L$1,$I27)*$F45)</f>
        <v/>
      </c>
      <c r="M45" s="64" t="str">
        <f ca="1">IF($F45="","",OFFSET('3. verbruik'!$C$48,M$1,$I27)*$F45)</f>
        <v/>
      </c>
      <c r="N45" s="64" t="str">
        <f ca="1">IF($F45="","",OFFSET('3. verbruik'!$C$48,N$1,$I27)*$F45)</f>
        <v/>
      </c>
      <c r="O45" s="64" t="str">
        <f ca="1">IF($F45="","",OFFSET('3. verbruik'!$C$48,O$1,$I27)*$F45)</f>
        <v/>
      </c>
      <c r="P45" s="64" t="str">
        <f ca="1">IF($F45="","",OFFSET('3. verbruik'!$C$48,P$1,$I27)*$F45)</f>
        <v/>
      </c>
      <c r="Q45" s="64" t="str">
        <f ca="1">IF($F45="","",OFFSET('3. verbruik'!$C$48,Q$1,$I27)*$F45)</f>
        <v/>
      </c>
      <c r="R45" s="64" t="str">
        <f ca="1">IF($F45="","",OFFSET('3. verbruik'!$C$48,R$1,$I27)*$F45)</f>
        <v/>
      </c>
      <c r="S45" s="64" t="str">
        <f ca="1">IF($F45="","",OFFSET('3. verbruik'!$C$48,S$1,$I27)*$F45)</f>
        <v/>
      </c>
      <c r="T45" s="64" t="str">
        <f ca="1">IF($F45="","",OFFSET('3. verbruik'!$C$48,T$1,$I27)*$F45)</f>
        <v/>
      </c>
      <c r="U45" s="64" t="str">
        <f ca="1">IF($F45="","",OFFSET('3. verbruik'!$C$48,U$1,$I27)*$F45)</f>
        <v/>
      </c>
      <c r="V45" s="64" t="str">
        <f ca="1">IF($F45="","",OFFSET('3. verbruik'!$C$48,V$1,$I27)*$F45)</f>
        <v/>
      </c>
      <c r="W45" s="64" t="str">
        <f ca="1">IF($F45="","",OFFSET('3. verbruik'!$C$48,W$1,$I27)*$F45)</f>
        <v/>
      </c>
      <c r="X45" s="64" t="str">
        <f ca="1">IF($F45="","",OFFSET('3. verbruik'!$C$48,X$1,$I27)*$F45)</f>
        <v/>
      </c>
      <c r="Y45" s="64" t="str">
        <f ca="1">IF($F45="","",OFFSET('3. verbruik'!$C$48,Y$1,$I27)*$F45)</f>
        <v/>
      </c>
      <c r="Z45" s="64" t="str">
        <f ca="1">IF($F45="","",OFFSET('3. verbruik'!$C$48,Z$1,$I27)*$F45)</f>
        <v/>
      </c>
      <c r="AA45" s="64" t="str">
        <f ca="1">IF($F45="","",OFFSET('3. verbruik'!$C$48,AA$1,$I27)*$F45)</f>
        <v/>
      </c>
      <c r="AB45" s="64" t="str">
        <f ca="1">IF($F45="","",OFFSET('3. verbruik'!$C$48,AB$1,$I27)*$F45)</f>
        <v/>
      </c>
      <c r="AC45" s="64" t="str">
        <f ca="1">IF($F45="","",OFFSET('3. verbruik'!$C$48,AC$1,$I27)*$F45)</f>
        <v/>
      </c>
      <c r="AD45" s="64" t="str">
        <f ca="1">IF($F45="","",OFFSET('3. verbruik'!$C$48,AD$1,$I27)*$F45)</f>
        <v/>
      </c>
      <c r="AE45" s="64" t="str">
        <f ca="1">IF($F45="","",OFFSET('3. verbruik'!$C$48,AE$1,$I27)*$F45)</f>
        <v/>
      </c>
      <c r="AF45" s="64" t="str">
        <f ca="1">IF($F45="","",OFFSET('3. verbruik'!$C$48,AF$1,$I27)*$F45)</f>
        <v/>
      </c>
      <c r="AG45" s="64" t="str">
        <f ca="1">IF($F45="","",OFFSET('3. verbruik'!$C$48,AG$1,$I27)*$F45)</f>
        <v/>
      </c>
      <c r="AH45" s="64" t="str">
        <f ca="1">IF($F45="","",OFFSET('3. verbruik'!$C$48,AH$1,$I27)*$F45)</f>
        <v/>
      </c>
      <c r="AI45" s="64">
        <f t="shared" ca="1" si="9"/>
        <v>0</v>
      </c>
    </row>
    <row r="46" spans="1:35" x14ac:dyDescent="0.25">
      <c r="A46" s="8" t="s">
        <v>72</v>
      </c>
      <c r="B46" s="24" t="str">
        <f>IF(Blad2!I45="","",Blad2!I45)</f>
        <v/>
      </c>
      <c r="C46" s="24" t="str">
        <f>IF(B46="","",IF(B47="",Blad2!$F$54,B47-1))</f>
        <v/>
      </c>
      <c r="D46" s="31" t="str">
        <f>IF(B46="","",_xlfn.XLOOKUP(B46,Blad2!$B$32:$B$39,Blad2!$C$32:$C$39,0,1,1))</f>
        <v/>
      </c>
      <c r="E46" s="31" t="str">
        <f>IF(B46="","",_xlfn.XLOOKUP(B46,Blad2!$B$41:$B$48,Blad2!$C$41:$C$48,0,1,1))</f>
        <v/>
      </c>
      <c r="F46" s="31" t="str">
        <f t="shared" si="7"/>
        <v/>
      </c>
      <c r="G46" s="29" t="str">
        <f>IF(F46="","",'3. verbruik'!P$73)</f>
        <v/>
      </c>
      <c r="H46" s="25" t="str">
        <f t="shared" si="8"/>
        <v/>
      </c>
      <c r="J46" s="64" t="str">
        <f ca="1">IF($F46="","",OFFSET('3. verbruik'!$C$48,J$1,$I28)*$F46)</f>
        <v/>
      </c>
      <c r="K46" s="64" t="str">
        <f ca="1">IF($F46="","",OFFSET('3. verbruik'!$C$48,K$1,$I28)*$F46)</f>
        <v/>
      </c>
      <c r="L46" s="64" t="str">
        <f ca="1">IF($F46="","",OFFSET('3. verbruik'!$C$48,L$1,$I28)*$F46)</f>
        <v/>
      </c>
      <c r="M46" s="64" t="str">
        <f ca="1">IF($F46="","",OFFSET('3. verbruik'!$C$48,M$1,$I28)*$F46)</f>
        <v/>
      </c>
      <c r="N46" s="64" t="str">
        <f ca="1">IF($F46="","",OFFSET('3. verbruik'!$C$48,N$1,$I28)*$F46)</f>
        <v/>
      </c>
      <c r="O46" s="64" t="str">
        <f ca="1">IF($F46="","",OFFSET('3. verbruik'!$C$48,O$1,$I28)*$F46)</f>
        <v/>
      </c>
      <c r="P46" s="64" t="str">
        <f ca="1">IF($F46="","",OFFSET('3. verbruik'!$C$48,P$1,$I28)*$F46)</f>
        <v/>
      </c>
      <c r="Q46" s="64" t="str">
        <f ca="1">IF($F46="","",OFFSET('3. verbruik'!$C$48,Q$1,$I28)*$F46)</f>
        <v/>
      </c>
      <c r="R46" s="64" t="str">
        <f ca="1">IF($F46="","",OFFSET('3. verbruik'!$C$48,R$1,$I28)*$F46)</f>
        <v/>
      </c>
      <c r="S46" s="64" t="str">
        <f ca="1">IF($F46="","",OFFSET('3. verbruik'!$C$48,S$1,$I28)*$F46)</f>
        <v/>
      </c>
      <c r="T46" s="64" t="str">
        <f ca="1">IF($F46="","",OFFSET('3. verbruik'!$C$48,T$1,$I28)*$F46)</f>
        <v/>
      </c>
      <c r="U46" s="64" t="str">
        <f ca="1">IF($F46="","",OFFSET('3. verbruik'!$C$48,U$1,$I28)*$F46)</f>
        <v/>
      </c>
      <c r="V46" s="64" t="str">
        <f ca="1">IF($F46="","",OFFSET('3. verbruik'!$C$48,V$1,$I28)*$F46)</f>
        <v/>
      </c>
      <c r="W46" s="64" t="str">
        <f ca="1">IF($F46="","",OFFSET('3. verbruik'!$C$48,W$1,$I28)*$F46)</f>
        <v/>
      </c>
      <c r="X46" s="64" t="str">
        <f ca="1">IF($F46="","",OFFSET('3. verbruik'!$C$48,X$1,$I28)*$F46)</f>
        <v/>
      </c>
      <c r="Y46" s="64" t="str">
        <f ca="1">IF($F46="","",OFFSET('3. verbruik'!$C$48,Y$1,$I28)*$F46)</f>
        <v/>
      </c>
      <c r="Z46" s="64" t="str">
        <f ca="1">IF($F46="","",OFFSET('3. verbruik'!$C$48,Z$1,$I28)*$F46)</f>
        <v/>
      </c>
      <c r="AA46" s="64" t="str">
        <f ca="1">IF($F46="","",OFFSET('3. verbruik'!$C$48,AA$1,$I28)*$F46)</f>
        <v/>
      </c>
      <c r="AB46" s="64" t="str">
        <f ca="1">IF($F46="","",OFFSET('3. verbruik'!$C$48,AB$1,$I28)*$F46)</f>
        <v/>
      </c>
      <c r="AC46" s="64" t="str">
        <f ca="1">IF($F46="","",OFFSET('3. verbruik'!$C$48,AC$1,$I28)*$F46)</f>
        <v/>
      </c>
      <c r="AD46" s="64" t="str">
        <f ca="1">IF($F46="","",OFFSET('3. verbruik'!$C$48,AD$1,$I28)*$F46)</f>
        <v/>
      </c>
      <c r="AE46" s="64" t="str">
        <f ca="1">IF($F46="","",OFFSET('3. verbruik'!$C$48,AE$1,$I28)*$F46)</f>
        <v/>
      </c>
      <c r="AF46" s="64" t="str">
        <f ca="1">IF($F46="","",OFFSET('3. verbruik'!$C$48,AF$1,$I28)*$F46)</f>
        <v/>
      </c>
      <c r="AG46" s="64" t="str">
        <f ca="1">IF($F46="","",OFFSET('3. verbruik'!$C$48,AG$1,$I28)*$F46)</f>
        <v/>
      </c>
      <c r="AH46" s="64" t="str">
        <f ca="1">IF($F46="","",OFFSET('3. verbruik'!$C$48,AH$1,$I28)*$F46)</f>
        <v/>
      </c>
      <c r="AI46" s="64">
        <f t="shared" ca="1" si="9"/>
        <v>0</v>
      </c>
    </row>
    <row r="47" spans="1:35" x14ac:dyDescent="0.25">
      <c r="A47" s="8" t="s">
        <v>73</v>
      </c>
      <c r="B47" s="24" t="str">
        <f>IF(Blad2!I46="","",Blad2!I46)</f>
        <v/>
      </c>
      <c r="C47" s="24" t="str">
        <f>IF(B47="","",Blad2!$F$54)</f>
        <v/>
      </c>
      <c r="D47" s="31" t="str">
        <f>IF(B47="","",_xlfn.XLOOKUP(B47,Blad2!$B$32:$B$39,Blad2!$C$32:$C$39,0,1,1))</f>
        <v/>
      </c>
      <c r="E47" s="31" t="str">
        <f>IF(B47="","",_xlfn.XLOOKUP(B47,Blad2!$B$41:$B$48,Blad2!$C$41:$C$48,0,1,1))</f>
        <v/>
      </c>
      <c r="F47" s="31" t="str">
        <f t="shared" si="7"/>
        <v/>
      </c>
      <c r="G47" s="29" t="str">
        <f>IF(F47="","",'3. verbruik'!Q$73)</f>
        <v/>
      </c>
      <c r="H47" s="25" t="str">
        <f t="shared" si="8"/>
        <v/>
      </c>
      <c r="J47" s="64" t="str">
        <f ca="1">IF($F47="","",OFFSET('3. verbruik'!$C$48,J$1,$I29)*$F47)</f>
        <v/>
      </c>
      <c r="K47" s="64" t="str">
        <f ca="1">IF($F47="","",OFFSET('3. verbruik'!$C$48,K$1,$I29)*$F47)</f>
        <v/>
      </c>
      <c r="L47" s="64" t="str">
        <f ca="1">IF($F47="","",OFFSET('3. verbruik'!$C$48,L$1,$I29)*$F47)</f>
        <v/>
      </c>
      <c r="M47" s="64" t="str">
        <f ca="1">IF($F47="","",OFFSET('3. verbruik'!$C$48,M$1,$I29)*$F47)</f>
        <v/>
      </c>
      <c r="N47" s="64" t="str">
        <f ca="1">IF($F47="","",OFFSET('3. verbruik'!$C$48,N$1,$I29)*$F47)</f>
        <v/>
      </c>
      <c r="O47" s="64" t="str">
        <f ca="1">IF($F47="","",OFFSET('3. verbruik'!$C$48,O$1,$I29)*$F47)</f>
        <v/>
      </c>
      <c r="P47" s="64" t="str">
        <f ca="1">IF($F47="","",OFFSET('3. verbruik'!$C$48,P$1,$I29)*$F47)</f>
        <v/>
      </c>
      <c r="Q47" s="64" t="str">
        <f ca="1">IF($F47="","",OFFSET('3. verbruik'!$C$48,Q$1,$I29)*$F47)</f>
        <v/>
      </c>
      <c r="R47" s="64" t="str">
        <f ca="1">IF($F47="","",OFFSET('3. verbruik'!$C$48,R$1,$I29)*$F47)</f>
        <v/>
      </c>
      <c r="S47" s="64" t="str">
        <f ca="1">IF($F47="","",OFFSET('3. verbruik'!$C$48,S$1,$I29)*$F47)</f>
        <v/>
      </c>
      <c r="T47" s="64" t="str">
        <f ca="1">IF($F47="","",OFFSET('3. verbruik'!$C$48,T$1,$I29)*$F47)</f>
        <v/>
      </c>
      <c r="U47" s="64" t="str">
        <f ca="1">IF($F47="","",OFFSET('3. verbruik'!$C$48,U$1,$I29)*$F47)</f>
        <v/>
      </c>
      <c r="V47" s="64" t="str">
        <f ca="1">IF($F47="","",OFFSET('3. verbruik'!$C$48,V$1,$I29)*$F47)</f>
        <v/>
      </c>
      <c r="W47" s="64" t="str">
        <f ca="1">IF($F47="","",OFFSET('3. verbruik'!$C$48,W$1,$I29)*$F47)</f>
        <v/>
      </c>
      <c r="X47" s="64" t="str">
        <f ca="1">IF($F47="","",OFFSET('3. verbruik'!$C$48,X$1,$I29)*$F47)</f>
        <v/>
      </c>
      <c r="Y47" s="64" t="str">
        <f ca="1">IF($F47="","",OFFSET('3. verbruik'!$C$48,Y$1,$I29)*$F47)</f>
        <v/>
      </c>
      <c r="Z47" s="64" t="str">
        <f ca="1">IF($F47="","",OFFSET('3. verbruik'!$C$48,Z$1,$I29)*$F47)</f>
        <v/>
      </c>
      <c r="AA47" s="64" t="str">
        <f ca="1">IF($F47="","",OFFSET('3. verbruik'!$C$48,AA$1,$I29)*$F47)</f>
        <v/>
      </c>
      <c r="AB47" s="64" t="str">
        <f ca="1">IF($F47="","",OFFSET('3. verbruik'!$C$48,AB$1,$I29)*$F47)</f>
        <v/>
      </c>
      <c r="AC47" s="64" t="str">
        <f ca="1">IF($F47="","",OFFSET('3. verbruik'!$C$48,AC$1,$I29)*$F47)</f>
        <v/>
      </c>
      <c r="AD47" s="64" t="str">
        <f ca="1">IF($F47="","",OFFSET('3. verbruik'!$C$48,AD$1,$I29)*$F47)</f>
        <v/>
      </c>
      <c r="AE47" s="64" t="str">
        <f ca="1">IF($F47="","",OFFSET('3. verbruik'!$C$48,AE$1,$I29)*$F47)</f>
        <v/>
      </c>
      <c r="AF47" s="64" t="str">
        <f ca="1">IF($F47="","",OFFSET('3. verbruik'!$C$48,AF$1,$I29)*$F47)</f>
        <v/>
      </c>
      <c r="AG47" s="64" t="str">
        <f ca="1">IF($F47="","",OFFSET('3. verbruik'!$C$48,AG$1,$I29)*$F47)</f>
        <v/>
      </c>
      <c r="AH47" s="64" t="str">
        <f ca="1">IF($F47="","",OFFSET('3. verbruik'!$C$48,AH$1,$I29)*$F47)</f>
        <v/>
      </c>
      <c r="AI47" s="64">
        <f t="shared" ca="1" si="9"/>
        <v>0</v>
      </c>
    </row>
    <row r="48" spans="1:35" ht="15.75" thickBot="1" x14ac:dyDescent="0.3">
      <c r="A48" s="46" t="s">
        <v>110</v>
      </c>
      <c r="B48" s="46"/>
      <c r="C48" s="46"/>
      <c r="D48" s="47"/>
      <c r="E48" s="47"/>
      <c r="F48" s="47"/>
      <c r="G48" s="48">
        <f>SUM(G33:G47)</f>
        <v>0</v>
      </c>
      <c r="H48" s="49">
        <f>SUM(H33:H47)</f>
        <v>0</v>
      </c>
      <c r="J48" s="64">
        <f t="shared" ref="J48" ca="1" si="10">SUM(J33:J47)</f>
        <v>0</v>
      </c>
      <c r="K48" s="64">
        <f t="shared" ref="K48" ca="1" si="11">SUM(K33:K47)</f>
        <v>0</v>
      </c>
      <c r="L48" s="64">
        <f t="shared" ref="L48" ca="1" si="12">SUM(L33:L47)</f>
        <v>0</v>
      </c>
      <c r="M48" s="64">
        <f t="shared" ref="M48" ca="1" si="13">SUM(M33:M47)</f>
        <v>0</v>
      </c>
      <c r="N48" s="64">
        <f t="shared" ref="N48" ca="1" si="14">SUM(N33:N47)</f>
        <v>0</v>
      </c>
      <c r="O48" s="64">
        <f t="shared" ref="O48" ca="1" si="15">SUM(O33:O47)</f>
        <v>0</v>
      </c>
      <c r="P48" s="64">
        <f t="shared" ref="P48" ca="1" si="16">SUM(P33:P47)</f>
        <v>0</v>
      </c>
      <c r="Q48" s="64">
        <f t="shared" ref="Q48" ca="1" si="17">SUM(Q33:Q47)</f>
        <v>0</v>
      </c>
      <c r="R48" s="64">
        <f t="shared" ref="R48" ca="1" si="18">SUM(R33:R47)</f>
        <v>0</v>
      </c>
      <c r="S48" s="64">
        <f t="shared" ref="S48" ca="1" si="19">SUM(S33:S47)</f>
        <v>0</v>
      </c>
      <c r="T48" s="64">
        <f t="shared" ref="T48" ca="1" si="20">SUM(T33:T47)</f>
        <v>0</v>
      </c>
      <c r="U48" s="64">
        <f t="shared" ref="U48" ca="1" si="21">SUM(U33:U47)</f>
        <v>0</v>
      </c>
      <c r="V48" s="64">
        <f t="shared" ref="V48" ca="1" si="22">SUM(V33:V47)</f>
        <v>0</v>
      </c>
      <c r="W48" s="64">
        <f t="shared" ref="W48" ca="1" si="23">SUM(W33:W47)</f>
        <v>0</v>
      </c>
      <c r="X48" s="64">
        <f t="shared" ref="X48" ca="1" si="24">SUM(X33:X47)</f>
        <v>0</v>
      </c>
      <c r="Y48" s="64">
        <f t="shared" ref="Y48" ca="1" si="25">SUM(Y33:Y47)</f>
        <v>0</v>
      </c>
      <c r="Z48" s="64">
        <f t="shared" ref="Z48" ca="1" si="26">SUM(Z33:Z47)</f>
        <v>0</v>
      </c>
      <c r="AA48" s="64">
        <f t="shared" ref="AA48" ca="1" si="27">SUM(AA33:AA47)</f>
        <v>0</v>
      </c>
      <c r="AB48" s="64">
        <f t="shared" ref="AB48" ca="1" si="28">SUM(AB33:AB47)</f>
        <v>0</v>
      </c>
      <c r="AC48" s="64">
        <f t="shared" ref="AC48" ca="1" si="29">SUM(AC33:AC47)</f>
        <v>0</v>
      </c>
      <c r="AD48" s="64">
        <f t="shared" ref="AD48" ca="1" si="30">SUM(AD33:AD47)</f>
        <v>0</v>
      </c>
      <c r="AE48" s="64">
        <f t="shared" ref="AE48" ca="1" si="31">SUM(AE33:AE47)</f>
        <v>0</v>
      </c>
      <c r="AF48" s="64">
        <f t="shared" ref="AF48" ca="1" si="32">SUM(AF33:AF47)</f>
        <v>0</v>
      </c>
      <c r="AG48" s="64">
        <f t="shared" ref="AG48" ca="1" si="33">SUM(AG33:AG47)</f>
        <v>0</v>
      </c>
      <c r="AH48" s="64">
        <f t="shared" ref="AH48" ca="1" si="34">SUM(AH33:AH47)</f>
        <v>0</v>
      </c>
      <c r="AI48" s="64">
        <f t="shared" ref="AI48" ca="1" si="35">SUM(AI33:AI47)</f>
        <v>0</v>
      </c>
    </row>
    <row r="49" spans="7:35" ht="15.75" thickTop="1" x14ac:dyDescent="0.25"/>
    <row r="50" spans="7:35" ht="26.25" x14ac:dyDescent="0.25">
      <c r="G50" s="50" t="s">
        <v>65</v>
      </c>
      <c r="H50" s="51">
        <f>H30+H48</f>
        <v>0</v>
      </c>
      <c r="J50" s="65">
        <f t="shared" ref="J50:AG50" ca="1" si="36">J30+J48</f>
        <v>0</v>
      </c>
      <c r="K50" s="65">
        <f t="shared" ca="1" si="36"/>
        <v>0</v>
      </c>
      <c r="L50" s="65">
        <f t="shared" ca="1" si="36"/>
        <v>0</v>
      </c>
      <c r="M50" s="65">
        <f t="shared" ca="1" si="36"/>
        <v>0</v>
      </c>
      <c r="N50" s="65">
        <f t="shared" ca="1" si="36"/>
        <v>0</v>
      </c>
      <c r="O50" s="65">
        <f t="shared" ca="1" si="36"/>
        <v>0</v>
      </c>
      <c r="P50" s="65">
        <f t="shared" ca="1" si="36"/>
        <v>0</v>
      </c>
      <c r="Q50" s="65">
        <f t="shared" ca="1" si="36"/>
        <v>0</v>
      </c>
      <c r="R50" s="65">
        <f t="shared" ca="1" si="36"/>
        <v>0</v>
      </c>
      <c r="S50" s="65">
        <f t="shared" ca="1" si="36"/>
        <v>0</v>
      </c>
      <c r="T50" s="65">
        <f t="shared" ca="1" si="36"/>
        <v>0</v>
      </c>
      <c r="U50" s="65">
        <f t="shared" ca="1" si="36"/>
        <v>0</v>
      </c>
      <c r="V50" s="65">
        <f t="shared" ca="1" si="36"/>
        <v>0</v>
      </c>
      <c r="W50" s="65">
        <f t="shared" ca="1" si="36"/>
        <v>0</v>
      </c>
      <c r="X50" s="65">
        <f t="shared" ca="1" si="36"/>
        <v>0</v>
      </c>
      <c r="Y50" s="65">
        <f t="shared" ca="1" si="36"/>
        <v>0</v>
      </c>
      <c r="Z50" s="65">
        <f t="shared" ca="1" si="36"/>
        <v>0</v>
      </c>
      <c r="AA50" s="65">
        <f t="shared" ca="1" si="36"/>
        <v>0</v>
      </c>
      <c r="AB50" s="65">
        <f t="shared" ca="1" si="36"/>
        <v>0</v>
      </c>
      <c r="AC50" s="65">
        <f t="shared" ca="1" si="36"/>
        <v>0</v>
      </c>
      <c r="AD50" s="65">
        <f t="shared" ca="1" si="36"/>
        <v>0</v>
      </c>
      <c r="AE50" s="65">
        <f t="shared" ca="1" si="36"/>
        <v>0</v>
      </c>
      <c r="AF50" s="65">
        <f t="shared" ca="1" si="36"/>
        <v>0</v>
      </c>
      <c r="AG50" s="65">
        <f t="shared" ca="1" si="36"/>
        <v>0</v>
      </c>
      <c r="AH50" s="65">
        <f ca="1">AH30+AH48</f>
        <v>0</v>
      </c>
      <c r="AI50" s="65">
        <f ca="1">AI30+AI48</f>
        <v>0</v>
      </c>
    </row>
    <row r="56" spans="7:35" x14ac:dyDescent="0.25">
      <c r="H56" s="29"/>
      <c r="I56" s="69"/>
    </row>
    <row r="61" spans="7:35" x14ac:dyDescent="0.25">
      <c r="G61" s="26"/>
      <c r="H61" s="26"/>
      <c r="I61" s="70"/>
      <c r="AB61" s="66"/>
      <c r="AC61" s="66"/>
    </row>
  </sheetData>
  <sheetProtection algorithmName="SHA-512" hashValue="X0jHasCHvBklgae64ixhIXbqPza4QJxVvy9DS77ZEws61X7X99kTDW1K3vW4m6MFgggAakfZPS5j1/aALauvOg==" saltValue="jCBSopyGY49WwHfROuAMmg==" spinCount="100000" sheet="1" selectLockedCells="1"/>
  <phoneticPr fontId="2" type="noConversion"/>
  <pageMargins left="0.7" right="0.7" top="0.75" bottom="0.75" header="0.3" footer="0.3"/>
  <pageSetup paperSize="9" scale="60" orientation="portrait" r:id="rId1"/>
  <headerFoot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CAD9-7DD5-4ED6-B267-0994B194B8F9}">
  <sheetPr codeName="Blad7"/>
  <dimension ref="A11:AY78"/>
  <sheetViews>
    <sheetView zoomScale="80" zoomScaleNormal="80" workbookViewId="0">
      <selection activeCell="A21" sqref="A21"/>
    </sheetView>
  </sheetViews>
  <sheetFormatPr defaultRowHeight="15" x14ac:dyDescent="0.25"/>
  <cols>
    <col min="1" max="1" width="86.42578125" style="8" customWidth="1"/>
    <col min="2" max="2" width="29.5703125" style="8" customWidth="1"/>
    <col min="3" max="6" width="9.140625" style="67"/>
    <col min="7" max="7" width="9.140625" style="62"/>
    <col min="8" max="51" width="9.140625" style="67"/>
    <col min="52" max="16384" width="9.140625" style="8"/>
  </cols>
  <sheetData>
    <row r="11" spans="1:27" x14ac:dyDescent="0.25">
      <c r="A11" s="58" t="str">
        <f>"prijsopbouw 1 - "&amp;uitleg!F11</f>
        <v xml:space="preserve">prijsopbouw 1 - </v>
      </c>
      <c r="B11" s="9" t="s">
        <v>33</v>
      </c>
    </row>
    <row r="12" spans="1:27" x14ac:dyDescent="0.25">
      <c r="A12" s="8" t="str">
        <f>IF(LEFT('3. verbruik'!A16,7)="&lt;vul in","vul naam projectpartners in op tabblad [3. verbruik]", "compensatie projectpartner "&amp;G12&amp;" - "&amp;'3. verbruik'!A16)</f>
        <v>vul naam projectpartners in op tabblad [3. verbruik]</v>
      </c>
      <c r="B12" s="25">
        <f ca="1">'samenvatting totaal'!J$30</f>
        <v>0</v>
      </c>
      <c r="C12" s="77"/>
      <c r="D12" s="77"/>
      <c r="E12" s="77"/>
      <c r="F12" s="77"/>
      <c r="G12" s="62">
        <v>1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x14ac:dyDescent="0.25">
      <c r="A13" s="8" t="str">
        <f>IF(LEFT('3. verbruik'!A17,7)="&lt;vul in","vul naam projectpartners in op tabblad [3. verbruik]", "compensatie projectpartner "&amp;G13&amp;" - "&amp;'3. verbruik'!A17)</f>
        <v>vul naam projectpartners in op tabblad [3. verbruik]</v>
      </c>
      <c r="B13" s="25">
        <f ca="1">'samenvatting totaal'!K$30</f>
        <v>0</v>
      </c>
      <c r="G13" s="62">
        <f>G12+1</f>
        <v>2</v>
      </c>
    </row>
    <row r="14" spans="1:27" x14ac:dyDescent="0.25">
      <c r="A14" s="8" t="str">
        <f>IF(LEFT('3. verbruik'!A18,7)="&lt;vul in","vul naam projectpartners in op tabblad [3. verbruik]", "compensatie projectpartner "&amp;G14&amp;" - "&amp;'3. verbruik'!A18)</f>
        <v>vul naam projectpartners in op tabblad [3. verbruik]</v>
      </c>
      <c r="B14" s="25">
        <f ca="1">'samenvatting totaal'!L$30</f>
        <v>0</v>
      </c>
      <c r="G14" s="62">
        <f t="shared" ref="G14:G36" si="0">G13+1</f>
        <v>3</v>
      </c>
    </row>
    <row r="15" spans="1:27" x14ac:dyDescent="0.25">
      <c r="A15" s="8" t="str">
        <f>IF(LEFT('3. verbruik'!A19,7)="&lt;vul in","vul naam projectpartners in op tabblad [3. verbruik]", "compensatie projectpartner "&amp;G15&amp;" - "&amp;'3. verbruik'!A19)</f>
        <v>vul naam projectpartners in op tabblad [3. verbruik]</v>
      </c>
      <c r="B15" s="25">
        <f ca="1">'samenvatting totaal'!M$30</f>
        <v>0</v>
      </c>
      <c r="G15" s="62">
        <f t="shared" si="0"/>
        <v>4</v>
      </c>
    </row>
    <row r="16" spans="1:27" x14ac:dyDescent="0.25">
      <c r="A16" s="8" t="str">
        <f>IF(LEFT('3. verbruik'!A20,7)="&lt;vul in","vul naam projectpartners in op tabblad [3. verbruik]", "compensatie projectpartner "&amp;G16&amp;" - "&amp;'3. verbruik'!A20)</f>
        <v>vul naam projectpartners in op tabblad [3. verbruik]</v>
      </c>
      <c r="B16" s="25">
        <f ca="1">'samenvatting totaal'!N$30</f>
        <v>0</v>
      </c>
      <c r="G16" s="62">
        <f t="shared" si="0"/>
        <v>5</v>
      </c>
    </row>
    <row r="17" spans="1:7" x14ac:dyDescent="0.25">
      <c r="A17" s="8" t="str">
        <f>IF(LEFT('3. verbruik'!A21,7)="&lt;vul in","vul naam projectpartners in op tabblad [3. verbruik]", "compensatie projectpartner "&amp;G17&amp;" - "&amp;'3. verbruik'!A21)</f>
        <v>vul naam projectpartners in op tabblad [3. verbruik]</v>
      </c>
      <c r="B17" s="25">
        <f ca="1">'samenvatting totaal'!O$30</f>
        <v>0</v>
      </c>
      <c r="G17" s="62">
        <f t="shared" si="0"/>
        <v>6</v>
      </c>
    </row>
    <row r="18" spans="1:7" x14ac:dyDescent="0.25">
      <c r="A18" s="8" t="str">
        <f>IF(LEFT('3. verbruik'!A22,7)="&lt;vul in","vul naam projectpartners in op tabblad [3. verbruik]", "compensatie projectpartner "&amp;G18&amp;" - "&amp;'3. verbruik'!A22)</f>
        <v>vul naam projectpartners in op tabblad [3. verbruik]</v>
      </c>
      <c r="B18" s="25">
        <f ca="1">'samenvatting totaal'!P$30</f>
        <v>0</v>
      </c>
      <c r="G18" s="62">
        <f t="shared" si="0"/>
        <v>7</v>
      </c>
    </row>
    <row r="19" spans="1:7" x14ac:dyDescent="0.25">
      <c r="A19" s="8" t="str">
        <f>IF(LEFT('3. verbruik'!A23,7)="&lt;vul in","vul naam projectpartners in op tabblad [3. verbruik]", "compensatie projectpartner "&amp;G19&amp;" - "&amp;'3. verbruik'!A23)</f>
        <v>vul naam projectpartners in op tabblad [3. verbruik]</v>
      </c>
      <c r="B19" s="25">
        <f ca="1">'samenvatting totaal'!Q$30</f>
        <v>0</v>
      </c>
      <c r="G19" s="62">
        <f t="shared" si="0"/>
        <v>8</v>
      </c>
    </row>
    <row r="20" spans="1:7" x14ac:dyDescent="0.25">
      <c r="A20" s="8" t="str">
        <f>IF(LEFT('3. verbruik'!A24,7)="&lt;vul in","vul naam projectpartners in op tabblad [3. verbruik]", "compensatie projectpartner "&amp;G20&amp;" - "&amp;'3. verbruik'!A24)</f>
        <v>vul naam projectpartners in op tabblad [3. verbruik]</v>
      </c>
      <c r="B20" s="25">
        <f ca="1">'samenvatting totaal'!R$30</f>
        <v>0</v>
      </c>
      <c r="G20" s="62">
        <f t="shared" si="0"/>
        <v>9</v>
      </c>
    </row>
    <row r="21" spans="1:7" x14ac:dyDescent="0.25">
      <c r="A21" s="8" t="str">
        <f>IF(LEFT('3. verbruik'!A25,7)="&lt;vul in","vul naam projectpartners in op tabblad [3. verbruik]", "compensatie projectpartner "&amp;G21&amp;" - "&amp;'3. verbruik'!A25)</f>
        <v>vul naam projectpartners in op tabblad [3. verbruik]</v>
      </c>
      <c r="B21" s="25">
        <f ca="1">'samenvatting totaal'!S$30</f>
        <v>0</v>
      </c>
      <c r="G21" s="62">
        <f t="shared" si="0"/>
        <v>10</v>
      </c>
    </row>
    <row r="22" spans="1:7" x14ac:dyDescent="0.25">
      <c r="A22" s="8" t="str">
        <f>IF(LEFT('3. verbruik'!A26,7)="&lt;vul in","vul naam projectpartners in op tabblad [3. verbruik]", "compensatie projectpartner "&amp;G22&amp;" - "&amp;'3. verbruik'!A26)</f>
        <v>vul naam projectpartners in op tabblad [3. verbruik]</v>
      </c>
      <c r="B22" s="25">
        <f ca="1">'samenvatting totaal'!T$30</f>
        <v>0</v>
      </c>
      <c r="G22" s="62">
        <f t="shared" si="0"/>
        <v>11</v>
      </c>
    </row>
    <row r="23" spans="1:7" x14ac:dyDescent="0.25">
      <c r="A23" s="8" t="str">
        <f>IF(LEFT('3. verbruik'!A27,7)="&lt;vul in","vul naam projectpartners in op tabblad [3. verbruik]", "compensatie projectpartner "&amp;G23&amp;" - "&amp;'3. verbruik'!A27)</f>
        <v>vul naam projectpartners in op tabblad [3. verbruik]</v>
      </c>
      <c r="B23" s="25">
        <f ca="1">'samenvatting totaal'!U$30</f>
        <v>0</v>
      </c>
      <c r="G23" s="62">
        <f t="shared" si="0"/>
        <v>12</v>
      </c>
    </row>
    <row r="24" spans="1:7" x14ac:dyDescent="0.25">
      <c r="A24" s="8" t="str">
        <f>IF(LEFT('3. verbruik'!A28,7)="&lt;vul in","vul naam projectpartners in op tabblad [3. verbruik]", "compensatie projectpartner "&amp;G24&amp;" - "&amp;'3. verbruik'!A28)</f>
        <v>vul naam projectpartners in op tabblad [3. verbruik]</v>
      </c>
      <c r="B24" s="25">
        <f ca="1">'samenvatting totaal'!V$30</f>
        <v>0</v>
      </c>
      <c r="G24" s="62">
        <f t="shared" si="0"/>
        <v>13</v>
      </c>
    </row>
    <row r="25" spans="1:7" x14ac:dyDescent="0.25">
      <c r="A25" s="8" t="str">
        <f>IF(LEFT('3. verbruik'!A29,7)="&lt;vul in","vul naam projectpartners in op tabblad [3. verbruik]", "compensatie projectpartner "&amp;G25&amp;" - "&amp;'3. verbruik'!A29)</f>
        <v>vul naam projectpartners in op tabblad [3. verbruik]</v>
      </c>
      <c r="B25" s="25">
        <f ca="1">'samenvatting totaal'!W$30</f>
        <v>0</v>
      </c>
      <c r="G25" s="62">
        <f t="shared" si="0"/>
        <v>14</v>
      </c>
    </row>
    <row r="26" spans="1:7" x14ac:dyDescent="0.25">
      <c r="A26" s="8" t="str">
        <f>IF(LEFT('3. verbruik'!A30,7)="&lt;vul in","vul naam projectpartners in op tabblad [3. verbruik]", "compensatie projectpartner "&amp;G26&amp;" - "&amp;'3. verbruik'!A30)</f>
        <v>vul naam projectpartners in op tabblad [3. verbruik]</v>
      </c>
      <c r="B26" s="25">
        <f ca="1">'samenvatting totaal'!X$30</f>
        <v>0</v>
      </c>
      <c r="G26" s="62">
        <f t="shared" si="0"/>
        <v>15</v>
      </c>
    </row>
    <row r="27" spans="1:7" x14ac:dyDescent="0.25">
      <c r="A27" s="8" t="str">
        <f>IF(LEFT('3. verbruik'!A31,7)="&lt;vul in","vul naam projectpartners in op tabblad [3. verbruik]", "compensatie projectpartner "&amp;G27&amp;" - "&amp;'3. verbruik'!A31)</f>
        <v>vul naam projectpartners in op tabblad [3. verbruik]</v>
      </c>
      <c r="B27" s="25">
        <f ca="1">'samenvatting totaal'!Y$30</f>
        <v>0</v>
      </c>
      <c r="G27" s="62">
        <f t="shared" si="0"/>
        <v>16</v>
      </c>
    </row>
    <row r="28" spans="1:7" x14ac:dyDescent="0.25">
      <c r="A28" s="8" t="str">
        <f>IF(LEFT('3. verbruik'!A32,7)="&lt;vul in","vul naam projectpartners in op tabblad [3. verbruik]", "compensatie projectpartner "&amp;G28&amp;" - "&amp;'3. verbruik'!A32)</f>
        <v>vul naam projectpartners in op tabblad [3. verbruik]</v>
      </c>
      <c r="B28" s="25">
        <f ca="1">'samenvatting totaal'!Z$30</f>
        <v>0</v>
      </c>
      <c r="G28" s="62">
        <f t="shared" si="0"/>
        <v>17</v>
      </c>
    </row>
    <row r="29" spans="1:7" x14ac:dyDescent="0.25">
      <c r="A29" s="8" t="str">
        <f>IF(LEFT('3. verbruik'!A33,7)="&lt;vul in","vul naam projectpartners in op tabblad [3. verbruik]", "compensatie projectpartner "&amp;G29&amp;" - "&amp;'3. verbruik'!A33)</f>
        <v>vul naam projectpartners in op tabblad [3. verbruik]</v>
      </c>
      <c r="B29" s="25">
        <f ca="1">'samenvatting totaal'!AA$30</f>
        <v>0</v>
      </c>
      <c r="G29" s="62">
        <f t="shared" si="0"/>
        <v>18</v>
      </c>
    </row>
    <row r="30" spans="1:7" x14ac:dyDescent="0.25">
      <c r="A30" s="8" t="str">
        <f>IF(LEFT('3. verbruik'!A34,7)="&lt;vul in","vul naam projectpartners in op tabblad [3. verbruik]", "compensatie projectpartner "&amp;G30&amp;" - "&amp;'3. verbruik'!A34)</f>
        <v>vul naam projectpartners in op tabblad [3. verbruik]</v>
      </c>
      <c r="B30" s="25">
        <f ca="1">'samenvatting totaal'!AB$30</f>
        <v>0</v>
      </c>
      <c r="G30" s="62">
        <f t="shared" si="0"/>
        <v>19</v>
      </c>
    </row>
    <row r="31" spans="1:7" x14ac:dyDescent="0.25">
      <c r="A31" s="8" t="str">
        <f>IF(LEFT('3. verbruik'!A35,7)="&lt;vul in","vul naam projectpartners in op tabblad [3. verbruik]", "compensatie projectpartner "&amp;G31&amp;" - "&amp;'3. verbruik'!A35)</f>
        <v>vul naam projectpartners in op tabblad [3. verbruik]</v>
      </c>
      <c r="B31" s="25">
        <f ca="1">'samenvatting totaal'!AC$30</f>
        <v>0</v>
      </c>
      <c r="G31" s="62">
        <f t="shared" si="0"/>
        <v>20</v>
      </c>
    </row>
    <row r="32" spans="1:7" x14ac:dyDescent="0.25">
      <c r="A32" s="8" t="str">
        <f>IF(LEFT('3. verbruik'!A36,7)="&lt;vul in","vul naam projectpartners in op tabblad [3. verbruik]", "compensatie projectpartner "&amp;G32&amp;" - "&amp;'3. verbruik'!A36)</f>
        <v>vul naam projectpartners in op tabblad [3. verbruik]</v>
      </c>
      <c r="B32" s="25">
        <f ca="1">'samenvatting totaal'!AD$30</f>
        <v>0</v>
      </c>
      <c r="G32" s="62">
        <f t="shared" si="0"/>
        <v>21</v>
      </c>
    </row>
    <row r="33" spans="1:7" x14ac:dyDescent="0.25">
      <c r="A33" s="8" t="str">
        <f>IF(LEFT('3. verbruik'!A37,7)="&lt;vul in","vul naam projectpartners in op tabblad [3. verbruik]", "compensatie projectpartner "&amp;G33&amp;" - "&amp;'3. verbruik'!A37)</f>
        <v>vul naam projectpartners in op tabblad [3. verbruik]</v>
      </c>
      <c r="B33" s="25">
        <f ca="1">'samenvatting totaal'!AE$30</f>
        <v>0</v>
      </c>
      <c r="G33" s="62">
        <f t="shared" si="0"/>
        <v>22</v>
      </c>
    </row>
    <row r="34" spans="1:7" x14ac:dyDescent="0.25">
      <c r="A34" s="8" t="str">
        <f>IF(LEFT('3. verbruik'!A38,7)="&lt;vul in","vul naam projectpartners in op tabblad [3. verbruik]", "compensatie projectpartner "&amp;G34&amp;" - "&amp;'3. verbruik'!A38)</f>
        <v>vul naam projectpartners in op tabblad [3. verbruik]</v>
      </c>
      <c r="B34" s="25">
        <f ca="1">'samenvatting totaal'!AF$30</f>
        <v>0</v>
      </c>
      <c r="G34" s="62">
        <f t="shared" si="0"/>
        <v>23</v>
      </c>
    </row>
    <row r="35" spans="1:7" x14ac:dyDescent="0.25">
      <c r="A35" s="8" t="str">
        <f>IF(LEFT('3. verbruik'!A39,7)="&lt;vul in","vul naam projectpartners in op tabblad [3. verbruik]", "compensatie projectpartner "&amp;G35&amp;" - "&amp;'3. verbruik'!A39)</f>
        <v>vul naam projectpartners in op tabblad [3. verbruik]</v>
      </c>
      <c r="B35" s="25">
        <f ca="1">'samenvatting totaal'!AG$30</f>
        <v>0</v>
      </c>
      <c r="G35" s="62">
        <f t="shared" si="0"/>
        <v>24</v>
      </c>
    </row>
    <row r="36" spans="1:7" x14ac:dyDescent="0.25">
      <c r="A36" s="8" t="str">
        <f>IF(LEFT('3. verbruik'!A40,7)="&lt;vul in","vul naam projectpartners in op tabblad [3. verbruik]", "compensatie projectpartner "&amp;G36&amp;" - "&amp;'3. verbruik'!A40)</f>
        <v>vul naam projectpartners in op tabblad [3. verbruik]</v>
      </c>
      <c r="B36" s="25">
        <f ca="1">'samenvatting totaal'!AH$30</f>
        <v>0</v>
      </c>
      <c r="G36" s="62">
        <f t="shared" si="0"/>
        <v>25</v>
      </c>
    </row>
    <row r="37" spans="1:7" ht="15.75" thickBot="1" x14ac:dyDescent="0.3">
      <c r="A37" s="46" t="s">
        <v>110</v>
      </c>
      <c r="B37" s="49">
        <f ca="1">SUM(B12:B36)</f>
        <v>0</v>
      </c>
    </row>
    <row r="38" spans="1:7" ht="15.75" thickTop="1" x14ac:dyDescent="0.25">
      <c r="B38" s="13"/>
    </row>
    <row r="39" spans="1:7" x14ac:dyDescent="0.25">
      <c r="A39" s="58" t="str">
        <f>"prijsopbouw 2 - "&amp;uitleg!F12</f>
        <v xml:space="preserve">prijsopbouw 2 - </v>
      </c>
      <c r="B39" s="9" t="s">
        <v>33</v>
      </c>
    </row>
    <row r="40" spans="1:7" x14ac:dyDescent="0.25">
      <c r="A40" s="8" t="str">
        <f>IF(LEFT('3. verbruik'!A48,7)="&lt;vul in","vul naam projectpartners in op tabblad [3. verbruik]", "compensatie projectpartner "&amp;G40&amp;" - "&amp;'3. verbruik'!A48)</f>
        <v>vul naam projectpartners in op tabblad [3. verbruik]</v>
      </c>
      <c r="B40" s="25">
        <f ca="1">'samenvatting totaal'!J$48</f>
        <v>0</v>
      </c>
      <c r="G40" s="62">
        <v>1</v>
      </c>
    </row>
    <row r="41" spans="1:7" x14ac:dyDescent="0.25">
      <c r="A41" s="8" t="str">
        <f>IF(LEFT('3. verbruik'!A49,7)="&lt;vul in","vul naam projectpartners in op tabblad [3. verbruik]", "compensatie projectpartner "&amp;G41&amp;" - "&amp;'3. verbruik'!A49)</f>
        <v>vul naam projectpartners in op tabblad [3. verbruik]</v>
      </c>
      <c r="B41" s="25">
        <f ca="1">'samenvatting totaal'!K$48</f>
        <v>0</v>
      </c>
      <c r="G41" s="62">
        <f>G40+1</f>
        <v>2</v>
      </c>
    </row>
    <row r="42" spans="1:7" x14ac:dyDescent="0.25">
      <c r="A42" s="8" t="str">
        <f>IF(LEFT('3. verbruik'!A50,7)="&lt;vul in","vul naam projectpartners in op tabblad [3. verbruik]", "compensatie projectpartner "&amp;G42&amp;" - "&amp;'3. verbruik'!A50)</f>
        <v>vul naam projectpartners in op tabblad [3. verbruik]</v>
      </c>
      <c r="B42" s="25">
        <f ca="1">'samenvatting totaal'!L$48</f>
        <v>0</v>
      </c>
      <c r="G42" s="62">
        <f t="shared" ref="G42:G64" si="1">G41+1</f>
        <v>3</v>
      </c>
    </row>
    <row r="43" spans="1:7" x14ac:dyDescent="0.25">
      <c r="A43" s="8" t="str">
        <f>IF(LEFT('3. verbruik'!A51,7)="&lt;vul in","vul naam projectpartners in op tabblad [3. verbruik]", "compensatie projectpartner "&amp;G43&amp;" - "&amp;'3. verbruik'!A51)</f>
        <v>vul naam projectpartners in op tabblad [3. verbruik]</v>
      </c>
      <c r="B43" s="25">
        <f ca="1">'samenvatting totaal'!M$48</f>
        <v>0</v>
      </c>
      <c r="G43" s="62">
        <f t="shared" si="1"/>
        <v>4</v>
      </c>
    </row>
    <row r="44" spans="1:7" x14ac:dyDescent="0.25">
      <c r="A44" s="8" t="str">
        <f>IF(LEFT('3. verbruik'!A52,7)="&lt;vul in","vul naam projectpartners in op tabblad [3. verbruik]", "compensatie projectpartner "&amp;G44&amp;" - "&amp;'3. verbruik'!A52)</f>
        <v>vul naam projectpartners in op tabblad [3. verbruik]</v>
      </c>
      <c r="B44" s="25">
        <f ca="1">'samenvatting totaal'!N$48</f>
        <v>0</v>
      </c>
      <c r="G44" s="62">
        <f t="shared" si="1"/>
        <v>5</v>
      </c>
    </row>
    <row r="45" spans="1:7" x14ac:dyDescent="0.25">
      <c r="A45" s="8" t="str">
        <f>IF(LEFT('3. verbruik'!A53,7)="&lt;vul in","vul naam projectpartners in op tabblad [3. verbruik]", "compensatie projectpartner "&amp;G45&amp;" - "&amp;'3. verbruik'!A53)</f>
        <v>vul naam projectpartners in op tabblad [3. verbruik]</v>
      </c>
      <c r="B45" s="25">
        <f ca="1">'samenvatting totaal'!O$48</f>
        <v>0</v>
      </c>
      <c r="G45" s="62">
        <f t="shared" si="1"/>
        <v>6</v>
      </c>
    </row>
    <row r="46" spans="1:7" x14ac:dyDescent="0.25">
      <c r="A46" s="8" t="str">
        <f>IF(LEFT('3. verbruik'!A54,7)="&lt;vul in","vul naam projectpartners in op tabblad [3. verbruik]", "compensatie projectpartner "&amp;G46&amp;" - "&amp;'3. verbruik'!A54)</f>
        <v>vul naam projectpartners in op tabblad [3. verbruik]</v>
      </c>
      <c r="B46" s="25">
        <f ca="1">'samenvatting totaal'!P$48</f>
        <v>0</v>
      </c>
      <c r="G46" s="62">
        <f t="shared" si="1"/>
        <v>7</v>
      </c>
    </row>
    <row r="47" spans="1:7" x14ac:dyDescent="0.25">
      <c r="A47" s="8" t="str">
        <f>IF(LEFT('3. verbruik'!A55,7)="&lt;vul in","vul naam projectpartners in op tabblad [3. verbruik]", "compensatie projectpartner "&amp;G47&amp;" - "&amp;'3. verbruik'!A55)</f>
        <v>vul naam projectpartners in op tabblad [3. verbruik]</v>
      </c>
      <c r="B47" s="25">
        <f ca="1">'samenvatting totaal'!Q$48</f>
        <v>0</v>
      </c>
      <c r="G47" s="62">
        <f t="shared" si="1"/>
        <v>8</v>
      </c>
    </row>
    <row r="48" spans="1:7" x14ac:dyDescent="0.25">
      <c r="A48" s="8" t="str">
        <f>IF(LEFT('3. verbruik'!A56,7)="&lt;vul in","vul naam projectpartners in op tabblad [3. verbruik]", "compensatie projectpartner "&amp;G48&amp;" - "&amp;'3. verbruik'!A56)</f>
        <v>vul naam projectpartners in op tabblad [3. verbruik]</v>
      </c>
      <c r="B48" s="25">
        <f ca="1">'samenvatting totaal'!R$48</f>
        <v>0</v>
      </c>
      <c r="G48" s="62">
        <f t="shared" si="1"/>
        <v>9</v>
      </c>
    </row>
    <row r="49" spans="1:7" x14ac:dyDescent="0.25">
      <c r="A49" s="8" t="str">
        <f>IF(LEFT('3. verbruik'!A57,7)="&lt;vul in","vul naam projectpartners in op tabblad [3. verbruik]", "compensatie projectpartner "&amp;G49&amp;" - "&amp;'3. verbruik'!A57)</f>
        <v>vul naam projectpartners in op tabblad [3. verbruik]</v>
      </c>
      <c r="B49" s="25">
        <f ca="1">'samenvatting totaal'!S$48</f>
        <v>0</v>
      </c>
      <c r="G49" s="62">
        <f t="shared" si="1"/>
        <v>10</v>
      </c>
    </row>
    <row r="50" spans="1:7" x14ac:dyDescent="0.25">
      <c r="A50" s="8" t="str">
        <f>IF(LEFT('3. verbruik'!A58,7)="&lt;vul in","vul naam projectpartners in op tabblad [3. verbruik]", "compensatie projectpartner "&amp;G50&amp;" - "&amp;'3. verbruik'!A58)</f>
        <v>vul naam projectpartners in op tabblad [3. verbruik]</v>
      </c>
      <c r="B50" s="25">
        <f ca="1">'samenvatting totaal'!T$48</f>
        <v>0</v>
      </c>
      <c r="G50" s="62">
        <f t="shared" si="1"/>
        <v>11</v>
      </c>
    </row>
    <row r="51" spans="1:7" x14ac:dyDescent="0.25">
      <c r="A51" s="8" t="str">
        <f>IF(LEFT('3. verbruik'!A59,7)="&lt;vul in","vul naam projectpartners in op tabblad [3. verbruik]", "compensatie projectpartner "&amp;G51&amp;" - "&amp;'3. verbruik'!A59)</f>
        <v>vul naam projectpartners in op tabblad [3. verbruik]</v>
      </c>
      <c r="B51" s="25">
        <f ca="1">'samenvatting totaal'!U$48</f>
        <v>0</v>
      </c>
      <c r="G51" s="62">
        <f t="shared" si="1"/>
        <v>12</v>
      </c>
    </row>
    <row r="52" spans="1:7" x14ac:dyDescent="0.25">
      <c r="A52" s="8" t="str">
        <f>IF(LEFT('3. verbruik'!A60,7)="&lt;vul in","vul naam projectpartners in op tabblad [3. verbruik]", "compensatie projectpartner "&amp;G52&amp;" - "&amp;'3. verbruik'!A60)</f>
        <v>vul naam projectpartners in op tabblad [3. verbruik]</v>
      </c>
      <c r="B52" s="25">
        <f ca="1">'samenvatting totaal'!V$48</f>
        <v>0</v>
      </c>
      <c r="G52" s="62">
        <f t="shared" si="1"/>
        <v>13</v>
      </c>
    </row>
    <row r="53" spans="1:7" x14ac:dyDescent="0.25">
      <c r="A53" s="8" t="str">
        <f>IF(LEFT('3. verbruik'!A61,7)="&lt;vul in","vul naam projectpartners in op tabblad [3. verbruik]", "compensatie projectpartner "&amp;G53&amp;" - "&amp;'3. verbruik'!A61)</f>
        <v>vul naam projectpartners in op tabblad [3. verbruik]</v>
      </c>
      <c r="B53" s="25">
        <f ca="1">'samenvatting totaal'!W$48</f>
        <v>0</v>
      </c>
      <c r="G53" s="62">
        <f t="shared" si="1"/>
        <v>14</v>
      </c>
    </row>
    <row r="54" spans="1:7" x14ac:dyDescent="0.25">
      <c r="A54" s="8" t="str">
        <f>IF(LEFT('3. verbruik'!A62,7)="&lt;vul in","vul naam projectpartners in op tabblad [3. verbruik]", "compensatie projectpartner "&amp;G54&amp;" - "&amp;'3. verbruik'!A62)</f>
        <v>vul naam projectpartners in op tabblad [3. verbruik]</v>
      </c>
      <c r="B54" s="25">
        <f ca="1">'samenvatting totaal'!X$48</f>
        <v>0</v>
      </c>
      <c r="G54" s="62">
        <f t="shared" si="1"/>
        <v>15</v>
      </c>
    </row>
    <row r="55" spans="1:7" x14ac:dyDescent="0.25">
      <c r="A55" s="8" t="str">
        <f>IF(LEFT('3. verbruik'!A63,7)="&lt;vul in","vul naam projectpartners in op tabblad [3. verbruik]", "compensatie projectpartner "&amp;G55&amp;" - "&amp;'3. verbruik'!A63)</f>
        <v>vul naam projectpartners in op tabblad [3. verbruik]</v>
      </c>
      <c r="B55" s="25">
        <f ca="1">'samenvatting totaal'!Y$48</f>
        <v>0</v>
      </c>
      <c r="G55" s="62">
        <f t="shared" si="1"/>
        <v>16</v>
      </c>
    </row>
    <row r="56" spans="1:7" x14ac:dyDescent="0.25">
      <c r="A56" s="8" t="str">
        <f>IF(LEFT('3. verbruik'!A64,7)="&lt;vul in","vul naam projectpartners in op tabblad [3. verbruik]", "compensatie projectpartner "&amp;G56&amp;" - "&amp;'3. verbruik'!A64)</f>
        <v>vul naam projectpartners in op tabblad [3. verbruik]</v>
      </c>
      <c r="B56" s="25">
        <f ca="1">'samenvatting totaal'!Z$48</f>
        <v>0</v>
      </c>
      <c r="G56" s="62">
        <f t="shared" si="1"/>
        <v>17</v>
      </c>
    </row>
    <row r="57" spans="1:7" x14ac:dyDescent="0.25">
      <c r="A57" s="8" t="str">
        <f>IF(LEFT('3. verbruik'!A65,7)="&lt;vul in","vul naam projectpartners in op tabblad [3. verbruik]", "compensatie projectpartner "&amp;G57&amp;" - "&amp;'3. verbruik'!A65)</f>
        <v>vul naam projectpartners in op tabblad [3. verbruik]</v>
      </c>
      <c r="B57" s="25">
        <f ca="1">'samenvatting totaal'!AA$48</f>
        <v>0</v>
      </c>
      <c r="G57" s="62">
        <f t="shared" si="1"/>
        <v>18</v>
      </c>
    </row>
    <row r="58" spans="1:7" x14ac:dyDescent="0.25">
      <c r="A58" s="8" t="str">
        <f>IF(LEFT('3. verbruik'!A66,7)="&lt;vul in","vul naam projectpartners in op tabblad [3. verbruik]", "compensatie projectpartner "&amp;G58&amp;" - "&amp;'3. verbruik'!A66)</f>
        <v>vul naam projectpartners in op tabblad [3. verbruik]</v>
      </c>
      <c r="B58" s="25">
        <f ca="1">'samenvatting totaal'!AB$48</f>
        <v>0</v>
      </c>
      <c r="G58" s="62">
        <f t="shared" si="1"/>
        <v>19</v>
      </c>
    </row>
    <row r="59" spans="1:7" x14ac:dyDescent="0.25">
      <c r="A59" s="8" t="str">
        <f>IF(LEFT('3. verbruik'!A67,7)="&lt;vul in","vul naam projectpartners in op tabblad [3. verbruik]", "compensatie projectpartner "&amp;G59&amp;" - "&amp;'3. verbruik'!A67)</f>
        <v>vul naam projectpartners in op tabblad [3. verbruik]</v>
      </c>
      <c r="B59" s="25">
        <f ca="1">'samenvatting totaal'!AC$48</f>
        <v>0</v>
      </c>
      <c r="G59" s="62">
        <f t="shared" si="1"/>
        <v>20</v>
      </c>
    </row>
    <row r="60" spans="1:7" x14ac:dyDescent="0.25">
      <c r="A60" s="8" t="str">
        <f>IF(LEFT('3. verbruik'!A68,7)="&lt;vul in","vul naam projectpartners in op tabblad [3. verbruik]", "compensatie projectpartner "&amp;G60&amp;" - "&amp;'3. verbruik'!A68)</f>
        <v>vul naam projectpartners in op tabblad [3. verbruik]</v>
      </c>
      <c r="B60" s="25">
        <f ca="1">'samenvatting totaal'!AD$48</f>
        <v>0</v>
      </c>
      <c r="G60" s="62">
        <f t="shared" si="1"/>
        <v>21</v>
      </c>
    </row>
    <row r="61" spans="1:7" x14ac:dyDescent="0.25">
      <c r="A61" s="8" t="str">
        <f>IF(LEFT('3. verbruik'!A69,7)="&lt;vul in","vul naam projectpartners in op tabblad [3. verbruik]", "compensatie projectpartner "&amp;G61&amp;" - "&amp;'3. verbruik'!A69)</f>
        <v>vul naam projectpartners in op tabblad [3. verbruik]</v>
      </c>
      <c r="B61" s="25">
        <f ca="1">'samenvatting totaal'!AE$48</f>
        <v>0</v>
      </c>
      <c r="G61" s="62">
        <f t="shared" si="1"/>
        <v>22</v>
      </c>
    </row>
    <row r="62" spans="1:7" x14ac:dyDescent="0.25">
      <c r="A62" s="8" t="str">
        <f>IF(LEFT('3. verbruik'!A70,7)="&lt;vul in","vul naam projectpartners in op tabblad [3. verbruik]", "compensatie projectpartner "&amp;G62&amp;" - "&amp;'3. verbruik'!A70)</f>
        <v>vul naam projectpartners in op tabblad [3. verbruik]</v>
      </c>
      <c r="B62" s="25">
        <f ca="1">'samenvatting totaal'!AF$48</f>
        <v>0</v>
      </c>
      <c r="G62" s="62">
        <f t="shared" si="1"/>
        <v>23</v>
      </c>
    </row>
    <row r="63" spans="1:7" x14ac:dyDescent="0.25">
      <c r="A63" s="8" t="str">
        <f>IF(LEFT('3. verbruik'!A71,7)="&lt;vul in","vul naam projectpartners in op tabblad [3. verbruik]", "compensatie projectpartner "&amp;G63&amp;" - "&amp;'3. verbruik'!A71)</f>
        <v>vul naam projectpartners in op tabblad [3. verbruik]</v>
      </c>
      <c r="B63" s="25">
        <f ca="1">'samenvatting totaal'!AG$48</f>
        <v>0</v>
      </c>
      <c r="G63" s="62">
        <f t="shared" si="1"/>
        <v>24</v>
      </c>
    </row>
    <row r="64" spans="1:7" x14ac:dyDescent="0.25">
      <c r="A64" s="8" t="str">
        <f>IF(LEFT('3. verbruik'!A72,7)="&lt;vul in","vul naam projectpartners in op tabblad [3. verbruik]", "compensatie projectpartner "&amp;G64&amp;" - "&amp;'3. verbruik'!A72)</f>
        <v>vul naam projectpartners in op tabblad [3. verbruik]</v>
      </c>
      <c r="B64" s="25">
        <f ca="1">'samenvatting totaal'!AH$48</f>
        <v>0</v>
      </c>
      <c r="G64" s="62">
        <f t="shared" si="1"/>
        <v>25</v>
      </c>
    </row>
    <row r="65" spans="1:3" ht="15.75" thickBot="1" x14ac:dyDescent="0.3">
      <c r="A65" s="46" t="s">
        <v>110</v>
      </c>
      <c r="B65" s="49">
        <f ca="1">SUM(B40:B64)</f>
        <v>0</v>
      </c>
    </row>
    <row r="66" spans="1:3" ht="15.75" thickTop="1" x14ac:dyDescent="0.25"/>
    <row r="67" spans="1:3" ht="26.25" x14ac:dyDescent="0.25">
      <c r="B67" s="51">
        <f ca="1">B37+B65</f>
        <v>0</v>
      </c>
    </row>
    <row r="73" spans="1:3" x14ac:dyDescent="0.25">
      <c r="B73" s="29"/>
      <c r="C73" s="78"/>
    </row>
    <row r="78" spans="1:3" x14ac:dyDescent="0.25">
      <c r="B78" s="26"/>
      <c r="C78" s="79"/>
    </row>
  </sheetData>
  <sheetProtection algorithmName="SHA-512" hashValue="vVQ3UcUYc0+IqKaJf1JyVN5Zx8q0K/jzlSaaP8r9d1cgxW5We+VrhEcfo32JxqFY/aRbqJk9iaAA1q2ZZcq5dA==" saltValue="P7mULpf68BfcEYmoG41zv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uitleg</vt:lpstr>
      <vt:lpstr>1. prijs spec Gazprom-SEFE</vt:lpstr>
      <vt:lpstr>2. prijs spec nwe leverancier</vt:lpstr>
      <vt:lpstr>3. verbruik</vt:lpstr>
      <vt:lpstr>samenvatting totaal</vt:lpstr>
      <vt:lpstr>recap per partner</vt:lpstr>
      <vt:lpstr>'samenvatting totaal'!Afdrukbereik</vt:lpstr>
      <vt:lpstr>uitleg!Afdrukbereik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Kazen, drs. C.N. (Niels)</dc:creator>
  <cp:lastModifiedBy>Kazen, drs. C. (Niels)</cp:lastModifiedBy>
  <cp:lastPrinted>2023-10-02T14:17:45Z</cp:lastPrinted>
  <dcterms:created xsi:type="dcterms:W3CDTF">2023-06-28T12:15:02Z</dcterms:created>
  <dcterms:modified xsi:type="dcterms:W3CDTF">2024-01-19T10:25:35Z</dcterms:modified>
</cp:coreProperties>
</file>