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R:\Mijn Documenten\2024\SVVE\Rekentool\Ontwerp\"/>
    </mc:Choice>
  </mc:AlternateContent>
  <xr:revisionPtr revIDLastSave="0" documentId="13_ncr:1_{5979AC32-1305-4FD7-889A-B006DE76BF52}" xr6:coauthVersionLast="47" xr6:coauthVersionMax="47" xr10:uidLastSave="{00000000-0000-0000-0000-000000000000}"/>
  <bookViews>
    <workbookView xWindow="-120" yWindow="-120" windowWidth="29040" windowHeight="15840" xr2:uid="{839AEA42-ABBB-4B3F-9CE8-7D799509A524}"/>
  </bookViews>
  <sheets>
    <sheet name="Energiebesparende maatregelen" sheetId="1" r:id="rId1"/>
    <sheet name="Monument" sheetId="4" r:id="rId2"/>
    <sheet name="Zeer Energiezuinig Pakket" sheetId="5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5" i="5" l="1"/>
  <c r="F24" i="5"/>
  <c r="F36" i="4"/>
  <c r="F35" i="4"/>
  <c r="F37" i="5"/>
  <c r="I26" i="4" l="1"/>
  <c r="I27" i="4"/>
  <c r="I23" i="4"/>
  <c r="I24" i="4"/>
  <c r="I25" i="4"/>
  <c r="F35" i="5"/>
  <c r="K15" i="5"/>
  <c r="L23" i="5"/>
  <c r="I17" i="5"/>
  <c r="I16" i="5"/>
  <c r="L15" i="5"/>
  <c r="I15" i="5"/>
  <c r="J15" i="5" s="1"/>
  <c r="I14" i="5"/>
  <c r="J14" i="5" s="1"/>
  <c r="I13" i="5"/>
  <c r="J13" i="5" s="1"/>
  <c r="K12" i="5"/>
  <c r="J12" i="5"/>
  <c r="K11" i="5"/>
  <c r="E7" i="5"/>
  <c r="K6" i="5"/>
  <c r="F6" i="5"/>
  <c r="K5" i="5"/>
  <c r="F5" i="5"/>
  <c r="K18" i="4"/>
  <c r="K18" i="1"/>
  <c r="B51" i="4"/>
  <c r="K38" i="4"/>
  <c r="L34" i="4"/>
  <c r="I28" i="4"/>
  <c r="I22" i="4"/>
  <c r="I21" i="4"/>
  <c r="I20" i="4"/>
  <c r="I19" i="4"/>
  <c r="L18" i="4"/>
  <c r="I18" i="4"/>
  <c r="J18" i="4" s="1"/>
  <c r="I17" i="4"/>
  <c r="I16" i="4"/>
  <c r="J16" i="4" s="1"/>
  <c r="I15" i="4"/>
  <c r="I14" i="4"/>
  <c r="J14" i="4" s="1"/>
  <c r="K13" i="4"/>
  <c r="J13" i="4"/>
  <c r="K12" i="4"/>
  <c r="J12" i="4"/>
  <c r="K11" i="4"/>
  <c r="E7" i="4"/>
  <c r="K6" i="4"/>
  <c r="F6" i="4"/>
  <c r="K5" i="4"/>
  <c r="F5" i="4"/>
  <c r="E7" i="1"/>
  <c r="K7" i="5" l="1"/>
  <c r="K7" i="4"/>
  <c r="B46" i="1"/>
  <c r="F26" i="4" l="1"/>
  <c r="F27" i="4"/>
  <c r="F24" i="4"/>
  <c r="F25" i="4"/>
  <c r="F23" i="4"/>
  <c r="B43" i="5"/>
  <c r="B42" i="5"/>
  <c r="F23" i="5"/>
  <c r="F27" i="5" s="1"/>
  <c r="F17" i="5"/>
  <c r="F16" i="5"/>
  <c r="F15" i="5"/>
  <c r="F14" i="5"/>
  <c r="F13" i="5"/>
  <c r="F12" i="5"/>
  <c r="F19" i="5"/>
  <c r="F34" i="4"/>
  <c r="F40" i="4" s="1"/>
  <c r="F28" i="4"/>
  <c r="F22" i="4"/>
  <c r="F21" i="4"/>
  <c r="F20" i="4"/>
  <c r="F19" i="4"/>
  <c r="F18" i="4"/>
  <c r="F17" i="4"/>
  <c r="F16" i="4"/>
  <c r="F15" i="4"/>
  <c r="F14" i="4"/>
  <c r="F13" i="4"/>
  <c r="F12" i="4"/>
  <c r="F30" i="4" s="1"/>
  <c r="K33" i="1"/>
  <c r="F33" i="5" l="1"/>
  <c r="F39" i="5" s="1"/>
  <c r="F43" i="4"/>
  <c r="F45" i="4" s="1"/>
  <c r="F47" i="4" s="1"/>
  <c r="L29" i="1"/>
  <c r="F6" i="1"/>
  <c r="F5" i="1"/>
  <c r="K6" i="1"/>
  <c r="K5" i="1"/>
  <c r="K13" i="1"/>
  <c r="K12" i="1"/>
  <c r="K7" i="1"/>
  <c r="L18" i="1"/>
  <c r="I15" i="1"/>
  <c r="I16" i="1"/>
  <c r="I17" i="1"/>
  <c r="I18" i="1"/>
  <c r="I19" i="1"/>
  <c r="I20" i="1"/>
  <c r="I21" i="1"/>
  <c r="I22" i="1"/>
  <c r="I23" i="1"/>
  <c r="I14" i="1"/>
  <c r="J13" i="1"/>
  <c r="J12" i="1"/>
  <c r="F31" i="1" l="1"/>
  <c r="F30" i="1"/>
  <c r="B53" i="4"/>
  <c r="B52" i="4"/>
  <c r="F49" i="4"/>
  <c r="F12" i="1"/>
  <c r="F13" i="1"/>
  <c r="F15" i="1"/>
  <c r="F17" i="1"/>
  <c r="F19" i="1"/>
  <c r="F21" i="1"/>
  <c r="F23" i="1"/>
  <c r="F14" i="1"/>
  <c r="F16" i="1"/>
  <c r="F18" i="1"/>
  <c r="F20" i="1"/>
  <c r="F22" i="1"/>
  <c r="J14" i="1"/>
  <c r="J16" i="1"/>
  <c r="J18" i="1"/>
  <c r="K11" i="1" l="1"/>
  <c r="F25" i="1" l="1"/>
  <c r="F29" i="1" l="1"/>
  <c r="F35" i="1" s="1"/>
  <c r="F38" i="1" s="1"/>
  <c r="F40" i="1" s="1"/>
  <c r="F42" i="1" s="1"/>
  <c r="B47" i="1" l="1"/>
  <c r="B48" i="1"/>
  <c r="F44" i="1"/>
</calcChain>
</file>

<file path=xl/sharedStrings.xml><?xml version="1.0" encoding="utf-8"?>
<sst xmlns="http://schemas.openxmlformats.org/spreadsheetml/2006/main" count="227" uniqueCount="104">
  <si>
    <t>gevelisolatie</t>
  </si>
  <si>
    <t>spouwmuurisolatie</t>
  </si>
  <si>
    <t>dak-/zoldervloerisolatie</t>
  </si>
  <si>
    <t>vloer-/bodemisolatie</t>
  </si>
  <si>
    <t>glasisolatie</t>
  </si>
  <si>
    <t xml:space="preserve">spouwmuurisolatie (Rd ≥ 1,1 m2K/W) </t>
  </si>
  <si>
    <t xml:space="preserve">gevelisolatie (Rd ≥ 3,5 m2K/W) </t>
  </si>
  <si>
    <t xml:space="preserve">HR++ glas (U ≤ 1,2 W/m2K) </t>
  </si>
  <si>
    <t xml:space="preserve">kozijnpanelen gecombineerd met HR++ glas (U ≤ 1,2 W/m2K) </t>
  </si>
  <si>
    <t xml:space="preserve">isolerende deuren (U ≤ 1,5 W/m2K (deur)) </t>
  </si>
  <si>
    <t xml:space="preserve">triple-glas (U ≤ 0,7 W/m2K (triple-glas), 
U ≤ 1,5 W/m2K (kozijn)) </t>
  </si>
  <si>
    <t xml:space="preserve">isolerende deuren (U ≤ 1,0 W/m2K (deur), 
U ≤ 1,5 W/m2K (kozijn)) </t>
  </si>
  <si>
    <t>Energiebesparende isolatiemaatregelen</t>
  </si>
  <si>
    <t>m2</t>
  </si>
  <si>
    <t>Bedrag</t>
  </si>
  <si>
    <t xml:space="preserve">dakisolatie (Rd ≥ 3,5 m2K/W) </t>
  </si>
  <si>
    <t xml:space="preserve">zoldervloerisolatie (Rd ≥ 3,5 m2K/W) </t>
  </si>
  <si>
    <t xml:space="preserve">vloerisolatie (Rd ≥ 3,5 m2K/W) </t>
  </si>
  <si>
    <t xml:space="preserve">bodemisolatie (Rd ≥ 3,5 m2K/W) </t>
  </si>
  <si>
    <t>Minimum m2
per woning</t>
  </si>
  <si>
    <t>70% gehele dak</t>
  </si>
  <si>
    <t>70% gehele zoldervloer</t>
  </si>
  <si>
    <t>70% gehele vloer</t>
  </si>
  <si>
    <t>70% gehele bodem</t>
  </si>
  <si>
    <t>Aantal appartementen gehele gebouw</t>
  </si>
  <si>
    <t>CO2-gestuurde ventilatiesysteem of balansventilatie met warmteterugwinning (wtw)</t>
  </si>
  <si>
    <t>Energiedisplay of slimme thermostaat</t>
  </si>
  <si>
    <t>Aantal</t>
  </si>
  <si>
    <t xml:space="preserve">Bedrag 
per m2
</t>
  </si>
  <si>
    <t>Subtotaal aanvullende energiebesparende maatregelen:</t>
  </si>
  <si>
    <t>A</t>
  </si>
  <si>
    <t>B</t>
  </si>
  <si>
    <t>C</t>
  </si>
  <si>
    <t>D</t>
  </si>
  <si>
    <t>E</t>
  </si>
  <si>
    <t>F</t>
  </si>
  <si>
    <t>G</t>
  </si>
  <si>
    <t>H</t>
  </si>
  <si>
    <t>bedrag aanlegkosten</t>
  </si>
  <si>
    <t>I</t>
  </si>
  <si>
    <t>Totaal berekende subsidie (G+H)</t>
  </si>
  <si>
    <t>[A]</t>
  </si>
  <si>
    <t>[B]</t>
  </si>
  <si>
    <t>[C]</t>
  </si>
  <si>
    <t>[D]</t>
  </si>
  <si>
    <t>[E]</t>
  </si>
  <si>
    <t>[F]</t>
  </si>
  <si>
    <t>[G]</t>
  </si>
  <si>
    <t>[H]</t>
  </si>
  <si>
    <t>[I]</t>
  </si>
  <si>
    <t>Totaal bedrag maatregelen en aanvullende maatregelen (D+E):</t>
  </si>
  <si>
    <t>Berekend subsidiabel bedrag (C*F)</t>
  </si>
  <si>
    <t>Nee</t>
  </si>
  <si>
    <t>Wordt er ook een investering gedaan in duurzame warmteoptie(s)
(warmtepomp, zonneboiler, aansluiting op warmtenet)?</t>
  </si>
  <si>
    <t>Disclaimer</t>
  </si>
  <si>
    <t>Subsidieregeling verduurzaming voor vereniging van eigenaars (SVVE)</t>
  </si>
  <si>
    <t>Rekentool voor energiebesparende maatregelen</t>
  </si>
  <si>
    <t>Rekentool voor energiebesparende maatregelen monumenten</t>
  </si>
  <si>
    <t>Dakisolatie</t>
  </si>
  <si>
    <t>Vloerisolatie</t>
  </si>
  <si>
    <t>Gevelisolatie</t>
  </si>
  <si>
    <t>Bouwbegeleiding</t>
  </si>
  <si>
    <t>Bevat de ZEP-aanvraag ook bouwbegeleiding?</t>
  </si>
  <si>
    <t>Wat zijn de totale kosten (inclusief btw) voor bouwbegeleiding?</t>
  </si>
  <si>
    <t>Rc-waarde: ≥ 6,5 m2K/W</t>
  </si>
  <si>
    <t>Rc-waarde: ≥ 5,0 m2K/W</t>
  </si>
  <si>
    <t>Rc-waarde: ≥ 4,0 m2K/W</t>
  </si>
  <si>
    <t>J</t>
  </si>
  <si>
    <t>[J]</t>
  </si>
  <si>
    <t>Totaal berekende subsidie (G+H+I)</t>
  </si>
  <si>
    <t>Rekentool voor Zeer energiezuinig pakket (ZEP)</t>
  </si>
  <si>
    <t>gehele gebouw</t>
  </si>
  <si>
    <t>Berekend bedrag bouwbegeleiding ( F )</t>
  </si>
  <si>
    <t>Aantal woningen waarvoor subsidie wordt aangevraagd (koopwoningen en huurwoningen)</t>
  </si>
  <si>
    <t>Aandeelpercentage subsidie</t>
  </si>
  <si>
    <t xml:space="preserve">kozijnpanelen gecombineerd met triple-glas (U ≤ 0,7 W/m2K (paneel), U ≤ 1,5 W/m2K (kozijn)) </t>
  </si>
  <si>
    <t>30% van de aanlegkosten (obv offerte), maximaal €1200 per woning</t>
  </si>
  <si>
    <t>€ 150 per woning</t>
  </si>
  <si>
    <t>€ 120 per woning</t>
  </si>
  <si>
    <t xml:space="preserve">gevelisolatie (Rd ≥ 2,5 m2K/W) </t>
  </si>
  <si>
    <t xml:space="preserve">dakisolatie (Rd ≥ 2,5 m2K/W) </t>
  </si>
  <si>
    <t xml:space="preserve">zoldervloerisolatie (Rd ≥ 2,5 m2K/W) </t>
  </si>
  <si>
    <t>Totaal bedrag isolatie maatregelen en aanvullende maatregelen (D+E):</t>
  </si>
  <si>
    <t>Correctie in verband met 1 isolatiemaatregel (50%*G bij 1 isolerende maatregel):</t>
  </si>
  <si>
    <t>Aanvullende energiebesparendemaatregelen</t>
  </si>
  <si>
    <t>Aanvullende energiebesparende maatregelen</t>
  </si>
  <si>
    <t>Subtotaal isolatiemaatregelen:</t>
  </si>
  <si>
    <t>kozijnpanelen gecombineerd met triple-glas (U ≤ 0,7 W/m2K (paneel),  U ≤ 1,5 W/m2K (kozijn))</t>
  </si>
  <si>
    <t>isolerende deuren (U ≤ 1,0 W/m2K (deur), U ≤ 1,5 W/m2K (kozijn))</t>
  </si>
  <si>
    <t>Extra bonussubsidie (B * € 4.000)</t>
  </si>
  <si>
    <t>Dynamisch waterzijdig inregelen CV-installatie</t>
  </si>
  <si>
    <t>Hoogrendementsglas of voor-/achterzetbeglazing (U ≤ 3,0 W/m2K)</t>
  </si>
  <si>
    <t xml:space="preserve">kozijnpanelen gecombineerd met bovenstaand glas (U ≤ 2,0 W/m2K) </t>
  </si>
  <si>
    <t xml:space="preserve">kozijnpanelen gecombineerd met bovenstaand glas (U ≤ 3,0 W/m2K) </t>
  </si>
  <si>
    <t>Isolerende deuren U ≤ 2,0 W/m2K</t>
  </si>
  <si>
    <t>Hoogrendementsglas of voor-/achterzetbeglazing (U ≤ 2,0 W/m2K)</t>
  </si>
  <si>
    <t>Isolerende deuren U ≤ 1,5 W/m2K</t>
  </si>
  <si>
    <t>triple-glas gecombineerd met nieuwe kozijnen (U ≤ 0,7 W/m2K (triple glas), U ≤ 1,5 W/m2K (kozijn))</t>
  </si>
  <si>
    <t>RVO ontwikkelde deze rekentool om u een schatting te geven van het subsidiebedrag dat u kan aanvragen.</t>
  </si>
  <si>
    <t>De rekentool berekent subsidiebedragen voor verduurzamingsmaatregelen via de Subsidieregeling verduurzaming voor verenigingen van eigenaars (SVVE).</t>
  </si>
  <si>
    <t>U kunt geen rechten ontlenen aan deze schatting.</t>
  </si>
  <si>
    <t>Wilt u SVVE aanvragen of wil u meer weten over de regeling? Lees meer op:</t>
  </si>
  <si>
    <t>Subsidieregeling verduurzaming voor verenigingen van eigenaars (SVVE)-verduurzamingsmaatregelen</t>
  </si>
  <si>
    <t>versie:1.3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</si>
</sst>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€&quot;\ #,##0.00;&quot;€&quot;\ \-#,##0.00"/>
    <numFmt numFmtId="44" formatCode="_ &quot;€&quot;\ * #,##0.00_ ;_ &quot;€&quot;\ * \-#,##0.00_ ;_ &quot;€&quot;\ * &quot;-&quot;??_ ;_ @_ "/>
  </numFmts>
  <fonts count="9" x14ac:knownFonts="1">
    <font>
      <sz val="10"/>
      <color theme="1"/>
      <name val="Verdana"/>
      <family val="2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u/>
      <sz val="10"/>
      <color theme="10"/>
      <name val="Verdana"/>
      <family val="2"/>
    </font>
    <font>
      <b/>
      <i/>
      <sz val="10"/>
      <color theme="4"/>
      <name val="Verdana"/>
      <family val="2"/>
    </font>
    <font>
      <b/>
      <sz val="20"/>
      <color rgb="FF007BC7"/>
      <name val="RijksoverheidSansHeadingTT"/>
      <family val="2"/>
    </font>
    <font>
      <sz val="20"/>
      <color rgb="FF007BC7"/>
      <name val="RijksoverheidSansHeadingTT"/>
      <family val="2"/>
    </font>
    <font>
      <sz val="10"/>
      <color rgb="FFFF0000"/>
      <name val="Verdana"/>
      <family val="2"/>
    </font>
    <font>
      <sz val="10"/>
      <color theme="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rgb="FFE3FBD5"/>
        <bgColor indexed="64"/>
      </patternFill>
    </fill>
    <fill>
      <patternFill patternType="solid">
        <fgColor rgb="FFD9EDF7"/>
        <bgColor indexed="64"/>
      </patternFill>
    </fill>
    <fill>
      <patternFill patternType="solid">
        <fgColor rgb="FFA9D6ED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3" tint="0.79998168889431442"/>
      </left>
      <right/>
      <top/>
      <bottom/>
      <diagonal/>
    </border>
    <border>
      <left style="thin">
        <color theme="3" tint="0.79998168889431442"/>
      </left>
      <right style="thin">
        <color theme="3" tint="0.79998168889431442"/>
      </right>
      <top/>
      <bottom/>
      <diagonal/>
    </border>
    <border>
      <left style="thin">
        <color theme="3" tint="0.79998168889431442"/>
      </left>
      <right style="thin">
        <color theme="3" tint="0.79998168889431442"/>
      </right>
      <top style="thin">
        <color theme="3" tint="0.79998168889431442"/>
      </top>
      <bottom/>
      <diagonal/>
    </border>
    <border>
      <left style="thin">
        <color theme="0" tint="-0.249977111117893"/>
      </left>
      <right style="thin">
        <color theme="3" tint="0.79998168889431442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3" tint="0.79998168889431442"/>
      </left>
      <right/>
      <top/>
      <bottom style="thin">
        <color theme="3" tint="0.79998168889431442"/>
      </bottom>
      <diagonal/>
    </border>
    <border>
      <left style="thin">
        <color theme="3" tint="0.79998168889431442"/>
      </left>
      <right style="thin">
        <color theme="3" tint="0.79998168889431442"/>
      </right>
      <top/>
      <bottom style="thin">
        <color theme="3" tint="0.79998168889431442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3" tint="0.79998168889431442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73">
    <xf numFmtId="0" fontId="0" fillId="0" borderId="0" xfId="0"/>
    <xf numFmtId="0" fontId="0" fillId="0" borderId="0" xfId="0" applyAlignment="1" applyProtection="1">
      <alignment vertical="center"/>
      <protection hidden="1"/>
    </xf>
    <xf numFmtId="0" fontId="0" fillId="0" borderId="0" xfId="0" applyProtection="1">
      <protection hidden="1"/>
    </xf>
    <xf numFmtId="0" fontId="0" fillId="0" borderId="0" xfId="0" applyAlignment="1" applyProtection="1">
      <alignment wrapText="1"/>
      <protection hidden="1"/>
    </xf>
    <xf numFmtId="0" fontId="0" fillId="0" borderId="0" xfId="0" applyAlignment="1" applyProtection="1">
      <alignment horizontal="center" vertical="center"/>
      <protection hidden="1"/>
    </xf>
    <xf numFmtId="0" fontId="2" fillId="0" borderId="0" xfId="0" applyFont="1" applyProtection="1">
      <protection hidden="1"/>
    </xf>
    <xf numFmtId="0" fontId="0" fillId="0" borderId="0" xfId="0" applyAlignment="1" applyProtection="1">
      <alignment horizontal="left" vertical="center"/>
      <protection hidden="1"/>
    </xf>
    <xf numFmtId="44" fontId="0" fillId="0" borderId="0" xfId="0" applyNumberFormat="1" applyAlignment="1" applyProtection="1">
      <alignment horizontal="center" vertical="center"/>
      <protection hidden="1"/>
    </xf>
    <xf numFmtId="0" fontId="0" fillId="0" borderId="0" xfId="0" applyAlignment="1" applyProtection="1">
      <alignment vertical="top"/>
      <protection hidden="1"/>
    </xf>
    <xf numFmtId="0" fontId="0" fillId="0" borderId="0" xfId="0" applyAlignment="1" applyProtection="1">
      <alignment horizontal="left"/>
      <protection hidden="1"/>
    </xf>
    <xf numFmtId="0" fontId="0" fillId="0" borderId="0" xfId="0" applyAlignment="1" applyProtection="1">
      <alignment horizontal="right" vertical="center"/>
      <protection hidden="1"/>
    </xf>
    <xf numFmtId="0" fontId="4" fillId="0" borderId="0" xfId="0" applyFont="1" applyProtection="1">
      <protection hidden="1"/>
    </xf>
    <xf numFmtId="0" fontId="3" fillId="0" borderId="0" xfId="3" applyAlignment="1" applyProtection="1">
      <protection hidden="1"/>
    </xf>
    <xf numFmtId="0" fontId="0" fillId="0" borderId="0" xfId="0" applyAlignment="1" applyProtection="1">
      <alignment horizontal="right"/>
      <protection hidden="1"/>
    </xf>
    <xf numFmtId="0" fontId="0" fillId="0" borderId="0" xfId="0" applyAlignment="1" applyProtection="1">
      <alignment horizontal="left" wrapText="1"/>
      <protection hidden="1"/>
    </xf>
    <xf numFmtId="0" fontId="0" fillId="0" borderId="2" xfId="0" applyBorder="1" applyProtection="1">
      <protection hidden="1"/>
    </xf>
    <xf numFmtId="0" fontId="0" fillId="0" borderId="2" xfId="0" applyBorder="1" applyAlignment="1" applyProtection="1">
      <alignment wrapText="1"/>
      <protection hidden="1"/>
    </xf>
    <xf numFmtId="44" fontId="0" fillId="0" borderId="2" xfId="1" applyFont="1" applyBorder="1" applyAlignment="1" applyProtection="1">
      <alignment vertical="center"/>
      <protection hidden="1"/>
    </xf>
    <xf numFmtId="0" fontId="0" fillId="0" borderId="2" xfId="0" applyBorder="1" applyAlignment="1" applyProtection="1">
      <alignment horizontal="center"/>
      <protection hidden="1"/>
    </xf>
    <xf numFmtId="0" fontId="0" fillId="0" borderId="2" xfId="0" applyBorder="1" applyAlignment="1" applyProtection="1">
      <alignment vertical="center" wrapText="1"/>
      <protection hidden="1"/>
    </xf>
    <xf numFmtId="0" fontId="0" fillId="0" borderId="2" xfId="0" applyBorder="1" applyAlignment="1" applyProtection="1">
      <alignment horizontal="center" vertical="top" wrapText="1"/>
      <protection hidden="1"/>
    </xf>
    <xf numFmtId="0" fontId="0" fillId="0" borderId="2" xfId="0" applyBorder="1" applyAlignment="1" applyProtection="1">
      <alignment horizontal="center" vertical="center" wrapText="1"/>
      <protection hidden="1"/>
    </xf>
    <xf numFmtId="0" fontId="0" fillId="0" borderId="2" xfId="0" applyBorder="1" applyAlignment="1" applyProtection="1">
      <alignment horizontal="center" vertical="center"/>
      <protection hidden="1"/>
    </xf>
    <xf numFmtId="0" fontId="0" fillId="0" borderId="3" xfId="0" applyBorder="1" applyAlignment="1" applyProtection="1">
      <alignment vertical="center" wrapText="1"/>
      <protection hidden="1"/>
    </xf>
    <xf numFmtId="0" fontId="0" fillId="0" borderId="4" xfId="0" applyBorder="1" applyProtection="1">
      <protection hidden="1"/>
    </xf>
    <xf numFmtId="0" fontId="0" fillId="0" borderId="4" xfId="0" applyBorder="1" applyAlignment="1" applyProtection="1">
      <alignment horizontal="center" vertical="center"/>
      <protection hidden="1"/>
    </xf>
    <xf numFmtId="0" fontId="0" fillId="0" borderId="5" xfId="0" applyBorder="1" applyAlignment="1" applyProtection="1">
      <alignment horizontal="center" vertical="center"/>
      <protection hidden="1"/>
    </xf>
    <xf numFmtId="0" fontId="0" fillId="0" borderId="4" xfId="0" applyBorder="1" applyAlignment="1" applyProtection="1">
      <alignment horizontal="center"/>
      <protection hidden="1"/>
    </xf>
    <xf numFmtId="0" fontId="0" fillId="0" borderId="6" xfId="0" applyBorder="1" applyAlignment="1" applyProtection="1">
      <alignment horizontal="center" vertical="center"/>
      <protection hidden="1"/>
    </xf>
    <xf numFmtId="0" fontId="0" fillId="0" borderId="3" xfId="0" applyBorder="1" applyAlignment="1" applyProtection="1">
      <alignment wrapText="1"/>
      <protection hidden="1"/>
    </xf>
    <xf numFmtId="0" fontId="0" fillId="0" borderId="6" xfId="0" applyBorder="1" applyAlignment="1" applyProtection="1">
      <alignment horizontal="center"/>
      <protection hidden="1"/>
    </xf>
    <xf numFmtId="44" fontId="0" fillId="0" borderId="7" xfId="1" applyFont="1" applyBorder="1" applyAlignment="1" applyProtection="1">
      <alignment vertical="center"/>
      <protection hidden="1"/>
    </xf>
    <xf numFmtId="0" fontId="0" fillId="0" borderId="4" xfId="0" applyBorder="1" applyAlignment="1" applyProtection="1">
      <alignment horizontal="center" vertical="top" wrapText="1"/>
      <protection hidden="1"/>
    </xf>
    <xf numFmtId="9" fontId="0" fillId="0" borderId="2" xfId="2" applyFont="1" applyBorder="1" applyAlignment="1" applyProtection="1">
      <alignment horizontal="center" vertical="center"/>
      <protection hidden="1"/>
    </xf>
    <xf numFmtId="0" fontId="0" fillId="0" borderId="3" xfId="0" applyBorder="1" applyProtection="1">
      <protection hidden="1"/>
    </xf>
    <xf numFmtId="0" fontId="0" fillId="0" borderId="4" xfId="0" applyBorder="1" applyAlignment="1" applyProtection="1">
      <alignment wrapText="1"/>
      <protection hidden="1"/>
    </xf>
    <xf numFmtId="0" fontId="0" fillId="0" borderId="5" xfId="0" applyBorder="1" applyProtection="1">
      <protection hidden="1"/>
    </xf>
    <xf numFmtId="0" fontId="0" fillId="0" borderId="5" xfId="0" applyBorder="1" applyAlignment="1" applyProtection="1">
      <alignment wrapText="1"/>
      <protection hidden="1"/>
    </xf>
    <xf numFmtId="0" fontId="0" fillId="0" borderId="7" xfId="0" applyBorder="1" applyAlignment="1" applyProtection="1">
      <alignment horizontal="left"/>
      <protection hidden="1"/>
    </xf>
    <xf numFmtId="0" fontId="0" fillId="0" borderId="3" xfId="0" applyBorder="1" applyAlignment="1" applyProtection="1">
      <alignment horizontal="left"/>
      <protection hidden="1"/>
    </xf>
    <xf numFmtId="0" fontId="0" fillId="0" borderId="2" xfId="0" applyBorder="1" applyAlignment="1" applyProtection="1">
      <alignment horizontal="right" vertical="center" wrapText="1"/>
      <protection hidden="1"/>
    </xf>
    <xf numFmtId="7" fontId="0" fillId="0" borderId="2" xfId="1" applyNumberFormat="1" applyFont="1" applyBorder="1" applyAlignment="1" applyProtection="1">
      <alignment horizontal="left" vertical="center"/>
      <protection hidden="1"/>
    </xf>
    <xf numFmtId="0" fontId="0" fillId="0" borderId="2" xfId="0" applyBorder="1" applyAlignment="1" applyProtection="1">
      <alignment horizontal="right"/>
      <protection hidden="1"/>
    </xf>
    <xf numFmtId="44" fontId="2" fillId="0" borderId="2" xfId="0" applyNumberFormat="1" applyFont="1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 applyProtection="1">
      <alignment horizontal="center" vertical="center"/>
      <protection locked="0"/>
    </xf>
    <xf numFmtId="44" fontId="0" fillId="2" borderId="2" xfId="1" applyFont="1" applyFill="1" applyBorder="1" applyAlignment="1" applyProtection="1">
      <alignment horizontal="center" vertical="center"/>
      <protection locked="0"/>
    </xf>
    <xf numFmtId="44" fontId="2" fillId="3" borderId="1" xfId="0" applyNumberFormat="1" applyFont="1" applyFill="1" applyBorder="1" applyAlignment="1" applyProtection="1">
      <alignment horizontal="center" vertical="center"/>
      <protection hidden="1"/>
    </xf>
    <xf numFmtId="44" fontId="2" fillId="3" borderId="2" xfId="0" applyNumberFormat="1" applyFont="1" applyFill="1" applyBorder="1" applyAlignment="1" applyProtection="1">
      <alignment horizontal="center" vertical="center"/>
      <protection hidden="1"/>
    </xf>
    <xf numFmtId="44" fontId="2" fillId="4" borderId="2" xfId="0" applyNumberFormat="1" applyFont="1" applyFill="1" applyBorder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left"/>
      <protection hidden="1"/>
    </xf>
    <xf numFmtId="0" fontId="6" fillId="0" borderId="0" xfId="0" applyFont="1" applyAlignment="1" applyProtection="1">
      <alignment horizontal="left" vertical="center"/>
      <protection hidden="1"/>
    </xf>
    <xf numFmtId="0" fontId="7" fillId="0" borderId="0" xfId="0" applyFont="1" applyProtection="1">
      <protection hidden="1"/>
    </xf>
    <xf numFmtId="0" fontId="7" fillId="0" borderId="0" xfId="0" applyFont="1" applyAlignment="1" applyProtection="1">
      <alignment horizontal="left"/>
      <protection hidden="1"/>
    </xf>
    <xf numFmtId="0" fontId="7" fillId="0" borderId="8" xfId="0" applyFont="1" applyBorder="1" applyProtection="1">
      <protection hidden="1"/>
    </xf>
    <xf numFmtId="0" fontId="0" fillId="0" borderId="9" xfId="0" applyBorder="1" applyAlignment="1" applyProtection="1">
      <alignment horizontal="center" vertical="center"/>
      <protection hidden="1"/>
    </xf>
    <xf numFmtId="0" fontId="0" fillId="0" borderId="10" xfId="0" applyBorder="1" applyAlignment="1" applyProtection="1">
      <alignment horizontal="center" vertical="center"/>
      <protection hidden="1"/>
    </xf>
    <xf numFmtId="44" fontId="0" fillId="0" borderId="11" xfId="1" applyFont="1" applyBorder="1" applyAlignment="1" applyProtection="1">
      <alignment vertical="center"/>
      <protection hidden="1"/>
    </xf>
    <xf numFmtId="0" fontId="0" fillId="0" borderId="8" xfId="0" applyBorder="1" applyAlignment="1" applyProtection="1">
      <alignment horizontal="center" vertical="center"/>
      <protection hidden="1"/>
    </xf>
    <xf numFmtId="0" fontId="0" fillId="0" borderId="12" xfId="0" applyBorder="1" applyAlignment="1" applyProtection="1">
      <alignment horizontal="center" vertical="center"/>
      <protection hidden="1"/>
    </xf>
    <xf numFmtId="0" fontId="0" fillId="0" borderId="13" xfId="0" applyBorder="1" applyAlignment="1" applyProtection="1">
      <alignment horizontal="center" vertical="center"/>
      <protection hidden="1"/>
    </xf>
    <xf numFmtId="0" fontId="0" fillId="0" borderId="5" xfId="0" applyBorder="1" applyAlignment="1" applyProtection="1">
      <alignment horizontal="center" vertical="top" wrapText="1"/>
      <protection hidden="1"/>
    </xf>
    <xf numFmtId="0" fontId="0" fillId="0" borderId="0" xfId="0" applyFont="1" applyProtection="1">
      <protection hidden="1"/>
    </xf>
    <xf numFmtId="0" fontId="0" fillId="0" borderId="6" xfId="0" applyBorder="1" applyAlignment="1" applyProtection="1">
      <alignment horizontal="left" vertical="top"/>
      <protection hidden="1"/>
    </xf>
    <xf numFmtId="0" fontId="0" fillId="0" borderId="14" xfId="0" applyBorder="1" applyAlignment="1" applyProtection="1">
      <alignment horizontal="center" vertical="center"/>
      <protection hidden="1"/>
    </xf>
    <xf numFmtId="0" fontId="0" fillId="0" borderId="2" xfId="1" applyNumberFormat="1" applyFont="1" applyBorder="1" applyAlignment="1" applyProtection="1">
      <alignment horizontal="left" vertical="center"/>
      <protection hidden="1"/>
    </xf>
    <xf numFmtId="0" fontId="0" fillId="0" borderId="2" xfId="0" applyBorder="1" applyAlignment="1" applyProtection="1">
      <alignment horizontal="right" vertical="center"/>
      <protection hidden="1"/>
    </xf>
    <xf numFmtId="0" fontId="8" fillId="0" borderId="0" xfId="0" applyFont="1" applyProtection="1">
      <protection hidden="1"/>
    </xf>
    <xf numFmtId="0" fontId="8" fillId="0" borderId="0" xfId="0" applyFont="1" applyAlignment="1" applyProtection="1">
      <alignment horizontal="left"/>
      <protection hidden="1"/>
    </xf>
    <xf numFmtId="0" fontId="8" fillId="0" borderId="0" xfId="0" applyFont="1" applyAlignment="1" applyProtection="1">
      <alignment vertical="center"/>
      <protection hidden="1"/>
    </xf>
    <xf numFmtId="44" fontId="8" fillId="0" borderId="0" xfId="0" applyNumberFormat="1" applyFont="1" applyProtection="1">
      <protection hidden="1"/>
    </xf>
    <xf numFmtId="0" fontId="0" fillId="0" borderId="0" xfId="0" applyAlignment="1" applyProtection="1">
      <alignment horizontal="left" vertical="center" wrapText="1"/>
      <protection hidden="1"/>
    </xf>
    <xf numFmtId="0" fontId="0" fillId="0" borderId="0" xfId="0" applyFill="1" applyBorder="1" applyAlignment="1" applyProtection="1">
      <alignment horizontal="left" vertical="center" wrapText="1"/>
      <protection hidden="1"/>
    </xf>
    <xf numFmtId="0" fontId="3" fillId="0" borderId="0" xfId="3" applyProtection="1">
      <protection hidden="1"/>
    </xf>
  </cellXfs>
  <cellStyles count="4">
    <cellStyle name="Hyperlink" xfId="3" builtinId="8"/>
    <cellStyle name="Procent" xfId="2" builtinId="5"/>
    <cellStyle name="Standaard" xfId="0" builtinId="0"/>
    <cellStyle name="Valuta" xfId="1" builtinId="4"/>
  </cellStyles>
  <dxfs count="7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9F9F9"/>
      <color rgb="FF007BC7"/>
      <color rgb="FFA9D6ED"/>
      <color rgb="FF8FCAE7"/>
      <color rgb="FFD9EDF7"/>
      <color rgb="FFE3FBD5"/>
      <color rgb="FF39870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48</xdr:row>
      <xdr:rowOff>123825</xdr:rowOff>
    </xdr:from>
    <xdr:to>
      <xdr:col>6</xdr:col>
      <xdr:colOff>790575</xdr:colOff>
      <xdr:row>59</xdr:row>
      <xdr:rowOff>123825</xdr:rowOff>
    </xdr:to>
    <xdr:sp macro="" textlink="">
      <xdr:nvSpPr>
        <xdr:cNvPr id="3" name="Rechthoek 2" descr="Disclaimer. Aan de uitkomsten van de berekening kunnen geen rechten worden ontleend.">
          <a:extLst>
            <a:ext uri="{FF2B5EF4-FFF2-40B4-BE49-F238E27FC236}">
              <a16:creationId xmlns:a16="http://schemas.microsoft.com/office/drawing/2014/main" id="{49932720-6389-430E-A0AC-F1BF791CD1A4}"/>
            </a:ext>
          </a:extLst>
        </xdr:cNvPr>
        <xdr:cNvSpPr/>
      </xdr:nvSpPr>
      <xdr:spPr>
        <a:xfrm>
          <a:off x="152400" y="13325475"/>
          <a:ext cx="9820275" cy="178117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  <xdr:twoCellAnchor editAs="oneCell">
    <xdr:from>
      <xdr:col>2</xdr:col>
      <xdr:colOff>3162300</xdr:colOff>
      <xdr:row>0</xdr:row>
      <xdr:rowOff>0</xdr:rowOff>
    </xdr:from>
    <xdr:to>
      <xdr:col>2</xdr:col>
      <xdr:colOff>3629025</xdr:colOff>
      <xdr:row>1</xdr:row>
      <xdr:rowOff>0</xdr:rowOff>
    </xdr:to>
    <xdr:pic>
      <xdr:nvPicPr>
        <xdr:cNvPr id="4" name="Afbeelding 3" descr="Rijkslogo">
          <a:extLst>
            <a:ext uri="{FF2B5EF4-FFF2-40B4-BE49-F238E27FC236}">
              <a16:creationId xmlns:a16="http://schemas.microsoft.com/office/drawing/2014/main" id="{B7800D17-E748-9A4B-A4EF-07202E1569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124450" y="0"/>
          <a:ext cx="466725" cy="1333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3638550</xdr:colOff>
      <xdr:row>0</xdr:row>
      <xdr:rowOff>0</xdr:rowOff>
    </xdr:from>
    <xdr:to>
      <xdr:col>4</xdr:col>
      <xdr:colOff>884555</xdr:colOff>
      <xdr:row>1</xdr:row>
      <xdr:rowOff>257175</xdr:rowOff>
    </xdr:to>
    <xdr:pic>
      <xdr:nvPicPr>
        <xdr:cNvPr id="5" name="Afbeelding 4">
          <a:extLst>
            <a:ext uri="{FF2B5EF4-FFF2-40B4-BE49-F238E27FC236}">
              <a16:creationId xmlns:a16="http://schemas.microsoft.com/office/drawing/2014/main" id="{95BDC41F-3C64-CF63-C8B9-3ECA6DEE69C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00700" y="0"/>
          <a:ext cx="2351405" cy="15906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53</xdr:row>
      <xdr:rowOff>123825</xdr:rowOff>
    </xdr:from>
    <xdr:to>
      <xdr:col>6</xdr:col>
      <xdr:colOff>581025</xdr:colOff>
      <xdr:row>64</xdr:row>
      <xdr:rowOff>123825</xdr:rowOff>
    </xdr:to>
    <xdr:sp macro="" textlink="">
      <xdr:nvSpPr>
        <xdr:cNvPr id="2" name="Rechthoek 1" descr="Disclaimer. Aan de uitkomsten van de berekening kunnen geen rechten worden ontleend.">
          <a:extLst>
            <a:ext uri="{FF2B5EF4-FFF2-40B4-BE49-F238E27FC236}">
              <a16:creationId xmlns:a16="http://schemas.microsoft.com/office/drawing/2014/main" id="{EB4348EB-BB25-452A-93FA-CD1E34B20458}"/>
            </a:ext>
          </a:extLst>
        </xdr:cNvPr>
        <xdr:cNvSpPr/>
      </xdr:nvSpPr>
      <xdr:spPr>
        <a:xfrm>
          <a:off x="152400" y="13325475"/>
          <a:ext cx="9610725" cy="178117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  <xdr:twoCellAnchor editAs="oneCell">
    <xdr:from>
      <xdr:col>2</xdr:col>
      <xdr:colOff>3162300</xdr:colOff>
      <xdr:row>0</xdr:row>
      <xdr:rowOff>0</xdr:rowOff>
    </xdr:from>
    <xdr:to>
      <xdr:col>2</xdr:col>
      <xdr:colOff>3629025</xdr:colOff>
      <xdr:row>1</xdr:row>
      <xdr:rowOff>0</xdr:rowOff>
    </xdr:to>
    <xdr:pic>
      <xdr:nvPicPr>
        <xdr:cNvPr id="3" name="Afbeelding 2" descr="Rijkslogo">
          <a:extLst>
            <a:ext uri="{FF2B5EF4-FFF2-40B4-BE49-F238E27FC236}">
              <a16:creationId xmlns:a16="http://schemas.microsoft.com/office/drawing/2014/main" id="{9D7BADB5-F56B-4F25-903C-539E73450E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124450" y="0"/>
          <a:ext cx="466725" cy="1333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3638550</xdr:colOff>
      <xdr:row>0</xdr:row>
      <xdr:rowOff>0</xdr:rowOff>
    </xdr:from>
    <xdr:to>
      <xdr:col>4</xdr:col>
      <xdr:colOff>655955</xdr:colOff>
      <xdr:row>1</xdr:row>
      <xdr:rowOff>257175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AD63A15D-C06E-4251-9F74-64AE8B365A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00700" y="0"/>
          <a:ext cx="2351405" cy="15906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43</xdr:row>
      <xdr:rowOff>123825</xdr:rowOff>
    </xdr:from>
    <xdr:to>
      <xdr:col>6</xdr:col>
      <xdr:colOff>838200</xdr:colOff>
      <xdr:row>54</xdr:row>
      <xdr:rowOff>123825</xdr:rowOff>
    </xdr:to>
    <xdr:sp macro="" textlink="">
      <xdr:nvSpPr>
        <xdr:cNvPr id="2" name="Rechthoek 1" descr="Disclaimer. Aan de uitkomsten van de berekening kunnen geen rechten worden ontleend.">
          <a:extLst>
            <a:ext uri="{FF2B5EF4-FFF2-40B4-BE49-F238E27FC236}">
              <a16:creationId xmlns:a16="http://schemas.microsoft.com/office/drawing/2014/main" id="{36C78A2C-F5D4-4FA5-A208-A723A051E1D3}"/>
            </a:ext>
          </a:extLst>
        </xdr:cNvPr>
        <xdr:cNvSpPr/>
      </xdr:nvSpPr>
      <xdr:spPr>
        <a:xfrm>
          <a:off x="152400" y="11953875"/>
          <a:ext cx="9867900" cy="178117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  <xdr:twoCellAnchor editAs="oneCell">
    <xdr:from>
      <xdr:col>2</xdr:col>
      <xdr:colOff>3162300</xdr:colOff>
      <xdr:row>0</xdr:row>
      <xdr:rowOff>0</xdr:rowOff>
    </xdr:from>
    <xdr:to>
      <xdr:col>2</xdr:col>
      <xdr:colOff>3629025</xdr:colOff>
      <xdr:row>1</xdr:row>
      <xdr:rowOff>0</xdr:rowOff>
    </xdr:to>
    <xdr:pic>
      <xdr:nvPicPr>
        <xdr:cNvPr id="3" name="Afbeelding 2" descr="Rijkslogo">
          <a:extLst>
            <a:ext uri="{FF2B5EF4-FFF2-40B4-BE49-F238E27FC236}">
              <a16:creationId xmlns:a16="http://schemas.microsoft.com/office/drawing/2014/main" id="{8BDF9147-1929-435E-8E58-03287E8E1C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124450" y="0"/>
          <a:ext cx="466725" cy="1333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3638550</xdr:colOff>
      <xdr:row>0</xdr:row>
      <xdr:rowOff>0</xdr:rowOff>
    </xdr:from>
    <xdr:to>
      <xdr:col>4</xdr:col>
      <xdr:colOff>884555</xdr:colOff>
      <xdr:row>1</xdr:row>
      <xdr:rowOff>257175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1270AFA7-CC79-4E70-B93B-41928663D08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00700" y="0"/>
          <a:ext cx="2351405" cy="15906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rvo.nl/subsidies-financiering/svve/verduurzamingsmaatregelen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rvo.nl/subsidies-financiering/svve/verduurzamingsmaatregelen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rvo.nl/subsidies-financiering/svve/verduurzamingsmaatregele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F98E35-4008-4A77-976A-82F67D5143F6}">
  <sheetPr>
    <pageSetUpPr autoPageBreaks="0"/>
  </sheetPr>
  <dimension ref="A1:XFC63"/>
  <sheetViews>
    <sheetView showGridLines="0" tabSelected="1" zoomScaleNormal="100" workbookViewId="0">
      <selection activeCell="E5" sqref="E5"/>
    </sheetView>
  </sheetViews>
  <sheetFormatPr defaultColWidth="0" defaultRowHeight="12.75" zeroHeight="1" x14ac:dyDescent="0.2"/>
  <cols>
    <col min="1" max="1" width="2.75" style="1" customWidth="1"/>
    <col min="2" max="2" width="23" style="2" customWidth="1"/>
    <col min="3" max="3" width="54.625" style="3" customWidth="1"/>
    <col min="4" max="4" width="12.375" style="2" customWidth="1"/>
    <col min="5" max="5" width="13.125" style="4" bestFit="1" customWidth="1"/>
    <col min="6" max="6" width="14.625" style="2" customWidth="1"/>
    <col min="7" max="7" width="11.625" style="2" customWidth="1"/>
    <col min="8" max="8" width="25.75" style="51" customWidth="1"/>
    <col min="9" max="10" width="1.875" style="66" hidden="1"/>
    <col min="11" max="13" width="9" style="66" hidden="1"/>
    <col min="14" max="14" width="12" style="66" hidden="1"/>
    <col min="15" max="16383" width="9" style="66" hidden="1"/>
    <col min="16384" max="16384" width="9.875" style="66" hidden="1"/>
  </cols>
  <sheetData>
    <row r="1" spans="1:11" ht="105" customHeight="1" x14ac:dyDescent="0.2"/>
    <row r="2" spans="1:11" s="67" customFormat="1" ht="39.75" customHeight="1" x14ac:dyDescent="0.45">
      <c r="A2" s="49" t="s">
        <v>55</v>
      </c>
      <c r="B2" s="9"/>
      <c r="C2" s="14"/>
      <c r="D2" s="9"/>
      <c r="E2" s="9"/>
      <c r="F2" s="9"/>
      <c r="G2" s="9"/>
      <c r="H2" s="52"/>
    </row>
    <row r="3" spans="1:11" ht="23.25" customHeight="1" x14ac:dyDescent="0.2">
      <c r="A3" s="50" t="s">
        <v>56</v>
      </c>
    </row>
    <row r="4" spans="1:11" x14ac:dyDescent="0.2"/>
    <row r="5" spans="1:11" x14ac:dyDescent="0.2">
      <c r="A5" s="1" t="s">
        <v>30</v>
      </c>
      <c r="B5" s="24" t="s">
        <v>24</v>
      </c>
      <c r="C5" s="35"/>
      <c r="D5" s="15" t="s">
        <v>41</v>
      </c>
      <c r="E5" s="44"/>
      <c r="F5" s="2" t="str">
        <f>IF(E5="","&lt;&lt;&lt; invullen","")</f>
        <v>&lt;&lt;&lt; invullen</v>
      </c>
      <c r="K5" s="66">
        <f>IF(E5="",0,1)</f>
        <v>0</v>
      </c>
    </row>
    <row r="6" spans="1:11" x14ac:dyDescent="0.2">
      <c r="A6" s="1" t="s">
        <v>31</v>
      </c>
      <c r="B6" s="38" t="s">
        <v>73</v>
      </c>
      <c r="C6" s="39"/>
      <c r="D6" s="34" t="s">
        <v>42</v>
      </c>
      <c r="E6" s="44"/>
      <c r="F6" s="2" t="str">
        <f>IF(E6="","&lt;&lt;&lt; invullen","")</f>
        <v>&lt;&lt;&lt; invullen</v>
      </c>
      <c r="K6" s="66">
        <f>IF(E6="",0,1)</f>
        <v>0</v>
      </c>
    </row>
    <row r="7" spans="1:11" x14ac:dyDescent="0.2">
      <c r="A7" s="1" t="s">
        <v>32</v>
      </c>
      <c r="B7" s="36" t="s">
        <v>74</v>
      </c>
      <c r="C7" s="37"/>
      <c r="D7" s="15" t="s">
        <v>43</v>
      </c>
      <c r="E7" s="33" t="str">
        <f>IF(OR(E5="",E6=""),"",ROUND(E6/E5,2))</f>
        <v/>
      </c>
      <c r="K7" s="66">
        <f>IF(E7="",0,1)</f>
        <v>0</v>
      </c>
    </row>
    <row r="8" spans="1:11" x14ac:dyDescent="0.2"/>
    <row r="9" spans="1:11" x14ac:dyDescent="0.2"/>
    <row r="10" spans="1:11" x14ac:dyDescent="0.2">
      <c r="B10" s="5" t="s">
        <v>12</v>
      </c>
    </row>
    <row r="11" spans="1:11" ht="54" customHeight="1" x14ac:dyDescent="0.2">
      <c r="D11" s="21" t="s">
        <v>28</v>
      </c>
      <c r="E11" s="22" t="s">
        <v>13</v>
      </c>
      <c r="F11" s="22" t="s">
        <v>14</v>
      </c>
      <c r="G11" s="21" t="s">
        <v>19</v>
      </c>
      <c r="J11" s="68">
        <v>2</v>
      </c>
      <c r="K11" s="68">
        <f>IF(SUM(J12:J23)=0,0,IF(SUM(J12:J23)&lt;2,1,2))</f>
        <v>0</v>
      </c>
    </row>
    <row r="12" spans="1:11" x14ac:dyDescent="0.2">
      <c r="B12" s="18" t="s">
        <v>1</v>
      </c>
      <c r="C12" s="16" t="s">
        <v>5</v>
      </c>
      <c r="D12" s="17">
        <v>8</v>
      </c>
      <c r="E12" s="44"/>
      <c r="F12" s="17" t="str">
        <f>IF(OR(K7=0,E12=""),"",E12*D12)</f>
        <v/>
      </c>
      <c r="G12" s="18">
        <v>10</v>
      </c>
      <c r="J12" s="66">
        <f>IF(E12="",0,IF(E12=0,0,1))</f>
        <v>0</v>
      </c>
      <c r="K12" s="66">
        <f>IF($E$5="",G12,$E$5*G12)</f>
        <v>10</v>
      </c>
    </row>
    <row r="13" spans="1:11" x14ac:dyDescent="0.2">
      <c r="B13" s="27" t="s">
        <v>0</v>
      </c>
      <c r="C13" s="16" t="s">
        <v>6</v>
      </c>
      <c r="D13" s="17">
        <v>38</v>
      </c>
      <c r="E13" s="44"/>
      <c r="F13" s="17" t="str">
        <f t="shared" ref="F13:F23" si="0">IF(OR($K$7=0,E13=""),"",E13*D13)</f>
        <v/>
      </c>
      <c r="G13" s="18">
        <v>10</v>
      </c>
      <c r="J13" s="66">
        <f>IF(E13="",0,IF(E13=0,0,1))</f>
        <v>0</v>
      </c>
      <c r="K13" s="66">
        <f>IF($E$5="",G13,$E$5*G13)</f>
        <v>10</v>
      </c>
    </row>
    <row r="14" spans="1:11" ht="26.25" customHeight="1" x14ac:dyDescent="0.2">
      <c r="B14" s="27" t="s">
        <v>2</v>
      </c>
      <c r="C14" s="23" t="s">
        <v>15</v>
      </c>
      <c r="D14" s="17">
        <v>30</v>
      </c>
      <c r="E14" s="44"/>
      <c r="F14" s="17" t="str">
        <f t="shared" si="0"/>
        <v/>
      </c>
      <c r="G14" s="20" t="s">
        <v>20</v>
      </c>
      <c r="I14" s="66">
        <f>IF(E14="",0,IF(E14=0,0,1))</f>
        <v>0</v>
      </c>
      <c r="J14" s="66">
        <f>IF(SUM(I14:I15)&gt;0,1,0)</f>
        <v>0</v>
      </c>
    </row>
    <row r="15" spans="1:11" ht="24.75" customHeight="1" x14ac:dyDescent="0.2">
      <c r="B15" s="28"/>
      <c r="C15" s="23" t="s">
        <v>16</v>
      </c>
      <c r="D15" s="17">
        <v>8</v>
      </c>
      <c r="E15" s="44"/>
      <c r="F15" s="17" t="str">
        <f t="shared" si="0"/>
        <v/>
      </c>
      <c r="G15" s="20" t="s">
        <v>21</v>
      </c>
      <c r="I15" s="66">
        <f t="shared" ref="I15:I23" si="1">IF(E15="",0,IF(E15=0,0,1))</f>
        <v>0</v>
      </c>
    </row>
    <row r="16" spans="1:11" ht="27" customHeight="1" x14ac:dyDescent="0.2">
      <c r="B16" s="27" t="s">
        <v>3</v>
      </c>
      <c r="C16" s="23" t="s">
        <v>17</v>
      </c>
      <c r="D16" s="17">
        <v>11</v>
      </c>
      <c r="E16" s="44"/>
      <c r="F16" s="17" t="str">
        <f t="shared" si="0"/>
        <v/>
      </c>
      <c r="G16" s="20" t="s">
        <v>22</v>
      </c>
      <c r="I16" s="66">
        <f t="shared" si="1"/>
        <v>0</v>
      </c>
      <c r="J16" s="66">
        <f>IF(SUM(I16:I17)&gt;0,1,0)</f>
        <v>0</v>
      </c>
    </row>
    <row r="17" spans="1:14" ht="28.5" customHeight="1" x14ac:dyDescent="0.2">
      <c r="B17" s="30"/>
      <c r="C17" s="23" t="s">
        <v>18</v>
      </c>
      <c r="D17" s="17">
        <v>6</v>
      </c>
      <c r="E17" s="44"/>
      <c r="F17" s="17" t="str">
        <f t="shared" si="0"/>
        <v/>
      </c>
      <c r="G17" s="32" t="s">
        <v>23</v>
      </c>
      <c r="I17" s="66">
        <f t="shared" si="1"/>
        <v>0</v>
      </c>
    </row>
    <row r="18" spans="1:14" x14ac:dyDescent="0.2">
      <c r="B18" s="25"/>
      <c r="C18" s="29" t="s">
        <v>7</v>
      </c>
      <c r="D18" s="17">
        <v>46</v>
      </c>
      <c r="E18" s="44"/>
      <c r="F18" s="31" t="str">
        <f t="shared" si="0"/>
        <v/>
      </c>
      <c r="G18" s="55"/>
      <c r="H18" s="53"/>
      <c r="I18" s="66">
        <f t="shared" si="1"/>
        <v>0</v>
      </c>
      <c r="J18" s="66">
        <f>IF(SUM(I18:I23)&gt;0,1,0)</f>
        <v>0</v>
      </c>
      <c r="K18" s="66">
        <f>IF(E5="",G21,$E$5*G21)</f>
        <v>8</v>
      </c>
      <c r="L18" s="66">
        <f>SUM(E18:E23)</f>
        <v>0</v>
      </c>
    </row>
    <row r="19" spans="1:14" x14ac:dyDescent="0.2">
      <c r="B19" s="28"/>
      <c r="C19" s="29" t="s">
        <v>8</v>
      </c>
      <c r="D19" s="17">
        <v>20</v>
      </c>
      <c r="E19" s="44"/>
      <c r="F19" s="31" t="str">
        <f t="shared" si="0"/>
        <v/>
      </c>
      <c r="G19" s="54"/>
      <c r="H19" s="53"/>
      <c r="I19" s="66">
        <f t="shared" si="1"/>
        <v>0</v>
      </c>
    </row>
    <row r="20" spans="1:14" x14ac:dyDescent="0.2">
      <c r="B20" s="28"/>
      <c r="C20" s="29" t="s">
        <v>9</v>
      </c>
      <c r="D20" s="17">
        <v>46</v>
      </c>
      <c r="E20" s="44"/>
      <c r="F20" s="31" t="str">
        <f t="shared" si="0"/>
        <v/>
      </c>
      <c r="G20" s="57"/>
      <c r="H20" s="53"/>
      <c r="I20" s="66">
        <f t="shared" si="1"/>
        <v>0</v>
      </c>
    </row>
    <row r="21" spans="1:14" ht="25.5" x14ac:dyDescent="0.2">
      <c r="B21" s="28" t="s">
        <v>4</v>
      </c>
      <c r="C21" s="29" t="s">
        <v>10</v>
      </c>
      <c r="D21" s="17">
        <v>131</v>
      </c>
      <c r="E21" s="44"/>
      <c r="F21" s="31" t="str">
        <f t="shared" si="0"/>
        <v/>
      </c>
      <c r="G21" s="54">
        <v>8</v>
      </c>
      <c r="I21" s="66">
        <f t="shared" si="1"/>
        <v>0</v>
      </c>
    </row>
    <row r="22" spans="1:14" ht="25.5" customHeight="1" x14ac:dyDescent="0.2">
      <c r="B22" s="28"/>
      <c r="C22" s="29" t="s">
        <v>75</v>
      </c>
      <c r="D22" s="17">
        <v>90</v>
      </c>
      <c r="E22" s="44"/>
      <c r="F22" s="31" t="str">
        <f t="shared" si="0"/>
        <v/>
      </c>
      <c r="G22" s="57"/>
      <c r="H22" s="53"/>
      <c r="I22" s="66">
        <f t="shared" si="1"/>
        <v>0</v>
      </c>
    </row>
    <row r="23" spans="1:14" ht="25.5" x14ac:dyDescent="0.2">
      <c r="B23" s="26"/>
      <c r="C23" s="29" t="s">
        <v>11</v>
      </c>
      <c r="D23" s="17">
        <v>131</v>
      </c>
      <c r="E23" s="44"/>
      <c r="F23" s="56" t="str">
        <f t="shared" si="0"/>
        <v/>
      </c>
      <c r="G23" s="58"/>
      <c r="H23" s="53"/>
      <c r="I23" s="66">
        <f t="shared" si="1"/>
        <v>0</v>
      </c>
    </row>
    <row r="24" spans="1:14" x14ac:dyDescent="0.2"/>
    <row r="25" spans="1:14" ht="18" customHeight="1" x14ac:dyDescent="0.2">
      <c r="A25" s="1" t="s">
        <v>33</v>
      </c>
      <c r="B25" s="6" t="s">
        <v>86</v>
      </c>
      <c r="E25" s="4" t="s">
        <v>44</v>
      </c>
      <c r="F25" s="46">
        <f>SUM(F12:F23)</f>
        <v>0</v>
      </c>
    </row>
    <row r="26" spans="1:14" x14ac:dyDescent="0.2">
      <c r="F26" s="7"/>
    </row>
    <row r="27" spans="1:14" x14ac:dyDescent="0.2">
      <c r="B27" s="5" t="s">
        <v>85</v>
      </c>
    </row>
    <row r="28" spans="1:14" ht="28.5" customHeight="1" x14ac:dyDescent="0.2">
      <c r="F28" s="22" t="s">
        <v>14</v>
      </c>
    </row>
    <row r="29" spans="1:14" ht="57.75" customHeight="1" x14ac:dyDescent="0.2">
      <c r="B29" s="16" t="s">
        <v>25</v>
      </c>
      <c r="C29" s="19" t="s">
        <v>76</v>
      </c>
      <c r="D29" s="40" t="s">
        <v>38</v>
      </c>
      <c r="E29" s="45"/>
      <c r="F29" s="17" t="str">
        <f>IF(OR($K$7=0="",E29=0),"",IF(E29*$K$29&gt;L29,L29,E29*$K$29))</f>
        <v/>
      </c>
      <c r="K29" s="66">
        <v>0.3</v>
      </c>
      <c r="L29" s="66">
        <f>IF(K29="",0,E5*1200)</f>
        <v>0</v>
      </c>
      <c r="N29" s="69"/>
    </row>
    <row r="30" spans="1:14" ht="25.5" x14ac:dyDescent="0.2">
      <c r="B30" s="16" t="s">
        <v>90</v>
      </c>
      <c r="C30" s="64" t="s">
        <v>77</v>
      </c>
      <c r="D30" s="42" t="s">
        <v>27</v>
      </c>
      <c r="E30" s="44"/>
      <c r="F30" s="17" t="str">
        <f>IF(OR(K7=0,E30="",E30=0),"",L30*E30)</f>
        <v/>
      </c>
      <c r="K30" s="66">
        <v>75</v>
      </c>
      <c r="L30" s="66">
        <v>150</v>
      </c>
    </row>
    <row r="31" spans="1:14" ht="25.5" x14ac:dyDescent="0.2">
      <c r="B31" s="16" t="s">
        <v>26</v>
      </c>
      <c r="C31" s="64" t="s">
        <v>78</v>
      </c>
      <c r="D31" s="42" t="s">
        <v>27</v>
      </c>
      <c r="E31" s="44"/>
      <c r="F31" s="17" t="str">
        <f>IF(OR(K7=0,E31="",E31=0),"",L31*E31)</f>
        <v/>
      </c>
      <c r="K31" s="66">
        <v>60</v>
      </c>
      <c r="L31" s="66">
        <v>120</v>
      </c>
    </row>
    <row r="32" spans="1:14" x14ac:dyDescent="0.2"/>
    <row r="33" spans="1:11" ht="38.25" customHeight="1" x14ac:dyDescent="0.2">
      <c r="B33" s="71" t="s">
        <v>53</v>
      </c>
      <c r="C33" s="71"/>
      <c r="F33" s="45" t="s">
        <v>52</v>
      </c>
      <c r="K33" s="66">
        <f>IF(F33="Ja",1,0)</f>
        <v>0</v>
      </c>
    </row>
    <row r="34" spans="1:11" ht="18" customHeight="1" x14ac:dyDescent="0.2">
      <c r="B34" s="8"/>
    </row>
    <row r="35" spans="1:11" ht="20.25" customHeight="1" x14ac:dyDescent="0.2">
      <c r="A35" s="1" t="s">
        <v>34</v>
      </c>
      <c r="B35" s="6" t="s">
        <v>29</v>
      </c>
      <c r="E35" s="4" t="s">
        <v>45</v>
      </c>
      <c r="F35" s="47">
        <f>SUM(F29:F31)</f>
        <v>0</v>
      </c>
    </row>
    <row r="36" spans="1:11" x14ac:dyDescent="0.2">
      <c r="B36" s="9"/>
    </row>
    <row r="37" spans="1:11" x14ac:dyDescent="0.2">
      <c r="B37" s="9"/>
      <c r="E37" s="10"/>
    </row>
    <row r="38" spans="1:11" ht="20.45" customHeight="1" x14ac:dyDescent="0.2">
      <c r="A38" s="1" t="s">
        <v>35</v>
      </c>
      <c r="B38" s="6" t="s">
        <v>82</v>
      </c>
      <c r="E38" s="4" t="s">
        <v>46</v>
      </c>
      <c r="F38" s="47" t="str">
        <f>IF(K7=0,"",F25+F35)</f>
        <v/>
      </c>
    </row>
    <row r="39" spans="1:11" ht="6.75" customHeight="1" x14ac:dyDescent="0.2">
      <c r="B39" s="6"/>
    </row>
    <row r="40" spans="1:11" ht="20.45" customHeight="1" x14ac:dyDescent="0.2">
      <c r="A40" s="1" t="s">
        <v>36</v>
      </c>
      <c r="B40" s="6" t="s">
        <v>51</v>
      </c>
      <c r="E40" s="4" t="s">
        <v>47</v>
      </c>
      <c r="F40" s="47" t="str">
        <f>IF(E7="","",F38*E7)</f>
        <v/>
      </c>
    </row>
    <row r="41" spans="1:11" ht="9" customHeight="1" x14ac:dyDescent="0.2">
      <c r="B41" s="6"/>
    </row>
    <row r="42" spans="1:11" ht="26.25" customHeight="1" x14ac:dyDescent="0.2">
      <c r="A42" s="1" t="s">
        <v>37</v>
      </c>
      <c r="B42" s="70" t="s">
        <v>83</v>
      </c>
      <c r="C42" s="70"/>
      <c r="E42" s="4" t="s">
        <v>48</v>
      </c>
      <c r="F42" s="43" t="str">
        <f>IF(OR(K11=0,K7=0),"",IF(OR(K33=1,K11&gt;1),"n.v.t.",-(F40/2)))</f>
        <v/>
      </c>
    </row>
    <row r="43" spans="1:11" x14ac:dyDescent="0.2"/>
    <row r="44" spans="1:11" ht="27" customHeight="1" x14ac:dyDescent="0.2">
      <c r="A44" s="1" t="s">
        <v>39</v>
      </c>
      <c r="B44" s="6" t="s">
        <v>40</v>
      </c>
      <c r="E44" s="4" t="s">
        <v>49</v>
      </c>
      <c r="F44" s="48">
        <f>IF(OR(K7=0,F25=0),0,IF(F42="n.v.t.",F40,F40+F42))</f>
        <v>0</v>
      </c>
    </row>
    <row r="45" spans="1:11" x14ac:dyDescent="0.2"/>
    <row r="46" spans="1:11" x14ac:dyDescent="0.2">
      <c r="B46" s="11" t="str">
        <f>IF(F33="Ja","LET OP: Bij het Totaal berekende subsidiebedrag, [I], worden de duurzame warmteopties niet meegenomen.","")</f>
        <v/>
      </c>
    </row>
    <row r="47" spans="1:11" x14ac:dyDescent="0.2">
      <c r="B47" s="11" t="str">
        <f>IF(OR(F42="",F42="n.v.t."),"","Als er voor hetzelfde gebouw al eerder subsidie is aangevraagd voor deze regeling, kan het zijn dat de correctie ")</f>
        <v/>
      </c>
    </row>
    <row r="48" spans="1:11" x14ac:dyDescent="0.2">
      <c r="B48" s="11" t="str">
        <f>IF(OR(F42="",F42="n.v.t."),"","in verband 
met 1 maatregel, [H], niet van toepassing is.")</f>
        <v/>
      </c>
    </row>
    <row r="49" spans="2:6" x14ac:dyDescent="0.2"/>
    <row r="50" spans="2:6" x14ac:dyDescent="0.2">
      <c r="B50" s="5" t="s">
        <v>54</v>
      </c>
    </row>
    <row r="51" spans="2:6" x14ac:dyDescent="0.2"/>
    <row r="52" spans="2:6" x14ac:dyDescent="0.2"/>
    <row r="53" spans="2:6" x14ac:dyDescent="0.2">
      <c r="B53" s="2" t="s">
        <v>98</v>
      </c>
    </row>
    <row r="54" spans="2:6" x14ac:dyDescent="0.2">
      <c r="B54" s="2" t="s">
        <v>99</v>
      </c>
    </row>
    <row r="55" spans="2:6" x14ac:dyDescent="0.2">
      <c r="B55" s="2" t="s">
        <v>100</v>
      </c>
    </row>
    <row r="56" spans="2:6" x14ac:dyDescent="0.2"/>
    <row r="57" spans="2:6" x14ac:dyDescent="0.2"/>
    <row r="58" spans="2:6" x14ac:dyDescent="0.2">
      <c r="B58" s="6" t="s">
        <v>101</v>
      </c>
      <c r="C58" s="12"/>
    </row>
    <row r="59" spans="2:6" x14ac:dyDescent="0.2">
      <c r="B59" s="72" t="s">
        <v>102</v>
      </c>
      <c r="F59" s="13" t="s">
        <v>103</v>
      </c>
    </row>
    <row r="60" spans="2:6" x14ac:dyDescent="0.2"/>
    <row r="61" spans="2:6" x14ac:dyDescent="0.2"/>
    <row r="62" spans="2:6" x14ac:dyDescent="0.2"/>
    <row r="63" spans="2:6" x14ac:dyDescent="0.2"/>
  </sheetData>
  <sheetProtection algorithmName="SHA-512" hashValue="mv06y19L3NHS9IQGViTarEDnCviekZVDBKhsxRdI/mT9QkfhGBShVcrCsvgSV124TEctkdXjW3XB5QULrj6wTg==" saltValue="2rf/B+dt/w/MwttzH6uuOg==" spinCount="100000" sheet="1" objects="1" scenarios="1"/>
  <mergeCells count="2">
    <mergeCell ref="B42:C42"/>
    <mergeCell ref="B33:C33"/>
  </mergeCells>
  <conditionalFormatting sqref="G12">
    <cfRule type="expression" dxfId="6" priority="3">
      <formula>AND($E$12&lt;$K$12,$E$12&gt;0)</formula>
    </cfRule>
  </conditionalFormatting>
  <conditionalFormatting sqref="G13">
    <cfRule type="expression" dxfId="5" priority="2">
      <formula>AND($E$13&lt;$K$13,$E$13&gt;0)</formula>
    </cfRule>
  </conditionalFormatting>
  <conditionalFormatting sqref="G18:G23">
    <cfRule type="expression" dxfId="4" priority="1">
      <formula>AND($L$18&lt;$K$18,$J$18&gt;0)</formula>
    </cfRule>
  </conditionalFormatting>
  <dataValidations disablePrompts="1" count="1">
    <dataValidation type="list" allowBlank="1" showInputMessage="1" showErrorMessage="1" error="vul Ja of Nee in" sqref="F33" xr:uid="{07275527-8E57-4181-BE3E-E6EE203DDB67}">
      <formula1>"Ja,Nee"</formula1>
    </dataValidation>
  </dataValidations>
  <hyperlinks>
    <hyperlink ref="B59" r:id="rId1" xr:uid="{D2E88B62-A7F2-4FC3-9FC0-5FF7E928493B}"/>
  </hyperlinks>
  <pageMargins left="0.70866141732283472" right="0.70866141732283472" top="0.74803149606299213" bottom="0.74803149606299213" header="0.31496062992125984" footer="0.31496062992125984"/>
  <pageSetup paperSize="9" scale="57" orientation="portrait" horizontalDpi="1200" verticalDpi="120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EA8ADC-9C19-49A8-B509-0F6C2517871A}">
  <sheetPr>
    <tabColor theme="4" tint="0.59999389629810485"/>
    <pageSetUpPr autoPageBreaks="0" fitToPage="1"/>
  </sheetPr>
  <dimension ref="A1:XFC69"/>
  <sheetViews>
    <sheetView showGridLines="0" zoomScaleNormal="100" workbookViewId="0">
      <selection activeCell="E5" sqref="E5"/>
    </sheetView>
  </sheetViews>
  <sheetFormatPr defaultColWidth="0" defaultRowHeight="12.75" customHeight="1" zeroHeight="1" x14ac:dyDescent="0.2"/>
  <cols>
    <col min="1" max="1" width="2.75" style="1" customWidth="1"/>
    <col min="2" max="2" width="23" style="2" customWidth="1"/>
    <col min="3" max="3" width="58" style="3" customWidth="1"/>
    <col min="4" max="4" width="12" style="2" customWidth="1"/>
    <col min="5" max="5" width="13.125" style="4" bestFit="1" customWidth="1"/>
    <col min="6" max="6" width="14.625" style="2" customWidth="1"/>
    <col min="7" max="7" width="11.625" style="2" customWidth="1"/>
    <col min="8" max="8" width="25.75" style="51" customWidth="1"/>
    <col min="9" max="10" width="1.875" style="66" hidden="1"/>
    <col min="11" max="13" width="9" style="66" hidden="1"/>
    <col min="14" max="14" width="12" style="66" hidden="1"/>
    <col min="15" max="16383" width="9" style="66" hidden="1"/>
    <col min="16384" max="16384" width="9.875" style="66" hidden="1"/>
  </cols>
  <sheetData>
    <row r="1" spans="1:11" ht="105" customHeight="1" x14ac:dyDescent="0.2"/>
    <row r="2" spans="1:11" s="67" customFormat="1" ht="39.75" customHeight="1" x14ac:dyDescent="0.45">
      <c r="A2" s="49" t="s">
        <v>55</v>
      </c>
      <c r="B2" s="9"/>
      <c r="C2" s="14"/>
      <c r="D2" s="9"/>
      <c r="E2" s="9"/>
      <c r="F2" s="9"/>
      <c r="G2" s="9"/>
      <c r="H2" s="52"/>
    </row>
    <row r="3" spans="1:11" ht="23.25" customHeight="1" x14ac:dyDescent="0.2">
      <c r="A3" s="50" t="s">
        <v>57</v>
      </c>
    </row>
    <row r="4" spans="1:11" x14ac:dyDescent="0.2"/>
    <row r="5" spans="1:11" x14ac:dyDescent="0.2">
      <c r="A5" s="1" t="s">
        <v>30</v>
      </c>
      <c r="B5" s="24" t="s">
        <v>24</v>
      </c>
      <c r="C5" s="35"/>
      <c r="D5" s="15" t="s">
        <v>41</v>
      </c>
      <c r="E5" s="44"/>
      <c r="F5" s="2" t="str">
        <f>IF(E5="","&lt;&lt;&lt; invullen","")</f>
        <v>&lt;&lt;&lt; invullen</v>
      </c>
      <c r="K5" s="66">
        <f>IF(E5="",0,1)</f>
        <v>0</v>
      </c>
    </row>
    <row r="6" spans="1:11" x14ac:dyDescent="0.2">
      <c r="A6" s="1" t="s">
        <v>31</v>
      </c>
      <c r="B6" s="38" t="s">
        <v>73</v>
      </c>
      <c r="C6" s="39"/>
      <c r="D6" s="34" t="s">
        <v>42</v>
      </c>
      <c r="E6" s="44"/>
      <c r="F6" s="2" t="str">
        <f>IF(E6="","&lt;&lt;&lt; invullen","")</f>
        <v>&lt;&lt;&lt; invullen</v>
      </c>
      <c r="K6" s="66">
        <f>IF(E6="",0,1)</f>
        <v>0</v>
      </c>
    </row>
    <row r="7" spans="1:11" x14ac:dyDescent="0.2">
      <c r="A7" s="1" t="s">
        <v>32</v>
      </c>
      <c r="B7" s="36" t="s">
        <v>74</v>
      </c>
      <c r="C7" s="37"/>
      <c r="D7" s="15" t="s">
        <v>43</v>
      </c>
      <c r="E7" s="33" t="str">
        <f>IF(OR(E5="",E6=""),"",ROUND(E6/E5,2))</f>
        <v/>
      </c>
      <c r="K7" s="66">
        <f>IF(E7="",0,1)</f>
        <v>0</v>
      </c>
    </row>
    <row r="8" spans="1:11" x14ac:dyDescent="0.2"/>
    <row r="9" spans="1:11" x14ac:dyDescent="0.2"/>
    <row r="10" spans="1:11" x14ac:dyDescent="0.2">
      <c r="B10" s="5" t="s">
        <v>12</v>
      </c>
    </row>
    <row r="11" spans="1:11" ht="54" customHeight="1" x14ac:dyDescent="0.2">
      <c r="D11" s="21" t="s">
        <v>28</v>
      </c>
      <c r="E11" s="22" t="s">
        <v>13</v>
      </c>
      <c r="F11" s="22" t="s">
        <v>14</v>
      </c>
      <c r="G11" s="21" t="s">
        <v>19</v>
      </c>
      <c r="J11" s="68">
        <v>2</v>
      </c>
      <c r="K11" s="68">
        <f>IF(SUM(J12:J28)=0,0,IF(SUM(J12:J28)&lt;2,1,2))</f>
        <v>0</v>
      </c>
    </row>
    <row r="12" spans="1:11" x14ac:dyDescent="0.2">
      <c r="B12" s="18" t="s">
        <v>1</v>
      </c>
      <c r="C12" s="16" t="s">
        <v>5</v>
      </c>
      <c r="D12" s="17">
        <v>8</v>
      </c>
      <c r="E12" s="44"/>
      <c r="F12" s="17" t="str">
        <f>IF(OR(K7=0,E12=""),"",E12*D12)</f>
        <v/>
      </c>
      <c r="G12" s="18">
        <v>10</v>
      </c>
      <c r="J12" s="66">
        <f>IF(E12="",0,IF(E12=0,0,1))</f>
        <v>0</v>
      </c>
      <c r="K12" s="66">
        <f>IF($E$5="",G12,$E$5*G12)</f>
        <v>10</v>
      </c>
    </row>
    <row r="13" spans="1:11" x14ac:dyDescent="0.2">
      <c r="B13" s="27" t="s">
        <v>0</v>
      </c>
      <c r="C13" s="16" t="s">
        <v>79</v>
      </c>
      <c r="D13" s="17">
        <v>38</v>
      </c>
      <c r="E13" s="44"/>
      <c r="F13" s="17" t="str">
        <f t="shared" ref="F13:F25" si="0">IF(OR($K$7=0,E13=""),"",E13*D13)</f>
        <v/>
      </c>
      <c r="G13" s="18">
        <v>10</v>
      </c>
      <c r="J13" s="66">
        <f>IF(E13="",0,IF(E13=0,0,1))</f>
        <v>0</v>
      </c>
      <c r="K13" s="66">
        <f>IF($E$5="",G13,$E$5*G13)</f>
        <v>10</v>
      </c>
    </row>
    <row r="14" spans="1:11" ht="26.25" customHeight="1" x14ac:dyDescent="0.2">
      <c r="B14" s="27" t="s">
        <v>2</v>
      </c>
      <c r="C14" s="23" t="s">
        <v>80</v>
      </c>
      <c r="D14" s="17">
        <v>30</v>
      </c>
      <c r="E14" s="44"/>
      <c r="F14" s="17" t="str">
        <f t="shared" si="0"/>
        <v/>
      </c>
      <c r="G14" s="20" t="s">
        <v>20</v>
      </c>
      <c r="I14" s="66">
        <f>IF(E14="",0,IF(E14=0,0,1))</f>
        <v>0</v>
      </c>
      <c r="J14" s="66">
        <f>IF(SUM(I14:I15)&gt;0,1,0)</f>
        <v>0</v>
      </c>
    </row>
    <row r="15" spans="1:11" ht="24.75" customHeight="1" x14ac:dyDescent="0.2">
      <c r="B15" s="28"/>
      <c r="C15" s="23" t="s">
        <v>81</v>
      </c>
      <c r="D15" s="17">
        <v>8</v>
      </c>
      <c r="E15" s="44"/>
      <c r="F15" s="17" t="str">
        <f t="shared" si="0"/>
        <v/>
      </c>
      <c r="G15" s="20" t="s">
        <v>21</v>
      </c>
      <c r="I15" s="66">
        <f t="shared" ref="I15:I25" si="1">IF(E15="",0,IF(E15=0,0,1))</f>
        <v>0</v>
      </c>
    </row>
    <row r="16" spans="1:11" ht="27" customHeight="1" x14ac:dyDescent="0.2">
      <c r="B16" s="27" t="s">
        <v>3</v>
      </c>
      <c r="C16" s="23" t="s">
        <v>17</v>
      </c>
      <c r="D16" s="17">
        <v>11</v>
      </c>
      <c r="E16" s="44"/>
      <c r="F16" s="17" t="str">
        <f t="shared" si="0"/>
        <v/>
      </c>
      <c r="G16" s="20" t="s">
        <v>22</v>
      </c>
      <c r="I16" s="66">
        <f t="shared" si="1"/>
        <v>0</v>
      </c>
      <c r="J16" s="66">
        <f>IF(SUM(I16:I17)&gt;0,1,0)</f>
        <v>0</v>
      </c>
    </row>
    <row r="17" spans="1:12" ht="28.5" customHeight="1" x14ac:dyDescent="0.2">
      <c r="B17" s="30"/>
      <c r="C17" s="23" t="s">
        <v>18</v>
      </c>
      <c r="D17" s="17">
        <v>6</v>
      </c>
      <c r="E17" s="44"/>
      <c r="F17" s="17" t="str">
        <f t="shared" si="0"/>
        <v/>
      </c>
      <c r="G17" s="32" t="s">
        <v>23</v>
      </c>
      <c r="I17" s="66">
        <f t="shared" si="1"/>
        <v>0</v>
      </c>
    </row>
    <row r="18" spans="1:12" ht="21" customHeight="1" x14ac:dyDescent="0.2">
      <c r="B18" s="25"/>
      <c r="C18" s="23" t="s">
        <v>91</v>
      </c>
      <c r="D18" s="17">
        <v>46</v>
      </c>
      <c r="E18" s="44"/>
      <c r="F18" s="31" t="str">
        <f t="shared" si="0"/>
        <v/>
      </c>
      <c r="G18" s="55"/>
      <c r="I18" s="66">
        <f t="shared" si="1"/>
        <v>0</v>
      </c>
      <c r="J18" s="66">
        <f>IF(SUM(I18:I28)&gt;0,1,0)</f>
        <v>0</v>
      </c>
      <c r="K18" s="66">
        <f>IF(E5="",G24,$E$5*G24)</f>
        <v>3</v>
      </c>
      <c r="L18" s="66">
        <f>SUM(E18:E28)</f>
        <v>0</v>
      </c>
    </row>
    <row r="19" spans="1:12" ht="21" customHeight="1" x14ac:dyDescent="0.2">
      <c r="B19" s="28"/>
      <c r="C19" s="23" t="s">
        <v>93</v>
      </c>
      <c r="D19" s="17">
        <v>20</v>
      </c>
      <c r="E19" s="44"/>
      <c r="F19" s="31" t="str">
        <f t="shared" si="0"/>
        <v/>
      </c>
      <c r="G19" s="54"/>
      <c r="I19" s="66">
        <f t="shared" si="1"/>
        <v>0</v>
      </c>
    </row>
    <row r="20" spans="1:12" ht="18.75" customHeight="1" x14ac:dyDescent="0.2">
      <c r="B20" s="28"/>
      <c r="C20" s="23" t="s">
        <v>94</v>
      </c>
      <c r="D20" s="17">
        <v>46</v>
      </c>
      <c r="E20" s="44"/>
      <c r="F20" s="31" t="str">
        <f t="shared" si="0"/>
        <v/>
      </c>
      <c r="G20" s="54"/>
      <c r="I20" s="66">
        <f t="shared" si="1"/>
        <v>0</v>
      </c>
    </row>
    <row r="21" spans="1:12" ht="18" customHeight="1" x14ac:dyDescent="0.2">
      <c r="B21" s="28"/>
      <c r="C21" s="23" t="s">
        <v>95</v>
      </c>
      <c r="D21" s="17">
        <v>85</v>
      </c>
      <c r="E21" s="44"/>
      <c r="F21" s="31" t="str">
        <f t="shared" si="0"/>
        <v/>
      </c>
      <c r="G21" s="54"/>
      <c r="I21" s="66">
        <f t="shared" si="1"/>
        <v>0</v>
      </c>
    </row>
    <row r="22" spans="1:12" ht="17.25" customHeight="1" x14ac:dyDescent="0.2">
      <c r="B22" s="28"/>
      <c r="C22" s="23" t="s">
        <v>92</v>
      </c>
      <c r="D22" s="17">
        <v>40</v>
      </c>
      <c r="E22" s="44"/>
      <c r="F22" s="31" t="str">
        <f t="shared" si="0"/>
        <v/>
      </c>
      <c r="G22" s="54"/>
      <c r="I22" s="66">
        <f t="shared" si="1"/>
        <v>0</v>
      </c>
    </row>
    <row r="23" spans="1:12" ht="33.75" customHeight="1" x14ac:dyDescent="0.2">
      <c r="B23" s="28"/>
      <c r="C23" s="23" t="s">
        <v>96</v>
      </c>
      <c r="D23" s="17">
        <v>85</v>
      </c>
      <c r="E23" s="44"/>
      <c r="F23" s="31" t="str">
        <f t="shared" si="0"/>
        <v/>
      </c>
      <c r="G23" s="54"/>
      <c r="I23" s="66">
        <f t="shared" si="1"/>
        <v>0</v>
      </c>
    </row>
    <row r="24" spans="1:12" ht="33.75" customHeight="1" x14ac:dyDescent="0.2">
      <c r="B24" s="28" t="s">
        <v>4</v>
      </c>
      <c r="C24" s="23" t="s">
        <v>7</v>
      </c>
      <c r="D24" s="17">
        <v>85</v>
      </c>
      <c r="E24" s="44"/>
      <c r="F24" s="31" t="str">
        <f t="shared" si="0"/>
        <v/>
      </c>
      <c r="G24" s="54">
        <v>3</v>
      </c>
      <c r="I24" s="66">
        <f t="shared" si="1"/>
        <v>0</v>
      </c>
    </row>
    <row r="25" spans="1:12" ht="33.75" customHeight="1" x14ac:dyDescent="0.2">
      <c r="B25" s="28"/>
      <c r="C25" s="23" t="s">
        <v>8</v>
      </c>
      <c r="D25" s="17">
        <v>40</v>
      </c>
      <c r="E25" s="44"/>
      <c r="F25" s="31" t="str">
        <f t="shared" si="0"/>
        <v/>
      </c>
      <c r="G25" s="54"/>
      <c r="I25" s="66">
        <f t="shared" si="1"/>
        <v>0</v>
      </c>
    </row>
    <row r="26" spans="1:12" ht="33.75" customHeight="1" x14ac:dyDescent="0.2">
      <c r="B26" s="28"/>
      <c r="C26" s="23" t="s">
        <v>10</v>
      </c>
      <c r="D26" s="17">
        <v>131</v>
      </c>
      <c r="E26" s="44"/>
      <c r="F26" s="31" t="str">
        <f>IF(OR($K$7=0,E26=""),"",E26*D26)</f>
        <v/>
      </c>
      <c r="G26" s="54"/>
      <c r="I26" s="66">
        <f>IF(E26="",0,IF(E26=0,0,1))</f>
        <v>0</v>
      </c>
    </row>
    <row r="27" spans="1:12" ht="33.75" customHeight="1" x14ac:dyDescent="0.2">
      <c r="B27" s="28"/>
      <c r="C27" s="23" t="s">
        <v>75</v>
      </c>
      <c r="D27" s="17">
        <v>90</v>
      </c>
      <c r="E27" s="44"/>
      <c r="F27" s="31" t="str">
        <f>IF(OR($K$7=0,E27=""),"",E27*D27)</f>
        <v/>
      </c>
      <c r="G27" s="54"/>
      <c r="I27" s="66">
        <f>IF(E27="",0,IF(E27=0,0,1))</f>
        <v>0</v>
      </c>
    </row>
    <row r="28" spans="1:12" ht="33.75" customHeight="1" x14ac:dyDescent="0.2">
      <c r="B28" s="26"/>
      <c r="C28" s="23" t="s">
        <v>11</v>
      </c>
      <c r="D28" s="17">
        <v>131</v>
      </c>
      <c r="E28" s="44"/>
      <c r="F28" s="31" t="str">
        <f>IF(OR($K$7=0,E28=""),"",E28*D28)</f>
        <v/>
      </c>
      <c r="G28" s="59"/>
      <c r="I28" s="66">
        <f>IF(E28="",0,IF(E28=0,0,1))</f>
        <v>0</v>
      </c>
    </row>
    <row r="29" spans="1:12" x14ac:dyDescent="0.2"/>
    <row r="30" spans="1:12" ht="18" customHeight="1" x14ac:dyDescent="0.2">
      <c r="A30" s="1" t="s">
        <v>33</v>
      </c>
      <c r="B30" s="6" t="s">
        <v>86</v>
      </c>
      <c r="E30" s="4" t="s">
        <v>44</v>
      </c>
      <c r="F30" s="46">
        <f>SUM(F12:F28)</f>
        <v>0</v>
      </c>
    </row>
    <row r="31" spans="1:12" x14ac:dyDescent="0.2">
      <c r="F31" s="7"/>
    </row>
    <row r="32" spans="1:12" x14ac:dyDescent="0.2">
      <c r="B32" s="5" t="s">
        <v>84</v>
      </c>
    </row>
    <row r="33" spans="1:14" ht="28.5" customHeight="1" x14ac:dyDescent="0.2">
      <c r="F33" s="22" t="s">
        <v>14</v>
      </c>
    </row>
    <row r="34" spans="1:14" ht="57.75" customHeight="1" x14ac:dyDescent="0.2">
      <c r="B34" s="16" t="s">
        <v>25</v>
      </c>
      <c r="C34" s="19" t="s">
        <v>76</v>
      </c>
      <c r="D34" s="40" t="s">
        <v>38</v>
      </c>
      <c r="E34" s="45"/>
      <c r="F34" s="17" t="str">
        <f>IF(OR($K$7=0="",E34=0),"",IF(E34*$K$34&gt;L34,L34,E34*$K$34))</f>
        <v/>
      </c>
      <c r="K34" s="66">
        <v>0.3</v>
      </c>
      <c r="L34" s="66">
        <f>IF(K34="",0,E5*1200)</f>
        <v>0</v>
      </c>
      <c r="N34" s="69"/>
    </row>
    <row r="35" spans="1:14" ht="25.5" x14ac:dyDescent="0.2">
      <c r="B35" s="16" t="s">
        <v>90</v>
      </c>
      <c r="C35" s="41" t="s">
        <v>77</v>
      </c>
      <c r="D35" s="65" t="s">
        <v>27</v>
      </c>
      <c r="E35" s="44"/>
      <c r="F35" s="17" t="str">
        <f>IF(OR(K7=0,E35="",E35=0),"",L35*E35)</f>
        <v/>
      </c>
      <c r="K35" s="66">
        <v>75</v>
      </c>
      <c r="L35" s="66">
        <v>150</v>
      </c>
    </row>
    <row r="36" spans="1:14" ht="25.5" x14ac:dyDescent="0.2">
      <c r="B36" s="16" t="s">
        <v>26</v>
      </c>
      <c r="C36" s="41" t="s">
        <v>78</v>
      </c>
      <c r="D36" s="65" t="s">
        <v>27</v>
      </c>
      <c r="E36" s="44"/>
      <c r="F36" s="17" t="str">
        <f>IF(OR(K7=0,E36="",E36=0),"",L36*E36)</f>
        <v/>
      </c>
      <c r="K36" s="66">
        <v>60</v>
      </c>
      <c r="L36" s="66">
        <v>120</v>
      </c>
    </row>
    <row r="37" spans="1:14" x14ac:dyDescent="0.2"/>
    <row r="38" spans="1:14" ht="38.25" customHeight="1" x14ac:dyDescent="0.2">
      <c r="B38" s="71" t="s">
        <v>53</v>
      </c>
      <c r="C38" s="71"/>
      <c r="F38" s="45" t="s">
        <v>52</v>
      </c>
      <c r="K38" s="66">
        <f>IF(F38="Ja",1,0)</f>
        <v>0</v>
      </c>
    </row>
    <row r="39" spans="1:14" ht="18" customHeight="1" x14ac:dyDescent="0.2">
      <c r="B39" s="8"/>
    </row>
    <row r="40" spans="1:14" ht="20.25" customHeight="1" x14ac:dyDescent="0.2">
      <c r="A40" s="1" t="s">
        <v>34</v>
      </c>
      <c r="B40" s="6" t="s">
        <v>29</v>
      </c>
      <c r="E40" s="4" t="s">
        <v>45</v>
      </c>
      <c r="F40" s="47">
        <f>SUM(F34:F36)</f>
        <v>0</v>
      </c>
    </row>
    <row r="41" spans="1:14" x14ac:dyDescent="0.2">
      <c r="B41" s="9"/>
    </row>
    <row r="42" spans="1:14" x14ac:dyDescent="0.2">
      <c r="B42" s="9"/>
      <c r="E42" s="10"/>
    </row>
    <row r="43" spans="1:14" ht="20.45" customHeight="1" x14ac:dyDescent="0.2">
      <c r="A43" s="1" t="s">
        <v>35</v>
      </c>
      <c r="B43" s="6" t="s">
        <v>82</v>
      </c>
      <c r="E43" s="4" t="s">
        <v>46</v>
      </c>
      <c r="F43" s="47" t="str">
        <f>IF(K7=0,"",F30+F40)</f>
        <v/>
      </c>
    </row>
    <row r="44" spans="1:14" ht="6.75" customHeight="1" x14ac:dyDescent="0.2">
      <c r="B44" s="6"/>
    </row>
    <row r="45" spans="1:14" ht="20.45" customHeight="1" x14ac:dyDescent="0.2">
      <c r="A45" s="1" t="s">
        <v>36</v>
      </c>
      <c r="B45" s="6" t="s">
        <v>51</v>
      </c>
      <c r="E45" s="4" t="s">
        <v>47</v>
      </c>
      <c r="F45" s="47" t="str">
        <f>IF(E7="","",F43*E7)</f>
        <v/>
      </c>
    </row>
    <row r="46" spans="1:14" ht="9" customHeight="1" x14ac:dyDescent="0.2">
      <c r="B46" s="6"/>
    </row>
    <row r="47" spans="1:14" ht="26.25" customHeight="1" x14ac:dyDescent="0.2">
      <c r="A47" s="1" t="s">
        <v>37</v>
      </c>
      <c r="B47" s="70" t="s">
        <v>83</v>
      </c>
      <c r="C47" s="70"/>
      <c r="E47" s="4" t="s">
        <v>48</v>
      </c>
      <c r="F47" s="43" t="str">
        <f>IF(OR(K11=0,K7=0),"",IF(OR(K38=1,K11&gt;1),"n.v.t.",-(F45/2)))</f>
        <v/>
      </c>
    </row>
    <row r="48" spans="1:14" x14ac:dyDescent="0.2"/>
    <row r="49" spans="1:6" ht="27" customHeight="1" x14ac:dyDescent="0.2">
      <c r="A49" s="1" t="s">
        <v>39</v>
      </c>
      <c r="B49" s="6" t="s">
        <v>40</v>
      </c>
      <c r="E49" s="4" t="s">
        <v>49</v>
      </c>
      <c r="F49" s="48">
        <f>IF(OR(K7=0,F30=0),0,IF(F47="n.v.t.",F45,F45+F47))</f>
        <v>0</v>
      </c>
    </row>
    <row r="50" spans="1:6" x14ac:dyDescent="0.2"/>
    <row r="51" spans="1:6" x14ac:dyDescent="0.2">
      <c r="B51" s="11" t="str">
        <f>IF(F38="Ja","LET OP: Bij het Totaal berekende subsidiebedrag, [I], worden de duurzame warmteopties niet meegenomen.","")</f>
        <v/>
      </c>
    </row>
    <row r="52" spans="1:6" x14ac:dyDescent="0.2">
      <c r="B52" s="11" t="str">
        <f>IF(OR(F47="",F47="n.v.t."),"","Als er voor hetzelfde gebouw al eerder subsidie is aangevraagd voor deze regeling, kan het zijn dat de correctie ")</f>
        <v/>
      </c>
    </row>
    <row r="53" spans="1:6" x14ac:dyDescent="0.2">
      <c r="B53" s="11" t="str">
        <f>IF(OR(F47="",F47="n.v.t."),"","in verband 
met 1 maatregel, [H], niet van toepassing is.")</f>
        <v/>
      </c>
    </row>
    <row r="54" spans="1:6" x14ac:dyDescent="0.2"/>
    <row r="55" spans="1:6" x14ac:dyDescent="0.2">
      <c r="B55" s="5" t="s">
        <v>54</v>
      </c>
    </row>
    <row r="56" spans="1:6" x14ac:dyDescent="0.2"/>
    <row r="57" spans="1:6" x14ac:dyDescent="0.2"/>
    <row r="58" spans="1:6" x14ac:dyDescent="0.2">
      <c r="B58" s="2" t="s">
        <v>98</v>
      </c>
    </row>
    <row r="59" spans="1:6" x14ac:dyDescent="0.2">
      <c r="B59" s="2" t="s">
        <v>99</v>
      </c>
    </row>
    <row r="60" spans="1:6" x14ac:dyDescent="0.2">
      <c r="B60" s="2" t="s">
        <v>100</v>
      </c>
    </row>
    <row r="61" spans="1:6" x14ac:dyDescent="0.2"/>
    <row r="62" spans="1:6" x14ac:dyDescent="0.2"/>
    <row r="63" spans="1:6" x14ac:dyDescent="0.2">
      <c r="B63" s="6" t="s">
        <v>101</v>
      </c>
      <c r="C63" s="12"/>
    </row>
    <row r="64" spans="1:6" x14ac:dyDescent="0.2">
      <c r="B64" s="72" t="s">
        <v>102</v>
      </c>
      <c r="F64" s="13" t="s">
        <v>103</v>
      </c>
    </row>
    <row r="65" x14ac:dyDescent="0.2"/>
    <row r="66" x14ac:dyDescent="0.2"/>
    <row r="67" x14ac:dyDescent="0.2"/>
    <row r="68" x14ac:dyDescent="0.2"/>
    <row r="69" ht="12.75" customHeight="1" x14ac:dyDescent="0.2"/>
  </sheetData>
  <sheetProtection algorithmName="SHA-512" hashValue="LUO5kB+tC/8RDNXweKMee0xY+jPlZ9BGku+6ywTu+QdTxobD53W+mNx4gc007xQHGN0kLKPoZqPOdHUISUzouA==" saltValue="lfW53IG2+9Zfr2PGcOVMBw==" spinCount="100000" sheet="1" objects="1" scenarios="1"/>
  <mergeCells count="2">
    <mergeCell ref="B38:C38"/>
    <mergeCell ref="B47:C47"/>
  </mergeCells>
  <conditionalFormatting sqref="G12">
    <cfRule type="expression" dxfId="3" priority="3">
      <formula>AND($E$12&lt;$K$12,$E$12&gt;0)</formula>
    </cfRule>
  </conditionalFormatting>
  <conditionalFormatting sqref="G13">
    <cfRule type="expression" dxfId="2" priority="2">
      <formula>AND($E$13&lt;$K$13,$E$13&gt;0)</formula>
    </cfRule>
  </conditionalFormatting>
  <conditionalFormatting sqref="G18:G28">
    <cfRule type="expression" dxfId="1" priority="1">
      <formula>AND($L$18&lt;$K$18,$J$18&gt;0)</formula>
    </cfRule>
  </conditionalFormatting>
  <dataValidations disablePrompts="1" count="1">
    <dataValidation type="list" allowBlank="1" showInputMessage="1" showErrorMessage="1" error="vul Ja of Nee in" sqref="F38" xr:uid="{7529142A-C127-45DE-A490-B4D4BF3DC92E}">
      <formula1>"Ja,Nee"</formula1>
    </dataValidation>
  </dataValidations>
  <hyperlinks>
    <hyperlink ref="B64" r:id="rId1" xr:uid="{375731E5-7E46-4465-9AA5-DFDB223E8157}"/>
  </hyperlinks>
  <pageMargins left="0.70866141732283472" right="0.70866141732283472" top="0.74803149606299213" bottom="0.74803149606299213" header="0.31496062992125984" footer="0.31496062992125984"/>
  <pageSetup paperSize="9" scale="51" orientation="portrait" horizontalDpi="1200" verticalDpi="120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A01BC6-BA3D-492A-AAEE-DA1B204EC918}">
  <sheetPr>
    <tabColor rgb="FF002060"/>
    <pageSetUpPr autoPageBreaks="0" fitToPage="1"/>
  </sheetPr>
  <dimension ref="A1:XFC71"/>
  <sheetViews>
    <sheetView showGridLines="0" zoomScaleNormal="100" workbookViewId="0">
      <selection activeCell="E5" sqref="E5"/>
    </sheetView>
  </sheetViews>
  <sheetFormatPr defaultColWidth="0" defaultRowHeight="12.75" customHeight="1" zeroHeight="1" x14ac:dyDescent="0.2"/>
  <cols>
    <col min="1" max="1" width="2.75" style="1" customWidth="1"/>
    <col min="2" max="2" width="23" style="2" customWidth="1"/>
    <col min="3" max="3" width="54.625" style="3" customWidth="1"/>
    <col min="4" max="4" width="12.375" style="2" customWidth="1"/>
    <col min="5" max="5" width="13.125" style="4" bestFit="1" customWidth="1"/>
    <col min="6" max="6" width="14.625" style="2" customWidth="1"/>
    <col min="7" max="7" width="14" style="2" customWidth="1"/>
    <col min="8" max="8" width="25.75" style="51" customWidth="1"/>
    <col min="9" max="10" width="1.875" style="66" hidden="1"/>
    <col min="11" max="13" width="9" style="66" hidden="1"/>
    <col min="14" max="14" width="12" style="66" hidden="1"/>
    <col min="15" max="16383" width="9" style="66" hidden="1"/>
    <col min="16384" max="16384" width="9.875" style="66" hidden="1"/>
  </cols>
  <sheetData>
    <row r="1" spans="1:12" ht="105" customHeight="1" x14ac:dyDescent="0.2"/>
    <row r="2" spans="1:12" s="67" customFormat="1" ht="39.75" customHeight="1" x14ac:dyDescent="0.45">
      <c r="A2" s="49" t="s">
        <v>55</v>
      </c>
      <c r="B2" s="9"/>
      <c r="C2" s="14"/>
      <c r="D2" s="9"/>
      <c r="E2" s="9"/>
      <c r="F2" s="9"/>
      <c r="G2" s="9"/>
      <c r="H2" s="52"/>
    </row>
    <row r="3" spans="1:12" ht="23.25" customHeight="1" x14ac:dyDescent="0.2">
      <c r="A3" s="50" t="s">
        <v>70</v>
      </c>
    </row>
    <row r="4" spans="1:12" x14ac:dyDescent="0.2"/>
    <row r="5" spans="1:12" x14ac:dyDescent="0.2">
      <c r="A5" s="1" t="s">
        <v>30</v>
      </c>
      <c r="B5" s="24" t="s">
        <v>24</v>
      </c>
      <c r="C5" s="35"/>
      <c r="D5" s="15" t="s">
        <v>41</v>
      </c>
      <c r="E5" s="44"/>
      <c r="F5" s="2" t="str">
        <f>IF(E5="","&lt;&lt;&lt; invullen","")</f>
        <v>&lt;&lt;&lt; invullen</v>
      </c>
      <c r="K5" s="66">
        <f>IF(E5="",0,1)</f>
        <v>0</v>
      </c>
    </row>
    <row r="6" spans="1:12" x14ac:dyDescent="0.2">
      <c r="A6" s="1" t="s">
        <v>31</v>
      </c>
      <c r="B6" s="38" t="s">
        <v>73</v>
      </c>
      <c r="C6" s="39"/>
      <c r="D6" s="34" t="s">
        <v>42</v>
      </c>
      <c r="E6" s="44"/>
      <c r="F6" s="2" t="str">
        <f>IF(E6="","&lt;&lt;&lt; invullen","")</f>
        <v>&lt;&lt;&lt; invullen</v>
      </c>
      <c r="K6" s="66">
        <f>IF(E6="",0,1)</f>
        <v>0</v>
      </c>
    </row>
    <row r="7" spans="1:12" x14ac:dyDescent="0.2">
      <c r="A7" s="1" t="s">
        <v>32</v>
      </c>
      <c r="B7" s="36" t="s">
        <v>74</v>
      </c>
      <c r="C7" s="37"/>
      <c r="D7" s="15" t="s">
        <v>43</v>
      </c>
      <c r="E7" s="33" t="str">
        <f>IF(OR(E5="",E6=""),"",ROUND(E6/E5,2))</f>
        <v/>
      </c>
      <c r="K7" s="66">
        <f>IF(E7="",0,1)</f>
        <v>0</v>
      </c>
    </row>
    <row r="8" spans="1:12" x14ac:dyDescent="0.2"/>
    <row r="9" spans="1:12" x14ac:dyDescent="0.2"/>
    <row r="10" spans="1:12" x14ac:dyDescent="0.2">
      <c r="B10" s="5" t="s">
        <v>12</v>
      </c>
    </row>
    <row r="11" spans="1:12" ht="54" customHeight="1" x14ac:dyDescent="0.2">
      <c r="D11" s="21" t="s">
        <v>28</v>
      </c>
      <c r="E11" s="22" t="s">
        <v>13</v>
      </c>
      <c r="F11" s="22" t="s">
        <v>14</v>
      </c>
      <c r="G11" s="21" t="s">
        <v>19</v>
      </c>
      <c r="J11" s="68">
        <v>2</v>
      </c>
      <c r="K11" s="68">
        <f>IF(SUM(J12:J17)=0,0,IF(SUM(J12:J17)&lt;2,1,2))</f>
        <v>0</v>
      </c>
    </row>
    <row r="12" spans="1:12" ht="15.75" customHeight="1" x14ac:dyDescent="0.2">
      <c r="B12" s="27" t="s">
        <v>60</v>
      </c>
      <c r="C12" s="16" t="s">
        <v>65</v>
      </c>
      <c r="D12" s="17">
        <v>38</v>
      </c>
      <c r="E12" s="44"/>
      <c r="F12" s="17" t="str">
        <f t="shared" ref="F12:F17" si="0">IF(OR($K$7=0,E12=""),"",E12*D12)</f>
        <v/>
      </c>
      <c r="G12" s="18" t="s">
        <v>71</v>
      </c>
      <c r="J12" s="66">
        <f>IF(E12="",0,IF(E12=0,0,1))</f>
        <v>0</v>
      </c>
      <c r="K12" s="66" t="str">
        <f>IF($E$5="",G12,$E$5*G12)</f>
        <v>gehele gebouw</v>
      </c>
    </row>
    <row r="13" spans="1:12" ht="26.25" customHeight="1" x14ac:dyDescent="0.2">
      <c r="B13" s="27" t="s">
        <v>58</v>
      </c>
      <c r="C13" s="23" t="s">
        <v>64</v>
      </c>
      <c r="D13" s="17">
        <v>30</v>
      </c>
      <c r="E13" s="44"/>
      <c r="F13" s="17" t="str">
        <f t="shared" si="0"/>
        <v/>
      </c>
      <c r="G13" s="18" t="s">
        <v>71</v>
      </c>
      <c r="I13" s="66">
        <f>IF(E13="",0,IF(E13=0,0,1))</f>
        <v>0</v>
      </c>
      <c r="J13" s="66">
        <f>IF(SUM(I13:I13)&gt;0,1,0)</f>
        <v>0</v>
      </c>
    </row>
    <row r="14" spans="1:12" ht="27" customHeight="1" x14ac:dyDescent="0.2">
      <c r="B14" s="27" t="s">
        <v>59</v>
      </c>
      <c r="C14" s="23" t="s">
        <v>66</v>
      </c>
      <c r="D14" s="17">
        <v>11</v>
      </c>
      <c r="E14" s="44"/>
      <c r="F14" s="17" t="str">
        <f t="shared" si="0"/>
        <v/>
      </c>
      <c r="G14" s="18" t="s">
        <v>71</v>
      </c>
      <c r="I14" s="66">
        <f t="shared" ref="I14:I17" si="1">IF(E14="",0,IF(E14=0,0,1))</f>
        <v>0</v>
      </c>
      <c r="J14" s="66">
        <f>IF(SUM(I14:I14)&gt;0,1,0)</f>
        <v>0</v>
      </c>
    </row>
    <row r="15" spans="1:12" ht="25.5" x14ac:dyDescent="0.2">
      <c r="B15" s="25"/>
      <c r="C15" s="29" t="s">
        <v>97</v>
      </c>
      <c r="D15" s="17">
        <v>131</v>
      </c>
      <c r="E15" s="44"/>
      <c r="F15" s="31" t="str">
        <f t="shared" si="0"/>
        <v/>
      </c>
      <c r="G15" s="27"/>
      <c r="H15" s="53"/>
      <c r="I15" s="66">
        <f t="shared" si="1"/>
        <v>0</v>
      </c>
      <c r="J15" s="66">
        <f>IF(SUM(I15:I17)&gt;0,1,0)</f>
        <v>0</v>
      </c>
      <c r="K15" s="66" t="str">
        <f>IF(E5="",G16,$E$5*G16)</f>
        <v>gehele gebouw</v>
      </c>
      <c r="L15" s="66">
        <f>SUM(E15:E17)</f>
        <v>0</v>
      </c>
    </row>
    <row r="16" spans="1:12" ht="25.5" x14ac:dyDescent="0.2">
      <c r="B16" s="28" t="s">
        <v>4</v>
      </c>
      <c r="C16" s="29" t="s">
        <v>87</v>
      </c>
      <c r="D16" s="17">
        <v>90</v>
      </c>
      <c r="E16" s="44"/>
      <c r="F16" s="31" t="str">
        <f t="shared" si="0"/>
        <v/>
      </c>
      <c r="G16" s="62" t="s">
        <v>71</v>
      </c>
      <c r="H16" s="53"/>
      <c r="I16" s="66">
        <f t="shared" si="1"/>
        <v>0</v>
      </c>
    </row>
    <row r="17" spans="1:14" ht="25.5" x14ac:dyDescent="0.2">
      <c r="B17" s="63"/>
      <c r="C17" s="29" t="s">
        <v>88</v>
      </c>
      <c r="D17" s="17">
        <v>131</v>
      </c>
      <c r="E17" s="44"/>
      <c r="F17" s="31" t="str">
        <f t="shared" si="0"/>
        <v/>
      </c>
      <c r="G17" s="60"/>
      <c r="H17" s="53"/>
      <c r="I17" s="66">
        <f t="shared" si="1"/>
        <v>0</v>
      </c>
    </row>
    <row r="18" spans="1:14" x14ac:dyDescent="0.2"/>
    <row r="19" spans="1:14" ht="18" customHeight="1" x14ac:dyDescent="0.2">
      <c r="A19" s="1" t="s">
        <v>33</v>
      </c>
      <c r="B19" s="6" t="s">
        <v>86</v>
      </c>
      <c r="E19" s="4" t="s">
        <v>44</v>
      </c>
      <c r="F19" s="46">
        <f>SUM(F12:F17)</f>
        <v>0</v>
      </c>
    </row>
    <row r="20" spans="1:14" x14ac:dyDescent="0.2">
      <c r="F20" s="7"/>
    </row>
    <row r="21" spans="1:14" x14ac:dyDescent="0.2">
      <c r="B21" s="5" t="s">
        <v>84</v>
      </c>
    </row>
    <row r="22" spans="1:14" ht="28.5" customHeight="1" x14ac:dyDescent="0.2">
      <c r="F22" s="22" t="s">
        <v>14</v>
      </c>
    </row>
    <row r="23" spans="1:14" ht="57.75" customHeight="1" x14ac:dyDescent="0.2">
      <c r="B23" s="16" t="s">
        <v>25</v>
      </c>
      <c r="C23" s="19" t="s">
        <v>76</v>
      </c>
      <c r="D23" s="40" t="s">
        <v>38</v>
      </c>
      <c r="E23" s="45"/>
      <c r="F23" s="17" t="str">
        <f>IF(OR($K$7=0="",E23=0),"",IF(E23*$K$23&gt;L23,L23,E23*$K$23))</f>
        <v/>
      </c>
      <c r="K23" s="66">
        <v>0.3</v>
      </c>
      <c r="L23" s="66">
        <f>IF(K23="",0,E5*1200)</f>
        <v>0</v>
      </c>
      <c r="N23" s="69"/>
    </row>
    <row r="24" spans="1:14" ht="25.5" x14ac:dyDescent="0.2">
      <c r="B24" s="16" t="s">
        <v>90</v>
      </c>
      <c r="C24" s="41" t="s">
        <v>77</v>
      </c>
      <c r="D24" s="65" t="s">
        <v>27</v>
      </c>
      <c r="E24" s="44"/>
      <c r="F24" s="17" t="str">
        <f>IF(OR(K7=0,E24="",E24=0),"",L24*E24)</f>
        <v/>
      </c>
      <c r="K24" s="66">
        <v>75</v>
      </c>
      <c r="L24" s="66">
        <v>150</v>
      </c>
    </row>
    <row r="25" spans="1:14" ht="25.5" x14ac:dyDescent="0.2">
      <c r="B25" s="16" t="s">
        <v>26</v>
      </c>
      <c r="C25" s="41" t="s">
        <v>78</v>
      </c>
      <c r="D25" s="65" t="s">
        <v>27</v>
      </c>
      <c r="E25" s="44"/>
      <c r="F25" s="17" t="str">
        <f>IF(OR(K7=0,E25="",E25=0),"",L25*E25)</f>
        <v/>
      </c>
      <c r="K25" s="66">
        <v>60</v>
      </c>
      <c r="L25" s="66">
        <v>120</v>
      </c>
    </row>
    <row r="26" spans="1:14" x14ac:dyDescent="0.2"/>
    <row r="27" spans="1:14" x14ac:dyDescent="0.2">
      <c r="A27" s="1" t="s">
        <v>34</v>
      </c>
      <c r="B27" s="6" t="s">
        <v>29</v>
      </c>
      <c r="E27" s="4" t="s">
        <v>45</v>
      </c>
      <c r="F27" s="47">
        <f>SUM(F23:F25)</f>
        <v>0</v>
      </c>
    </row>
    <row r="28" spans="1:14" ht="18" customHeight="1" x14ac:dyDescent="0.2">
      <c r="B28" s="8"/>
    </row>
    <row r="29" spans="1:14" ht="18" customHeight="1" x14ac:dyDescent="0.2">
      <c r="B29" s="5" t="s">
        <v>61</v>
      </c>
      <c r="K29" s="66">
        <v>1</v>
      </c>
    </row>
    <row r="30" spans="1:14" ht="18" customHeight="1" x14ac:dyDescent="0.2">
      <c r="B30" s="61" t="s">
        <v>62</v>
      </c>
      <c r="F30" s="45" t="s">
        <v>52</v>
      </c>
    </row>
    <row r="31" spans="1:14" ht="18" customHeight="1" x14ac:dyDescent="0.2">
      <c r="A31" s="1" t="s">
        <v>35</v>
      </c>
      <c r="B31" s="61" t="s">
        <v>63</v>
      </c>
      <c r="E31" s="4" t="s">
        <v>46</v>
      </c>
      <c r="F31" s="45"/>
    </row>
    <row r="32" spans="1:14" ht="18" customHeight="1" x14ac:dyDescent="0.2">
      <c r="B32" s="5"/>
    </row>
    <row r="33" spans="1:6" ht="20.45" customHeight="1" x14ac:dyDescent="0.2">
      <c r="A33" s="1" t="s">
        <v>36</v>
      </c>
      <c r="B33" s="6" t="s">
        <v>50</v>
      </c>
      <c r="E33" s="4" t="s">
        <v>47</v>
      </c>
      <c r="F33" s="47" t="str">
        <f>IF(K7=0,"",F19+F27)</f>
        <v/>
      </c>
    </row>
    <row r="34" spans="1:6" ht="6.75" customHeight="1" x14ac:dyDescent="0.2">
      <c r="B34" s="6"/>
    </row>
    <row r="35" spans="1:6" ht="26.25" customHeight="1" x14ac:dyDescent="0.2">
      <c r="A35" s="1" t="s">
        <v>37</v>
      </c>
      <c r="B35" s="70" t="s">
        <v>72</v>
      </c>
      <c r="C35" s="70"/>
      <c r="E35" s="4" t="s">
        <v>48</v>
      </c>
      <c r="F35" s="47" t="str">
        <f>IF(F31="","N.v.t.",IF((F31*0.5)&gt;20000,20000,F31*0.5))</f>
        <v>N.v.t.</v>
      </c>
    </row>
    <row r="36" spans="1:6" ht="9" customHeight="1" x14ac:dyDescent="0.2"/>
    <row r="37" spans="1:6" x14ac:dyDescent="0.2">
      <c r="A37" s="1" t="s">
        <v>39</v>
      </c>
      <c r="B37" s="2" t="s">
        <v>89</v>
      </c>
      <c r="E37" s="4" t="s">
        <v>49</v>
      </c>
      <c r="F37" s="47">
        <f>E6*4000</f>
        <v>0</v>
      </c>
    </row>
    <row r="38" spans="1:6" x14ac:dyDescent="0.2"/>
    <row r="39" spans="1:6" ht="27" customHeight="1" x14ac:dyDescent="0.2">
      <c r="A39" s="1" t="s">
        <v>67</v>
      </c>
      <c r="B39" s="6" t="s">
        <v>69</v>
      </c>
      <c r="E39" s="4" t="s">
        <v>68</v>
      </c>
      <c r="F39" s="48">
        <f>IF(OR(K7=0,F19=0),0,IF(F35="n.v.t.",F33+F37,F33+F35+F37))</f>
        <v>0</v>
      </c>
    </row>
    <row r="40" spans="1:6" x14ac:dyDescent="0.2"/>
    <row r="41" spans="1:6" x14ac:dyDescent="0.2">
      <c r="B41" s="11"/>
    </row>
    <row r="42" spans="1:6" x14ac:dyDescent="0.2">
      <c r="B42" s="11" t="str">
        <f>IF(OR(F35="",F35="n.v.t."),"","Als er voor hetzelfde gebouw al eerder subsidie is aangevraagd voor deze regeling, kan het zijn dat de correctie ")</f>
        <v/>
      </c>
    </row>
    <row r="43" spans="1:6" x14ac:dyDescent="0.2">
      <c r="B43" s="11" t="str">
        <f>IF(OR(F35="",F35="n.v.t."),"","in verband 
met 1 maatregel, [H], niet van toepassing is.")</f>
        <v/>
      </c>
    </row>
    <row r="44" spans="1:6" x14ac:dyDescent="0.2"/>
    <row r="45" spans="1:6" x14ac:dyDescent="0.2">
      <c r="B45" s="5" t="s">
        <v>54</v>
      </c>
    </row>
    <row r="46" spans="1:6" x14ac:dyDescent="0.2"/>
    <row r="47" spans="1:6" x14ac:dyDescent="0.2"/>
    <row r="48" spans="1:6" x14ac:dyDescent="0.2">
      <c r="B48" s="2" t="s">
        <v>98</v>
      </c>
    </row>
    <row r="49" spans="2:6" x14ac:dyDescent="0.2">
      <c r="B49" s="2" t="s">
        <v>99</v>
      </c>
    </row>
    <row r="50" spans="2:6" x14ac:dyDescent="0.2">
      <c r="B50" s="2" t="s">
        <v>100</v>
      </c>
    </row>
    <row r="51" spans="2:6" x14ac:dyDescent="0.2"/>
    <row r="52" spans="2:6" x14ac:dyDescent="0.2"/>
    <row r="53" spans="2:6" x14ac:dyDescent="0.2">
      <c r="B53" s="6" t="s">
        <v>101</v>
      </c>
      <c r="C53" s="12"/>
    </row>
    <row r="54" spans="2:6" x14ac:dyDescent="0.2">
      <c r="B54" s="72" t="s">
        <v>102</v>
      </c>
      <c r="F54" s="13" t="s">
        <v>103</v>
      </c>
    </row>
    <row r="55" spans="2:6" x14ac:dyDescent="0.2"/>
    <row r="56" spans="2:6" x14ac:dyDescent="0.2"/>
    <row r="57" spans="2:6" x14ac:dyDescent="0.2"/>
    <row r="58" spans="2:6" x14ac:dyDescent="0.2"/>
    <row r="59" spans="2:6" ht="12.75" customHeight="1" x14ac:dyDescent="0.2"/>
    <row r="60" spans="2:6" ht="12.75" customHeight="1" x14ac:dyDescent="0.2"/>
    <row r="61" spans="2:6" ht="12.75" customHeight="1" x14ac:dyDescent="0.2"/>
    <row r="62" spans="2:6" ht="12.75" customHeight="1" x14ac:dyDescent="0.2"/>
    <row r="63" spans="2:6" ht="12.75" customHeight="1" x14ac:dyDescent="0.2"/>
    <row r="64" spans="2:6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</sheetData>
  <sheetProtection algorithmName="SHA-512" hashValue="4Kz2yAecoP58Efr7rLmWlueFitOdQvgU0W+Mysi/iQqTN51j/EFjaH0cO3Ru6nBJBnhkUiIUhhVAA1DAgAjG9g==" saltValue="XopK1TGt5PF6/Uk9MNmxdw==" spinCount="100000" sheet="1" objects="1" scenarios="1"/>
  <mergeCells count="1">
    <mergeCell ref="B35:C35"/>
  </mergeCells>
  <conditionalFormatting sqref="G12:G15">
    <cfRule type="expression" dxfId="0" priority="4">
      <formula>AND(#REF!&lt;#REF!,#REF!&gt;0)</formula>
    </cfRule>
  </conditionalFormatting>
  <dataValidations count="2">
    <dataValidation type="list" allowBlank="1" showInputMessage="1" showErrorMessage="1" error="vul Ja of Nee in" sqref="F30" xr:uid="{0BF68F38-A82C-4CE2-A7D3-5857BEFE1AF2}">
      <formula1>"Ja,Nee"</formula1>
    </dataValidation>
    <dataValidation type="whole" allowBlank="1" showInputMessage="1" showErrorMessage="1" error="vul een bedrag in" sqref="F31" xr:uid="{4AC7A46D-30E3-41C9-85A1-89F0B56CB1EE}">
      <formula1>0</formula1>
      <formula2>500000</formula2>
    </dataValidation>
  </dataValidations>
  <hyperlinks>
    <hyperlink ref="B54" r:id="rId1" xr:uid="{204682BD-7125-4CC7-83D5-4A1CA02AACE5}"/>
  </hyperlinks>
  <pageMargins left="0.70866141732283472" right="0.70866141732283472" top="0.74803149606299213" bottom="0.74803149606299213" header="0.31496062992125984" footer="0.31496062992125984"/>
  <pageSetup paperSize="9" scale="48" orientation="portrait" horizontalDpi="1200" verticalDpi="1200" r:id="rId2"/>
  <headerFooter>
    <oddFooter xml:space="preserve">&amp;L
</oddFooter>
  </headerFooter>
  <drawing r:id="rId3"/>
</worksheet>
</file>

<file path=docMetadata/LabelInfo.xml><?xml version="1.0" encoding="utf-8"?>
<clbl:labelList xmlns:clbl="http://schemas.microsoft.com/office/2020/mipLabelMetadata">
  <clbl:label id="{acd88dc2-102c-473d-aa45-6161565a3617}" enabled="1" method="Standard" siteId="{1321633e-f6b9-44e2-a44f-59b9d264ecb7}" contentBits="2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Energiebesparende maatregelen</vt:lpstr>
      <vt:lpstr>Monument</vt:lpstr>
      <vt:lpstr>Zeer Energiezuinig Pakket</vt:lpstr>
    </vt:vector>
  </TitlesOfParts>
  <Company>Ministerie van Economische Zaken en Klimaat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Subsidieregeling verduurzaming voor vereniging van eigenaars (SVVE)</dc:title>
  <dc:creator>Rijksdienst voor Ondernemend Nederland;sven.munnecom</dc:creator>
  <cp:lastModifiedBy>Munnecom, S.S.G. (Sven)</cp:lastModifiedBy>
  <cp:lastPrinted>2024-04-29T13:06:31Z</cp:lastPrinted>
  <dcterms:created xsi:type="dcterms:W3CDTF">2022-12-21T09:46:17Z</dcterms:created>
  <dcterms:modified xsi:type="dcterms:W3CDTF">2024-04-29T13:06:39Z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cd88dc2-102c-473d-aa45-6161565a3617_Enabled">
    <vt:lpwstr>true</vt:lpwstr>
  </property>
  <property fmtid="{D5CDD505-2E9C-101B-9397-08002B2CF9AE}" pid="3" name="MSIP_Label_acd88dc2-102c-473d-aa45-6161565a3617_SetDate">
    <vt:lpwstr>2022-12-21T09:46:18Z</vt:lpwstr>
  </property>
  <property fmtid="{D5CDD505-2E9C-101B-9397-08002B2CF9AE}" pid="4" name="MSIP_Label_acd88dc2-102c-473d-aa45-6161565a3617_Method">
    <vt:lpwstr>Standard</vt:lpwstr>
  </property>
  <property fmtid="{D5CDD505-2E9C-101B-9397-08002B2CF9AE}" pid="5" name="MSIP_Label_acd88dc2-102c-473d-aa45-6161565a3617_Name">
    <vt:lpwstr>Sublabel-Interngebruik-onversleuteld</vt:lpwstr>
  </property>
  <property fmtid="{D5CDD505-2E9C-101B-9397-08002B2CF9AE}" pid="6" name="MSIP_Label_acd88dc2-102c-473d-aa45-6161565a3617_SiteId">
    <vt:lpwstr>1321633e-f6b9-44e2-a44f-59b9d264ecb7</vt:lpwstr>
  </property>
  <property fmtid="{D5CDD505-2E9C-101B-9397-08002B2CF9AE}" pid="7" name="MSIP_Label_acd88dc2-102c-473d-aa45-6161565a3617_ActionId">
    <vt:lpwstr>28e82c16-d435-4939-bd5c-0c700f92916a</vt:lpwstr>
  </property>
  <property fmtid="{D5CDD505-2E9C-101B-9397-08002B2CF9AE}" pid="8" name="MSIP_Label_acd88dc2-102c-473d-aa45-6161565a3617_ContentBits">
    <vt:lpwstr>2</vt:lpwstr>
  </property>
</Properties>
</file>