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PROF_P_CW_odc.cicwp.nl\userdata_cifs_p_cw_odc_001\ToetenelS\Desktop\"/>
    </mc:Choice>
  </mc:AlternateContent>
  <xr:revisionPtr revIDLastSave="0" documentId="8_{82C64CE0-F51A-4307-8287-A02E488D8213}" xr6:coauthVersionLast="47" xr6:coauthVersionMax="47" xr10:uidLastSave="{00000000-0000-0000-0000-000000000000}"/>
  <workbookProtection workbookAlgorithmName="SHA-512" workbookHashValue="cB7paK9GeRj367/uMZ2JsHfo6uP4bnQz89EdQIU9kz7xnFJ2128Yqc9+5qBbGpbSQu0sJZkpXeKuZQj/HA7QZw==" workbookSaltValue="Fjj1Vx6nzPiWBlU1iiGMpQ==" workbookSpinCount="100000" lockStructure="1"/>
  <bookViews>
    <workbookView xWindow="1080" yWindow="1080" windowWidth="24612" windowHeight="12516" firstSheet="3" activeTab="4" xr2:uid="{67D53E64-9E9F-4F1A-A812-AA552A2F8E2B}"/>
  </bookViews>
  <sheets>
    <sheet name="Brandstof" sheetId="6" state="hidden" r:id="rId1"/>
    <sheet name="Textblokken" sheetId="5" state="hidden" r:id="rId2"/>
    <sheet name="GLEC &gt;&gt; EEOI IMO Tabel" sheetId="2" state="hidden" r:id="rId3"/>
    <sheet name="Inleiding" sheetId="3" r:id="rId4"/>
    <sheet name="Emissieprestatie"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C12" i="4"/>
  <c r="B43" i="4"/>
  <c r="E25" i="2"/>
  <c r="C16" i="4"/>
  <c r="AG25" i="2"/>
  <c r="C17" i="4"/>
  <c r="C11" i="4"/>
  <c r="W24" i="2"/>
  <c r="Q24" i="2"/>
  <c r="R24" i="2"/>
  <c r="S24" i="2"/>
  <c r="T24" i="2"/>
  <c r="U24" i="2"/>
  <c r="V24" i="2"/>
  <c r="X24" i="2"/>
  <c r="Y24" i="2"/>
  <c r="P24" i="2"/>
  <c r="D24" i="2"/>
  <c r="T25" i="2" l="1"/>
  <c r="E24" i="2"/>
  <c r="F24" i="2"/>
  <c r="G24" i="2"/>
  <c r="H24" i="2"/>
  <c r="I24" i="2"/>
  <c r="J24" i="2"/>
  <c r="K24" i="2"/>
  <c r="L24" i="2"/>
  <c r="M24" i="2"/>
  <c r="N24" i="2"/>
  <c r="O24" i="2"/>
</calcChain>
</file>

<file path=xl/sharedStrings.xml><?xml version="1.0" encoding="utf-8"?>
<sst xmlns="http://schemas.openxmlformats.org/spreadsheetml/2006/main" count="326" uniqueCount="218">
  <si>
    <t>Diesel</t>
  </si>
  <si>
    <t>Coupled convoys</t>
  </si>
  <si>
    <t>INFORMATION ON REPRESENTATIVE VESSELS</t>
  </si>
  <si>
    <t>Motor vessels 87 - 109 m</t>
  </si>
  <si>
    <t>Pushed convoy</t>
  </si>
  <si>
    <t>GEOGRAPHIC Region</t>
  </si>
  <si>
    <t>Western Europe</t>
  </si>
  <si>
    <t>ARA + Rhine</t>
  </si>
  <si>
    <t>Danube</t>
  </si>
  <si>
    <t>CONFIGURATION</t>
  </si>
  <si>
    <t>In case of convoy no. barges</t>
  </si>
  <si>
    <t>MVS ba rge</t>
  </si>
  <si>
    <t>Pusher + 2. barges</t>
  </si>
  <si>
    <t>Pusher + 4/5 barges</t>
  </si>
  <si>
    <t>Pusher + 6 barges</t>
  </si>
  <si>
    <t>Length [m]</t>
  </si>
  <si>
    <t>55-60</t>
  </si>
  <si>
    <t>67-73</t>
  </si>
  <si>
    <t>85-86</t>
  </si>
  <si>
    <t>134-135</t>
  </si>
  <si>
    <t>163-185</t>
  </si>
  <si>
    <t>DIMENSIONS</t>
  </si>
  <si>
    <t>Width [m]</t>
  </si>
  <si>
    <t>5.07</t>
  </si>
  <si>
    <t>6,7-7,3</t>
  </si>
  <si>
    <t>7,25-9</t>
  </si>
  <si>
    <t>8,2-9,5</t>
  </si>
  <si>
    <t>8,2-10</t>
  </si>
  <si>
    <t>9,5-11,45</t>
  </si>
  <si>
    <t>11,45-12,8</t>
  </si>
  <si>
    <t>16.8</t>
  </si>
  <si>
    <t>Draught [m]</t>
  </si>
  <si>
    <t>2.5</t>
  </si>
  <si>
    <t>2,4-2,6</t>
  </si>
  <si>
    <t>2,5-3,0</t>
  </si>
  <si>
    <t>2,7-3 6</t>
  </si>
  <si>
    <t>3,2-3,5</t>
  </si>
  <si>
    <t>3,2-3,7</t>
  </si>
  <si>
    <t>3,5-4,2</t>
  </si>
  <si>
    <t>3,2-3,6</t>
  </si>
  <si>
    <t>CARGO TYPE</t>
  </si>
  <si>
    <t>Dry bulk</t>
  </si>
  <si>
    <t>Dry Bulk</t>
  </si>
  <si>
    <t>LOAD CAPACITY OF VESSEL</t>
  </si>
  <si>
    <t>(tons or TEU) (average in case of multiple vessels)</t>
  </si>
  <si>
    <t>FUEL TYPE</t>
  </si>
  <si>
    <t>Diesel / LNG / Biofuel(specify)</t>
  </si>
  <si>
    <t>9 vessels; 2114 trips</t>
  </si>
  <si>
    <t>7 vessels; 435 trips</t>
  </si>
  <si>
    <t>16 vessels; 1.288 trips</t>
  </si>
  <si>
    <t>8 vessels; 511 trips</t>
  </si>
  <si>
    <t>5 vessels; 283 trips</t>
  </si>
  <si>
    <t>2 vessels, 106 trips</t>
  </si>
  <si>
    <t>10 vessels; 1031 trips</t>
  </si>
  <si>
    <t>5 vessels; 340 trips</t>
  </si>
  <si>
    <t>1 vessel; 77 trips</t>
  </si>
  <si>
    <t>10 vessel; 563 trips</t>
  </si>
  <si>
    <t>For which period or year is the information provided?</t>
  </si>
  <si>
    <t>2011-2015</t>
  </si>
  <si>
    <t>2010-2015</t>
  </si>
  <si>
    <t>2010 - 2015</t>
  </si>
  <si>
    <t>2014-2015</t>
  </si>
  <si>
    <t>Average payload incl. empty km</t>
  </si>
  <si>
    <t>% of load capacity or in tons</t>
  </si>
  <si>
    <t>Average</t>
  </si>
  <si>
    <t>Fuel consumption</t>
  </si>
  <si>
    <t>Total liter per year or per trip</t>
  </si>
  <si>
    <t>Well-to-propeller CO2e-emissions factor GASOIL [g/l]</t>
  </si>
  <si>
    <t>Well-to-Propeller - CO2e-emission factor LNG LNG [g/kg]</t>
  </si>
  <si>
    <t>Ton/TEU-Factor</t>
  </si>
  <si>
    <t>[ton]</t>
  </si>
  <si>
    <t>Average fuel consumption</t>
  </si>
  <si>
    <t>[l/km]</t>
  </si>
  <si>
    <t>Average GHG-emission performance</t>
  </si>
  <si>
    <t>GHG (g/tkm)</t>
  </si>
  <si>
    <t>Weighted average</t>
  </si>
  <si>
    <t>H2020 - PROMINENT</t>
  </si>
  <si>
    <t>country/river/basin</t>
  </si>
  <si>
    <t>DESCRIPTION OF ROUNDTRIP (S) or YEAR-ROUND operation</t>
  </si>
  <si>
    <t>e.g. rounddtrip Rotterdam-Basel or Rhine/Danube</t>
  </si>
  <si>
    <t>Total distance covered [km]</t>
  </si>
  <si>
    <t>10,5 - 11,1</t>
  </si>
  <si>
    <t>11/11,45-22,9</t>
  </si>
  <si>
    <t>Source:</t>
  </si>
  <si>
    <t>EEOI waarden GHG (g/tkm)*</t>
  </si>
  <si>
    <t>Tabel met voorbeeld scheepstypen. BRON: GLEC***</t>
  </si>
  <si>
    <t>P.OOMS / KONINKLIJKEBLN-SCHUTTEVAER(2016)</t>
  </si>
  <si>
    <t>***: deze tabel is, behalve de onderste rij, overgenomen uit https://smart-freight-centre-media.s3.amazonaws.com/documents/GLEC-report-on-GHG-Emission-Factors-for-Inland-Waterways-Transport-SFC2018.pdf - ANNEX II</t>
  </si>
  <si>
    <t>*: Bovenstaande tabel gebruikt een hogere emissiefactor per kg brandstof dan de IMO bij de EEOI berekeningen, gezien EEOI in de AGVV wordt aangemerkt als de manier om uitstoot te berekenen is een correctie uitgevoerd.
Het GLEC rapport gaat uit van 3240 g CO2/liter diesel (https://smart-freight-centre-media.s3.amazonaws.com/documents/GLEC-report-on-GHG-Emission-Factors-for-Inland-Waterways-Transport-SFC2018.pdf - p9).
IMO gaat bij EEOI uit van 3206 g CO2/kg diesel (https://www.imorules.com/GUID-EF0096C9-A807-4C9C-A5EF-1B0DDE4C01A3.html)
De conversiefactor liter/kilo is bij diesel: 0,84 kg/liter diesel (https://www.co2emissiefactoren.nl/lijst-emissiefactoren/)
GLEC-waarde 3240 g CO2/liter delen door 0,84 levert 3857,14 gCO2/kilo diesel op.
De GLEC-waarde in kilo's is dus 16,88% hoger dan de IMO waarde.
Het verschil komt hoofdzakelijk doordat GLEC Well-to-Wake emissies berekent terwijl de IMO dit Tank-to-Wake doet.</t>
  </si>
  <si>
    <t>Container vessels coupled convoy</t>
  </si>
  <si>
    <t>ARA</t>
  </si>
  <si>
    <t>Rhine/Main</t>
  </si>
  <si>
    <t>Rhine</t>
  </si>
  <si>
    <t>MVS + 1 Barge</t>
  </si>
  <si>
    <t>11.4</t>
  </si>
  <si>
    <t>14.2</t>
  </si>
  <si>
    <t>3.7</t>
  </si>
  <si>
    <t>3.25</t>
  </si>
  <si>
    <t>3.3</t>
  </si>
  <si>
    <t>3.8</t>
  </si>
  <si>
    <t>4.01</t>
  </si>
  <si>
    <t>3.9</t>
  </si>
  <si>
    <t>Tanker</t>
  </si>
  <si>
    <t>Containers</t>
  </si>
  <si>
    <t>Conta</t>
  </si>
  <si>
    <t>3200 (188 TEU)</t>
  </si>
  <si>
    <t>5200 (421 Teu)</t>
  </si>
  <si>
    <t>5558 (416 Teu)</t>
  </si>
  <si>
    <t>1 vessel, 11 trips</t>
  </si>
  <si>
    <t>1 vessel,92 trips</t>
  </si>
  <si>
    <t>Antwerp - Rotterdam</t>
  </si>
  <si>
    <t>Rotterdam - Frankfurt</t>
  </si>
  <si>
    <t>Rotterdam - Mannheim</t>
  </si>
  <si>
    <t>Rotterdam - Cologne</t>
  </si>
  <si>
    <t>Antwerp - Mainz</t>
  </si>
  <si>
    <t>Antwerpen - Karlsruhe</t>
  </si>
  <si>
    <t>Rotterdam - Karlsruhe</t>
  </si>
  <si>
    <t>5480 loaded km</t>
  </si>
  <si>
    <t>+/- 65 %</t>
  </si>
  <si>
    <t>Contargo &amp; H2020 - PROMINENT</t>
  </si>
  <si>
    <t>Contargo</t>
  </si>
  <si>
    <t xml:space="preserve">- </t>
  </si>
  <si>
    <t>39,0 - 80,0</t>
  </si>
  <si>
    <t>5,07 - 9,5</t>
  </si>
  <si>
    <t>2,4 - 3,0</t>
  </si>
  <si>
    <t>22,61 - 25,93</t>
  </si>
  <si>
    <t>85 - 86</t>
  </si>
  <si>
    <t>8,2 - 10</t>
  </si>
  <si>
    <t>2,7 - 3 6</t>
  </si>
  <si>
    <t>3,2 - 3,5</t>
  </si>
  <si>
    <t>9,5 - 11,45</t>
  </si>
  <si>
    <t>3,2 - 3,7</t>
  </si>
  <si>
    <t>134 - 135</t>
  </si>
  <si>
    <t>11,45 - 16,8</t>
  </si>
  <si>
    <t>3,5 - 4,2</t>
  </si>
  <si>
    <t>13,55 - 16,13</t>
  </si>
  <si>
    <t>163 - 185</t>
  </si>
  <si>
    <t>11,0 - 22,9</t>
  </si>
  <si>
    <t>nvt</t>
  </si>
  <si>
    <t>6,15 - 14,38</t>
  </si>
  <si>
    <t xml:space="preserve">Motor vessels 110 m </t>
  </si>
  <si>
    <t>Motor vessels 135 m</t>
  </si>
  <si>
    <t>Dry bulk / Liquid bulk / Containers / RoRo / General cargo</t>
  </si>
  <si>
    <t>Motor vessels &lt; 80 m</t>
  </si>
  <si>
    <t>Motor vessels 85-86 m</t>
  </si>
  <si>
    <t>Motor vessels 110 m</t>
  </si>
  <si>
    <t>Tanker vessels 135 m</t>
  </si>
  <si>
    <t>Container vessels 110 m</t>
  </si>
  <si>
    <t>Container vessels 135 m</t>
  </si>
  <si>
    <t>Tanker vessels 110 m</t>
  </si>
  <si>
    <t>11,4 - 17,0</t>
  </si>
  <si>
    <t>3,25 - 4,01</t>
  </si>
  <si>
    <t>Afmetingen [m]</t>
  </si>
  <si>
    <t>Lengte</t>
  </si>
  <si>
    <t>Breedte</t>
  </si>
  <si>
    <t>Diepgang</t>
  </si>
  <si>
    <t>Nee</t>
  </si>
  <si>
    <t>Ja</t>
  </si>
  <si>
    <t xml:space="preserve"> - </t>
  </si>
  <si>
    <t xml:space="preserve"> -</t>
  </si>
  <si>
    <t>-</t>
  </si>
  <si>
    <t>Type brandstof</t>
  </si>
  <si>
    <t>1.1</t>
  </si>
  <si>
    <t>1.2</t>
  </si>
  <si>
    <t>1.3</t>
  </si>
  <si>
    <t>1.4</t>
  </si>
  <si>
    <t>2.1</t>
  </si>
  <si>
    <t>2.2</t>
  </si>
  <si>
    <t>Stap 2: Gegevens binnenvaartschip</t>
  </si>
  <si>
    <t>Type brandstof(fen)</t>
  </si>
  <si>
    <t>3,2 - 3,6</t>
  </si>
  <si>
    <t>27,2 - 31,2</t>
  </si>
  <si>
    <t>Length</t>
  </si>
  <si>
    <t>Width</t>
  </si>
  <si>
    <t>Draught</t>
  </si>
  <si>
    <t>Afmetingen</t>
  </si>
  <si>
    <t>Motor vessels 87-109 m</t>
  </si>
  <si>
    <t>16,3 - 19,4</t>
  </si>
  <si>
    <t>7,4 - 17,3</t>
  </si>
  <si>
    <t>10,9 - 24,1</t>
  </si>
  <si>
    <t>GLEC onderzoek</t>
  </si>
  <si>
    <t>Selecteer hieronder de categorie waar uw binnenvaartschip onder valt.</t>
  </si>
  <si>
    <t>Stap 1: Categorie binnenvaartschip (conform het GLEC onderzoek)</t>
  </si>
  <si>
    <t>Brandstof</t>
  </si>
  <si>
    <t>MGO</t>
  </si>
  <si>
    <t>IFO (RMG)</t>
  </si>
  <si>
    <t>HFO (RMK)</t>
  </si>
  <si>
    <t xml:space="preserve">Om u te helpen een inschatting te maken van de emissieprestatie van uw binnenvaartschip stellen wij dit excelbestand beschikbaar. Dit excelbestand is gebaseerd op wereldwijd onderzoek naar emissies van transportmodaliteiten, volgens het GLEC-onderzoek. 
</t>
  </si>
  <si>
    <t>Het GLEC-onderzoek kunt u hier inzien:</t>
  </si>
  <si>
    <t>GLEC-onderzoek</t>
  </si>
  <si>
    <t>9,06 - 20,03</t>
  </si>
  <si>
    <t xml:space="preserve"> </t>
  </si>
  <si>
    <t>HVO/FAME</t>
  </si>
  <si>
    <t>MDO (RMA, RMB, RMD, RME) volgens de EN590</t>
  </si>
  <si>
    <t xml:space="preserve">Geef hieronder het/de type brandstof(fen) van uw binnenvaartschip aan. </t>
  </si>
  <si>
    <t>Stuur als bijlage de algemene informatie van uw binnenvaartschip toe. De gegevens moeten minstens de volgende informatie over uw binnenvaartschip bevatten; naam schip, afmetingen (eventueel een tekening) en het type brandstof(fen).</t>
  </si>
  <si>
    <t>2.3</t>
  </si>
  <si>
    <t xml:space="preserve">Per scheepstype kunt u inzien wat de verwachte gemiddelde emissieprestatie (uitstootwaarde) voor een schip is. Gebaseerd op dit onderzoek verwachten wij dat elk scheepstype in het goederenvervoer aan de eisen uit de AGVV kan voldoen. 
</t>
  </si>
  <si>
    <t>1.5</t>
  </si>
  <si>
    <t>GLEC-waarde GHG [g/tkm]</t>
  </si>
  <si>
    <t>EEOI-waarde GHG [g/tkm]</t>
  </si>
  <si>
    <t xml:space="preserve">De EEOI-waarde GHG g/tkm van uw binnenvaartschip ligt onder de referentiewaarde van 28,3 g/tkm. 
Let op: indien u onder de steekproefsgewijze controle valt, zal u dit door middel van het aanleveren van gegevens moeten kunnen aantonen. </t>
  </si>
  <si>
    <t>50% van de referentiewaarde [g/tkm]</t>
  </si>
  <si>
    <t>Emissieprestatie (gemiddelde CO2-emissie)</t>
  </si>
  <si>
    <t xml:space="preserve">Geef hieronder de afmetingen van uw binnenvaartschip aan conform het Certificaat van Onderzoek (CVO) / Meetbrief.  
</t>
  </si>
  <si>
    <r>
      <t xml:space="preserve">De EEOI-waarde (g/tkm) van uw binnenvaartschip ligt onder de referentiewaarde van 28,3 g/tkm. Uw binnenvaartschip voldoet aan de kwalificatie "schoon schip".
</t>
    </r>
    <r>
      <rPr>
        <b/>
        <sz val="11"/>
        <color theme="1"/>
        <rFont val="Aptos Narrow"/>
        <family val="2"/>
        <scheme val="minor"/>
      </rPr>
      <t>Let op</t>
    </r>
    <r>
      <rPr>
        <sz val="11"/>
        <color theme="1"/>
        <rFont val="Aptos Narrow"/>
        <family val="2"/>
        <scheme val="minor"/>
      </rPr>
      <t xml:space="preserve">: indien u onder de steekproefsgewijze controle valt, zal u dit door middel van het aanleveren van gegevens moeten kunnen aantonen. </t>
    </r>
  </si>
  <si>
    <t xml:space="preserve">Het GLEC-onderzoek biedt per type schip inzicht in de gemiddelde emissieprestaties. Omdat het GLEC-onderzoek méér grammen CO2 toerekent aan een liter diesel dan de manier van berekenen die in de AGVV verplicht is gesteld, is er gewerkt met een correctiefactor. 
</t>
  </si>
  <si>
    <r>
      <rPr>
        <b/>
        <sz val="9"/>
        <color theme="1"/>
        <rFont val="Arial"/>
        <family val="2"/>
      </rPr>
      <t>Emissiprestatie</t>
    </r>
    <r>
      <rPr>
        <sz val="9"/>
        <color theme="1"/>
        <rFont val="Arial"/>
        <family val="2"/>
      </rPr>
      <t xml:space="preserve">
In het tabblad "Emissieprestatie" bepaalt u in twee stappen wat de verwachte emissieprestatie van uw schip is.
</t>
    </r>
  </si>
  <si>
    <r>
      <rPr>
        <b/>
        <sz val="9"/>
        <color rgb="FF000000"/>
        <rFont val="Arial"/>
        <family val="2"/>
      </rPr>
      <t>Stap 2</t>
    </r>
    <r>
      <rPr>
        <sz val="9"/>
        <color rgb="FF000000"/>
        <rFont val="Arial"/>
        <family val="2"/>
      </rPr>
      <t xml:space="preserve">: Gegevens van uw binnenvaartschip (brandstof en afmetingen)
Informatie over de brandstof(fen) en afmetingen van uw binnenvaartschip zijn nodig om een inschatting te maken van de gemiddelde emissieprestatie van uw binnenvaartschip. Weet u niet welke brandstof u in de toekomst gaat gebruiken? Vul dan diesel in. 
</t>
    </r>
  </si>
  <si>
    <r>
      <rPr>
        <b/>
        <sz val="9"/>
        <color theme="1"/>
        <rFont val="Arial"/>
        <family val="2"/>
      </rPr>
      <t>Stap 1</t>
    </r>
    <r>
      <rPr>
        <sz val="9"/>
        <color theme="1"/>
        <rFont val="Arial"/>
        <family val="2"/>
      </rPr>
      <t xml:space="preserve">: Onder welke categorie valt uw binnenvaartschip? 
Het GLEC-onderzoek biedt per type schip inzicht in de gemiddelde emissieprestaties. Mocht uw schip niet goed passen binnen de types waar u uit kan kiezen, kies dan de optie die het beste bij uw binnenvaartschip past. Deze cijfers zijn afkomstig uit het GLEC-onderzoek, met een correctiefactor om de EEOI-waarde te verkrijgen die volgens de AGVV gebruikt moeten worden. Om aan de kwalificatie van "schoon schip" te voldoen, moet de EEOI-waarde van de gemiddelnde emissieprestatie lager zijn dan de referentiewaarde (28,3 g/tkm). 
</t>
    </r>
  </si>
  <si>
    <t>Motor vessel &lt; 39 m</t>
  </si>
  <si>
    <t>GLEC</t>
  </si>
  <si>
    <t xml:space="preserve">10,0 - 39,0 </t>
  </si>
  <si>
    <t>5,0 - 10,0</t>
  </si>
  <si>
    <t>1,0 - 3,0</t>
  </si>
  <si>
    <t>Voor de categorie "goederen vervoer"
De afmetingen van het vaartuig  vallen buiten de  "GLEC emissie tabel" waardoor er geen referentiewaarde bepaald kan worden voor de EEOI -waarde CO2 uitstoot per ton /km. 
Bij vaartuigen  kleiner dan 39 meter en / of  "niet goederen vervoerend" moeten er voor uw  reis en verbruiksgegevens aangeleverd worden volgens het registratie "Registratieformulier behorende bij aanvraag 2025 SVB vaartuigen goederen vervoer kleiner 39 meter"  voor het bepalen van de CO2 uitstootwaarde.
Let op: Indien u na inbouw onder  de steekroefsgewijze controle valt zal door middele van het aanleveren van gegevens de kwalificatie "schoon schip"aangetoond moeten worden.</t>
  </si>
  <si>
    <t xml:space="preserve">Geef met ja of nee aan of uw vaartuig groter dan is 39 meter. </t>
  </si>
  <si>
    <t>geen ref. waarde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</si>
</sst>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ptos Narrow"/>
      <family val="2"/>
      <scheme val="minor"/>
    </font>
    <font>
      <sz val="11"/>
      <color rgb="FFFF0000"/>
      <name val="Aptos Narrow"/>
      <family val="2"/>
      <scheme val="minor"/>
    </font>
    <font>
      <sz val="9"/>
      <color theme="1"/>
      <name val="Arial"/>
      <family val="2"/>
    </font>
    <font>
      <b/>
      <sz val="9"/>
      <color theme="1"/>
      <name val="Arial"/>
      <family val="2"/>
    </font>
    <font>
      <b/>
      <sz val="9"/>
      <color theme="1"/>
      <name val="Aptos Narrow"/>
      <family val="2"/>
      <scheme val="minor"/>
    </font>
    <font>
      <sz val="9"/>
      <color theme="1"/>
      <name val="Aptos Narrow"/>
      <family val="2"/>
      <scheme val="minor"/>
    </font>
    <font>
      <b/>
      <sz val="9"/>
      <name val="Aptos Narrow"/>
      <family val="2"/>
      <scheme val="minor"/>
    </font>
    <font>
      <sz val="9"/>
      <color rgb="FFFF0000"/>
      <name val="Aptos Narrow"/>
      <family val="2"/>
      <scheme val="minor"/>
    </font>
    <font>
      <b/>
      <sz val="9"/>
      <color rgb="FFFF0000"/>
      <name val="Aptos Narrow"/>
      <family val="2"/>
      <scheme val="minor"/>
    </font>
    <font>
      <sz val="9"/>
      <color theme="0"/>
      <name val="Arial"/>
      <family val="2"/>
    </font>
    <font>
      <b/>
      <sz val="9"/>
      <name val="Arial"/>
      <family val="2"/>
    </font>
    <font>
      <u/>
      <sz val="11"/>
      <color theme="10"/>
      <name val="Aptos Narrow"/>
      <family val="2"/>
      <scheme val="minor"/>
    </font>
    <font>
      <u/>
      <sz val="9"/>
      <color theme="10"/>
      <name val="Arial"/>
      <family val="2"/>
    </font>
    <font>
      <sz val="9"/>
      <color rgb="FF000000"/>
      <name val="Arial"/>
      <family val="2"/>
    </font>
    <font>
      <sz val="9"/>
      <name val="Arial"/>
      <family val="2"/>
    </font>
    <font>
      <b/>
      <sz val="9"/>
      <color rgb="FF000000"/>
      <name val="Arial"/>
      <family val="2"/>
    </font>
    <font>
      <b/>
      <sz val="11"/>
      <color theme="1"/>
      <name val="Aptos Narrow"/>
      <family val="2"/>
      <scheme val="minor"/>
    </font>
    <font>
      <sz val="9"/>
      <color theme="1"/>
      <name val="Verdana"/>
      <family val="2"/>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rgb="FFFFC000"/>
        <bgColor indexed="64"/>
      </patternFill>
    </fill>
    <fill>
      <patternFill patternType="solid">
        <fgColor theme="3" tint="0.499984740745262"/>
        <bgColor indexed="64"/>
      </patternFill>
    </fill>
    <fill>
      <patternFill patternType="solid">
        <fgColor rgb="FF92D05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47">
    <xf numFmtId="0" fontId="0" fillId="0" borderId="0" xfId="0"/>
    <xf numFmtId="0" fontId="0" fillId="0" borderId="0" xfId="0" applyAlignment="1">
      <alignment horizontal="left" vertical="top"/>
    </xf>
    <xf numFmtId="0" fontId="0" fillId="2" borderId="0" xfId="0" applyFill="1"/>
    <xf numFmtId="0" fontId="0" fillId="0" borderId="11" xfId="0" applyBorder="1"/>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5" fillId="0" borderId="0" xfId="0" applyFont="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applyAlignment="1">
      <alignment horizontal="center" vertical="center"/>
    </xf>
    <xf numFmtId="0" fontId="8" fillId="3" borderId="1" xfId="0" applyFont="1" applyFill="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1" fillId="0" borderId="0" xfId="0" applyFont="1"/>
    <xf numFmtId="0" fontId="2" fillId="4" borderId="1" xfId="0" applyFont="1" applyFill="1" applyBorder="1" applyAlignment="1">
      <alignment horizontal="left" vertical="center"/>
    </xf>
    <xf numFmtId="0" fontId="0" fillId="4" borderId="0" xfId="0" applyFill="1" applyAlignment="1">
      <alignment horizontal="left" vertical="center"/>
    </xf>
    <xf numFmtId="0" fontId="0" fillId="4" borderId="0" xfId="0" applyFill="1" applyAlignment="1">
      <alignment horizontal="center" vertical="center"/>
    </xf>
    <xf numFmtId="0" fontId="0" fillId="2" borderId="0" xfId="0" applyFill="1" applyAlignment="1">
      <alignment horizontal="center"/>
    </xf>
    <xf numFmtId="9" fontId="7" fillId="2" borderId="1" xfId="0" applyNumberFormat="1" applyFont="1" applyFill="1" applyBorder="1" applyAlignment="1">
      <alignment horizontal="center" vertical="center"/>
    </xf>
    <xf numFmtId="0" fontId="1" fillId="0" borderId="0" xfId="0" applyFont="1" applyAlignment="1">
      <alignment horizontal="left" vertical="top"/>
    </xf>
    <xf numFmtId="0" fontId="2" fillId="4" borderId="0" xfId="0" applyFont="1" applyFill="1" applyAlignment="1">
      <alignment horizontal="left" vertical="center"/>
    </xf>
    <xf numFmtId="2" fontId="1" fillId="0" borderId="0" xfId="0" applyNumberFormat="1" applyFont="1"/>
    <xf numFmtId="49" fontId="2" fillId="4" borderId="12" xfId="0" applyNumberFormat="1"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2" fillId="4" borderId="0" xfId="0" applyFont="1" applyFill="1" applyAlignment="1">
      <alignment horizontal="right" vertical="top"/>
    </xf>
    <xf numFmtId="0" fontId="5"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0" fillId="8" borderId="0" xfId="0" applyFill="1"/>
    <xf numFmtId="0" fontId="0" fillId="8" borderId="0" xfId="0" applyFill="1" applyAlignment="1">
      <alignment horizontal="left" vertical="center"/>
    </xf>
    <xf numFmtId="0" fontId="0" fillId="8" borderId="0" xfId="0" applyFill="1" applyAlignment="1">
      <alignment horizontal="center" vertical="center"/>
    </xf>
    <xf numFmtId="0" fontId="0" fillId="8" borderId="0" xfId="0" applyFill="1" applyAlignment="1">
      <alignment horizontal="center"/>
    </xf>
    <xf numFmtId="164" fontId="0" fillId="4" borderId="0" xfId="0" applyNumberFormat="1" applyFill="1" applyAlignment="1">
      <alignment horizontal="center" vertical="center"/>
    </xf>
    <xf numFmtId="164" fontId="3" fillId="4" borderId="1" xfId="0" applyNumberFormat="1" applyFont="1" applyFill="1" applyBorder="1" applyAlignment="1">
      <alignment vertical="center"/>
    </xf>
    <xf numFmtId="164" fontId="3" fillId="4"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64" fontId="0" fillId="8" borderId="0" xfId="0" applyNumberFormat="1" applyFill="1" applyAlignment="1">
      <alignment horizontal="center" vertical="center"/>
    </xf>
    <xf numFmtId="164" fontId="5" fillId="0" borderId="1" xfId="0" applyNumberFormat="1" applyFont="1" applyBorder="1" applyAlignment="1">
      <alignment horizontal="center" vertical="center"/>
    </xf>
    <xf numFmtId="0" fontId="2" fillId="4" borderId="0" xfId="0" applyFont="1" applyFill="1" applyAlignment="1">
      <alignment vertical="center" wrapText="1"/>
    </xf>
    <xf numFmtId="0" fontId="2" fillId="4" borderId="0" xfId="0" applyFont="1" applyFill="1" applyAlignment="1">
      <alignment wrapText="1"/>
    </xf>
    <xf numFmtId="0" fontId="2" fillId="4" borderId="0" xfId="0" applyFont="1" applyFill="1" applyAlignment="1">
      <alignment vertical="top" wrapText="1"/>
    </xf>
    <xf numFmtId="0" fontId="10" fillId="4" borderId="0" xfId="0" applyFont="1" applyFill="1" applyAlignment="1">
      <alignment horizontal="left" vertical="top"/>
    </xf>
    <xf numFmtId="0" fontId="2" fillId="4" borderId="0" xfId="0" applyFont="1" applyFill="1" applyAlignment="1">
      <alignment horizontal="left" vertical="top"/>
    </xf>
    <xf numFmtId="0" fontId="9" fillId="5" borderId="1" xfId="0" applyFont="1" applyFill="1" applyBorder="1" applyAlignment="1">
      <alignment horizontal="left" vertical="top"/>
    </xf>
    <xf numFmtId="0" fontId="9" fillId="7" borderId="1" xfId="0" applyFont="1" applyFill="1" applyBorder="1" applyAlignment="1">
      <alignment horizontal="left" vertical="top"/>
    </xf>
    <xf numFmtId="0" fontId="9" fillId="4" borderId="0" xfId="0" applyFont="1" applyFill="1" applyAlignment="1">
      <alignment horizontal="left" vertical="top"/>
    </xf>
    <xf numFmtId="0" fontId="3" fillId="4" borderId="0" xfId="0" applyFont="1" applyFill="1" applyAlignment="1">
      <alignment horizontal="left" vertical="top"/>
    </xf>
    <xf numFmtId="0" fontId="11" fillId="4" borderId="0" xfId="1" applyFill="1" applyAlignment="1" applyProtection="1">
      <alignment horizontal="left" vertical="top"/>
      <protection locked="0"/>
    </xf>
    <xf numFmtId="0" fontId="2" fillId="4" borderId="0" xfId="0" applyFont="1" applyFill="1" applyAlignment="1">
      <alignment horizontal="left" vertical="top" wrapText="1"/>
    </xf>
    <xf numFmtId="0" fontId="9" fillId="7" borderId="2" xfId="0" applyFont="1" applyFill="1" applyBorder="1" applyAlignment="1">
      <alignment horizontal="left" vertical="top"/>
    </xf>
    <xf numFmtId="2" fontId="9" fillId="4" borderId="0" xfId="0" applyNumberFormat="1" applyFont="1" applyFill="1" applyAlignment="1">
      <alignment horizontal="left" vertical="top"/>
    </xf>
    <xf numFmtId="0" fontId="2" fillId="3" borderId="1" xfId="0" applyFont="1" applyFill="1" applyBorder="1" applyAlignment="1">
      <alignment horizontal="left" vertical="top"/>
    </xf>
    <xf numFmtId="164" fontId="2" fillId="6" borderId="1" xfId="0" applyNumberFormat="1" applyFont="1" applyFill="1" applyBorder="1" applyAlignment="1" applyProtection="1">
      <alignment horizontal="left" vertical="top"/>
      <protection locked="0"/>
    </xf>
    <xf numFmtId="164" fontId="14" fillId="6" borderId="1" xfId="0" applyNumberFormat="1" applyFont="1" applyFill="1" applyBorder="1" applyAlignment="1" applyProtection="1">
      <alignment horizontal="left" vertical="top"/>
      <protection locked="0"/>
    </xf>
    <xf numFmtId="2" fontId="10" fillId="4" borderId="0" xfId="0" applyNumberFormat="1" applyFont="1" applyFill="1" applyAlignment="1">
      <alignment horizontal="left" vertical="top"/>
    </xf>
    <xf numFmtId="0" fontId="16" fillId="0" borderId="0" xfId="0" applyFont="1"/>
    <xf numFmtId="49" fontId="16" fillId="0" borderId="0" xfId="0" applyNumberFormat="1" applyFont="1"/>
    <xf numFmtId="0" fontId="2" fillId="6" borderId="1" xfId="0" applyFont="1" applyFill="1" applyBorder="1" applyAlignment="1" applyProtection="1">
      <alignment horizontal="left" vertical="top"/>
      <protection locked="0"/>
    </xf>
    <xf numFmtId="2" fontId="4" fillId="8" borderId="7" xfId="0" applyNumberFormat="1" applyFont="1" applyFill="1" applyBorder="1" applyAlignment="1">
      <alignment horizontal="center" vertical="center"/>
    </xf>
    <xf numFmtId="2" fontId="4" fillId="8" borderId="8" xfId="0" applyNumberFormat="1" applyFont="1" applyFill="1" applyBorder="1" applyAlignment="1">
      <alignment horizontal="center" vertical="center"/>
    </xf>
    <xf numFmtId="2" fontId="8" fillId="8" borderId="8"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5" fillId="0" borderId="1" xfId="0" applyFont="1" applyBorder="1" applyAlignment="1">
      <alignment horizontal="left" vertical="center"/>
    </xf>
    <xf numFmtId="0" fontId="2" fillId="8" borderId="1" xfId="0" applyFont="1" applyFill="1" applyBorder="1" applyAlignment="1">
      <alignment horizontal="left" vertical="center"/>
    </xf>
    <xf numFmtId="0" fontId="2" fillId="8" borderId="1" xfId="0" applyFont="1" applyFill="1" applyBorder="1" applyAlignment="1">
      <alignment horizontal="center" vertical="center"/>
    </xf>
    <xf numFmtId="164" fontId="2" fillId="8" borderId="1" xfId="0" applyNumberFormat="1" applyFont="1" applyFill="1" applyBorder="1" applyAlignment="1">
      <alignment horizontal="center" vertical="center"/>
    </xf>
    <xf numFmtId="2" fontId="2" fillId="8" borderId="1" xfId="0" applyNumberFormat="1" applyFont="1" applyFill="1" applyBorder="1" applyAlignment="1">
      <alignment horizontal="left" vertical="center"/>
    </xf>
    <xf numFmtId="0" fontId="17" fillId="0" borderId="0" xfId="0" applyFont="1" applyAlignment="1">
      <alignment vertical="center"/>
    </xf>
    <xf numFmtId="0" fontId="0" fillId="0" borderId="1" xfId="0" applyBorder="1" applyAlignment="1">
      <alignment vertical="top"/>
    </xf>
    <xf numFmtId="49" fontId="0" fillId="0" borderId="1" xfId="0" applyNumberFormat="1" applyBorder="1" applyAlignment="1">
      <alignment vertical="top" wrapText="1"/>
    </xf>
    <xf numFmtId="49" fontId="0" fillId="0" borderId="0" xfId="0" applyNumberFormat="1" applyAlignment="1">
      <alignment vertical="top"/>
    </xf>
    <xf numFmtId="49" fontId="0" fillId="0" borderId="1" xfId="0" applyNumberFormat="1" applyBorder="1" applyAlignment="1">
      <alignment vertical="top"/>
    </xf>
    <xf numFmtId="49" fontId="0" fillId="0" borderId="0" xfId="0" applyNumberFormat="1" applyAlignment="1">
      <alignment vertical="top" wrapText="1"/>
    </xf>
    <xf numFmtId="0" fontId="2" fillId="0" borderId="0" xfId="0" applyFont="1" applyAlignment="1">
      <alignment horizontal="left" vertical="top"/>
    </xf>
    <xf numFmtId="0" fontId="2" fillId="0" borderId="0" xfId="0" applyFont="1" applyAlignment="1">
      <alignment horizontal="right" vertical="top"/>
    </xf>
    <xf numFmtId="0" fontId="11" fillId="4" borderId="0" xfId="1" applyFill="1" applyAlignment="1">
      <alignment horizontal="left" vertical="top"/>
    </xf>
    <xf numFmtId="0" fontId="0" fillId="0" borderId="0" xfId="0" applyAlignment="1">
      <alignment horizontal="left" vertical="top" wrapText="1"/>
    </xf>
    <xf numFmtId="49" fontId="0" fillId="0" borderId="1" xfId="0" applyNumberFormat="1" applyBorder="1" applyAlignment="1">
      <alignment horizontal="left" vertical="top"/>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49" fontId="2" fillId="8" borderId="1" xfId="0" applyNumberFormat="1" applyFont="1" applyFill="1" applyBorder="1" applyAlignment="1">
      <alignment horizontal="center" vertical="center"/>
    </xf>
    <xf numFmtId="49" fontId="2" fillId="8" borderId="1" xfId="0" applyNumberFormat="1" applyFont="1" applyFill="1" applyBorder="1" applyAlignment="1">
      <alignment horizontal="left" vertical="center"/>
    </xf>
    <xf numFmtId="0" fontId="2" fillId="9" borderId="1" xfId="0" applyFont="1" applyFill="1" applyBorder="1" applyAlignment="1">
      <alignment horizontal="left" vertical="top"/>
    </xf>
    <xf numFmtId="0" fontId="3" fillId="9" borderId="1" xfId="0" applyFont="1" applyFill="1" applyBorder="1" applyAlignment="1">
      <alignment horizontal="left" vertical="top"/>
    </xf>
    <xf numFmtId="2" fontId="9" fillId="7" borderId="1" xfId="0" applyNumberFormat="1" applyFont="1" applyFill="1" applyBorder="1" applyAlignment="1">
      <alignment horizontal="left" vertical="top"/>
    </xf>
    <xf numFmtId="0" fontId="12" fillId="4" borderId="0" xfId="1" applyFont="1" applyFill="1" applyBorder="1" applyAlignment="1" applyProtection="1">
      <alignment wrapText="1"/>
    </xf>
    <xf numFmtId="0" fontId="13" fillId="4" borderId="0" xfId="0" applyFont="1" applyFill="1" applyAlignment="1">
      <alignmen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8"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0" xfId="0" applyFont="1" applyFill="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8"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0" fillId="0" borderId="0" xfId="0" applyAlignment="1">
      <alignment horizontal="left" vertical="top" wrapText="1"/>
    </xf>
    <xf numFmtId="0" fontId="4" fillId="0" borderId="9"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8"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4" borderId="0" xfId="0" applyFont="1" applyFill="1" applyAlignment="1">
      <alignment horizontal="left" vertical="top"/>
    </xf>
    <xf numFmtId="0" fontId="2" fillId="4" borderId="9" xfId="0" applyFont="1" applyFill="1" applyBorder="1" applyAlignment="1">
      <alignment horizontal="left" vertical="top" wrapText="1"/>
    </xf>
    <xf numFmtId="0" fontId="2" fillId="4" borderId="0" xfId="0" applyFont="1" applyFill="1" applyAlignment="1">
      <alignment horizontal="left" vertical="top" wrapText="1"/>
    </xf>
    <xf numFmtId="0" fontId="2" fillId="4" borderId="9" xfId="0" applyFont="1" applyFill="1" applyBorder="1" applyAlignment="1">
      <alignment horizontal="left" vertical="top"/>
    </xf>
    <xf numFmtId="0" fontId="2" fillId="4" borderId="0" xfId="0" applyFont="1" applyFill="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14" fillId="6" borderId="1" xfId="0" applyFont="1" applyFill="1" applyBorder="1" applyAlignment="1" applyProtection="1">
      <alignment horizontal="left" vertical="top"/>
      <protection locked="0"/>
    </xf>
    <xf numFmtId="0" fontId="9" fillId="5" borderId="1" xfId="0" applyFont="1" applyFill="1" applyBorder="1" applyAlignment="1">
      <alignment horizontal="left" vertical="top"/>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0" fontId="2" fillId="6" borderId="2"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protection locked="0"/>
    </xf>
    <xf numFmtId="0" fontId="2" fillId="6" borderId="2" xfId="0" applyFont="1" applyFill="1" applyBorder="1" applyAlignment="1">
      <alignment horizontal="left" vertical="top"/>
    </xf>
    <xf numFmtId="0" fontId="2" fillId="6" borderId="4" xfId="0" applyFont="1" applyFill="1" applyBorder="1" applyAlignment="1">
      <alignment horizontal="left" vertical="top"/>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14" fillId="9" borderId="1" xfId="1" applyFont="1" applyFill="1" applyBorder="1" applyAlignment="1" applyProtection="1">
      <alignment horizontal="left" vertical="top"/>
      <protection locked="0"/>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smart-freight-centre-media.s3.amazonaws.com/documents/GLEC-report-on-GHG-Emission-Factors-for-Inland-Waterways-Transport-SFC2018.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mart-freight-centre-media.s3.amazonaws.com/documents/GLEC-report-on-GHG-Emission-Factors-for-Inland-Waterways-Transport-SFC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A0D2-426A-41FA-8A76-6108804EF6A0}">
  <dimension ref="B5:G15"/>
  <sheetViews>
    <sheetView workbookViewId="0">
      <selection activeCell="D25" sqref="D25"/>
    </sheetView>
  </sheetViews>
  <sheetFormatPr defaultRowHeight="14.4" x14ac:dyDescent="0.3"/>
  <sheetData>
    <row r="5" spans="2:7" x14ac:dyDescent="0.3">
      <c r="C5" s="63" t="s">
        <v>183</v>
      </c>
    </row>
    <row r="6" spans="2:7" x14ac:dyDescent="0.3">
      <c r="C6" s="64" t="s">
        <v>121</v>
      </c>
    </row>
    <row r="7" spans="2:7" x14ac:dyDescent="0.3">
      <c r="B7">
        <v>1</v>
      </c>
      <c r="C7" t="s">
        <v>0</v>
      </c>
    </row>
    <row r="8" spans="2:7" x14ac:dyDescent="0.3">
      <c r="B8">
        <v>2</v>
      </c>
      <c r="C8" s="75" t="s">
        <v>184</v>
      </c>
    </row>
    <row r="9" spans="2:7" x14ac:dyDescent="0.3">
      <c r="B9">
        <v>3</v>
      </c>
      <c r="C9" s="75" t="s">
        <v>193</v>
      </c>
    </row>
    <row r="10" spans="2:7" x14ac:dyDescent="0.3">
      <c r="B10">
        <v>4</v>
      </c>
      <c r="C10" s="75" t="s">
        <v>185</v>
      </c>
    </row>
    <row r="11" spans="2:7" x14ac:dyDescent="0.3">
      <c r="B11">
        <v>5</v>
      </c>
      <c r="C11" s="75" t="s">
        <v>186</v>
      </c>
    </row>
    <row r="12" spans="2:7" x14ac:dyDescent="0.3">
      <c r="B12">
        <v>6</v>
      </c>
      <c r="C12" s="75" t="s">
        <v>192</v>
      </c>
    </row>
    <row r="15" spans="2:7" x14ac:dyDescent="0.3">
      <c r="G15" t="s">
        <v>191</v>
      </c>
    </row>
  </sheetData>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17A4B-BDAF-4A30-ADD4-B2FBFE3D21A2}">
  <dimension ref="C2:H13"/>
  <sheetViews>
    <sheetView workbookViewId="0">
      <selection activeCell="D25" sqref="D25"/>
    </sheetView>
  </sheetViews>
  <sheetFormatPr defaultColWidth="8.6640625" defaultRowHeight="14.4" x14ac:dyDescent="0.3"/>
  <cols>
    <col min="1" max="3" width="8.6640625" style="31"/>
    <col min="4" max="4" width="37.6640625" style="1" bestFit="1" customWidth="1"/>
    <col min="5" max="7" width="37.6640625" style="31" customWidth="1"/>
    <col min="8" max="8" width="82.33203125" style="31" bestFit="1" customWidth="1"/>
    <col min="9" max="16384" width="8.6640625" style="31"/>
  </cols>
  <sheetData>
    <row r="2" spans="3:8" x14ac:dyDescent="0.3">
      <c r="C2" s="79" t="s">
        <v>158</v>
      </c>
      <c r="D2" s="85" t="s">
        <v>159</v>
      </c>
      <c r="E2" s="79" t="s">
        <v>121</v>
      </c>
      <c r="H2" s="31" t="s">
        <v>160</v>
      </c>
    </row>
    <row r="3" spans="3:8" ht="144" x14ac:dyDescent="0.3">
      <c r="C3" s="79" t="s">
        <v>157</v>
      </c>
      <c r="D3" s="86" t="s">
        <v>205</v>
      </c>
      <c r="E3" s="77" t="s">
        <v>201</v>
      </c>
      <c r="F3" s="80"/>
      <c r="G3" s="32" t="s">
        <v>195</v>
      </c>
      <c r="H3" s="32"/>
    </row>
    <row r="4" spans="3:8" ht="288" x14ac:dyDescent="0.3">
      <c r="C4" s="79" t="s">
        <v>156</v>
      </c>
      <c r="D4" s="86" t="s">
        <v>215</v>
      </c>
      <c r="E4" s="77" t="s">
        <v>121</v>
      </c>
      <c r="F4" s="80"/>
      <c r="G4" s="32"/>
      <c r="H4" s="32"/>
    </row>
    <row r="5" spans="3:8" x14ac:dyDescent="0.3">
      <c r="D5" s="84"/>
      <c r="G5" s="32"/>
      <c r="H5" s="32"/>
    </row>
    <row r="6" spans="3:8" x14ac:dyDescent="0.3">
      <c r="C6" s="76" t="s">
        <v>157</v>
      </c>
      <c r="D6" s="87"/>
      <c r="G6" s="32"/>
      <c r="H6" s="32"/>
    </row>
    <row r="7" spans="3:8" x14ac:dyDescent="0.3">
      <c r="C7" s="76" t="s">
        <v>156</v>
      </c>
      <c r="D7" s="86"/>
      <c r="H7" s="31" t="s">
        <v>158</v>
      </c>
    </row>
    <row r="10" spans="3:8" x14ac:dyDescent="0.3">
      <c r="C10" s="78" t="s">
        <v>121</v>
      </c>
    </row>
    <row r="11" spans="3:8" x14ac:dyDescent="0.3">
      <c r="C11" s="78" t="s">
        <v>157</v>
      </c>
    </row>
    <row r="12" spans="3:8" x14ac:dyDescent="0.3">
      <c r="C12" s="78" t="s">
        <v>156</v>
      </c>
    </row>
    <row r="13" spans="3:8" x14ac:dyDescent="0.3">
      <c r="C13" s="78"/>
    </row>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AAB4-4EBD-4B4B-BBDF-A39A6FE57721}">
  <dimension ref="A1:AJ27"/>
  <sheetViews>
    <sheetView topLeftCell="H1" zoomScaleNormal="100" workbookViewId="0">
      <selection activeCell="AG5" sqref="AG5"/>
    </sheetView>
  </sheetViews>
  <sheetFormatPr defaultRowHeight="14.4" x14ac:dyDescent="0.3"/>
  <cols>
    <col min="1" max="1" width="36.6640625" hidden="1" customWidth="1"/>
    <col min="2" max="2" width="34.44140625" customWidth="1"/>
    <col min="3" max="3" width="18.6640625" customWidth="1"/>
    <col min="4" max="4" width="17.88671875" customWidth="1"/>
    <col min="5" max="5" width="18.33203125" bestFit="1" customWidth="1"/>
    <col min="6" max="6" width="18.6640625" bestFit="1" customWidth="1"/>
    <col min="7" max="7" width="18.6640625" customWidth="1"/>
    <col min="8" max="8" width="19.5546875" customWidth="1"/>
    <col min="9" max="9" width="21.88671875" customWidth="1"/>
    <col min="10" max="10" width="18.33203125" customWidth="1"/>
    <col min="11" max="11" width="17.5546875" customWidth="1"/>
    <col min="12" max="12" width="14.33203125" customWidth="1"/>
    <col min="13" max="13" width="16.33203125" customWidth="1"/>
    <col min="14" max="14" width="15.6640625" customWidth="1"/>
    <col min="15" max="15" width="12.88671875" customWidth="1"/>
    <col min="16" max="16" width="17.88671875" customWidth="1"/>
    <col min="17" max="18" width="19.33203125" style="17" customWidth="1"/>
    <col min="19" max="19" width="22.109375" style="17" customWidth="1"/>
    <col min="20" max="20" width="20.109375" style="17" customWidth="1"/>
    <col min="21" max="21" width="21.5546875" customWidth="1"/>
    <col min="22" max="22" width="19.44140625" customWidth="1"/>
    <col min="23" max="23" width="15.109375" customWidth="1"/>
    <col min="24" max="24" width="20.6640625" customWidth="1"/>
    <col min="25" max="25" width="31.33203125" customWidth="1"/>
    <col min="26" max="27" width="8.6640625" customWidth="1"/>
    <col min="29" max="29" width="26" style="19" bestFit="1" customWidth="1"/>
    <col min="30" max="32" width="12.5546875" style="20" customWidth="1"/>
    <col min="33" max="33" width="14.88671875" style="40" customWidth="1"/>
    <col min="34" max="34" width="24.5546875" style="19" customWidth="1"/>
    <col min="36" max="36" width="8.6640625" style="28"/>
  </cols>
  <sheetData>
    <row r="1" spans="1:36" x14ac:dyDescent="0.3">
      <c r="A1" s="120" t="s">
        <v>85</v>
      </c>
      <c r="B1" s="120"/>
      <c r="C1" s="120"/>
      <c r="D1" s="120"/>
      <c r="E1" s="120"/>
      <c r="F1" s="120"/>
      <c r="G1" s="120"/>
      <c r="H1" s="120"/>
      <c r="I1" s="120"/>
      <c r="J1" s="120"/>
      <c r="K1" s="120"/>
      <c r="L1" s="120"/>
      <c r="M1" s="120"/>
      <c r="N1" s="120"/>
      <c r="O1" s="120"/>
      <c r="P1" s="120"/>
      <c r="Q1" s="13"/>
      <c r="R1" s="13"/>
      <c r="S1" s="13"/>
      <c r="T1" s="13"/>
      <c r="U1" s="6"/>
      <c r="V1" s="6"/>
      <c r="W1" s="6"/>
      <c r="X1" s="6"/>
      <c r="Y1" s="6"/>
    </row>
    <row r="2" spans="1:36" x14ac:dyDescent="0.3">
      <c r="A2" s="128" t="s">
        <v>2</v>
      </c>
      <c r="B2" s="128"/>
      <c r="C2" s="7"/>
      <c r="D2" s="8" t="s">
        <v>143</v>
      </c>
      <c r="E2" s="8" t="s">
        <v>143</v>
      </c>
      <c r="F2" s="8" t="s">
        <v>143</v>
      </c>
      <c r="G2" s="8" t="s">
        <v>143</v>
      </c>
      <c r="H2" s="8" t="s">
        <v>144</v>
      </c>
      <c r="I2" s="8" t="s">
        <v>3</v>
      </c>
      <c r="J2" s="8" t="s">
        <v>145</v>
      </c>
      <c r="K2" s="127" t="s">
        <v>141</v>
      </c>
      <c r="L2" s="127"/>
      <c r="M2" s="8" t="s">
        <v>1</v>
      </c>
      <c r="N2" s="127" t="s">
        <v>4</v>
      </c>
      <c r="O2" s="127"/>
      <c r="P2" s="127"/>
      <c r="Q2" s="14" t="s">
        <v>149</v>
      </c>
      <c r="R2" s="14" t="s">
        <v>146</v>
      </c>
      <c r="S2" s="14" t="s">
        <v>147</v>
      </c>
      <c r="T2" s="101" t="s">
        <v>148</v>
      </c>
      <c r="U2" s="101"/>
      <c r="V2" s="101"/>
      <c r="W2" s="101"/>
      <c r="X2" s="101"/>
      <c r="Y2" s="8" t="s">
        <v>89</v>
      </c>
      <c r="AC2" s="24"/>
      <c r="AD2" s="95" t="s">
        <v>175</v>
      </c>
      <c r="AE2" s="96"/>
      <c r="AF2" s="97"/>
      <c r="AH2" s="41"/>
    </row>
    <row r="3" spans="1:36" x14ac:dyDescent="0.3">
      <c r="A3" s="9" t="s">
        <v>5</v>
      </c>
      <c r="B3" s="103" t="s">
        <v>77</v>
      </c>
      <c r="C3" s="103"/>
      <c r="D3" s="9" t="s">
        <v>6</v>
      </c>
      <c r="E3" s="9" t="s">
        <v>6</v>
      </c>
      <c r="F3" s="9" t="s">
        <v>6</v>
      </c>
      <c r="G3" s="9" t="s">
        <v>6</v>
      </c>
      <c r="H3" s="9" t="s">
        <v>6</v>
      </c>
      <c r="I3" s="9" t="s">
        <v>6</v>
      </c>
      <c r="J3" s="9" t="s">
        <v>6</v>
      </c>
      <c r="K3" s="9" t="s">
        <v>6</v>
      </c>
      <c r="L3" s="9" t="s">
        <v>7</v>
      </c>
      <c r="M3" s="9" t="s">
        <v>7</v>
      </c>
      <c r="N3" s="9" t="s">
        <v>8</v>
      </c>
      <c r="O3" s="9" t="s">
        <v>8</v>
      </c>
      <c r="P3" s="9" t="s">
        <v>8</v>
      </c>
      <c r="Q3" s="15" t="s">
        <v>6</v>
      </c>
      <c r="R3" s="15" t="s">
        <v>90</v>
      </c>
      <c r="S3" s="15" t="s">
        <v>90</v>
      </c>
      <c r="T3" s="15" t="s">
        <v>91</v>
      </c>
      <c r="U3" s="9" t="s">
        <v>92</v>
      </c>
      <c r="V3" s="9" t="s">
        <v>92</v>
      </c>
      <c r="W3" s="9" t="s">
        <v>92</v>
      </c>
      <c r="X3" s="9" t="s">
        <v>92</v>
      </c>
      <c r="Y3" s="9" t="s">
        <v>92</v>
      </c>
      <c r="AC3" s="24"/>
      <c r="AD3" s="4" t="s">
        <v>172</v>
      </c>
      <c r="AE3" s="4" t="s">
        <v>173</v>
      </c>
      <c r="AF3" s="4" t="s">
        <v>174</v>
      </c>
      <c r="AG3" s="42" t="s">
        <v>211</v>
      </c>
      <c r="AH3" s="69" t="s">
        <v>84</v>
      </c>
    </row>
    <row r="4" spans="1:36" x14ac:dyDescent="0.3">
      <c r="A4" s="9" t="s">
        <v>9</v>
      </c>
      <c r="B4" s="103" t="s">
        <v>10</v>
      </c>
      <c r="C4" s="103"/>
      <c r="D4" s="9"/>
      <c r="E4" s="9"/>
      <c r="F4" s="9"/>
      <c r="G4" s="9"/>
      <c r="H4" s="9"/>
      <c r="I4" s="9"/>
      <c r="J4" s="9"/>
      <c r="K4" s="9"/>
      <c r="L4" s="9"/>
      <c r="M4" s="9" t="s">
        <v>11</v>
      </c>
      <c r="N4" s="9" t="s">
        <v>12</v>
      </c>
      <c r="O4" s="9" t="s">
        <v>13</v>
      </c>
      <c r="P4" s="9" t="s">
        <v>14</v>
      </c>
      <c r="Q4" s="15"/>
      <c r="R4" s="15"/>
      <c r="S4" s="15"/>
      <c r="T4" s="15"/>
      <c r="U4" s="9"/>
      <c r="V4" s="9"/>
      <c r="W4" s="9"/>
      <c r="X4" s="9"/>
      <c r="Y4" s="9" t="s">
        <v>93</v>
      </c>
      <c r="AC4" s="89" t="s">
        <v>121</v>
      </c>
      <c r="AD4" s="88" t="s">
        <v>121</v>
      </c>
      <c r="AE4" s="88" t="s">
        <v>121</v>
      </c>
      <c r="AF4" s="88" t="s">
        <v>121</v>
      </c>
      <c r="AG4" s="88" t="s">
        <v>121</v>
      </c>
      <c r="AH4" s="89" t="s">
        <v>121</v>
      </c>
      <c r="AJ4" s="29"/>
    </row>
    <row r="5" spans="1:36" x14ac:dyDescent="0.3">
      <c r="A5" s="103" t="s">
        <v>21</v>
      </c>
      <c r="B5" s="103" t="s">
        <v>15</v>
      </c>
      <c r="C5" s="103"/>
      <c r="D5" s="9">
        <v>39</v>
      </c>
      <c r="E5" s="9" t="s">
        <v>16</v>
      </c>
      <c r="F5" s="9" t="s">
        <v>17</v>
      </c>
      <c r="G5" s="9">
        <v>80</v>
      </c>
      <c r="H5" s="9" t="s">
        <v>18</v>
      </c>
      <c r="I5" s="9">
        <v>105</v>
      </c>
      <c r="J5" s="9">
        <v>110</v>
      </c>
      <c r="K5" s="9" t="s">
        <v>19</v>
      </c>
      <c r="L5" s="9">
        <v>135</v>
      </c>
      <c r="M5" s="9" t="s">
        <v>20</v>
      </c>
      <c r="N5" s="9"/>
      <c r="O5" s="9"/>
      <c r="P5" s="9"/>
      <c r="Q5" s="15">
        <v>110</v>
      </c>
      <c r="R5" s="15">
        <v>135</v>
      </c>
      <c r="S5" s="15">
        <v>110</v>
      </c>
      <c r="T5" s="15">
        <v>135</v>
      </c>
      <c r="U5" s="15">
        <v>135</v>
      </c>
      <c r="V5" s="15">
        <v>135</v>
      </c>
      <c r="W5" s="15">
        <v>135</v>
      </c>
      <c r="X5" s="15">
        <v>135</v>
      </c>
      <c r="Y5" s="9">
        <v>185</v>
      </c>
      <c r="AC5" s="71" t="s">
        <v>210</v>
      </c>
      <c r="AD5" s="88" t="s">
        <v>212</v>
      </c>
      <c r="AE5" s="88" t="s">
        <v>213</v>
      </c>
      <c r="AF5" s="88" t="s">
        <v>214</v>
      </c>
      <c r="AG5" s="89" t="s">
        <v>217</v>
      </c>
      <c r="AH5" s="89" t="s">
        <v>217</v>
      </c>
      <c r="AJ5" s="26"/>
    </row>
    <row r="6" spans="1:36" x14ac:dyDescent="0.3">
      <c r="A6" s="103"/>
      <c r="B6" s="103" t="s">
        <v>22</v>
      </c>
      <c r="C6" s="103"/>
      <c r="D6" s="9" t="s">
        <v>23</v>
      </c>
      <c r="E6" s="9" t="s">
        <v>24</v>
      </c>
      <c r="F6" s="9" t="s">
        <v>25</v>
      </c>
      <c r="G6" s="9" t="s">
        <v>26</v>
      </c>
      <c r="H6" s="9" t="s">
        <v>27</v>
      </c>
      <c r="I6" s="9" t="s">
        <v>81</v>
      </c>
      <c r="J6" s="9" t="s">
        <v>28</v>
      </c>
      <c r="K6" s="9" t="s">
        <v>29</v>
      </c>
      <c r="L6" s="9" t="s">
        <v>30</v>
      </c>
      <c r="M6" s="9" t="s">
        <v>82</v>
      </c>
      <c r="N6" s="9"/>
      <c r="O6" s="9"/>
      <c r="P6" s="9"/>
      <c r="Q6" s="15" t="s">
        <v>94</v>
      </c>
      <c r="R6" s="15" t="s">
        <v>95</v>
      </c>
      <c r="S6" s="15" t="s">
        <v>94</v>
      </c>
      <c r="T6" s="15" t="s">
        <v>94</v>
      </c>
      <c r="U6" s="9" t="s">
        <v>95</v>
      </c>
      <c r="V6" s="9" t="s">
        <v>95</v>
      </c>
      <c r="W6" s="9" t="s">
        <v>95</v>
      </c>
      <c r="X6" s="9">
        <v>17</v>
      </c>
      <c r="Y6" s="9" t="s">
        <v>94</v>
      </c>
      <c r="AC6" s="71" t="s">
        <v>143</v>
      </c>
      <c r="AD6" s="72" t="s">
        <v>122</v>
      </c>
      <c r="AE6" s="72" t="s">
        <v>123</v>
      </c>
      <c r="AF6" s="72" t="s">
        <v>124</v>
      </c>
      <c r="AG6" s="73" t="s">
        <v>171</v>
      </c>
      <c r="AH6" s="71" t="s">
        <v>125</v>
      </c>
      <c r="AJ6" s="27"/>
    </row>
    <row r="7" spans="1:36" x14ac:dyDescent="0.3">
      <c r="A7" s="103"/>
      <c r="B7" s="103" t="s">
        <v>31</v>
      </c>
      <c r="C7" s="103"/>
      <c r="D7" s="9" t="s">
        <v>32</v>
      </c>
      <c r="E7" s="9" t="s">
        <v>33</v>
      </c>
      <c r="F7" s="9" t="s">
        <v>34</v>
      </c>
      <c r="G7" s="9" t="s">
        <v>34</v>
      </c>
      <c r="H7" s="9" t="s">
        <v>35</v>
      </c>
      <c r="I7" s="9" t="s">
        <v>36</v>
      </c>
      <c r="J7" s="9" t="s">
        <v>37</v>
      </c>
      <c r="K7" s="9" t="s">
        <v>38</v>
      </c>
      <c r="L7" s="9">
        <v>4</v>
      </c>
      <c r="M7" s="9" t="s">
        <v>39</v>
      </c>
      <c r="N7" s="9"/>
      <c r="O7" s="9"/>
      <c r="P7" s="9"/>
      <c r="Q7" s="15"/>
      <c r="R7" s="15"/>
      <c r="S7" s="15" t="s">
        <v>96</v>
      </c>
      <c r="T7" s="15" t="s">
        <v>97</v>
      </c>
      <c r="U7" s="9" t="s">
        <v>98</v>
      </c>
      <c r="V7" s="9" t="s">
        <v>99</v>
      </c>
      <c r="W7" s="9" t="s">
        <v>100</v>
      </c>
      <c r="X7" s="9" t="s">
        <v>101</v>
      </c>
      <c r="Y7" s="9" t="s">
        <v>96</v>
      </c>
      <c r="AC7" s="71" t="s">
        <v>144</v>
      </c>
      <c r="AD7" s="72" t="s">
        <v>126</v>
      </c>
      <c r="AE7" s="72" t="s">
        <v>127</v>
      </c>
      <c r="AF7" s="72" t="s">
        <v>128</v>
      </c>
      <c r="AG7" s="73">
        <v>20.7</v>
      </c>
      <c r="AH7" s="74">
        <v>17.205840000000002</v>
      </c>
    </row>
    <row r="8" spans="1:36" x14ac:dyDescent="0.3">
      <c r="A8" s="9" t="s">
        <v>40</v>
      </c>
      <c r="B8" s="102" t="s">
        <v>142</v>
      </c>
      <c r="C8" s="102"/>
      <c r="D8" s="122"/>
      <c r="E8" s="123"/>
      <c r="F8" s="123"/>
      <c r="G8" s="124"/>
      <c r="H8" s="122"/>
      <c r="I8" s="123"/>
      <c r="J8" s="123"/>
      <c r="K8" s="123"/>
      <c r="L8" s="123"/>
      <c r="M8" s="124"/>
      <c r="N8" s="9" t="s">
        <v>41</v>
      </c>
      <c r="O8" s="9" t="s">
        <v>42</v>
      </c>
      <c r="P8" s="9" t="s">
        <v>42</v>
      </c>
      <c r="Q8" s="15" t="s">
        <v>102</v>
      </c>
      <c r="R8" s="15" t="s">
        <v>102</v>
      </c>
      <c r="S8" s="15" t="s">
        <v>103</v>
      </c>
      <c r="T8" s="15" t="s">
        <v>103</v>
      </c>
      <c r="U8" s="9" t="s">
        <v>103</v>
      </c>
      <c r="V8" s="9" t="s">
        <v>103</v>
      </c>
      <c r="W8" s="9" t="s">
        <v>104</v>
      </c>
      <c r="X8" s="9" t="s">
        <v>103</v>
      </c>
      <c r="Y8" s="9" t="s">
        <v>103</v>
      </c>
      <c r="AC8" s="71" t="s">
        <v>176</v>
      </c>
      <c r="AD8" s="72">
        <v>105</v>
      </c>
      <c r="AE8" s="72" t="s">
        <v>81</v>
      </c>
      <c r="AF8" s="72" t="s">
        <v>129</v>
      </c>
      <c r="AG8" s="73">
        <v>18.399999999999999</v>
      </c>
      <c r="AH8" s="74">
        <v>15.294079999999999</v>
      </c>
    </row>
    <row r="9" spans="1:36" x14ac:dyDescent="0.3">
      <c r="A9" s="9" t="s">
        <v>43</v>
      </c>
      <c r="B9" s="103" t="s">
        <v>44</v>
      </c>
      <c r="C9" s="103"/>
      <c r="D9" s="9">
        <v>371</v>
      </c>
      <c r="E9" s="9">
        <v>595</v>
      </c>
      <c r="F9" s="9">
        <v>964</v>
      </c>
      <c r="G9" s="9">
        <v>1207</v>
      </c>
      <c r="H9" s="9">
        <v>1584</v>
      </c>
      <c r="I9" s="9">
        <v>2403</v>
      </c>
      <c r="J9" s="9">
        <v>3203</v>
      </c>
      <c r="K9" s="9">
        <v>4116</v>
      </c>
      <c r="L9" s="9">
        <v>6355</v>
      </c>
      <c r="M9" s="9">
        <v>4746</v>
      </c>
      <c r="N9" s="9"/>
      <c r="O9" s="9"/>
      <c r="P9" s="9"/>
      <c r="Q9" s="15"/>
      <c r="R9" s="15"/>
      <c r="S9" s="15" t="s">
        <v>105</v>
      </c>
      <c r="T9" s="15">
        <v>268</v>
      </c>
      <c r="U9" s="9">
        <v>334</v>
      </c>
      <c r="V9" s="9" t="s">
        <v>106</v>
      </c>
      <c r="W9" s="9" t="s">
        <v>107</v>
      </c>
      <c r="X9" s="9">
        <v>606</v>
      </c>
      <c r="Y9" s="9">
        <v>368</v>
      </c>
      <c r="AC9" s="71" t="s">
        <v>140</v>
      </c>
      <c r="AD9" s="72">
        <v>110</v>
      </c>
      <c r="AE9" s="72" t="s">
        <v>130</v>
      </c>
      <c r="AF9" s="72" t="s">
        <v>131</v>
      </c>
      <c r="AG9" s="73">
        <v>18.399999999999999</v>
      </c>
      <c r="AH9" s="74">
        <v>15.294079999999999</v>
      </c>
    </row>
    <row r="10" spans="1:36" x14ac:dyDescent="0.3">
      <c r="A10" s="9" t="s">
        <v>45</v>
      </c>
      <c r="B10" s="103" t="s">
        <v>46</v>
      </c>
      <c r="C10" s="103"/>
      <c r="D10" s="9" t="s">
        <v>0</v>
      </c>
      <c r="E10" s="9" t="s">
        <v>0</v>
      </c>
      <c r="F10" s="9" t="s">
        <v>0</v>
      </c>
      <c r="G10" s="9" t="s">
        <v>0</v>
      </c>
      <c r="H10" s="9" t="s">
        <v>0</v>
      </c>
      <c r="I10" s="9" t="s">
        <v>0</v>
      </c>
      <c r="J10" s="9" t="s">
        <v>0</v>
      </c>
      <c r="K10" s="9" t="s">
        <v>0</v>
      </c>
      <c r="L10" s="9" t="s">
        <v>0</v>
      </c>
      <c r="M10" s="9" t="s">
        <v>0</v>
      </c>
      <c r="N10" s="9" t="s">
        <v>0</v>
      </c>
      <c r="O10" s="9" t="s">
        <v>0</v>
      </c>
      <c r="P10" s="9" t="s">
        <v>0</v>
      </c>
      <c r="Q10" s="15" t="s">
        <v>0</v>
      </c>
      <c r="R10" s="15" t="s">
        <v>0</v>
      </c>
      <c r="S10" s="15" t="s">
        <v>0</v>
      </c>
      <c r="T10" s="15" t="s">
        <v>0</v>
      </c>
      <c r="U10" s="9" t="s">
        <v>0</v>
      </c>
      <c r="V10" s="9" t="s">
        <v>0</v>
      </c>
      <c r="W10" s="9" t="s">
        <v>0</v>
      </c>
      <c r="X10" s="9" t="s">
        <v>0</v>
      </c>
      <c r="Y10" s="9" t="s">
        <v>0</v>
      </c>
      <c r="AC10" s="71" t="s">
        <v>141</v>
      </c>
      <c r="AD10" s="72" t="s">
        <v>132</v>
      </c>
      <c r="AE10" s="72" t="s">
        <v>133</v>
      </c>
      <c r="AF10" s="72" t="s">
        <v>134</v>
      </c>
      <c r="AG10" s="73" t="s">
        <v>177</v>
      </c>
      <c r="AH10" s="71" t="s">
        <v>135</v>
      </c>
    </row>
    <row r="11" spans="1:36" s="2" customFormat="1" x14ac:dyDescent="0.3">
      <c r="A11" s="126" t="s">
        <v>78</v>
      </c>
      <c r="B11" s="104" t="s">
        <v>79</v>
      </c>
      <c r="C11" s="104"/>
      <c r="D11" s="10" t="s">
        <v>47</v>
      </c>
      <c r="E11" s="10" t="s">
        <v>48</v>
      </c>
      <c r="F11" s="10" t="s">
        <v>49</v>
      </c>
      <c r="G11" s="10" t="s">
        <v>50</v>
      </c>
      <c r="H11" s="10" t="s">
        <v>51</v>
      </c>
      <c r="I11" s="10" t="s">
        <v>52</v>
      </c>
      <c r="J11" s="10" t="s">
        <v>53</v>
      </c>
      <c r="K11" s="10" t="s">
        <v>54</v>
      </c>
      <c r="L11" s="10" t="s">
        <v>55</v>
      </c>
      <c r="M11" s="10" t="s">
        <v>56</v>
      </c>
      <c r="N11" s="10"/>
      <c r="O11" s="10"/>
      <c r="P11" s="10"/>
      <c r="Q11" s="16" t="s">
        <v>108</v>
      </c>
      <c r="R11" s="16" t="s">
        <v>109</v>
      </c>
      <c r="S11" s="16" t="s">
        <v>110</v>
      </c>
      <c r="T11" s="16" t="s">
        <v>111</v>
      </c>
      <c r="U11" s="10" t="s">
        <v>112</v>
      </c>
      <c r="V11" s="10" t="s">
        <v>113</v>
      </c>
      <c r="W11" s="10" t="s">
        <v>114</v>
      </c>
      <c r="X11" s="10" t="s">
        <v>115</v>
      </c>
      <c r="Y11" s="10" t="s">
        <v>116</v>
      </c>
      <c r="AC11" s="71" t="s">
        <v>1</v>
      </c>
      <c r="AD11" s="72" t="s">
        <v>136</v>
      </c>
      <c r="AE11" s="72" t="s">
        <v>137</v>
      </c>
      <c r="AF11" s="72" t="s">
        <v>170</v>
      </c>
      <c r="AG11" s="73">
        <v>17</v>
      </c>
      <c r="AH11" s="74">
        <v>14.130400000000002</v>
      </c>
      <c r="AJ11" s="21"/>
    </row>
    <row r="12" spans="1:36" s="2" customFormat="1" x14ac:dyDescent="0.3">
      <c r="A12" s="126"/>
      <c r="B12" s="104" t="s">
        <v>80</v>
      </c>
      <c r="C12" s="104"/>
      <c r="D12" s="10">
        <v>134409</v>
      </c>
      <c r="E12" s="10">
        <v>137954</v>
      </c>
      <c r="F12" s="10">
        <v>411761</v>
      </c>
      <c r="G12" s="10">
        <v>195669</v>
      </c>
      <c r="H12" s="10">
        <v>109360</v>
      </c>
      <c r="I12" s="10">
        <v>70280</v>
      </c>
      <c r="J12" s="10">
        <v>584745</v>
      </c>
      <c r="K12" s="10">
        <v>177131</v>
      </c>
      <c r="L12" s="10">
        <v>16420</v>
      </c>
      <c r="M12" s="10">
        <v>439657</v>
      </c>
      <c r="N12" s="10"/>
      <c r="O12" s="10"/>
      <c r="P12" s="10"/>
      <c r="Q12" s="16" t="s">
        <v>117</v>
      </c>
      <c r="R12" s="16">
        <v>11841</v>
      </c>
      <c r="S12" s="16">
        <v>11088</v>
      </c>
      <c r="T12" s="16">
        <v>1130</v>
      </c>
      <c r="U12" s="10">
        <v>1230</v>
      </c>
      <c r="V12" s="10">
        <v>15249</v>
      </c>
      <c r="W12" s="10">
        <v>21853</v>
      </c>
      <c r="X12" s="10">
        <v>1430</v>
      </c>
      <c r="Y12" s="10">
        <v>1350</v>
      </c>
      <c r="AC12" s="71" t="s">
        <v>4</v>
      </c>
      <c r="AD12" s="72" t="s">
        <v>138</v>
      </c>
      <c r="AE12" s="72" t="s">
        <v>138</v>
      </c>
      <c r="AF12" s="72" t="s">
        <v>138</v>
      </c>
      <c r="AG12" s="73" t="s">
        <v>178</v>
      </c>
      <c r="AH12" s="74" t="s">
        <v>139</v>
      </c>
      <c r="AJ12" s="21"/>
    </row>
    <row r="13" spans="1:36" s="2" customFormat="1" x14ac:dyDescent="0.3">
      <c r="A13" s="126"/>
      <c r="B13" s="104" t="s">
        <v>57</v>
      </c>
      <c r="C13" s="104"/>
      <c r="D13" s="10" t="s">
        <v>58</v>
      </c>
      <c r="E13" s="10">
        <v>2015</v>
      </c>
      <c r="F13" s="10">
        <v>2015</v>
      </c>
      <c r="G13" s="10">
        <v>2015</v>
      </c>
      <c r="H13" s="10" t="s">
        <v>61</v>
      </c>
      <c r="I13" s="10">
        <v>2015</v>
      </c>
      <c r="J13" s="10" t="s">
        <v>59</v>
      </c>
      <c r="K13" s="10">
        <v>2015</v>
      </c>
      <c r="L13" s="10">
        <v>2015</v>
      </c>
      <c r="M13" s="10" t="s">
        <v>60</v>
      </c>
      <c r="N13" s="10"/>
      <c r="O13" s="10"/>
      <c r="P13" s="10"/>
      <c r="Q13" s="16"/>
      <c r="R13" s="16"/>
      <c r="S13" s="16"/>
      <c r="T13" s="16">
        <v>2017</v>
      </c>
      <c r="U13" s="10">
        <v>2017</v>
      </c>
      <c r="V13" s="10"/>
      <c r="W13" s="10"/>
      <c r="X13" s="10">
        <v>2017</v>
      </c>
      <c r="Y13" s="10">
        <v>2017</v>
      </c>
      <c r="AC13" s="71" t="s">
        <v>149</v>
      </c>
      <c r="AD13" s="72">
        <v>110</v>
      </c>
      <c r="AE13" s="72" t="s">
        <v>94</v>
      </c>
      <c r="AF13" s="72" t="s">
        <v>138</v>
      </c>
      <c r="AG13" s="73">
        <v>18.7</v>
      </c>
      <c r="AH13" s="74">
        <v>15.54344</v>
      </c>
      <c r="AJ13" s="21"/>
    </row>
    <row r="14" spans="1:36" s="2" customFormat="1" x14ac:dyDescent="0.3">
      <c r="A14" s="10" t="s">
        <v>62</v>
      </c>
      <c r="B14" s="10" t="s">
        <v>63</v>
      </c>
      <c r="C14" s="10" t="s">
        <v>64</v>
      </c>
      <c r="D14" s="11">
        <v>0.55000000000000004</v>
      </c>
      <c r="E14" s="11">
        <v>0.53</v>
      </c>
      <c r="F14" s="11">
        <v>0.54</v>
      </c>
      <c r="G14" s="11">
        <v>0.56999999999999995</v>
      </c>
      <c r="H14" s="11">
        <v>0.6</v>
      </c>
      <c r="I14" s="11">
        <v>0.6</v>
      </c>
      <c r="J14" s="11">
        <v>0.5</v>
      </c>
      <c r="K14" s="11">
        <v>0.47</v>
      </c>
      <c r="L14" s="11">
        <v>0.69</v>
      </c>
      <c r="M14" s="11">
        <v>0.61</v>
      </c>
      <c r="N14" s="11">
        <v>0.7</v>
      </c>
      <c r="O14" s="11">
        <v>0.7</v>
      </c>
      <c r="P14" s="11">
        <v>0.7</v>
      </c>
      <c r="Q14" s="16" t="s">
        <v>118</v>
      </c>
      <c r="R14" s="16"/>
      <c r="S14" s="22">
        <v>0.75</v>
      </c>
      <c r="T14" s="22">
        <v>0.71</v>
      </c>
      <c r="U14" s="11">
        <v>0.8</v>
      </c>
      <c r="V14" s="11">
        <v>0.75</v>
      </c>
      <c r="W14" s="11">
        <v>0.75</v>
      </c>
      <c r="X14" s="11">
        <v>0.77</v>
      </c>
      <c r="Y14" s="11">
        <v>0.68</v>
      </c>
      <c r="AC14" s="71" t="s">
        <v>146</v>
      </c>
      <c r="AD14" s="72">
        <v>135</v>
      </c>
      <c r="AE14" s="72" t="s">
        <v>95</v>
      </c>
      <c r="AF14" s="72" t="s">
        <v>138</v>
      </c>
      <c r="AG14" s="73">
        <v>22</v>
      </c>
      <c r="AH14" s="74">
        <v>18.2864</v>
      </c>
      <c r="AJ14" s="21"/>
    </row>
    <row r="15" spans="1:36" s="2" customFormat="1" ht="24" x14ac:dyDescent="0.3">
      <c r="A15" s="104" t="s">
        <v>65</v>
      </c>
      <c r="B15" s="104"/>
      <c r="C15" s="12" t="s">
        <v>66</v>
      </c>
      <c r="D15" s="10">
        <v>265965</v>
      </c>
      <c r="E15" s="10">
        <v>421939</v>
      </c>
      <c r="F15" s="10">
        <v>1996331</v>
      </c>
      <c r="G15" s="10">
        <v>1127877</v>
      </c>
      <c r="H15" s="10">
        <v>668322</v>
      </c>
      <c r="I15" s="10">
        <v>575706</v>
      </c>
      <c r="J15" s="10">
        <v>5342678</v>
      </c>
      <c r="K15" s="10">
        <v>2044389</v>
      </c>
      <c r="L15" s="10">
        <v>365000</v>
      </c>
      <c r="M15" s="10">
        <v>6692454</v>
      </c>
      <c r="N15" s="10"/>
      <c r="O15" s="10"/>
      <c r="P15" s="10"/>
      <c r="Q15" s="16">
        <v>65675</v>
      </c>
      <c r="R15" s="16">
        <v>240025</v>
      </c>
      <c r="S15" s="16"/>
      <c r="T15" s="16">
        <v>16000</v>
      </c>
      <c r="U15" s="10">
        <v>18000</v>
      </c>
      <c r="V15" s="10"/>
      <c r="W15" s="10"/>
      <c r="X15" s="10">
        <v>22500</v>
      </c>
      <c r="Y15" s="10">
        <v>20500</v>
      </c>
      <c r="AC15" s="71" t="s">
        <v>147</v>
      </c>
      <c r="AD15" s="72">
        <v>110</v>
      </c>
      <c r="AE15" s="72" t="s">
        <v>94</v>
      </c>
      <c r="AF15" s="72" t="s">
        <v>96</v>
      </c>
      <c r="AG15" s="73">
        <v>25.5</v>
      </c>
      <c r="AH15" s="74">
        <v>21.195600000000002</v>
      </c>
      <c r="AJ15" s="21"/>
    </row>
    <row r="16" spans="1:36" s="2" customFormat="1" x14ac:dyDescent="0.3">
      <c r="A16" s="126" t="s">
        <v>67</v>
      </c>
      <c r="B16" s="126"/>
      <c r="C16" s="10">
        <v>3240</v>
      </c>
      <c r="D16" s="104"/>
      <c r="E16" s="104"/>
      <c r="F16" s="104"/>
      <c r="G16" s="104"/>
      <c r="H16" s="104"/>
      <c r="I16" s="104"/>
      <c r="J16" s="104"/>
      <c r="K16" s="104"/>
      <c r="L16" s="104"/>
      <c r="M16" s="104"/>
      <c r="N16" s="104"/>
      <c r="O16" s="104"/>
      <c r="P16" s="104"/>
      <c r="Q16" s="105"/>
      <c r="R16" s="105"/>
      <c r="S16" s="105"/>
      <c r="T16" s="108"/>
      <c r="U16" s="109"/>
      <c r="V16" s="109"/>
      <c r="W16" s="109"/>
      <c r="X16" s="110"/>
      <c r="Y16" s="98"/>
      <c r="AC16" s="71" t="s">
        <v>148</v>
      </c>
      <c r="AD16" s="72">
        <v>135</v>
      </c>
      <c r="AE16" s="72" t="s">
        <v>150</v>
      </c>
      <c r="AF16" s="72" t="s">
        <v>151</v>
      </c>
      <c r="AG16" s="73" t="s">
        <v>179</v>
      </c>
      <c r="AH16" s="71" t="s">
        <v>190</v>
      </c>
      <c r="AJ16" s="21"/>
    </row>
    <row r="17" spans="1:36" s="2" customFormat="1" ht="17.399999999999999" customHeight="1" x14ac:dyDescent="0.3">
      <c r="A17" s="126" t="s">
        <v>68</v>
      </c>
      <c r="B17" s="126"/>
      <c r="C17" s="10">
        <v>3780</v>
      </c>
      <c r="D17" s="104"/>
      <c r="E17" s="104"/>
      <c r="F17" s="104"/>
      <c r="G17" s="104"/>
      <c r="H17" s="104"/>
      <c r="I17" s="104"/>
      <c r="J17" s="104"/>
      <c r="K17" s="104"/>
      <c r="L17" s="104"/>
      <c r="M17" s="104"/>
      <c r="N17" s="104"/>
      <c r="O17" s="104"/>
      <c r="P17" s="104"/>
      <c r="Q17" s="106"/>
      <c r="R17" s="106"/>
      <c r="S17" s="106"/>
      <c r="T17" s="111"/>
      <c r="U17" s="112"/>
      <c r="V17" s="112"/>
      <c r="W17" s="112"/>
      <c r="X17" s="113"/>
      <c r="Y17" s="99"/>
      <c r="AC17" s="71" t="s">
        <v>89</v>
      </c>
      <c r="AD17" s="72">
        <v>185</v>
      </c>
      <c r="AE17" s="72">
        <v>11.4</v>
      </c>
      <c r="AF17" s="72">
        <v>3.7</v>
      </c>
      <c r="AG17" s="73">
        <v>19.7</v>
      </c>
      <c r="AH17" s="74">
        <v>16.374639999999999</v>
      </c>
      <c r="AJ17" s="21"/>
    </row>
    <row r="18" spans="1:36" s="2" customFormat="1" x14ac:dyDescent="0.3">
      <c r="A18" s="104" t="s">
        <v>69</v>
      </c>
      <c r="B18" s="104"/>
      <c r="C18" s="10">
        <v>10</v>
      </c>
      <c r="D18" s="104"/>
      <c r="E18" s="104"/>
      <c r="F18" s="104"/>
      <c r="G18" s="104"/>
      <c r="H18" s="104"/>
      <c r="I18" s="104"/>
      <c r="J18" s="104"/>
      <c r="K18" s="104"/>
      <c r="L18" s="104"/>
      <c r="M18" s="104"/>
      <c r="N18" s="104"/>
      <c r="O18" s="104"/>
      <c r="P18" s="104"/>
      <c r="Q18" s="107"/>
      <c r="R18" s="107"/>
      <c r="S18" s="107"/>
      <c r="T18" s="114"/>
      <c r="U18" s="115"/>
      <c r="V18" s="115"/>
      <c r="W18" s="115"/>
      <c r="X18" s="116"/>
      <c r="Y18" s="100"/>
      <c r="AC18" s="18"/>
      <c r="AD18" s="5"/>
      <c r="AE18" s="5"/>
      <c r="AF18" s="5"/>
      <c r="AG18" s="43"/>
      <c r="AH18" s="18"/>
      <c r="AJ18" s="21"/>
    </row>
    <row r="19" spans="1:36" s="2" customFormat="1" x14ac:dyDescent="0.3">
      <c r="A19" s="104" t="s">
        <v>62</v>
      </c>
      <c r="B19" s="104"/>
      <c r="C19" s="10" t="s">
        <v>70</v>
      </c>
      <c r="D19" s="10">
        <v>206</v>
      </c>
      <c r="E19" s="10">
        <v>317</v>
      </c>
      <c r="F19" s="10">
        <v>519</v>
      </c>
      <c r="G19" s="10">
        <v>687</v>
      </c>
      <c r="H19" s="10">
        <v>956</v>
      </c>
      <c r="I19" s="10">
        <v>1442</v>
      </c>
      <c r="J19" s="10">
        <v>1605</v>
      </c>
      <c r="K19" s="10">
        <v>1925</v>
      </c>
      <c r="L19" s="10">
        <v>4406</v>
      </c>
      <c r="M19" s="10">
        <v>2903</v>
      </c>
      <c r="N19" s="10">
        <v>3000</v>
      </c>
      <c r="O19" s="10">
        <v>8000</v>
      </c>
      <c r="P19" s="10">
        <v>10000</v>
      </c>
      <c r="Q19" s="16">
        <v>2077</v>
      </c>
      <c r="R19" s="16">
        <v>4725</v>
      </c>
      <c r="S19" s="16">
        <v>1410</v>
      </c>
      <c r="T19" s="16">
        <v>1903</v>
      </c>
      <c r="U19" s="10">
        <v>2672</v>
      </c>
      <c r="V19" s="10">
        <v>3158</v>
      </c>
      <c r="W19" s="10">
        <v>3120</v>
      </c>
      <c r="X19" s="10">
        <v>4666</v>
      </c>
      <c r="Y19" s="10">
        <v>2502</v>
      </c>
      <c r="AC19" s="18"/>
      <c r="AD19" s="5"/>
      <c r="AE19" s="5"/>
      <c r="AF19" s="5"/>
      <c r="AG19" s="43"/>
      <c r="AH19" s="18"/>
      <c r="AJ19" s="21"/>
    </row>
    <row r="20" spans="1:36" s="2" customFormat="1" x14ac:dyDescent="0.3">
      <c r="A20" s="104" t="s">
        <v>71</v>
      </c>
      <c r="B20" s="104"/>
      <c r="C20" s="10" t="s">
        <v>72</v>
      </c>
      <c r="D20" s="10">
        <v>2</v>
      </c>
      <c r="E20" s="10">
        <v>3.1</v>
      </c>
      <c r="F20" s="10">
        <v>4.8</v>
      </c>
      <c r="G20" s="10">
        <v>5.8</v>
      </c>
      <c r="H20" s="10">
        <v>6.1</v>
      </c>
      <c r="I20" s="10">
        <v>8.1999999999999993</v>
      </c>
      <c r="J20" s="10">
        <v>9.1</v>
      </c>
      <c r="K20" s="10">
        <v>11.5</v>
      </c>
      <c r="L20" s="10">
        <v>22.2</v>
      </c>
      <c r="M20" s="10">
        <v>15.2</v>
      </c>
      <c r="N20" s="10">
        <v>16</v>
      </c>
      <c r="O20" s="10">
        <v>23.9</v>
      </c>
      <c r="P20" s="10">
        <v>22.8</v>
      </c>
      <c r="Q20" s="16">
        <v>12</v>
      </c>
      <c r="R20" s="16">
        <v>32.1</v>
      </c>
      <c r="S20" s="16">
        <v>11.1</v>
      </c>
      <c r="T20" s="16">
        <v>14.2</v>
      </c>
      <c r="U20" s="10">
        <v>14.6</v>
      </c>
      <c r="V20" s="10">
        <v>25.9</v>
      </c>
      <c r="W20" s="10">
        <v>15.1</v>
      </c>
      <c r="X20" s="10">
        <v>15.7</v>
      </c>
      <c r="Y20" s="10">
        <v>15.2</v>
      </c>
      <c r="AC20" s="18"/>
      <c r="AD20" s="5"/>
      <c r="AE20" s="5"/>
      <c r="AF20" s="5"/>
      <c r="AG20" s="43"/>
      <c r="AH20" s="18"/>
      <c r="AJ20" s="21"/>
    </row>
    <row r="21" spans="1:36" s="36" customFormat="1" x14ac:dyDescent="0.3">
      <c r="A21" s="125" t="s">
        <v>73</v>
      </c>
      <c r="B21" s="125"/>
      <c r="C21" s="34" t="s">
        <v>74</v>
      </c>
      <c r="D21" s="34">
        <v>31.2</v>
      </c>
      <c r="E21" s="34">
        <v>31.2</v>
      </c>
      <c r="F21" s="34">
        <v>30.3</v>
      </c>
      <c r="G21" s="34">
        <v>27.2</v>
      </c>
      <c r="H21" s="34">
        <v>20.7</v>
      </c>
      <c r="I21" s="34">
        <v>18.399999999999999</v>
      </c>
      <c r="J21" s="34">
        <v>18.399999999999999</v>
      </c>
      <c r="K21" s="34">
        <v>19.399999999999999</v>
      </c>
      <c r="L21" s="34">
        <v>16.3</v>
      </c>
      <c r="M21" s="34">
        <v>17</v>
      </c>
      <c r="N21" s="34">
        <v>17.3</v>
      </c>
      <c r="O21" s="34">
        <v>9.6999999999999993</v>
      </c>
      <c r="P21" s="34">
        <v>7.4</v>
      </c>
      <c r="Q21" s="35">
        <v>18.7</v>
      </c>
      <c r="R21" s="35">
        <v>22</v>
      </c>
      <c r="S21" s="35">
        <v>25.5</v>
      </c>
      <c r="T21" s="35">
        <v>24.1</v>
      </c>
      <c r="U21" s="34">
        <v>17.7</v>
      </c>
      <c r="V21" s="34">
        <v>26.5</v>
      </c>
      <c r="W21" s="34">
        <v>15.6</v>
      </c>
      <c r="X21" s="34">
        <v>10.9</v>
      </c>
      <c r="Y21" s="34">
        <v>19.7</v>
      </c>
      <c r="AC21" s="37"/>
      <c r="AD21" s="38"/>
      <c r="AE21" s="38"/>
      <c r="AF21" s="38"/>
      <c r="AG21" s="44"/>
      <c r="AH21" s="37"/>
      <c r="AJ21" s="39"/>
    </row>
    <row r="22" spans="1:36" s="2" customFormat="1" x14ac:dyDescent="0.3">
      <c r="A22" s="104" t="s">
        <v>75</v>
      </c>
      <c r="B22" s="104"/>
      <c r="C22" s="10" t="s">
        <v>74</v>
      </c>
      <c r="D22" s="104">
        <v>29.5</v>
      </c>
      <c r="E22" s="104"/>
      <c r="F22" s="104"/>
      <c r="G22" s="104"/>
      <c r="H22" s="10">
        <v>20.7</v>
      </c>
      <c r="I22" s="10">
        <v>18.399999999999999</v>
      </c>
      <c r="J22" s="10">
        <v>18.399999999999999</v>
      </c>
      <c r="K22" s="104">
        <v>19</v>
      </c>
      <c r="L22" s="104"/>
      <c r="M22" s="10">
        <v>17</v>
      </c>
      <c r="N22" s="10">
        <v>17.3</v>
      </c>
      <c r="O22" s="10">
        <v>9.6999999999999993</v>
      </c>
      <c r="P22" s="10">
        <v>7.4</v>
      </c>
      <c r="Q22" s="16">
        <v>18.7</v>
      </c>
      <c r="R22" s="16">
        <v>22</v>
      </c>
      <c r="S22" s="16">
        <v>25.5</v>
      </c>
      <c r="T22" s="104">
        <v>19.8</v>
      </c>
      <c r="U22" s="104"/>
      <c r="V22" s="104"/>
      <c r="W22" s="104"/>
      <c r="X22" s="104"/>
      <c r="Y22" s="10">
        <v>19.7</v>
      </c>
      <c r="AC22" s="19"/>
      <c r="AD22" s="20"/>
      <c r="AE22" s="20"/>
      <c r="AF22" s="20"/>
      <c r="AG22" s="40"/>
      <c r="AH22" s="19"/>
      <c r="AJ22" s="21"/>
    </row>
    <row r="23" spans="1:36" ht="30" customHeight="1" thickBot="1" x14ac:dyDescent="0.35">
      <c r="A23" s="121" t="s">
        <v>83</v>
      </c>
      <c r="B23" s="121"/>
      <c r="C23" s="121" t="s">
        <v>86</v>
      </c>
      <c r="D23" s="121"/>
      <c r="E23" s="121"/>
      <c r="F23" s="121"/>
      <c r="G23" s="121"/>
      <c r="H23" s="121"/>
      <c r="I23" s="121"/>
      <c r="J23" s="121"/>
      <c r="K23" s="121"/>
      <c r="L23" s="121"/>
      <c r="M23" s="121" t="s">
        <v>76</v>
      </c>
      <c r="N23" s="121"/>
      <c r="O23" s="121"/>
      <c r="P23" s="121"/>
      <c r="Q23" s="102" t="s">
        <v>86</v>
      </c>
      <c r="R23" s="102"/>
      <c r="S23" s="15" t="s">
        <v>76</v>
      </c>
      <c r="T23" s="103" t="s">
        <v>119</v>
      </c>
      <c r="U23" s="103"/>
      <c r="V23" s="103"/>
      <c r="W23" s="103"/>
      <c r="X23" s="103"/>
      <c r="Y23" s="9"/>
      <c r="Z23" s="3"/>
      <c r="AG23" s="45"/>
      <c r="AH23" s="70"/>
      <c r="AI23" s="9"/>
      <c r="AJ23" s="9"/>
    </row>
    <row r="24" spans="1:36" s="36" customFormat="1" ht="14.4" customHeight="1" thickBot="1" x14ac:dyDescent="0.35">
      <c r="A24" s="117" t="s">
        <v>84</v>
      </c>
      <c r="B24" s="118"/>
      <c r="C24" s="118"/>
      <c r="D24" s="66">
        <f>D21*0.8312</f>
        <v>25.933440000000001</v>
      </c>
      <c r="E24" s="66">
        <f t="shared" ref="E24:O24" si="0">E21*0.8312</f>
        <v>25.933440000000001</v>
      </c>
      <c r="F24" s="66">
        <f t="shared" si="0"/>
        <v>25.185360000000003</v>
      </c>
      <c r="G24" s="66">
        <f t="shared" si="0"/>
        <v>22.608640000000001</v>
      </c>
      <c r="H24" s="66">
        <f t="shared" si="0"/>
        <v>17.205840000000002</v>
      </c>
      <c r="I24" s="66">
        <f t="shared" si="0"/>
        <v>15.294079999999999</v>
      </c>
      <c r="J24" s="66">
        <f t="shared" si="0"/>
        <v>15.294079999999999</v>
      </c>
      <c r="K24" s="66">
        <f t="shared" si="0"/>
        <v>16.12528</v>
      </c>
      <c r="L24" s="66">
        <f t="shared" si="0"/>
        <v>13.548560000000002</v>
      </c>
      <c r="M24" s="66">
        <f t="shared" si="0"/>
        <v>14.130400000000002</v>
      </c>
      <c r="N24" s="66">
        <f t="shared" si="0"/>
        <v>14.379760000000001</v>
      </c>
      <c r="O24" s="66">
        <f t="shared" si="0"/>
        <v>8.06264</v>
      </c>
      <c r="P24" s="67">
        <f>P21*0.8312</f>
        <v>6.1508800000000008</v>
      </c>
      <c r="Q24" s="68">
        <f>Q21*0.8312</f>
        <v>15.54344</v>
      </c>
      <c r="R24" s="68">
        <f t="shared" ref="R24:Y24" si="1">R21*0.8312</f>
        <v>18.2864</v>
      </c>
      <c r="S24" s="68">
        <f t="shared" si="1"/>
        <v>21.195600000000002</v>
      </c>
      <c r="T24" s="68">
        <f t="shared" si="1"/>
        <v>20.031920000000003</v>
      </c>
      <c r="U24" s="67">
        <f t="shared" si="1"/>
        <v>14.71224</v>
      </c>
      <c r="V24" s="67">
        <f t="shared" si="1"/>
        <v>22.026800000000001</v>
      </c>
      <c r="W24" s="67">
        <f>W21*0.8312</f>
        <v>12.96672</v>
      </c>
      <c r="X24" s="67">
        <f t="shared" si="1"/>
        <v>9.060080000000001</v>
      </c>
      <c r="Y24" s="67">
        <f t="shared" si="1"/>
        <v>16.374639999999999</v>
      </c>
      <c r="AC24" s="37"/>
      <c r="AD24" s="38"/>
      <c r="AE24" s="38"/>
      <c r="AF24" s="38"/>
      <c r="AG24" s="44"/>
      <c r="AH24" s="37"/>
      <c r="AJ24" s="39"/>
    </row>
    <row r="25" spans="1:36" x14ac:dyDescent="0.3">
      <c r="E25">
        <f>(SUM(D21:G21))/4</f>
        <v>29.975000000000001</v>
      </c>
      <c r="T25" s="25">
        <f>MIN(T24:X24)</f>
        <v>9.060080000000001</v>
      </c>
      <c r="AG25" s="40">
        <f>MIN(AG23:AJ23)</f>
        <v>0</v>
      </c>
    </row>
    <row r="26" spans="1:36" s="1" customFormat="1" ht="103.95" customHeight="1" x14ac:dyDescent="0.3">
      <c r="A26" s="119" t="s">
        <v>88</v>
      </c>
      <c r="B26" s="119"/>
      <c r="C26" s="119"/>
      <c r="D26" s="119"/>
      <c r="E26" s="119"/>
      <c r="F26" s="119"/>
      <c r="G26" s="119"/>
      <c r="H26" s="119"/>
      <c r="I26" s="119"/>
      <c r="J26" s="119"/>
      <c r="Q26" s="17"/>
      <c r="R26" s="17"/>
      <c r="S26" s="23"/>
      <c r="T26" s="17"/>
      <c r="V26"/>
      <c r="W26"/>
      <c r="X26"/>
      <c r="Y26" t="s">
        <v>120</v>
      </c>
      <c r="AC26" s="19"/>
      <c r="AD26" s="20"/>
      <c r="AE26" s="20"/>
      <c r="AF26" s="20"/>
      <c r="AG26" s="40"/>
      <c r="AH26" s="19"/>
      <c r="AJ26" s="30"/>
    </row>
    <row r="27" spans="1:36" x14ac:dyDescent="0.3">
      <c r="A27" t="s">
        <v>87</v>
      </c>
    </row>
  </sheetData>
  <mergeCells count="47">
    <mergeCell ref="K2:L2"/>
    <mergeCell ref="N2:P2"/>
    <mergeCell ref="A2:B2"/>
    <mergeCell ref="A5:A7"/>
    <mergeCell ref="A11:A13"/>
    <mergeCell ref="B3:C3"/>
    <mergeCell ref="B4:C4"/>
    <mergeCell ref="B5:C5"/>
    <mergeCell ref="B6:C6"/>
    <mergeCell ref="B7:C7"/>
    <mergeCell ref="B8:C8"/>
    <mergeCell ref="B9:C9"/>
    <mergeCell ref="B10:C10"/>
    <mergeCell ref="B11:C11"/>
    <mergeCell ref="B12:C12"/>
    <mergeCell ref="B13:C13"/>
    <mergeCell ref="A16:B16"/>
    <mergeCell ref="A17:B17"/>
    <mergeCell ref="A18:B18"/>
    <mergeCell ref="A19:B19"/>
    <mergeCell ref="A15:B15"/>
    <mergeCell ref="A20:B20"/>
    <mergeCell ref="A24:C24"/>
    <mergeCell ref="A26:J26"/>
    <mergeCell ref="A1:P1"/>
    <mergeCell ref="A23:B23"/>
    <mergeCell ref="C23:L23"/>
    <mergeCell ref="M23:P23"/>
    <mergeCell ref="D8:G8"/>
    <mergeCell ref="H8:M8"/>
    <mergeCell ref="A21:B21"/>
    <mergeCell ref="A22:B22"/>
    <mergeCell ref="D22:G22"/>
    <mergeCell ref="K22:L22"/>
    <mergeCell ref="N16:P18"/>
    <mergeCell ref="H16:M18"/>
    <mergeCell ref="D16:G18"/>
    <mergeCell ref="AD2:AF2"/>
    <mergeCell ref="Y16:Y18"/>
    <mergeCell ref="T2:X2"/>
    <mergeCell ref="Q23:R23"/>
    <mergeCell ref="T23:X23"/>
    <mergeCell ref="T22:X22"/>
    <mergeCell ref="Q16:Q18"/>
    <mergeCell ref="R16:R18"/>
    <mergeCell ref="S16:S18"/>
    <mergeCell ref="T16:X18"/>
  </mergeCells>
  <pageMargins left="0.7" right="0.7" top="0.75" bottom="0.75" header="0.3" footer="0.3"/>
  <pageSetup paperSize="0" orientation="portrait" horizontalDpi="0" verticalDpi="0" copies="0"/>
  <headerFooter>
    <oddFooter>&amp;L_x000D_&amp;1#&amp;"Calibri"&amp;10&amp;K000000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A1B8B-D265-45D6-95E1-C3EB47C464A7}">
  <dimension ref="A2:B15"/>
  <sheetViews>
    <sheetView topLeftCell="A47" workbookViewId="0">
      <selection activeCell="B10" sqref="B10"/>
    </sheetView>
  </sheetViews>
  <sheetFormatPr defaultColWidth="8.6640625" defaultRowHeight="11.4" x14ac:dyDescent="0.2"/>
  <cols>
    <col min="1" max="1" width="8.6640625" style="47"/>
    <col min="2" max="2" width="63.5546875" style="48" customWidth="1"/>
    <col min="3" max="16384" width="8.6640625" style="47"/>
  </cols>
  <sheetData>
    <row r="2" spans="1:2" ht="57" x14ac:dyDescent="0.2">
      <c r="B2" s="48" t="s">
        <v>187</v>
      </c>
    </row>
    <row r="3" spans="1:2" x14ac:dyDescent="0.2">
      <c r="B3" s="47" t="s">
        <v>188</v>
      </c>
    </row>
    <row r="4" spans="1:2" x14ac:dyDescent="0.2">
      <c r="B4" s="93" t="s">
        <v>189</v>
      </c>
    </row>
    <row r="6" spans="1:2" ht="57" x14ac:dyDescent="0.2">
      <c r="B6" s="46" t="s">
        <v>206</v>
      </c>
    </row>
    <row r="7" spans="1:2" ht="57" x14ac:dyDescent="0.2">
      <c r="B7" s="46" t="s">
        <v>197</v>
      </c>
    </row>
    <row r="8" spans="1:2" ht="46.2" x14ac:dyDescent="0.2">
      <c r="B8" s="48" t="s">
        <v>207</v>
      </c>
    </row>
    <row r="9" spans="1:2" ht="103.2" x14ac:dyDescent="0.2">
      <c r="B9" s="48" t="s">
        <v>209</v>
      </c>
    </row>
    <row r="10" spans="1:2" ht="69" x14ac:dyDescent="0.2">
      <c r="B10" s="94" t="s">
        <v>208</v>
      </c>
    </row>
    <row r="11" spans="1:2" x14ac:dyDescent="0.2">
      <c r="B11" s="47"/>
    </row>
    <row r="12" spans="1:2" ht="14.4" customHeight="1" x14ac:dyDescent="0.2">
      <c r="A12" s="48"/>
    </row>
    <row r="13" spans="1:2" x14ac:dyDescent="0.2">
      <c r="A13" s="46"/>
    </row>
    <row r="14" spans="1:2" x14ac:dyDescent="0.2">
      <c r="A14" s="46"/>
    </row>
    <row r="15" spans="1:2" x14ac:dyDescent="0.2">
      <c r="A15" s="46"/>
    </row>
  </sheetData>
  <sheetProtection algorithmName="SHA-512" hashValue="zYxKjDILZMltjftLzOEbFJsbrJH8AgwdIOpL6dEvmf3JSdrjurKCa0jCjtxa1CaWzIzuVsqWZAj4yNntzlOYpg==" saltValue="Whp+Qi1cRcpWFrG2oQf1/g==" spinCount="100000" sheet="1" objects="1" scenarios="1"/>
  <hyperlinks>
    <hyperlink ref="B4" r:id="rId1" display="GLEC onderzoek" xr:uid="{FD7C7484-7003-4F91-A3F5-5FB471AE8F4E}"/>
  </hyperlinks>
  <pageMargins left="0.7" right="0.7" top="0.75" bottom="0.75" header="0.3" footer="0.3"/>
  <pageSetup paperSize="0" orientation="portrait" horizontalDpi="0" verticalDpi="0" copies="0"/>
  <headerFooter>
    <oddFooter>&amp;L_x000D_&amp;1#&amp;"Calibri"&amp;10&amp;K000000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854DD-949A-4938-86F5-2E383FB48499}">
  <dimension ref="A2:H43"/>
  <sheetViews>
    <sheetView tabSelected="1" workbookViewId="0">
      <selection activeCell="C20" sqref="C20"/>
    </sheetView>
  </sheetViews>
  <sheetFormatPr defaultColWidth="8.6640625" defaultRowHeight="15" customHeight="1" x14ac:dyDescent="0.3"/>
  <cols>
    <col min="1" max="1" width="9.5546875" style="33" customWidth="1"/>
    <col min="2" max="2" width="27.5546875" style="50" customWidth="1"/>
    <col min="3" max="3" width="18.5546875" style="50" customWidth="1"/>
    <col min="4" max="5" width="21.5546875" style="50" customWidth="1"/>
    <col min="6" max="6" width="50" style="50" customWidth="1"/>
    <col min="7" max="7" width="24.44140625" style="50" customWidth="1"/>
    <col min="8" max="8" width="31.33203125" style="50" bestFit="1" customWidth="1"/>
    <col min="9" max="9" width="6" style="50" bestFit="1" customWidth="1"/>
    <col min="10" max="16384" width="8.6640625" style="50"/>
  </cols>
  <sheetData>
    <row r="2" spans="1:7" ht="15" customHeight="1" x14ac:dyDescent="0.3">
      <c r="B2" s="129" t="s">
        <v>182</v>
      </c>
      <c r="C2" s="129"/>
      <c r="D2" s="129"/>
      <c r="E2" s="54"/>
    </row>
    <row r="3" spans="1:7" ht="15" customHeight="1" x14ac:dyDescent="0.3">
      <c r="B3" s="55" t="s">
        <v>180</v>
      </c>
      <c r="D3" s="54"/>
      <c r="E3" s="54"/>
    </row>
    <row r="4" spans="1:7" ht="15" customHeight="1" x14ac:dyDescent="0.3">
      <c r="C4" s="56"/>
      <c r="D4" s="56"/>
      <c r="E4" s="54"/>
      <c r="G4" s="54"/>
    </row>
    <row r="5" spans="1:7" ht="15" customHeight="1" x14ac:dyDescent="0.3">
      <c r="A5" s="33" t="s">
        <v>162</v>
      </c>
      <c r="B5" s="131" t="s">
        <v>181</v>
      </c>
      <c r="C5" s="131"/>
      <c r="D5" s="131"/>
    </row>
    <row r="6" spans="1:7" ht="15" customHeight="1" x14ac:dyDescent="0.3">
      <c r="B6" s="136" t="s">
        <v>147</v>
      </c>
      <c r="C6" s="136"/>
      <c r="D6" s="49"/>
    </row>
    <row r="8" spans="1:7" ht="15" customHeight="1" x14ac:dyDescent="0.3">
      <c r="A8" s="33" t="s">
        <v>163</v>
      </c>
      <c r="B8" s="51" t="s">
        <v>161</v>
      </c>
      <c r="C8" s="52" t="s">
        <v>0</v>
      </c>
      <c r="D8" s="53"/>
    </row>
    <row r="10" spans="1:7" ht="15" customHeight="1" x14ac:dyDescent="0.3">
      <c r="A10" s="33" t="s">
        <v>164</v>
      </c>
      <c r="B10" s="134" t="s">
        <v>152</v>
      </c>
      <c r="C10" s="135"/>
      <c r="D10" s="53"/>
      <c r="F10" s="54"/>
    </row>
    <row r="11" spans="1:7" ht="15" customHeight="1" x14ac:dyDescent="0.3">
      <c r="B11" s="51" t="s">
        <v>153</v>
      </c>
      <c r="C11" s="57">
        <f>VLOOKUP(B6,'GLEC &gt;&gt; EEOI IMO Tabel'!AC4:AH17,2,FALSE)</f>
        <v>110</v>
      </c>
    </row>
    <row r="12" spans="1:7" ht="15" customHeight="1" x14ac:dyDescent="0.3">
      <c r="B12" s="51" t="s">
        <v>154</v>
      </c>
      <c r="C12" s="57" t="str">
        <f>VLOOKUP(B6,'GLEC &gt;&gt; EEOI IMO Tabel'!AC4:AI17,3,FALSE)</f>
        <v>11.4</v>
      </c>
      <c r="D12" s="53"/>
    </row>
    <row r="13" spans="1:7" ht="15" customHeight="1" x14ac:dyDescent="0.3">
      <c r="B13" s="51" t="s">
        <v>155</v>
      </c>
      <c r="C13" s="57" t="str">
        <f>VLOOKUP(B6,'GLEC &gt;&gt; EEOI IMO Tabel'!AC4:AJ17,4,FALSE)</f>
        <v>3.7</v>
      </c>
    </row>
    <row r="15" spans="1:7" ht="15" customHeight="1" x14ac:dyDescent="0.3">
      <c r="A15" s="33" t="s">
        <v>165</v>
      </c>
      <c r="B15" s="137" t="s">
        <v>203</v>
      </c>
      <c r="C15" s="137"/>
    </row>
    <row r="16" spans="1:7" ht="15" customHeight="1" x14ac:dyDescent="0.3">
      <c r="B16" s="51" t="s">
        <v>199</v>
      </c>
      <c r="C16" s="92">
        <f>VLOOKUP(B6,'GLEC &gt;&gt; EEOI IMO Tabel'!AC4:AH17,5,FALSE)</f>
        <v>25.5</v>
      </c>
      <c r="D16" s="58"/>
    </row>
    <row r="17" spans="1:8" ht="15" customHeight="1" x14ac:dyDescent="0.3">
      <c r="B17" s="51" t="s">
        <v>200</v>
      </c>
      <c r="C17" s="92">
        <f>VLOOKUP(B6,'GLEC &gt;&gt; EEOI IMO Tabel'!AC4:AH17,6,FALSE)</f>
        <v>21.195600000000002</v>
      </c>
      <c r="D17" s="58"/>
    </row>
    <row r="18" spans="1:8" s="81" customFormat="1" ht="15" customHeight="1" x14ac:dyDescent="0.3">
      <c r="A18" s="82"/>
      <c r="B18" s="53"/>
      <c r="C18" s="58"/>
      <c r="D18" s="58"/>
      <c r="E18" s="50"/>
      <c r="F18" s="50"/>
      <c r="G18" s="50"/>
      <c r="H18" s="50"/>
    </row>
    <row r="19" spans="1:8" s="81" customFormat="1" ht="15" customHeight="1" x14ac:dyDescent="0.3">
      <c r="A19" s="33" t="s">
        <v>198</v>
      </c>
      <c r="B19" s="146"/>
      <c r="C19" s="146"/>
      <c r="D19" s="58"/>
      <c r="E19" s="50"/>
      <c r="F19" s="50"/>
      <c r="G19" s="50"/>
      <c r="H19" s="50"/>
    </row>
    <row r="20" spans="1:8" ht="15" customHeight="1" x14ac:dyDescent="0.3">
      <c r="A20" s="50"/>
      <c r="B20" s="90" t="s">
        <v>202</v>
      </c>
      <c r="C20" s="91">
        <v>28.3</v>
      </c>
    </row>
    <row r="21" spans="1:8" ht="15" customHeight="1" x14ac:dyDescent="0.3">
      <c r="B21" s="83"/>
    </row>
    <row r="23" spans="1:8" ht="15" customHeight="1" x14ac:dyDescent="0.3">
      <c r="B23" s="54" t="s">
        <v>168</v>
      </c>
    </row>
    <row r="25" spans="1:8" ht="15" customHeight="1" x14ac:dyDescent="0.3">
      <c r="A25" s="33" t="s">
        <v>166</v>
      </c>
      <c r="B25" s="132" t="s">
        <v>194</v>
      </c>
      <c r="C25" s="132"/>
      <c r="D25" s="133"/>
    </row>
    <row r="26" spans="1:8" ht="15" customHeight="1" x14ac:dyDescent="0.3">
      <c r="B26" s="138" t="s">
        <v>169</v>
      </c>
      <c r="C26" s="139"/>
    </row>
    <row r="27" spans="1:8" ht="15" customHeight="1" x14ac:dyDescent="0.3">
      <c r="A27" s="33">
        <v>1</v>
      </c>
      <c r="B27" s="140" t="s">
        <v>0</v>
      </c>
      <c r="C27" s="141"/>
      <c r="D27" s="54"/>
    </row>
    <row r="28" spans="1:8" ht="15" customHeight="1" x14ac:dyDescent="0.3">
      <c r="A28" s="33">
        <v>2</v>
      </c>
      <c r="B28" s="142" t="s">
        <v>121</v>
      </c>
      <c r="C28" s="143"/>
      <c r="D28" s="54"/>
    </row>
    <row r="29" spans="1:8" ht="15" customHeight="1" x14ac:dyDescent="0.3">
      <c r="A29" s="33">
        <v>3</v>
      </c>
      <c r="B29" s="142" t="s">
        <v>121</v>
      </c>
      <c r="C29" s="143"/>
      <c r="D29" s="54"/>
    </row>
    <row r="30" spans="1:8" ht="15" customHeight="1" x14ac:dyDescent="0.3">
      <c r="A30" s="33">
        <v>4</v>
      </c>
      <c r="B30" s="142" t="s">
        <v>121</v>
      </c>
      <c r="C30" s="143"/>
      <c r="D30" s="54"/>
    </row>
    <row r="31" spans="1:8" ht="15" customHeight="1" x14ac:dyDescent="0.3">
      <c r="A31" s="33">
        <v>5</v>
      </c>
      <c r="B31" s="142" t="s">
        <v>121</v>
      </c>
      <c r="C31" s="143"/>
      <c r="D31" s="54"/>
    </row>
    <row r="32" spans="1:8" ht="15" customHeight="1" x14ac:dyDescent="0.3">
      <c r="A32" s="33">
        <v>6</v>
      </c>
      <c r="B32" s="142" t="s">
        <v>121</v>
      </c>
      <c r="C32" s="143"/>
      <c r="D32" s="54"/>
    </row>
    <row r="34" spans="1:4" ht="30" customHeight="1" x14ac:dyDescent="0.3">
      <c r="A34" s="33" t="s">
        <v>167</v>
      </c>
      <c r="B34" s="130" t="s">
        <v>204</v>
      </c>
      <c r="C34" s="130"/>
      <c r="D34" s="131"/>
    </row>
    <row r="35" spans="1:4" ht="15" customHeight="1" x14ac:dyDescent="0.3">
      <c r="B35" s="145" t="s">
        <v>152</v>
      </c>
      <c r="C35" s="145"/>
    </row>
    <row r="36" spans="1:4" ht="15" customHeight="1" x14ac:dyDescent="0.3">
      <c r="B36" s="59" t="s">
        <v>153</v>
      </c>
      <c r="C36" s="60"/>
    </row>
    <row r="37" spans="1:4" ht="15" customHeight="1" x14ac:dyDescent="0.3">
      <c r="B37" s="59" t="s">
        <v>154</v>
      </c>
      <c r="C37" s="61"/>
      <c r="D37" s="62"/>
    </row>
    <row r="38" spans="1:4" ht="15" customHeight="1" x14ac:dyDescent="0.3">
      <c r="B38" s="59" t="s">
        <v>155</v>
      </c>
      <c r="C38" s="60"/>
    </row>
    <row r="40" spans="1:4" ht="30" customHeight="1" x14ac:dyDescent="0.3">
      <c r="A40" s="33" t="s">
        <v>196</v>
      </c>
      <c r="B40" s="131" t="s">
        <v>216</v>
      </c>
      <c r="C40" s="131"/>
      <c r="D40" s="131"/>
    </row>
    <row r="41" spans="1:4" ht="15" customHeight="1" x14ac:dyDescent="0.3">
      <c r="B41" s="65" t="s">
        <v>156</v>
      </c>
    </row>
    <row r="43" spans="1:4" ht="150" customHeight="1" x14ac:dyDescent="0.3">
      <c r="B43" s="144" t="str">
        <f>VLOOKUP($B$41,Textblokken!$C$2:$E$4,2,FALSE)</f>
        <v>Voor de categorie "goederen vervoer"
De afmetingen van het vaartuig  vallen buiten de  "GLEC emissie tabel" waardoor er geen referentiewaarde bepaald kan worden voor de EEOI -waarde CO2 uitstoot per ton /km. 
Bij vaartuigen  kleiner dan 39 meter en / of  "niet goederen vervoerend" moeten er voor uw  reis en verbruiksgegevens aangeleverd worden volgens het registratie "Registratieformulier behorende bij aanvraag 2025 SVB vaartuigen goederen vervoer kleiner 39 meter"  voor het bepalen van de CO2 uitstootwaarde.
Let op: Indien u na inbouw onder  de steekroefsgewijze controle valt zal door middele van het aanleveren van gegevens de kwalificatie "schoon schip"aangetoond moeten worden.</v>
      </c>
      <c r="C43" s="144"/>
      <c r="D43" s="144"/>
    </row>
  </sheetData>
  <sheetProtection algorithmName="SHA-512" hashValue="2P+CBQneZebWtk9+XhVc6WC7v99irABLnqzyfDkiyAxmg9x32WckLTMPvD4aXgedhV0GLU3o7Ijv8uKnXSVngQ==" saltValue="KussC5Fjexo+tJeqaFocNA==" spinCount="100000" sheet="1"/>
  <mergeCells count="18">
    <mergeCell ref="B43:D43"/>
    <mergeCell ref="B5:D5"/>
    <mergeCell ref="B40:D40"/>
    <mergeCell ref="B35:C35"/>
    <mergeCell ref="B19:C19"/>
    <mergeCell ref="B2:D2"/>
    <mergeCell ref="B34:D34"/>
    <mergeCell ref="B25:D25"/>
    <mergeCell ref="B10:C10"/>
    <mergeCell ref="B6:C6"/>
    <mergeCell ref="B15:C15"/>
    <mergeCell ref="B26:C26"/>
    <mergeCell ref="B27:C27"/>
    <mergeCell ref="B28:C28"/>
    <mergeCell ref="B29:C29"/>
    <mergeCell ref="B30:C30"/>
    <mergeCell ref="B32:C32"/>
    <mergeCell ref="B31:C31"/>
  </mergeCells>
  <hyperlinks>
    <hyperlink ref="B3" r:id="rId1" xr:uid="{E23008CA-2B02-4607-8E74-67DAC12A1443}"/>
  </hyperlinks>
  <pageMargins left="0.7" right="0.7" top="0.75" bottom="0.75" header="0.3" footer="0.3"/>
  <pageSetup paperSize="9" orientation="portrait" r:id="rId2"/>
  <headerFooter>
    <oddFooter>&amp;L_x000D_&amp;1#&amp;"Calibri"&amp;10&amp;K000000 Intern gebruik</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C141EE8-371C-4ECF-840F-B0C38365FE16}">
          <x14:formula1>
            <xm:f>Textblokken!$C$2:$C$4</xm:f>
          </x14:formula1>
          <xm:sqref>B41</xm:sqref>
        </x14:dataValidation>
        <x14:dataValidation type="list" allowBlank="1" showInputMessage="1" showErrorMessage="1" xr:uid="{C76077FD-D3B2-4287-B93E-A8F25EA671D9}">
          <x14:formula1>
            <xm:f>Brandstof!$C$6:$C$12</xm:f>
          </x14:formula1>
          <xm:sqref>B27:C32</xm:sqref>
        </x14:dataValidation>
        <x14:dataValidation type="list" allowBlank="1" showInputMessage="1" showErrorMessage="1" xr:uid="{5E8EA156-736E-4735-856C-57058A63F81A}">
          <x14:formula1>
            <xm:f>'GLEC &gt;&gt; EEOI IMO Tabel'!$AC$4:$AC$17</xm:f>
          </x14:formula1>
          <xm:sqref>B6:C6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6c0e04-17ee-4d60-8662-dd1307e8d3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B0D0C9C14ED1478EDEBB3E133A873F" ma:contentTypeVersion="12" ma:contentTypeDescription="Een nieuw document maken." ma:contentTypeScope="" ma:versionID="35ac63619b37e78cc56a1dce3f516844">
  <xsd:schema xmlns:xsd="http://www.w3.org/2001/XMLSchema" xmlns:xs="http://www.w3.org/2001/XMLSchema" xmlns:p="http://schemas.microsoft.com/office/2006/metadata/properties" xmlns:ns3="f8b59850-cbc4-4af2-8447-b0d87dfa3287" xmlns:ns4="5e6c0e04-17ee-4d60-8662-dd1307e8d340" targetNamespace="http://schemas.microsoft.com/office/2006/metadata/properties" ma:root="true" ma:fieldsID="c202ba9c55f9f1bad09f3d5337f556bd" ns3:_="" ns4:_="">
    <xsd:import namespace="f8b59850-cbc4-4af2-8447-b0d87dfa3287"/>
    <xsd:import namespace="5e6c0e04-17ee-4d60-8662-dd1307e8d34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59850-cbc4-4af2-8447-b0d87dfa3287"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SharingHintHash" ma:index="10" nillable="true" ma:displayName="Hint-hash dele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6c0e04-17ee-4d60-8662-dd1307e8d34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EA01-74B6-494A-96C6-8F8ED2296A27}">
  <ds:schemaRefs>
    <ds:schemaRef ds:uri="http://schemas.microsoft.com/office/2006/documentManagement/types"/>
    <ds:schemaRef ds:uri="f8b59850-cbc4-4af2-8447-b0d87dfa3287"/>
    <ds:schemaRef ds:uri="http://schemas.microsoft.com/office/infopath/2007/PartnerControls"/>
    <ds:schemaRef ds:uri="5e6c0e04-17ee-4d60-8662-dd1307e8d340"/>
    <ds:schemaRef ds:uri="http://www.w3.org/XML/1998/namespace"/>
    <ds:schemaRef ds:uri="http://purl.org/dc/terms/"/>
    <ds:schemaRef ds:uri="http://purl.org/dc/dcmitype/"/>
    <ds:schemaRef ds:uri="http://schemas.microsoft.com/office/2006/metadata/propertie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82E6C364-284A-4549-AE06-EFA86635B2DA}">
  <ds:schemaRefs>
    <ds:schemaRef ds:uri="http://schemas.microsoft.com/sharepoint/v3/contenttype/forms"/>
  </ds:schemaRefs>
</ds:datastoreItem>
</file>

<file path=customXml/itemProps3.xml><?xml version="1.0" encoding="utf-8"?>
<ds:datastoreItem xmlns:ds="http://schemas.openxmlformats.org/officeDocument/2006/customXml" ds:itemID="{FD2535EC-C5E4-45F3-9F20-06830457C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59850-cbc4-4af2-8447-b0d87dfa3287"/>
    <ds:schemaRef ds:uri="5e6c0e04-17ee-4d60-8662-dd1307e8d3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Brandstof</vt:lpstr>
      <vt:lpstr>Textblokken</vt:lpstr>
      <vt:lpstr>GLEC &gt;&gt; EEOI IMO Tabel</vt:lpstr>
      <vt:lpstr>Inleiding</vt:lpstr>
      <vt:lpstr>Emissieprestatie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Niels Kreukniet</dc:creator>
  <cp:lastModifiedBy>Toetenel, S.A. (Sabina)</cp:lastModifiedBy>
  <cp:lastPrinted>2024-06-16T08:36:37Z</cp:lastPrinted>
  <dcterms:created xsi:type="dcterms:W3CDTF">2024-03-26T07:54:39Z</dcterms:created>
  <dcterms:modified xsi:type="dcterms:W3CDTF">2025-01-09T13:31:34Z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0x010100D3B0D0C9C14ED1478EDEBB3E133A873F</vt:lpwstr>
  </property>
</Properties>
</file>