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R:\Mijn Documenten\Duurzaam\Bijlagen van contentcollega's\"/>
    </mc:Choice>
  </mc:AlternateContent>
  <xr:revisionPtr revIDLastSave="0" documentId="8_{CF1B0B27-4705-4F4F-8E02-1EE236533643}" xr6:coauthVersionLast="47" xr6:coauthVersionMax="47" xr10:uidLastSave="{00000000-0000-0000-0000-000000000000}"/>
  <workbookProtection workbookAlgorithmName="SHA-512" workbookHashValue="iFSb8FJw5pgcTXKMnJDZlh6jC4Bknk+qMlaJauylxz8rAQkiz22cLfdCNWBQq9ErrzvfYBQlFauTCQUIwtIhMQ==" workbookSaltValue="ZgyNG/FTg3ZlspgkacO4PA==" workbookSpinCount="100000" lockStructure="1"/>
  <bookViews>
    <workbookView xWindow="732" yWindow="300" windowWidth="34464" windowHeight="15024" tabRatio="836" firstSheet="2" activeTab="9" xr2:uid="{00000000-000D-0000-FFFF-FFFF00000000}"/>
  </bookViews>
  <sheets>
    <sheet name="Betaalritme" sheetId="83" state="hidden" r:id="rId1"/>
    <sheet name="Gegevens en Lijsten" sheetId="40" state="hidden" r:id="rId2"/>
    <sheet name="Voorblad " sheetId="128" r:id="rId3"/>
    <sheet name="Toelichting " sheetId="129" r:id="rId4"/>
    <sheet name="Monitoring" sheetId="65" state="hidden" r:id="rId5"/>
    <sheet name="Projectoverzicht" sheetId="132" r:id="rId6"/>
    <sheet name="Financieel overzicht" sheetId="39" r:id="rId7"/>
    <sheet name="Subsidiepercentages " sheetId="130" r:id="rId8"/>
    <sheet name="Uitleg posten " sheetId="131" r:id="rId9"/>
    <sheet name="Aanvrager 1 - Penvoerder" sheetId="38" r:id="rId10"/>
    <sheet name="Aanvrager 2" sheetId="113" r:id="rId11"/>
    <sheet name="A3" sheetId="114" r:id="rId12"/>
    <sheet name="A4" sheetId="115" r:id="rId13"/>
    <sheet name="A5" sheetId="116" r:id="rId14"/>
    <sheet name="A6" sheetId="117" r:id="rId15"/>
    <sheet name="A7" sheetId="118" r:id="rId16"/>
    <sheet name="A8" sheetId="119" r:id="rId17"/>
    <sheet name="A9" sheetId="120" r:id="rId18"/>
    <sheet name="A10" sheetId="121" r:id="rId19"/>
    <sheet name="A11" sheetId="122" r:id="rId20"/>
    <sheet name="A12" sheetId="123" r:id="rId21"/>
    <sheet name="A13" sheetId="124" r:id="rId22"/>
    <sheet name="A14" sheetId="125" r:id="rId23"/>
    <sheet name="A15" sheetId="126" r:id="rId24"/>
    <sheet name="A16" sheetId="127" r:id="rId25"/>
  </sheets>
  <definedNames>
    <definedName name="aantal_kwartalen_met_betaling">Betaalritme!$F$8</definedName>
    <definedName name="_xlnm.Print_Area" localSheetId="18">'A10'!$A$1:$J$181</definedName>
    <definedName name="_xlnm.Print_Area" localSheetId="19">'A11'!$A$1:$J$181</definedName>
    <definedName name="_xlnm.Print_Area" localSheetId="20">'A12'!$A$1:$J$181</definedName>
    <definedName name="_xlnm.Print_Area" localSheetId="21">'A13'!$A$1:$J$180</definedName>
    <definedName name="_xlnm.Print_Area" localSheetId="22">'A14'!$A$1:$J$181</definedName>
    <definedName name="_xlnm.Print_Area" localSheetId="23">'A15'!$A$1:$J$181</definedName>
    <definedName name="_xlnm.Print_Area" localSheetId="24">'A16'!$A$1:$J$181</definedName>
    <definedName name="_xlnm.Print_Area" localSheetId="11">'A3'!$A$1:$J$181</definedName>
    <definedName name="_xlnm.Print_Area" localSheetId="12">'A4'!$A$1:$J$181</definedName>
    <definedName name="_xlnm.Print_Area" localSheetId="13">'A5'!$A$1:$J$181</definedName>
    <definedName name="_xlnm.Print_Area" localSheetId="14">'A6'!$A$1:$J$181</definedName>
    <definedName name="_xlnm.Print_Area" localSheetId="15">'A7'!$A$1:$J$181</definedName>
    <definedName name="_xlnm.Print_Area" localSheetId="16">'A8'!$A$1:$J$181</definedName>
    <definedName name="_xlnm.Print_Area" localSheetId="17">'A9'!$A$1:$J$181</definedName>
    <definedName name="_xlnm.Print_Area" localSheetId="9">'Aanvrager 1 - Penvoerder'!$A$1:$J$181</definedName>
    <definedName name="_xlnm.Print_Area" localSheetId="10">'Aanvrager 2'!$A$1:$J$181</definedName>
    <definedName name="_xlnm.Print_Area" localSheetId="6">'Financieel overzicht'!$A$1:$H$39</definedName>
    <definedName name="_xlnm.Print_Area" localSheetId="3">'Toelichting '!$A$1:$N$59</definedName>
    <definedName name="_xlnm.Print_Area" localSheetId="8">'Uitleg posten '!$A$1:$N$65</definedName>
    <definedName name="_xlnm.Print_Area" localSheetId="2">'Voorblad '!$A$1:$J$54</definedName>
    <definedName name="berekening_lijst_aanvragers">'Gegevens en Lijsten'!$M$11:$M$31</definedName>
    <definedName name="berekening_lijst_aanvragers_sponsoren">'Gegevens en Lijsten'!$K$11:$K$31</definedName>
    <definedName name="BTW">'Gegevens en Lijsten'!$G$11:$G$12</definedName>
    <definedName name="Kostensystematiek">'Gegevens en Lijsten'!$I$11:$I$13</definedName>
    <definedName name="lijst_aanvragers">OFFSET('Gegevens en Lijsten'!$M$11,0,0,COUNTA(berekening_lijst_aanvragers)-COUNTIF(berekening_lijst_aanvragers,""),1)</definedName>
    <definedName name="lijst_aanvragers_en_sponsoren">OFFSET('Gegevens en Lijsten'!$K$11,0,0,COUNTA(berekening_lijst_aanvragers_sponsoren)-COUNTIF(berekening_lijst_aanvragers_sponsoren,""),1)</definedName>
    <definedName name="Loonsystematiek">'Gegevens en Lijsten'!$I$7:$I$9</definedName>
    <definedName name="maximale_subsidie_per_project">'Gegevens en Lijsten'!$C$3</definedName>
    <definedName name="Naamregeling">'Gegevens en Lijsten'!$A$11:$A$12</definedName>
    <definedName name="Naamregeling2">#REF!</definedName>
    <definedName name="namen_aanvragers">#REF!</definedName>
    <definedName name="namen_aanvragers_en_sponsoren">#REF!</definedName>
    <definedName name="openstellingsdatum_regeling">'Gegevens en Lijsten'!$C$2</definedName>
    <definedName name="Organisatiesoort">'Gegevens en Lijsten'!$A$6:$A$11</definedName>
    <definedName name="Organisatietype">'Gegevens en Lijsten'!$C$11:$C$15</definedName>
    <definedName name="Organisatietype_sponsoren">'Gegevens en Lijsten'!$E$11:$E$18</definedName>
    <definedName name="Organisatietype_sponsoren2">#REF!</definedName>
    <definedName name="Organisatietype2">#REF!</definedName>
    <definedName name="penvoerder_naam">Projectoverzicht!$C$19</definedName>
    <definedName name="Project_einddatum">Projectoverzicht!$D$15</definedName>
    <definedName name="project_looptijd_in_kwartalen">Betaalritme!$F$7</definedName>
    <definedName name="Project_nummer">#REF!</definedName>
    <definedName name="Project_startdatum">Projectoverzicht!$C$15</definedName>
    <definedName name="project_titel">Projectoverzicht!$C$12</definedName>
    <definedName name="Projectnummer">#REF!</definedName>
    <definedName name="start_activiteiten">Betaalritme!$B$14</definedName>
    <definedName name="start_activteiten">Betaalritme!$B$14</definedName>
    <definedName name="totaal_gevraagde_subsidie">'Financieel overzicht'!$E$23</definedName>
    <definedName name="Typeinvestering">'Gegevens en Lijsten'!#REF!</definedName>
    <definedName name="Voertuigkwalificatie">'Gegevens en Lijsten'!$A$23:$A$33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27" l="1"/>
  <c r="D8" i="126"/>
  <c r="D8" i="125"/>
  <c r="D8" i="124"/>
  <c r="D8" i="123"/>
  <c r="D8" i="122"/>
  <c r="D8" i="121"/>
  <c r="D8" i="120"/>
  <c r="D8" i="119"/>
  <c r="D8" i="118"/>
  <c r="D8" i="117"/>
  <c r="D8" i="116"/>
  <c r="D8" i="115"/>
  <c r="D8" i="114"/>
  <c r="D8" i="113"/>
  <c r="D8" i="38"/>
  <c r="B13" i="83" l="1"/>
  <c r="B5" i="83"/>
  <c r="B3" i="83"/>
  <c r="B4" i="83"/>
  <c r="B2" i="83" a="1"/>
  <c r="B2" i="83"/>
  <c r="B7" i="39"/>
  <c r="B8" i="39"/>
  <c r="B9" i="39"/>
  <c r="B10" i="39"/>
  <c r="B11" i="39"/>
  <c r="B12" i="39"/>
  <c r="B13" i="39"/>
  <c r="B14" i="39"/>
  <c r="B15" i="39"/>
  <c r="B16" i="39"/>
  <c r="B17" i="39"/>
  <c r="B18" i="39"/>
  <c r="B19" i="39"/>
  <c r="B20" i="39"/>
  <c r="B21" i="39"/>
  <c r="B22" i="39"/>
  <c r="B2" i="39"/>
  <c r="B1" i="39"/>
  <c r="E19" i="132"/>
  <c r="C16" i="132"/>
  <c r="E15" i="132"/>
  <c r="E20" i="132" l="1" a="1"/>
  <c r="E20" i="132" s="1"/>
  <c r="E21" i="132" l="1" a="1"/>
  <c r="E21" i="132" s="1"/>
  <c r="E22" i="132" l="1" a="1"/>
  <c r="E22" i="132" s="1"/>
  <c r="E23" i="132" l="1" a="1"/>
  <c r="E23" i="132" s="1"/>
  <c r="E24" i="132" l="1" a="1"/>
  <c r="E24" i="132" s="1"/>
  <c r="E25" i="132" l="1" a="1"/>
  <c r="E25" i="132" s="1"/>
  <c r="E26" i="132" l="1" a="1"/>
  <c r="E26" i="132" s="1"/>
  <c r="E27" i="132" l="1" a="1"/>
  <c r="E27" i="132" s="1"/>
  <c r="E28" i="132" l="1" a="1"/>
  <c r="E28" i="132" s="1"/>
  <c r="E29" i="132" l="1" a="1"/>
  <c r="E29" i="132" s="1"/>
  <c r="E30" i="132" l="1" a="1"/>
  <c r="E30" i="132" s="1"/>
  <c r="E31" i="132" l="1" a="1"/>
  <c r="E31" i="132" s="1"/>
  <c r="E32" i="132" l="1" a="1"/>
  <c r="E32" i="132" s="1"/>
  <c r="E33" i="132" l="1" a="1"/>
  <c r="E33" i="132" s="1"/>
  <c r="E34" i="132" l="1" a="1"/>
  <c r="E34" i="132" s="1"/>
  <c r="E35" i="132" l="1" a="1"/>
  <c r="E35" i="132" s="1"/>
  <c r="E36" i="132" l="1" a="1"/>
  <c r="E36" i="132" s="1"/>
  <c r="E37" i="132" l="1" a="1"/>
  <c r="E37" i="132" s="1"/>
  <c r="E38" i="132" l="1" a="1"/>
  <c r="E38" i="132" s="1"/>
  <c r="E39" i="132" s="1" a="1"/>
  <c r="E39" i="132" s="1"/>
  <c r="B14" i="83" l="1"/>
  <c r="C11" i="83"/>
  <c r="B7" i="83"/>
  <c r="B6" i="83"/>
  <c r="F5" i="83"/>
  <c r="G5" i="83" s="1"/>
  <c r="B15" i="83" l="1"/>
  <c r="A28" i="83"/>
  <c r="R28" i="83"/>
  <c r="Q28" i="83"/>
  <c r="P28" i="83"/>
  <c r="O28" i="83"/>
  <c r="N28" i="83"/>
  <c r="M28" i="83"/>
  <c r="L28" i="83"/>
  <c r="K28" i="83"/>
  <c r="J28" i="83"/>
  <c r="I28" i="83"/>
  <c r="H28" i="83"/>
  <c r="G28" i="83"/>
  <c r="F28" i="83"/>
  <c r="E28" i="83"/>
  <c r="B8" i="83"/>
  <c r="F7" i="83" s="1"/>
  <c r="F6" i="83"/>
  <c r="B12" i="83"/>
  <c r="M31" i="40" l="1" a="1"/>
  <c r="M31" i="40" s="1"/>
  <c r="M30" i="40" a="1"/>
  <c r="M30" i="40" s="1"/>
  <c r="M29" i="40" a="1"/>
  <c r="M29" i="40" s="1"/>
  <c r="M28" i="40" a="1"/>
  <c r="M28" i="40" s="1"/>
  <c r="M27" i="40" a="1"/>
  <c r="M27" i="40" s="1"/>
  <c r="M26" i="40" a="1"/>
  <c r="M26" i="40" s="1"/>
  <c r="M25" i="40" a="1"/>
  <c r="M25" i="40" s="1"/>
  <c r="M24" i="40" a="1"/>
  <c r="M24" i="40" s="1"/>
  <c r="M23" i="40" a="1"/>
  <c r="M23" i="40" s="1"/>
  <c r="M22" i="40" a="1"/>
  <c r="M22" i="40" s="1"/>
  <c r="M21" i="40" a="1"/>
  <c r="M21" i="40" s="1"/>
  <c r="M20" i="40" a="1"/>
  <c r="M20" i="40" s="1"/>
  <c r="M19" i="40" a="1"/>
  <c r="M19" i="40" s="1"/>
  <c r="M18" i="40" a="1"/>
  <c r="M18" i="40" s="1"/>
  <c r="M17" i="40" a="1"/>
  <c r="M17" i="40" s="1"/>
  <c r="M16" i="40" a="1"/>
  <c r="M16" i="40" s="1"/>
  <c r="M15" i="40" a="1"/>
  <c r="M15" i="40" s="1"/>
  <c r="M14" i="40" a="1"/>
  <c r="M14" i="40" s="1"/>
  <c r="M13" i="40" a="1"/>
  <c r="M13" i="40" s="1"/>
  <c r="M12" i="40" a="1"/>
  <c r="M12" i="40" s="1"/>
  <c r="K31" i="40" a="1"/>
  <c r="K31" i="40" s="1"/>
  <c r="K30" i="40" a="1"/>
  <c r="K30" i="40" s="1"/>
  <c r="K29" i="40" a="1"/>
  <c r="K29" i="40" s="1"/>
  <c r="K28" i="40" a="1"/>
  <c r="K28" i="40" s="1"/>
  <c r="K27" i="40" a="1"/>
  <c r="K27" i="40" s="1"/>
  <c r="K26" i="40" a="1"/>
  <c r="K26" i="40" s="1"/>
  <c r="K25" i="40" a="1"/>
  <c r="K25" i="40" s="1"/>
  <c r="K24" i="40" a="1"/>
  <c r="K24" i="40" s="1"/>
  <c r="K23" i="40" a="1"/>
  <c r="K23" i="40" s="1"/>
  <c r="K22" i="40" a="1"/>
  <c r="K22" i="40" s="1"/>
  <c r="K21" i="40" a="1"/>
  <c r="K21" i="40" s="1"/>
  <c r="K20" i="40" a="1"/>
  <c r="K20" i="40" s="1"/>
  <c r="K19" i="40" a="1"/>
  <c r="K19" i="40" s="1"/>
  <c r="K18" i="40" a="1"/>
  <c r="K18" i="40" s="1"/>
  <c r="K17" i="40" a="1"/>
  <c r="K17" i="40" s="1"/>
  <c r="K16" i="40" a="1"/>
  <c r="K16" i="40" s="1"/>
  <c r="K15" i="40" a="1"/>
  <c r="K15" i="40" s="1"/>
  <c r="K14" i="40" a="1"/>
  <c r="K14" i="40" s="1"/>
  <c r="K13" i="40" a="1"/>
  <c r="K13" i="40" s="1"/>
  <c r="K12" i="40" a="1"/>
  <c r="K12" i="40" s="1"/>
  <c r="K11" i="40" a="1"/>
  <c r="K11" i="40" s="1"/>
  <c r="P81" i="65"/>
  <c r="P80" i="65"/>
  <c r="P77" i="65"/>
  <c r="P76" i="65"/>
  <c r="P73" i="65"/>
  <c r="P72" i="65"/>
  <c r="P69" i="65"/>
  <c r="P68" i="65"/>
  <c r="P24" i="39"/>
  <c r="R24" i="39" s="1"/>
  <c r="N72" i="65" s="1"/>
  <c r="P25" i="39"/>
  <c r="Q25" i="39" s="1"/>
  <c r="M76" i="65" s="1"/>
  <c r="P26" i="39"/>
  <c r="P23" i="39"/>
  <c r="R23" i="39" s="1"/>
  <c r="N68" i="65" s="1"/>
  <c r="D81" i="65"/>
  <c r="D80" i="65"/>
  <c r="D79" i="65"/>
  <c r="D78" i="65"/>
  <c r="D77" i="65"/>
  <c r="D76" i="65"/>
  <c r="D75" i="65"/>
  <c r="D74" i="65"/>
  <c r="D73" i="65"/>
  <c r="D72" i="65"/>
  <c r="D71" i="65"/>
  <c r="D70" i="65"/>
  <c r="D69" i="65"/>
  <c r="D68" i="65"/>
  <c r="D67" i="65"/>
  <c r="D66" i="65"/>
  <c r="C81" i="65"/>
  <c r="B81" i="65"/>
  <c r="A81" i="65"/>
  <c r="C80" i="65"/>
  <c r="B80" i="65"/>
  <c r="A80" i="65"/>
  <c r="C79" i="65"/>
  <c r="B79" i="65"/>
  <c r="A79" i="65"/>
  <c r="C78" i="65"/>
  <c r="B78" i="65"/>
  <c r="C77" i="65"/>
  <c r="B77" i="65"/>
  <c r="A77" i="65"/>
  <c r="C76" i="65"/>
  <c r="B76" i="65"/>
  <c r="A76" i="65"/>
  <c r="C75" i="65"/>
  <c r="B75" i="65"/>
  <c r="A75" i="65"/>
  <c r="C74" i="65"/>
  <c r="B74" i="65"/>
  <c r="C73" i="65"/>
  <c r="B73" i="65"/>
  <c r="A73" i="65"/>
  <c r="C72" i="65"/>
  <c r="B72" i="65"/>
  <c r="A72" i="65"/>
  <c r="C71" i="65"/>
  <c r="B71" i="65"/>
  <c r="A71" i="65"/>
  <c r="C70" i="65"/>
  <c r="B70" i="65"/>
  <c r="C69" i="65"/>
  <c r="B69" i="65"/>
  <c r="A69" i="65"/>
  <c r="C68" i="65"/>
  <c r="B68" i="65"/>
  <c r="A68" i="65"/>
  <c r="C67" i="65"/>
  <c r="B67" i="65"/>
  <c r="A67" i="65"/>
  <c r="C66" i="65"/>
  <c r="B66" i="65"/>
  <c r="R26" i="39" l="1"/>
  <c r="N80" i="65" s="1"/>
  <c r="Q26" i="39"/>
  <c r="M80" i="65" s="1"/>
  <c r="Q24" i="39"/>
  <c r="M72" i="65" s="1"/>
  <c r="R25" i="39"/>
  <c r="N76" i="65" s="1"/>
  <c r="Q23" i="39"/>
  <c r="M68" i="65" s="1"/>
  <c r="J41" i="113" l="1"/>
  <c r="J41" i="114"/>
  <c r="J41" i="116"/>
  <c r="J41" i="117"/>
  <c r="J41" i="118"/>
  <c r="J41" i="119"/>
  <c r="J41" i="120"/>
  <c r="J41" i="121"/>
  <c r="J41" i="122"/>
  <c r="J41" i="123"/>
  <c r="J41" i="124"/>
  <c r="J41" i="125"/>
  <c r="J41" i="126"/>
  <c r="J41" i="127"/>
  <c r="E8" i="39" l="1"/>
  <c r="D23" i="83" s="1"/>
  <c r="E22" i="39"/>
  <c r="R23" i="83" s="1"/>
  <c r="E21" i="39"/>
  <c r="Q23" i="83" s="1"/>
  <c r="E20" i="39"/>
  <c r="P23" i="83" s="1"/>
  <c r="E19" i="39"/>
  <c r="O23" i="83" s="1"/>
  <c r="E18" i="39"/>
  <c r="N23" i="83" s="1"/>
  <c r="E17" i="39"/>
  <c r="M23" i="83" s="1"/>
  <c r="E16" i="39"/>
  <c r="L23" i="83" s="1"/>
  <c r="E15" i="39"/>
  <c r="K23" i="83" s="1"/>
  <c r="E14" i="39"/>
  <c r="J23" i="83" s="1"/>
  <c r="E13" i="39"/>
  <c r="I23" i="83" s="1"/>
  <c r="E12" i="39"/>
  <c r="H23" i="83" s="1"/>
  <c r="E11" i="39"/>
  <c r="G23" i="83" s="1"/>
  <c r="E10" i="39"/>
  <c r="F23" i="83" s="1"/>
  <c r="E9" i="39"/>
  <c r="E23" i="83" s="1"/>
  <c r="J155" i="127"/>
  <c r="J132" i="127"/>
  <c r="J108" i="127"/>
  <c r="J107" i="127"/>
  <c r="J106" i="127"/>
  <c r="J105" i="127"/>
  <c r="J104" i="127"/>
  <c r="J103" i="127"/>
  <c r="J102" i="127"/>
  <c r="J101" i="127"/>
  <c r="J100" i="127"/>
  <c r="J99" i="127"/>
  <c r="J98" i="127"/>
  <c r="J97" i="127"/>
  <c r="J96" i="127"/>
  <c r="J95" i="127"/>
  <c r="J94" i="127"/>
  <c r="J93" i="127"/>
  <c r="J92" i="127"/>
  <c r="J91" i="127"/>
  <c r="H82" i="127"/>
  <c r="J82" i="127" s="1"/>
  <c r="H81" i="127"/>
  <c r="J81" i="127" s="1"/>
  <c r="H80" i="127"/>
  <c r="J80" i="127" s="1"/>
  <c r="H79" i="127"/>
  <c r="J79" i="127" s="1"/>
  <c r="H78" i="127"/>
  <c r="J78" i="127" s="1"/>
  <c r="H77" i="127"/>
  <c r="J77" i="127" s="1"/>
  <c r="H76" i="127"/>
  <c r="J76" i="127" s="1"/>
  <c r="H75" i="127"/>
  <c r="J75" i="127" s="1"/>
  <c r="H74" i="127"/>
  <c r="J74" i="127" s="1"/>
  <c r="H73" i="127"/>
  <c r="J73" i="127" s="1"/>
  <c r="H72" i="127"/>
  <c r="J72" i="127" s="1"/>
  <c r="H71" i="127"/>
  <c r="J71" i="127" s="1"/>
  <c r="H70" i="127"/>
  <c r="J70" i="127" s="1"/>
  <c r="H69" i="127"/>
  <c r="J69" i="127" s="1"/>
  <c r="H68" i="127"/>
  <c r="J68" i="127" s="1"/>
  <c r="K63" i="127"/>
  <c r="J63" i="127"/>
  <c r="K62" i="127"/>
  <c r="J62" i="127"/>
  <c r="K61" i="127"/>
  <c r="J61" i="127"/>
  <c r="K60" i="127"/>
  <c r="J60" i="127"/>
  <c r="K59" i="127"/>
  <c r="J59" i="127"/>
  <c r="K58" i="127"/>
  <c r="J58" i="127"/>
  <c r="K57" i="127"/>
  <c r="J57" i="127"/>
  <c r="K56" i="127"/>
  <c r="J56" i="127"/>
  <c r="K55" i="127"/>
  <c r="J55" i="127"/>
  <c r="K54" i="127"/>
  <c r="J54" i="127"/>
  <c r="K53" i="127"/>
  <c r="J53" i="127"/>
  <c r="K52" i="127"/>
  <c r="J52" i="127"/>
  <c r="K51" i="127"/>
  <c r="J51" i="127"/>
  <c r="K50" i="127"/>
  <c r="J50" i="127"/>
  <c r="K49" i="127"/>
  <c r="J49" i="127"/>
  <c r="J39" i="127"/>
  <c r="J38" i="127"/>
  <c r="J37" i="127"/>
  <c r="J36" i="127"/>
  <c r="J35" i="127"/>
  <c r="J34" i="127"/>
  <c r="J33" i="127"/>
  <c r="J32" i="127"/>
  <c r="J31" i="127"/>
  <c r="J30" i="127"/>
  <c r="J29" i="127"/>
  <c r="J28" i="127"/>
  <c r="J27" i="127"/>
  <c r="J26" i="127"/>
  <c r="J25" i="127"/>
  <c r="J24" i="127"/>
  <c r="J23" i="127"/>
  <c r="J22" i="127"/>
  <c r="J21" i="127"/>
  <c r="J20" i="127"/>
  <c r="J19" i="127"/>
  <c r="J18" i="127"/>
  <c r="J40" i="127" s="1"/>
  <c r="J43" i="127" s="1"/>
  <c r="F64" i="65" s="1"/>
  <c r="M5" i="127" a="1"/>
  <c r="M5" i="127" s="1"/>
  <c r="M7" i="127" s="1"/>
  <c r="J155" i="126"/>
  <c r="J132" i="126"/>
  <c r="J108" i="126"/>
  <c r="J107" i="126"/>
  <c r="J106" i="126"/>
  <c r="J105" i="126"/>
  <c r="J104" i="126"/>
  <c r="J103" i="126"/>
  <c r="J102" i="126"/>
  <c r="J101" i="126"/>
  <c r="J100" i="126"/>
  <c r="J99" i="126"/>
  <c r="J98" i="126"/>
  <c r="J97" i="126"/>
  <c r="J96" i="126"/>
  <c r="J95" i="126"/>
  <c r="J94" i="126"/>
  <c r="J93" i="126"/>
  <c r="J92" i="126"/>
  <c r="J91" i="126"/>
  <c r="H82" i="126"/>
  <c r="J82" i="126" s="1"/>
  <c r="H81" i="126"/>
  <c r="J81" i="126" s="1"/>
  <c r="H80" i="126"/>
  <c r="J80" i="126" s="1"/>
  <c r="H79" i="126"/>
  <c r="J79" i="126" s="1"/>
  <c r="H78" i="126"/>
  <c r="J78" i="126" s="1"/>
  <c r="H77" i="126"/>
  <c r="J77" i="126" s="1"/>
  <c r="H76" i="126"/>
  <c r="J76" i="126" s="1"/>
  <c r="H75" i="126"/>
  <c r="J75" i="126" s="1"/>
  <c r="H74" i="126"/>
  <c r="J74" i="126" s="1"/>
  <c r="H73" i="126"/>
  <c r="J73" i="126" s="1"/>
  <c r="H72" i="126"/>
  <c r="J72" i="126" s="1"/>
  <c r="H71" i="126"/>
  <c r="J71" i="126" s="1"/>
  <c r="H70" i="126"/>
  <c r="J70" i="126" s="1"/>
  <c r="H69" i="126"/>
  <c r="J69" i="126" s="1"/>
  <c r="H68" i="126"/>
  <c r="J68" i="126" s="1"/>
  <c r="K63" i="126"/>
  <c r="J63" i="126"/>
  <c r="K62" i="126"/>
  <c r="J62" i="126"/>
  <c r="K61" i="126"/>
  <c r="J61" i="126"/>
  <c r="K60" i="126"/>
  <c r="J60" i="126"/>
  <c r="K59" i="126"/>
  <c r="J59" i="126"/>
  <c r="K58" i="126"/>
  <c r="J58" i="126"/>
  <c r="K57" i="126"/>
  <c r="J57" i="126"/>
  <c r="K56" i="126"/>
  <c r="J56" i="126"/>
  <c r="K55" i="126"/>
  <c r="J55" i="126"/>
  <c r="K54" i="126"/>
  <c r="J54" i="126"/>
  <c r="K53" i="126"/>
  <c r="J53" i="126"/>
  <c r="K52" i="126"/>
  <c r="J52" i="126"/>
  <c r="K51" i="126"/>
  <c r="J51" i="126"/>
  <c r="K50" i="126"/>
  <c r="J50" i="126"/>
  <c r="K49" i="126"/>
  <c r="J49" i="126"/>
  <c r="J39" i="126"/>
  <c r="J38" i="126"/>
  <c r="J37" i="126"/>
  <c r="J36" i="126"/>
  <c r="J35" i="126"/>
  <c r="J34" i="126"/>
  <c r="J33" i="126"/>
  <c r="J32" i="126"/>
  <c r="J31" i="126"/>
  <c r="J30" i="126"/>
  <c r="J29" i="126"/>
  <c r="J28" i="126"/>
  <c r="J27" i="126"/>
  <c r="J26" i="126"/>
  <c r="J25" i="126"/>
  <c r="J24" i="126"/>
  <c r="J23" i="126"/>
  <c r="J22" i="126"/>
  <c r="J21" i="126"/>
  <c r="J20" i="126"/>
  <c r="J19" i="126"/>
  <c r="J18" i="126"/>
  <c r="J40" i="126" s="1"/>
  <c r="J43" i="126" s="1"/>
  <c r="F60" i="65" s="1"/>
  <c r="M5" i="126" a="1"/>
  <c r="M5" i="126" s="1"/>
  <c r="J155" i="125"/>
  <c r="J132" i="125"/>
  <c r="J108" i="125"/>
  <c r="J107" i="125"/>
  <c r="J106" i="125"/>
  <c r="J105" i="125"/>
  <c r="J104" i="125"/>
  <c r="J103" i="125"/>
  <c r="J102" i="125"/>
  <c r="J101" i="125"/>
  <c r="J100" i="125"/>
  <c r="J99" i="125"/>
  <c r="J98" i="125"/>
  <c r="J97" i="125"/>
  <c r="J96" i="125"/>
  <c r="J95" i="125"/>
  <c r="J94" i="125"/>
  <c r="J93" i="125"/>
  <c r="J92" i="125"/>
  <c r="J91" i="125"/>
  <c r="H82" i="125"/>
  <c r="J82" i="125" s="1"/>
  <c r="H81" i="125"/>
  <c r="J81" i="125" s="1"/>
  <c r="H80" i="125"/>
  <c r="J80" i="125" s="1"/>
  <c r="H79" i="125"/>
  <c r="J79" i="125" s="1"/>
  <c r="H78" i="125"/>
  <c r="J78" i="125" s="1"/>
  <c r="H77" i="125"/>
  <c r="J77" i="125" s="1"/>
  <c r="H76" i="125"/>
  <c r="J76" i="125" s="1"/>
  <c r="H75" i="125"/>
  <c r="J75" i="125" s="1"/>
  <c r="H74" i="125"/>
  <c r="J74" i="125" s="1"/>
  <c r="H73" i="125"/>
  <c r="J73" i="125" s="1"/>
  <c r="H72" i="125"/>
  <c r="J72" i="125" s="1"/>
  <c r="H71" i="125"/>
  <c r="J71" i="125" s="1"/>
  <c r="H70" i="125"/>
  <c r="J70" i="125" s="1"/>
  <c r="H69" i="125"/>
  <c r="J69" i="125" s="1"/>
  <c r="H68" i="125"/>
  <c r="J68" i="125" s="1"/>
  <c r="K63" i="125"/>
  <c r="J63" i="125"/>
  <c r="K62" i="125"/>
  <c r="J62" i="125"/>
  <c r="K61" i="125"/>
  <c r="J61" i="125"/>
  <c r="K60" i="125"/>
  <c r="J60" i="125"/>
  <c r="K59" i="125"/>
  <c r="J59" i="125"/>
  <c r="K58" i="125"/>
  <c r="J58" i="125"/>
  <c r="K57" i="125"/>
  <c r="J57" i="125"/>
  <c r="K56" i="125"/>
  <c r="J56" i="125"/>
  <c r="K55" i="125"/>
  <c r="J55" i="125"/>
  <c r="K54" i="125"/>
  <c r="J54" i="125"/>
  <c r="K53" i="125"/>
  <c r="J53" i="125"/>
  <c r="K52" i="125"/>
  <c r="J52" i="125"/>
  <c r="K51" i="125"/>
  <c r="J51" i="125"/>
  <c r="K50" i="125"/>
  <c r="J50" i="125"/>
  <c r="K49" i="125"/>
  <c r="J49" i="125"/>
  <c r="J39" i="125"/>
  <c r="J38" i="125"/>
  <c r="J37" i="125"/>
  <c r="J36" i="125"/>
  <c r="J35" i="125"/>
  <c r="J34" i="125"/>
  <c r="J33" i="125"/>
  <c r="J32" i="125"/>
  <c r="J31" i="125"/>
  <c r="J30" i="125"/>
  <c r="J29" i="125"/>
  <c r="J28" i="125"/>
  <c r="J27" i="125"/>
  <c r="J26" i="125"/>
  <c r="J25" i="125"/>
  <c r="J24" i="125"/>
  <c r="J23" i="125"/>
  <c r="J22" i="125"/>
  <c r="J21" i="125"/>
  <c r="J20" i="125"/>
  <c r="J19" i="125"/>
  <c r="J18" i="125"/>
  <c r="J40" i="125" s="1"/>
  <c r="J43" i="125" s="1"/>
  <c r="F56" i="65" s="1"/>
  <c r="M5" i="125" a="1"/>
  <c r="M5" i="125" s="1"/>
  <c r="J155" i="124"/>
  <c r="J132" i="124"/>
  <c r="J108" i="124"/>
  <c r="J107" i="124"/>
  <c r="J106" i="124"/>
  <c r="J105" i="124"/>
  <c r="J104" i="124"/>
  <c r="J103" i="124"/>
  <c r="J102" i="124"/>
  <c r="J101" i="124"/>
  <c r="J100" i="124"/>
  <c r="J99" i="124"/>
  <c r="J98" i="124"/>
  <c r="J97" i="124"/>
  <c r="J96" i="124"/>
  <c r="J95" i="124"/>
  <c r="J94" i="124"/>
  <c r="J93" i="124"/>
  <c r="J92" i="124"/>
  <c r="J91" i="124"/>
  <c r="H82" i="124"/>
  <c r="J82" i="124" s="1"/>
  <c r="H81" i="124"/>
  <c r="J81" i="124" s="1"/>
  <c r="H80" i="124"/>
  <c r="J80" i="124" s="1"/>
  <c r="H79" i="124"/>
  <c r="J79" i="124" s="1"/>
  <c r="H78" i="124"/>
  <c r="J78" i="124" s="1"/>
  <c r="H77" i="124"/>
  <c r="J77" i="124" s="1"/>
  <c r="H76" i="124"/>
  <c r="J76" i="124" s="1"/>
  <c r="H75" i="124"/>
  <c r="J75" i="124" s="1"/>
  <c r="H74" i="124"/>
  <c r="J74" i="124" s="1"/>
  <c r="H73" i="124"/>
  <c r="J73" i="124" s="1"/>
  <c r="H72" i="124"/>
  <c r="J72" i="124" s="1"/>
  <c r="H71" i="124"/>
  <c r="J71" i="124" s="1"/>
  <c r="H70" i="124"/>
  <c r="J70" i="124" s="1"/>
  <c r="H69" i="124"/>
  <c r="J69" i="124" s="1"/>
  <c r="H68" i="124"/>
  <c r="J68" i="124" s="1"/>
  <c r="K63" i="124"/>
  <c r="J63" i="124"/>
  <c r="K62" i="124"/>
  <c r="J62" i="124"/>
  <c r="K61" i="124"/>
  <c r="J61" i="124"/>
  <c r="K60" i="124"/>
  <c r="J60" i="124"/>
  <c r="K59" i="124"/>
  <c r="J59" i="124"/>
  <c r="K58" i="124"/>
  <c r="J58" i="124"/>
  <c r="K57" i="124"/>
  <c r="J57" i="124"/>
  <c r="K56" i="124"/>
  <c r="J56" i="124"/>
  <c r="K55" i="124"/>
  <c r="J55" i="124"/>
  <c r="K54" i="124"/>
  <c r="J54" i="124"/>
  <c r="K53" i="124"/>
  <c r="J53" i="124"/>
  <c r="K52" i="124"/>
  <c r="J52" i="124"/>
  <c r="K51" i="124"/>
  <c r="J51" i="124"/>
  <c r="K50" i="124"/>
  <c r="J50" i="124"/>
  <c r="K49" i="124"/>
  <c r="J49" i="124"/>
  <c r="J39" i="124"/>
  <c r="J38" i="124"/>
  <c r="J37" i="124"/>
  <c r="J36" i="124"/>
  <c r="J35" i="124"/>
  <c r="J34" i="124"/>
  <c r="J33" i="124"/>
  <c r="J32" i="124"/>
  <c r="J31" i="124"/>
  <c r="J30" i="124"/>
  <c r="J29" i="124"/>
  <c r="J28" i="124"/>
  <c r="J27" i="124"/>
  <c r="J26" i="124"/>
  <c r="J25" i="124"/>
  <c r="J24" i="124"/>
  <c r="J23" i="124"/>
  <c r="J22" i="124"/>
  <c r="J21" i="124"/>
  <c r="J20" i="124"/>
  <c r="J19" i="124"/>
  <c r="J18" i="124"/>
  <c r="J40" i="124" s="1"/>
  <c r="J43" i="124" s="1"/>
  <c r="F52" i="65" s="1"/>
  <c r="M5" i="124" a="1"/>
  <c r="M5" i="124" s="1"/>
  <c r="J155" i="123"/>
  <c r="J132" i="123"/>
  <c r="J108" i="123"/>
  <c r="J107" i="123"/>
  <c r="J106" i="123"/>
  <c r="J105" i="123"/>
  <c r="J104" i="123"/>
  <c r="J103" i="123"/>
  <c r="J102" i="123"/>
  <c r="J101" i="123"/>
  <c r="J100" i="123"/>
  <c r="J99" i="123"/>
  <c r="J98" i="123"/>
  <c r="J97" i="123"/>
  <c r="J96" i="123"/>
  <c r="J95" i="123"/>
  <c r="J94" i="123"/>
  <c r="J93" i="123"/>
  <c r="J92" i="123"/>
  <c r="J91" i="123"/>
  <c r="H82" i="123"/>
  <c r="J82" i="123" s="1"/>
  <c r="H81" i="123"/>
  <c r="J81" i="123" s="1"/>
  <c r="H80" i="123"/>
  <c r="J80" i="123" s="1"/>
  <c r="H79" i="123"/>
  <c r="J79" i="123" s="1"/>
  <c r="H78" i="123"/>
  <c r="J78" i="123" s="1"/>
  <c r="H77" i="123"/>
  <c r="J77" i="123" s="1"/>
  <c r="H76" i="123"/>
  <c r="J76" i="123" s="1"/>
  <c r="H75" i="123"/>
  <c r="J75" i="123" s="1"/>
  <c r="H74" i="123"/>
  <c r="J74" i="123" s="1"/>
  <c r="H73" i="123"/>
  <c r="J73" i="123" s="1"/>
  <c r="H72" i="123"/>
  <c r="J72" i="123" s="1"/>
  <c r="H71" i="123"/>
  <c r="J71" i="123" s="1"/>
  <c r="H70" i="123"/>
  <c r="J70" i="123" s="1"/>
  <c r="H69" i="123"/>
  <c r="J69" i="123" s="1"/>
  <c r="H68" i="123"/>
  <c r="J68" i="123" s="1"/>
  <c r="K63" i="123"/>
  <c r="J63" i="123"/>
  <c r="K62" i="123"/>
  <c r="J62" i="123"/>
  <c r="K61" i="123"/>
  <c r="J61" i="123"/>
  <c r="K60" i="123"/>
  <c r="J60" i="123"/>
  <c r="K59" i="123"/>
  <c r="J59" i="123"/>
  <c r="K58" i="123"/>
  <c r="J58" i="123"/>
  <c r="K57" i="123"/>
  <c r="J57" i="123"/>
  <c r="K56" i="123"/>
  <c r="J56" i="123"/>
  <c r="K55" i="123"/>
  <c r="J55" i="123"/>
  <c r="K54" i="123"/>
  <c r="J54" i="123"/>
  <c r="K53" i="123"/>
  <c r="J53" i="123"/>
  <c r="K52" i="123"/>
  <c r="J52" i="123"/>
  <c r="K51" i="123"/>
  <c r="J51" i="123"/>
  <c r="K50" i="123"/>
  <c r="J50" i="123"/>
  <c r="K49" i="123"/>
  <c r="J49" i="123"/>
  <c r="J39" i="123"/>
  <c r="J38" i="123"/>
  <c r="J37" i="123"/>
  <c r="J36" i="123"/>
  <c r="J35" i="123"/>
  <c r="J34" i="123"/>
  <c r="J33" i="123"/>
  <c r="J32" i="123"/>
  <c r="J31" i="123"/>
  <c r="J30" i="123"/>
  <c r="J29" i="123"/>
  <c r="J28" i="123"/>
  <c r="J27" i="123"/>
  <c r="J26" i="123"/>
  <c r="J25" i="123"/>
  <c r="J24" i="123"/>
  <c r="J23" i="123"/>
  <c r="J22" i="123"/>
  <c r="J21" i="123"/>
  <c r="J20" i="123"/>
  <c r="J19" i="123"/>
  <c r="J18" i="123"/>
  <c r="J40" i="123" s="1"/>
  <c r="J43" i="123" s="1"/>
  <c r="F48" i="65" s="1"/>
  <c r="M5" i="123" a="1"/>
  <c r="M5" i="123" s="1"/>
  <c r="J155" i="122"/>
  <c r="J132" i="122"/>
  <c r="J108" i="122"/>
  <c r="J107" i="122"/>
  <c r="J106" i="122"/>
  <c r="J105" i="122"/>
  <c r="J104" i="122"/>
  <c r="J103" i="122"/>
  <c r="J102" i="122"/>
  <c r="J101" i="122"/>
  <c r="J100" i="122"/>
  <c r="J99" i="122"/>
  <c r="J98" i="122"/>
  <c r="J97" i="122"/>
  <c r="J96" i="122"/>
  <c r="J95" i="122"/>
  <c r="J94" i="122"/>
  <c r="J93" i="122"/>
  <c r="J92" i="122"/>
  <c r="J91" i="122"/>
  <c r="H82" i="122"/>
  <c r="J82" i="122" s="1"/>
  <c r="H81" i="122"/>
  <c r="J81" i="122" s="1"/>
  <c r="H80" i="122"/>
  <c r="J80" i="122" s="1"/>
  <c r="H79" i="122"/>
  <c r="J79" i="122" s="1"/>
  <c r="H78" i="122"/>
  <c r="J78" i="122" s="1"/>
  <c r="H77" i="122"/>
  <c r="J77" i="122" s="1"/>
  <c r="H76" i="122"/>
  <c r="J76" i="122" s="1"/>
  <c r="H75" i="122"/>
  <c r="J75" i="122" s="1"/>
  <c r="H74" i="122"/>
  <c r="J74" i="122" s="1"/>
  <c r="H73" i="122"/>
  <c r="J73" i="122" s="1"/>
  <c r="H72" i="122"/>
  <c r="J72" i="122" s="1"/>
  <c r="H71" i="122"/>
  <c r="J71" i="122" s="1"/>
  <c r="H70" i="122"/>
  <c r="J70" i="122" s="1"/>
  <c r="H69" i="122"/>
  <c r="J69" i="122" s="1"/>
  <c r="H68" i="122"/>
  <c r="J68" i="122" s="1"/>
  <c r="K63" i="122"/>
  <c r="J63" i="122"/>
  <c r="K62" i="122"/>
  <c r="J62" i="122"/>
  <c r="K61" i="122"/>
  <c r="J61" i="122"/>
  <c r="K60" i="122"/>
  <c r="J60" i="122"/>
  <c r="K59" i="122"/>
  <c r="J59" i="122"/>
  <c r="K58" i="122"/>
  <c r="J58" i="122"/>
  <c r="K57" i="122"/>
  <c r="J57" i="122"/>
  <c r="K56" i="122"/>
  <c r="J56" i="122"/>
  <c r="K55" i="122"/>
  <c r="J55" i="122"/>
  <c r="K54" i="122"/>
  <c r="J54" i="122"/>
  <c r="K53" i="122"/>
  <c r="J53" i="122"/>
  <c r="K52" i="122"/>
  <c r="J52" i="122"/>
  <c r="K51" i="122"/>
  <c r="J51" i="122"/>
  <c r="K50" i="122"/>
  <c r="J50" i="122"/>
  <c r="K49" i="122"/>
  <c r="J49" i="122"/>
  <c r="J39" i="122"/>
  <c r="J38" i="122"/>
  <c r="J37" i="122"/>
  <c r="J36" i="122"/>
  <c r="J35" i="122"/>
  <c r="J34" i="122"/>
  <c r="J33" i="122"/>
  <c r="J32" i="122"/>
  <c r="J31" i="122"/>
  <c r="J30" i="122"/>
  <c r="J29" i="122"/>
  <c r="J28" i="122"/>
  <c r="J27" i="122"/>
  <c r="J26" i="122"/>
  <c r="J25" i="122"/>
  <c r="J24" i="122"/>
  <c r="J23" i="122"/>
  <c r="J22" i="122"/>
  <c r="J21" i="122"/>
  <c r="J20" i="122"/>
  <c r="J19" i="122"/>
  <c r="J18" i="122"/>
  <c r="J40" i="122" s="1"/>
  <c r="J43" i="122" s="1"/>
  <c r="F44" i="65" s="1"/>
  <c r="M5" i="122" a="1"/>
  <c r="M5" i="122" s="1"/>
  <c r="J155" i="121"/>
  <c r="J132" i="121"/>
  <c r="J108" i="121"/>
  <c r="J107" i="121"/>
  <c r="J106" i="121"/>
  <c r="J105" i="121"/>
  <c r="J104" i="121"/>
  <c r="J103" i="121"/>
  <c r="J102" i="121"/>
  <c r="J101" i="121"/>
  <c r="J100" i="121"/>
  <c r="J99" i="121"/>
  <c r="J98" i="121"/>
  <c r="J97" i="121"/>
  <c r="J96" i="121"/>
  <c r="J95" i="121"/>
  <c r="J94" i="121"/>
  <c r="J93" i="121"/>
  <c r="J92" i="121"/>
  <c r="J91" i="121"/>
  <c r="H82" i="121"/>
  <c r="J82" i="121" s="1"/>
  <c r="H81" i="121"/>
  <c r="J81" i="121" s="1"/>
  <c r="H80" i="121"/>
  <c r="J80" i="121" s="1"/>
  <c r="H79" i="121"/>
  <c r="J79" i="121" s="1"/>
  <c r="H78" i="121"/>
  <c r="J78" i="121" s="1"/>
  <c r="H77" i="121"/>
  <c r="J77" i="121" s="1"/>
  <c r="H76" i="121"/>
  <c r="J76" i="121" s="1"/>
  <c r="H75" i="121"/>
  <c r="J75" i="121" s="1"/>
  <c r="H74" i="121"/>
  <c r="J74" i="121" s="1"/>
  <c r="H73" i="121"/>
  <c r="J73" i="121" s="1"/>
  <c r="H72" i="121"/>
  <c r="J72" i="121" s="1"/>
  <c r="H71" i="121"/>
  <c r="J71" i="121" s="1"/>
  <c r="H70" i="121"/>
  <c r="J70" i="121" s="1"/>
  <c r="H69" i="121"/>
  <c r="J69" i="121" s="1"/>
  <c r="H68" i="121"/>
  <c r="J68" i="121" s="1"/>
  <c r="K63" i="121"/>
  <c r="J63" i="121"/>
  <c r="K62" i="121"/>
  <c r="J62" i="121"/>
  <c r="K61" i="121"/>
  <c r="J61" i="121"/>
  <c r="K60" i="121"/>
  <c r="J60" i="121"/>
  <c r="K59" i="121"/>
  <c r="J59" i="121"/>
  <c r="K58" i="121"/>
  <c r="J58" i="121"/>
  <c r="K57" i="121"/>
  <c r="J57" i="121"/>
  <c r="K56" i="121"/>
  <c r="J56" i="121"/>
  <c r="K55" i="121"/>
  <c r="J55" i="121"/>
  <c r="K54" i="121"/>
  <c r="J54" i="121"/>
  <c r="K53" i="121"/>
  <c r="J53" i="121"/>
  <c r="K52" i="121"/>
  <c r="J52" i="121"/>
  <c r="K51" i="121"/>
  <c r="J51" i="121"/>
  <c r="K50" i="121"/>
  <c r="J50" i="121"/>
  <c r="K49" i="121"/>
  <c r="J49" i="121"/>
  <c r="J39" i="121"/>
  <c r="J38" i="121"/>
  <c r="J37" i="121"/>
  <c r="J36" i="121"/>
  <c r="J35" i="121"/>
  <c r="J34" i="121"/>
  <c r="J33" i="121"/>
  <c r="J32" i="121"/>
  <c r="J31" i="121"/>
  <c r="J30" i="121"/>
  <c r="J29" i="121"/>
  <c r="J28" i="121"/>
  <c r="J27" i="121"/>
  <c r="J26" i="121"/>
  <c r="J25" i="121"/>
  <c r="J24" i="121"/>
  <c r="J23" i="121"/>
  <c r="J22" i="121"/>
  <c r="J21" i="121"/>
  <c r="J20" i="121"/>
  <c r="J19" i="121"/>
  <c r="J18" i="121"/>
  <c r="J40" i="121" s="1"/>
  <c r="J43" i="121" s="1"/>
  <c r="F40" i="65" s="1"/>
  <c r="M5" i="121" a="1"/>
  <c r="M5" i="121" s="1"/>
  <c r="M7" i="121" s="1"/>
  <c r="J155" i="120"/>
  <c r="J132" i="120"/>
  <c r="J108" i="120"/>
  <c r="J107" i="120"/>
  <c r="J106" i="120"/>
  <c r="J105" i="120"/>
  <c r="J104" i="120"/>
  <c r="J103" i="120"/>
  <c r="J102" i="120"/>
  <c r="J101" i="120"/>
  <c r="J100" i="120"/>
  <c r="J99" i="120"/>
  <c r="J98" i="120"/>
  <c r="J97" i="120"/>
  <c r="J96" i="120"/>
  <c r="J95" i="120"/>
  <c r="J94" i="120"/>
  <c r="J93" i="120"/>
  <c r="J92" i="120"/>
  <c r="J91" i="120"/>
  <c r="H82" i="120"/>
  <c r="J82" i="120" s="1"/>
  <c r="H81" i="120"/>
  <c r="J81" i="120" s="1"/>
  <c r="H80" i="120"/>
  <c r="J80" i="120" s="1"/>
  <c r="H79" i="120"/>
  <c r="J79" i="120" s="1"/>
  <c r="H78" i="120"/>
  <c r="J78" i="120" s="1"/>
  <c r="H77" i="120"/>
  <c r="J77" i="120" s="1"/>
  <c r="H76" i="120"/>
  <c r="J76" i="120" s="1"/>
  <c r="H75" i="120"/>
  <c r="J75" i="120" s="1"/>
  <c r="H74" i="120"/>
  <c r="J74" i="120" s="1"/>
  <c r="H73" i="120"/>
  <c r="J73" i="120" s="1"/>
  <c r="H72" i="120"/>
  <c r="J72" i="120" s="1"/>
  <c r="H71" i="120"/>
  <c r="J71" i="120" s="1"/>
  <c r="H70" i="120"/>
  <c r="J70" i="120" s="1"/>
  <c r="H69" i="120"/>
  <c r="J69" i="120" s="1"/>
  <c r="H68" i="120"/>
  <c r="J68" i="120" s="1"/>
  <c r="K63" i="120"/>
  <c r="J63" i="120"/>
  <c r="K62" i="120"/>
  <c r="J62" i="120"/>
  <c r="K61" i="120"/>
  <c r="J61" i="120"/>
  <c r="K60" i="120"/>
  <c r="J60" i="120"/>
  <c r="K59" i="120"/>
  <c r="J59" i="120"/>
  <c r="K58" i="120"/>
  <c r="J58" i="120"/>
  <c r="K57" i="120"/>
  <c r="J57" i="120"/>
  <c r="K56" i="120"/>
  <c r="J56" i="120"/>
  <c r="K55" i="120"/>
  <c r="J55" i="120"/>
  <c r="K54" i="120"/>
  <c r="J54" i="120"/>
  <c r="K53" i="120"/>
  <c r="J53" i="120"/>
  <c r="K52" i="120"/>
  <c r="J52" i="120"/>
  <c r="K51" i="120"/>
  <c r="J51" i="120"/>
  <c r="K50" i="120"/>
  <c r="J50" i="120"/>
  <c r="K49" i="120"/>
  <c r="J49" i="120"/>
  <c r="J39" i="120"/>
  <c r="J38" i="120"/>
  <c r="J37" i="120"/>
  <c r="J36" i="120"/>
  <c r="J35" i="120"/>
  <c r="J34" i="120"/>
  <c r="J33" i="120"/>
  <c r="J32" i="120"/>
  <c r="J31" i="120"/>
  <c r="J30" i="120"/>
  <c r="J29" i="120"/>
  <c r="J28" i="120"/>
  <c r="J27" i="120"/>
  <c r="J26" i="120"/>
  <c r="J25" i="120"/>
  <c r="J24" i="120"/>
  <c r="J23" i="120"/>
  <c r="J22" i="120"/>
  <c r="J21" i="120"/>
  <c r="J20" i="120"/>
  <c r="J19" i="120"/>
  <c r="J18" i="120"/>
  <c r="J40" i="120" s="1"/>
  <c r="J43" i="120" s="1"/>
  <c r="F36" i="65" s="1"/>
  <c r="M5" i="120" a="1"/>
  <c r="M5" i="120" s="1"/>
  <c r="J155" i="119"/>
  <c r="J132" i="119"/>
  <c r="J108" i="119"/>
  <c r="J107" i="119"/>
  <c r="J106" i="119"/>
  <c r="J105" i="119"/>
  <c r="J104" i="119"/>
  <c r="J103" i="119"/>
  <c r="J102" i="119"/>
  <c r="J101" i="119"/>
  <c r="J100" i="119"/>
  <c r="J99" i="119"/>
  <c r="J98" i="119"/>
  <c r="J97" i="119"/>
  <c r="J96" i="119"/>
  <c r="J95" i="119"/>
  <c r="J94" i="119"/>
  <c r="J93" i="119"/>
  <c r="J92" i="119"/>
  <c r="J91" i="119"/>
  <c r="H82" i="119"/>
  <c r="J82" i="119" s="1"/>
  <c r="H81" i="119"/>
  <c r="J81" i="119" s="1"/>
  <c r="H80" i="119"/>
  <c r="J80" i="119" s="1"/>
  <c r="H79" i="119"/>
  <c r="J79" i="119" s="1"/>
  <c r="H78" i="119"/>
  <c r="J78" i="119" s="1"/>
  <c r="H77" i="119"/>
  <c r="J77" i="119" s="1"/>
  <c r="H76" i="119"/>
  <c r="J76" i="119" s="1"/>
  <c r="H75" i="119"/>
  <c r="J75" i="119" s="1"/>
  <c r="H74" i="119"/>
  <c r="J74" i="119" s="1"/>
  <c r="H73" i="119"/>
  <c r="J73" i="119" s="1"/>
  <c r="H72" i="119"/>
  <c r="J72" i="119" s="1"/>
  <c r="H71" i="119"/>
  <c r="J71" i="119" s="1"/>
  <c r="H70" i="119"/>
  <c r="J70" i="119" s="1"/>
  <c r="H69" i="119"/>
  <c r="J69" i="119" s="1"/>
  <c r="H68" i="119"/>
  <c r="J68" i="119" s="1"/>
  <c r="K63" i="119"/>
  <c r="J63" i="119"/>
  <c r="K62" i="119"/>
  <c r="J62" i="119"/>
  <c r="K61" i="119"/>
  <c r="J61" i="119"/>
  <c r="K60" i="119"/>
  <c r="J60" i="119"/>
  <c r="K59" i="119"/>
  <c r="J59" i="119"/>
  <c r="K58" i="119"/>
  <c r="J58" i="119"/>
  <c r="K57" i="119"/>
  <c r="J57" i="119"/>
  <c r="K56" i="119"/>
  <c r="J56" i="119"/>
  <c r="K55" i="119"/>
  <c r="J55" i="119"/>
  <c r="K54" i="119"/>
  <c r="J54" i="119"/>
  <c r="K53" i="119"/>
  <c r="J53" i="119"/>
  <c r="K52" i="119"/>
  <c r="J52" i="119"/>
  <c r="K51" i="119"/>
  <c r="J51" i="119"/>
  <c r="K50" i="119"/>
  <c r="J50" i="119"/>
  <c r="K49" i="119"/>
  <c r="J49" i="119"/>
  <c r="J39" i="119"/>
  <c r="J38" i="119"/>
  <c r="J37" i="119"/>
  <c r="J36" i="119"/>
  <c r="J35" i="119"/>
  <c r="J34" i="119"/>
  <c r="J33" i="119"/>
  <c r="J32" i="119"/>
  <c r="J31" i="119"/>
  <c r="J30" i="119"/>
  <c r="J29" i="119"/>
  <c r="J28" i="119"/>
  <c r="J27" i="119"/>
  <c r="J26" i="119"/>
  <c r="J25" i="119"/>
  <c r="J24" i="119"/>
  <c r="J23" i="119"/>
  <c r="J22" i="119"/>
  <c r="J21" i="119"/>
  <c r="J20" i="119"/>
  <c r="J19" i="119"/>
  <c r="J18" i="119"/>
  <c r="J40" i="119" s="1"/>
  <c r="J43" i="119" s="1"/>
  <c r="F32" i="65" s="1"/>
  <c r="M5" i="119" a="1"/>
  <c r="M5" i="119" s="1"/>
  <c r="J155" i="118"/>
  <c r="J132" i="118"/>
  <c r="J108" i="118"/>
  <c r="J107" i="118"/>
  <c r="J106" i="118"/>
  <c r="J105" i="118"/>
  <c r="J104" i="118"/>
  <c r="J103" i="118"/>
  <c r="J102" i="118"/>
  <c r="J101" i="118"/>
  <c r="J100" i="118"/>
  <c r="J99" i="118"/>
  <c r="J98" i="118"/>
  <c r="J97" i="118"/>
  <c r="J96" i="118"/>
  <c r="J95" i="118"/>
  <c r="J94" i="118"/>
  <c r="J93" i="118"/>
  <c r="J92" i="118"/>
  <c r="J91" i="118"/>
  <c r="H82" i="118"/>
  <c r="J82" i="118" s="1"/>
  <c r="H81" i="118"/>
  <c r="J81" i="118" s="1"/>
  <c r="H80" i="118"/>
  <c r="J80" i="118" s="1"/>
  <c r="H79" i="118"/>
  <c r="J79" i="118" s="1"/>
  <c r="H78" i="118"/>
  <c r="J78" i="118" s="1"/>
  <c r="H77" i="118"/>
  <c r="J77" i="118" s="1"/>
  <c r="H76" i="118"/>
  <c r="J76" i="118" s="1"/>
  <c r="H75" i="118"/>
  <c r="J75" i="118" s="1"/>
  <c r="H74" i="118"/>
  <c r="J74" i="118" s="1"/>
  <c r="H73" i="118"/>
  <c r="J73" i="118" s="1"/>
  <c r="H72" i="118"/>
  <c r="J72" i="118" s="1"/>
  <c r="H71" i="118"/>
  <c r="J71" i="118" s="1"/>
  <c r="H70" i="118"/>
  <c r="J70" i="118" s="1"/>
  <c r="H69" i="118"/>
  <c r="J69" i="118" s="1"/>
  <c r="H68" i="118"/>
  <c r="J68" i="118" s="1"/>
  <c r="K63" i="118"/>
  <c r="J63" i="118"/>
  <c r="K62" i="118"/>
  <c r="J62" i="118"/>
  <c r="K61" i="118"/>
  <c r="J61" i="118"/>
  <c r="K60" i="118"/>
  <c r="J60" i="118"/>
  <c r="K59" i="118"/>
  <c r="J59" i="118"/>
  <c r="K58" i="118"/>
  <c r="J58" i="118"/>
  <c r="K57" i="118"/>
  <c r="J57" i="118"/>
  <c r="K56" i="118"/>
  <c r="J56" i="118"/>
  <c r="K55" i="118"/>
  <c r="J55" i="118"/>
  <c r="K54" i="118"/>
  <c r="J54" i="118"/>
  <c r="K53" i="118"/>
  <c r="J53" i="118"/>
  <c r="K52" i="118"/>
  <c r="J52" i="118"/>
  <c r="K51" i="118"/>
  <c r="J51" i="118"/>
  <c r="K50" i="118"/>
  <c r="J50" i="118"/>
  <c r="K49" i="118"/>
  <c r="J49" i="118"/>
  <c r="J39" i="118"/>
  <c r="J38" i="118"/>
  <c r="J37" i="118"/>
  <c r="J36" i="118"/>
  <c r="J35" i="118"/>
  <c r="J34" i="118"/>
  <c r="J33" i="118"/>
  <c r="J32" i="118"/>
  <c r="J31" i="118"/>
  <c r="J30" i="118"/>
  <c r="J29" i="118"/>
  <c r="J28" i="118"/>
  <c r="J27" i="118"/>
  <c r="J26" i="118"/>
  <c r="J25" i="118"/>
  <c r="J24" i="118"/>
  <c r="J23" i="118"/>
  <c r="J22" i="118"/>
  <c r="J21" i="118"/>
  <c r="J20" i="118"/>
  <c r="J19" i="118"/>
  <c r="J18" i="118"/>
  <c r="J40" i="118" s="1"/>
  <c r="J43" i="118" s="1"/>
  <c r="F28" i="65" s="1"/>
  <c r="M5" i="118" a="1"/>
  <c r="M5" i="118" s="1"/>
  <c r="J155" i="117"/>
  <c r="J132" i="117"/>
  <c r="J108" i="117"/>
  <c r="J107" i="117"/>
  <c r="J106" i="117"/>
  <c r="J105" i="117"/>
  <c r="J104" i="117"/>
  <c r="J103" i="117"/>
  <c r="J102" i="117"/>
  <c r="J101" i="117"/>
  <c r="J100" i="117"/>
  <c r="J99" i="117"/>
  <c r="J98" i="117"/>
  <c r="J97" i="117"/>
  <c r="J96" i="117"/>
  <c r="J95" i="117"/>
  <c r="J94" i="117"/>
  <c r="J93" i="117"/>
  <c r="J92" i="117"/>
  <c r="J91" i="117"/>
  <c r="H82" i="117"/>
  <c r="J82" i="117" s="1"/>
  <c r="H81" i="117"/>
  <c r="J81" i="117" s="1"/>
  <c r="H80" i="117"/>
  <c r="J80" i="117" s="1"/>
  <c r="H79" i="117"/>
  <c r="J79" i="117" s="1"/>
  <c r="H78" i="117"/>
  <c r="J78" i="117" s="1"/>
  <c r="H77" i="117"/>
  <c r="J77" i="117" s="1"/>
  <c r="H76" i="117"/>
  <c r="J76" i="117" s="1"/>
  <c r="H75" i="117"/>
  <c r="J75" i="117" s="1"/>
  <c r="H74" i="117"/>
  <c r="J74" i="117" s="1"/>
  <c r="H73" i="117"/>
  <c r="J73" i="117" s="1"/>
  <c r="H72" i="117"/>
  <c r="J72" i="117" s="1"/>
  <c r="H71" i="117"/>
  <c r="J71" i="117" s="1"/>
  <c r="H70" i="117"/>
  <c r="J70" i="117" s="1"/>
  <c r="H69" i="117"/>
  <c r="J69" i="117" s="1"/>
  <c r="H68" i="117"/>
  <c r="J68" i="117" s="1"/>
  <c r="K63" i="117"/>
  <c r="J63" i="117"/>
  <c r="K62" i="117"/>
  <c r="J62" i="117"/>
  <c r="K61" i="117"/>
  <c r="J61" i="117"/>
  <c r="K60" i="117"/>
  <c r="J60" i="117"/>
  <c r="K59" i="117"/>
  <c r="J59" i="117"/>
  <c r="K58" i="117"/>
  <c r="J58" i="117"/>
  <c r="K57" i="117"/>
  <c r="J57" i="117"/>
  <c r="K56" i="117"/>
  <c r="J56" i="117"/>
  <c r="K55" i="117"/>
  <c r="J55" i="117"/>
  <c r="K54" i="117"/>
  <c r="J54" i="117"/>
  <c r="K53" i="117"/>
  <c r="J53" i="117"/>
  <c r="K52" i="117"/>
  <c r="J52" i="117"/>
  <c r="K51" i="117"/>
  <c r="J51" i="117"/>
  <c r="K50" i="117"/>
  <c r="J50" i="117"/>
  <c r="K49" i="117"/>
  <c r="J49" i="117"/>
  <c r="J39" i="117"/>
  <c r="J38" i="117"/>
  <c r="J37" i="117"/>
  <c r="J36" i="117"/>
  <c r="J35" i="117"/>
  <c r="J34" i="117"/>
  <c r="J33" i="117"/>
  <c r="J32" i="117"/>
  <c r="J31" i="117"/>
  <c r="J30" i="117"/>
  <c r="J29" i="117"/>
  <c r="J28" i="117"/>
  <c r="J27" i="117"/>
  <c r="J26" i="117"/>
  <c r="J25" i="117"/>
  <c r="J24" i="117"/>
  <c r="J23" i="117"/>
  <c r="J22" i="117"/>
  <c r="J21" i="117"/>
  <c r="J20" i="117"/>
  <c r="J19" i="117"/>
  <c r="J18" i="117"/>
  <c r="J40" i="117" s="1"/>
  <c r="J43" i="117" s="1"/>
  <c r="F24" i="65" s="1"/>
  <c r="M5" i="117" a="1"/>
  <c r="M5" i="117" s="1"/>
  <c r="J155" i="116"/>
  <c r="J132" i="116"/>
  <c r="J108" i="116"/>
  <c r="J107" i="116"/>
  <c r="J106" i="116"/>
  <c r="J105" i="116"/>
  <c r="J104" i="116"/>
  <c r="J103" i="116"/>
  <c r="J102" i="116"/>
  <c r="J101" i="116"/>
  <c r="J100" i="116"/>
  <c r="J99" i="116"/>
  <c r="J98" i="116"/>
  <c r="J97" i="116"/>
  <c r="J96" i="116"/>
  <c r="J95" i="116"/>
  <c r="J94" i="116"/>
  <c r="J93" i="116"/>
  <c r="J92" i="116"/>
  <c r="J91" i="116"/>
  <c r="H82" i="116"/>
  <c r="J82" i="116" s="1"/>
  <c r="H81" i="116"/>
  <c r="J81" i="116" s="1"/>
  <c r="H80" i="116"/>
  <c r="J80" i="116" s="1"/>
  <c r="H79" i="116"/>
  <c r="J79" i="116" s="1"/>
  <c r="H78" i="116"/>
  <c r="J78" i="116" s="1"/>
  <c r="H77" i="116"/>
  <c r="J77" i="116" s="1"/>
  <c r="H76" i="116"/>
  <c r="J76" i="116" s="1"/>
  <c r="H75" i="116"/>
  <c r="J75" i="116" s="1"/>
  <c r="H74" i="116"/>
  <c r="J74" i="116" s="1"/>
  <c r="H73" i="116"/>
  <c r="J73" i="116" s="1"/>
  <c r="H72" i="116"/>
  <c r="J72" i="116" s="1"/>
  <c r="H71" i="116"/>
  <c r="J71" i="116" s="1"/>
  <c r="H70" i="116"/>
  <c r="J70" i="116" s="1"/>
  <c r="H69" i="116"/>
  <c r="J69" i="116" s="1"/>
  <c r="H68" i="116"/>
  <c r="J68" i="116" s="1"/>
  <c r="K63" i="116"/>
  <c r="J63" i="116"/>
  <c r="K62" i="116"/>
  <c r="J62" i="116"/>
  <c r="K61" i="116"/>
  <c r="J61" i="116"/>
  <c r="K60" i="116"/>
  <c r="J60" i="116"/>
  <c r="K59" i="116"/>
  <c r="J59" i="116"/>
  <c r="K58" i="116"/>
  <c r="J58" i="116"/>
  <c r="K57" i="116"/>
  <c r="J57" i="116"/>
  <c r="K56" i="116"/>
  <c r="J56" i="116"/>
  <c r="K55" i="116"/>
  <c r="J55" i="116"/>
  <c r="K54" i="116"/>
  <c r="J54" i="116"/>
  <c r="K53" i="116"/>
  <c r="J53" i="116"/>
  <c r="K52" i="116"/>
  <c r="J52" i="116"/>
  <c r="K51" i="116"/>
  <c r="J51" i="116"/>
  <c r="K50" i="116"/>
  <c r="J50" i="116"/>
  <c r="K49" i="116"/>
  <c r="J49" i="116"/>
  <c r="J39" i="116"/>
  <c r="J38" i="116"/>
  <c r="J37" i="116"/>
  <c r="J36" i="116"/>
  <c r="J35" i="116"/>
  <c r="J34" i="116"/>
  <c r="J33" i="116"/>
  <c r="J32" i="116"/>
  <c r="J31" i="116"/>
  <c r="J30" i="116"/>
  <c r="J29" i="116"/>
  <c r="J28" i="116"/>
  <c r="J27" i="116"/>
  <c r="J26" i="116"/>
  <c r="J25" i="116"/>
  <c r="J24" i="116"/>
  <c r="J23" i="116"/>
  <c r="J22" i="116"/>
  <c r="J21" i="116"/>
  <c r="J20" i="116"/>
  <c r="J19" i="116"/>
  <c r="J18" i="116"/>
  <c r="J40" i="116" s="1"/>
  <c r="J43" i="116" s="1"/>
  <c r="F20" i="65" s="1"/>
  <c r="M5" i="116" a="1"/>
  <c r="M5" i="116" s="1"/>
  <c r="J155" i="115"/>
  <c r="J132" i="115"/>
  <c r="J108" i="115"/>
  <c r="J107" i="115"/>
  <c r="J106" i="115"/>
  <c r="J105" i="115"/>
  <c r="J104" i="115"/>
  <c r="J103" i="115"/>
  <c r="J102" i="115"/>
  <c r="J101" i="115"/>
  <c r="J100" i="115"/>
  <c r="J99" i="115"/>
  <c r="J98" i="115"/>
  <c r="J97" i="115"/>
  <c r="J96" i="115"/>
  <c r="J95" i="115"/>
  <c r="J94" i="115"/>
  <c r="J93" i="115"/>
  <c r="J92" i="115"/>
  <c r="J91" i="115"/>
  <c r="H82" i="115"/>
  <c r="J82" i="115" s="1"/>
  <c r="H81" i="115"/>
  <c r="J81" i="115" s="1"/>
  <c r="H80" i="115"/>
  <c r="J80" i="115" s="1"/>
  <c r="H79" i="115"/>
  <c r="J79" i="115" s="1"/>
  <c r="H78" i="115"/>
  <c r="J78" i="115" s="1"/>
  <c r="H77" i="115"/>
  <c r="J77" i="115" s="1"/>
  <c r="H76" i="115"/>
  <c r="J76" i="115" s="1"/>
  <c r="H75" i="115"/>
  <c r="J75" i="115" s="1"/>
  <c r="H74" i="115"/>
  <c r="J74" i="115" s="1"/>
  <c r="H73" i="115"/>
  <c r="J73" i="115" s="1"/>
  <c r="H72" i="115"/>
  <c r="J72" i="115" s="1"/>
  <c r="H71" i="115"/>
  <c r="J71" i="115" s="1"/>
  <c r="H70" i="115"/>
  <c r="J70" i="115" s="1"/>
  <c r="H69" i="115"/>
  <c r="J69" i="115" s="1"/>
  <c r="H68" i="115"/>
  <c r="J68" i="115" s="1"/>
  <c r="K63" i="115"/>
  <c r="J63" i="115"/>
  <c r="K62" i="115"/>
  <c r="J62" i="115"/>
  <c r="K61" i="115"/>
  <c r="J61" i="115"/>
  <c r="K60" i="115"/>
  <c r="J60" i="115"/>
  <c r="K59" i="115"/>
  <c r="J59" i="115"/>
  <c r="K58" i="115"/>
  <c r="J58" i="115"/>
  <c r="K57" i="115"/>
  <c r="J57" i="115"/>
  <c r="K56" i="115"/>
  <c r="J56" i="115"/>
  <c r="K55" i="115"/>
  <c r="J55" i="115"/>
  <c r="K54" i="115"/>
  <c r="J54" i="115"/>
  <c r="K53" i="115"/>
  <c r="J53" i="115"/>
  <c r="K52" i="115"/>
  <c r="J52" i="115"/>
  <c r="K51" i="115"/>
  <c r="J51" i="115"/>
  <c r="K50" i="115"/>
  <c r="J50" i="115"/>
  <c r="K49" i="115"/>
  <c r="J49" i="115"/>
  <c r="J39" i="115"/>
  <c r="J38" i="115"/>
  <c r="J37" i="115"/>
  <c r="J36" i="115"/>
  <c r="J35" i="115"/>
  <c r="J34" i="115"/>
  <c r="J33" i="115"/>
  <c r="J32" i="115"/>
  <c r="J31" i="115"/>
  <c r="J30" i="115"/>
  <c r="J29" i="115"/>
  <c r="J28" i="115"/>
  <c r="J27" i="115"/>
  <c r="J26" i="115"/>
  <c r="J25" i="115"/>
  <c r="J24" i="115"/>
  <c r="J23" i="115"/>
  <c r="J22" i="115"/>
  <c r="J21" i="115"/>
  <c r="J20" i="115"/>
  <c r="J19" i="115"/>
  <c r="J18" i="115"/>
  <c r="J40" i="115" s="1"/>
  <c r="M5" i="115" a="1"/>
  <c r="M5" i="115" s="1"/>
  <c r="J155" i="114"/>
  <c r="J132" i="114"/>
  <c r="J108" i="114"/>
  <c r="J107" i="114"/>
  <c r="J106" i="114"/>
  <c r="J105" i="114"/>
  <c r="J104" i="114"/>
  <c r="J103" i="114"/>
  <c r="J102" i="114"/>
  <c r="J101" i="114"/>
  <c r="J100" i="114"/>
  <c r="J99" i="114"/>
  <c r="J98" i="114"/>
  <c r="J97" i="114"/>
  <c r="J96" i="114"/>
  <c r="J95" i="114"/>
  <c r="J94" i="114"/>
  <c r="J93" i="114"/>
  <c r="J92" i="114"/>
  <c r="J91" i="114"/>
  <c r="H82" i="114"/>
  <c r="J82" i="114" s="1"/>
  <c r="H81" i="114"/>
  <c r="J81" i="114" s="1"/>
  <c r="H80" i="114"/>
  <c r="J80" i="114" s="1"/>
  <c r="H79" i="114"/>
  <c r="J79" i="114" s="1"/>
  <c r="H78" i="114"/>
  <c r="J78" i="114" s="1"/>
  <c r="H77" i="114"/>
  <c r="J77" i="114" s="1"/>
  <c r="H76" i="114"/>
  <c r="J76" i="114" s="1"/>
  <c r="H75" i="114"/>
  <c r="J75" i="114" s="1"/>
  <c r="H74" i="114"/>
  <c r="J74" i="114" s="1"/>
  <c r="H73" i="114"/>
  <c r="J73" i="114" s="1"/>
  <c r="H72" i="114"/>
  <c r="J72" i="114" s="1"/>
  <c r="H71" i="114"/>
  <c r="J71" i="114" s="1"/>
  <c r="H70" i="114"/>
  <c r="J70" i="114" s="1"/>
  <c r="H69" i="114"/>
  <c r="J69" i="114" s="1"/>
  <c r="H68" i="114"/>
  <c r="J68" i="114" s="1"/>
  <c r="K63" i="114"/>
  <c r="J63" i="114"/>
  <c r="K62" i="114"/>
  <c r="J62" i="114"/>
  <c r="K61" i="114"/>
  <c r="J61" i="114"/>
  <c r="K60" i="114"/>
  <c r="J60" i="114"/>
  <c r="K59" i="114"/>
  <c r="J59" i="114"/>
  <c r="K58" i="114"/>
  <c r="J58" i="114"/>
  <c r="K57" i="114"/>
  <c r="J57" i="114"/>
  <c r="K56" i="114"/>
  <c r="J56" i="114"/>
  <c r="K55" i="114"/>
  <c r="J55" i="114"/>
  <c r="K54" i="114"/>
  <c r="J54" i="114"/>
  <c r="K53" i="114"/>
  <c r="J53" i="114"/>
  <c r="K52" i="114"/>
  <c r="J52" i="114"/>
  <c r="K51" i="114"/>
  <c r="J51" i="114"/>
  <c r="K50" i="114"/>
  <c r="J50" i="114"/>
  <c r="K49" i="114"/>
  <c r="J49" i="114"/>
  <c r="J39" i="114"/>
  <c r="J38" i="114"/>
  <c r="J37" i="114"/>
  <c r="J36" i="114"/>
  <c r="J35" i="114"/>
  <c r="J34" i="114"/>
  <c r="J33" i="114"/>
  <c r="J32" i="114"/>
  <c r="J31" i="114"/>
  <c r="J30" i="114"/>
  <c r="J29" i="114"/>
  <c r="J28" i="114"/>
  <c r="J27" i="114"/>
  <c r="J26" i="114"/>
  <c r="J25" i="114"/>
  <c r="J24" i="114"/>
  <c r="J23" i="114"/>
  <c r="J22" i="114"/>
  <c r="J21" i="114"/>
  <c r="J20" i="114"/>
  <c r="J19" i="114"/>
  <c r="J18" i="114"/>
  <c r="J40" i="114" s="1"/>
  <c r="J43" i="114" s="1"/>
  <c r="F12" i="65" s="1"/>
  <c r="M5" i="114" a="1"/>
  <c r="M5" i="114" s="1"/>
  <c r="J155" i="113"/>
  <c r="J132" i="113"/>
  <c r="J108" i="113"/>
  <c r="J107" i="113"/>
  <c r="J106" i="113"/>
  <c r="J105" i="113"/>
  <c r="J104" i="113"/>
  <c r="J103" i="113"/>
  <c r="J102" i="113"/>
  <c r="J101" i="113"/>
  <c r="J100" i="113"/>
  <c r="J99" i="113"/>
  <c r="J98" i="113"/>
  <c r="J97" i="113"/>
  <c r="J96" i="113"/>
  <c r="J95" i="113"/>
  <c r="J94" i="113"/>
  <c r="J93" i="113"/>
  <c r="J92" i="113"/>
  <c r="J91" i="113"/>
  <c r="H82" i="113"/>
  <c r="J82" i="113" s="1"/>
  <c r="H81" i="113"/>
  <c r="J81" i="113" s="1"/>
  <c r="H80" i="113"/>
  <c r="J80" i="113" s="1"/>
  <c r="H79" i="113"/>
  <c r="J79" i="113" s="1"/>
  <c r="H78" i="113"/>
  <c r="J78" i="113" s="1"/>
  <c r="H77" i="113"/>
  <c r="J77" i="113" s="1"/>
  <c r="H76" i="113"/>
  <c r="J76" i="113" s="1"/>
  <c r="H75" i="113"/>
  <c r="J75" i="113" s="1"/>
  <c r="H74" i="113"/>
  <c r="J74" i="113" s="1"/>
  <c r="H73" i="113"/>
  <c r="J73" i="113" s="1"/>
  <c r="H72" i="113"/>
  <c r="J72" i="113" s="1"/>
  <c r="H71" i="113"/>
  <c r="J71" i="113" s="1"/>
  <c r="H70" i="113"/>
  <c r="J70" i="113" s="1"/>
  <c r="H69" i="113"/>
  <c r="J69" i="113" s="1"/>
  <c r="H68" i="113"/>
  <c r="J68" i="113" s="1"/>
  <c r="K63" i="113"/>
  <c r="J63" i="113"/>
  <c r="K62" i="113"/>
  <c r="J62" i="113"/>
  <c r="K61" i="113"/>
  <c r="J61" i="113"/>
  <c r="K60" i="113"/>
  <c r="J60" i="113"/>
  <c r="K59" i="113"/>
  <c r="J59" i="113"/>
  <c r="K58" i="113"/>
  <c r="J58" i="113"/>
  <c r="K57" i="113"/>
  <c r="J57" i="113"/>
  <c r="K56" i="113"/>
  <c r="J56" i="113"/>
  <c r="K55" i="113"/>
  <c r="J55" i="113"/>
  <c r="K54" i="113"/>
  <c r="J54" i="113"/>
  <c r="K53" i="113"/>
  <c r="J53" i="113"/>
  <c r="K52" i="113"/>
  <c r="J52" i="113"/>
  <c r="K51" i="113"/>
  <c r="J51" i="113"/>
  <c r="K50" i="113"/>
  <c r="J50" i="113"/>
  <c r="K49" i="113"/>
  <c r="J49" i="113"/>
  <c r="J39" i="113"/>
  <c r="J38" i="113"/>
  <c r="J37" i="113"/>
  <c r="J36" i="113"/>
  <c r="J35" i="113"/>
  <c r="J34" i="113"/>
  <c r="J33" i="113"/>
  <c r="J32" i="113"/>
  <c r="J31" i="113"/>
  <c r="J30" i="113"/>
  <c r="J29" i="113"/>
  <c r="J28" i="113"/>
  <c r="J27" i="113"/>
  <c r="J26" i="113"/>
  <c r="J25" i="113"/>
  <c r="J24" i="113"/>
  <c r="J23" i="113"/>
  <c r="J22" i="113"/>
  <c r="J21" i="113"/>
  <c r="J20" i="113"/>
  <c r="J19" i="113"/>
  <c r="J18" i="113"/>
  <c r="J40" i="113" s="1"/>
  <c r="J43" i="113" s="1"/>
  <c r="F8" i="65" s="1"/>
  <c r="M5" i="113" a="1"/>
  <c r="M5" i="113" s="1"/>
  <c r="M6" i="113" s="1"/>
  <c r="P8" i="39"/>
  <c r="P9" i="39"/>
  <c r="P10" i="39"/>
  <c r="P11" i="39"/>
  <c r="P12" i="39"/>
  <c r="P13" i="39"/>
  <c r="P14" i="39"/>
  <c r="P15" i="39"/>
  <c r="P16" i="39"/>
  <c r="P17" i="39"/>
  <c r="P18" i="39"/>
  <c r="P19" i="39"/>
  <c r="P20" i="39"/>
  <c r="P21" i="39"/>
  <c r="P22" i="39"/>
  <c r="P7" i="39"/>
  <c r="B43" i="39"/>
  <c r="M11" i="40" a="1"/>
  <c r="M11" i="40" s="1"/>
  <c r="K50" i="38"/>
  <c r="K51" i="38"/>
  <c r="K52" i="38"/>
  <c r="K53" i="38"/>
  <c r="K54" i="38"/>
  <c r="K55" i="38"/>
  <c r="K56" i="38"/>
  <c r="K57" i="38"/>
  <c r="K58" i="38"/>
  <c r="K59" i="38"/>
  <c r="K60" i="38"/>
  <c r="K61" i="38"/>
  <c r="K62" i="38"/>
  <c r="K63" i="38"/>
  <c r="J50" i="38"/>
  <c r="J51" i="38"/>
  <c r="J52" i="38"/>
  <c r="J53" i="38"/>
  <c r="J54" i="38"/>
  <c r="J55" i="38"/>
  <c r="J56" i="38"/>
  <c r="J57" i="38"/>
  <c r="J58" i="38"/>
  <c r="J59" i="38"/>
  <c r="J60" i="38"/>
  <c r="J61" i="38"/>
  <c r="J62" i="38"/>
  <c r="J63" i="38"/>
  <c r="J49" i="38"/>
  <c r="K49" i="38"/>
  <c r="E7" i="39"/>
  <c r="C23" i="83" s="1"/>
  <c r="M5" i="38" a="1"/>
  <c r="M5" i="38" s="1"/>
  <c r="M7" i="38" s="1"/>
  <c r="M6" i="127" l="1"/>
  <c r="M6" i="126"/>
  <c r="M7" i="126"/>
  <c r="M6" i="125"/>
  <c r="M7" i="125"/>
  <c r="M6" i="124"/>
  <c r="M7" i="124"/>
  <c r="M6" i="123"/>
  <c r="M7" i="123"/>
  <c r="M6" i="122"/>
  <c r="M7" i="122"/>
  <c r="M6" i="120"/>
  <c r="M7" i="120"/>
  <c r="M6" i="119"/>
  <c r="M7" i="119"/>
  <c r="M6" i="118"/>
  <c r="M7" i="118"/>
  <c r="M6" i="117"/>
  <c r="M7" i="117"/>
  <c r="M6" i="116"/>
  <c r="M7" i="116"/>
  <c r="M6" i="115"/>
  <c r="M7" i="115"/>
  <c r="M6" i="114"/>
  <c r="M7" i="114"/>
  <c r="M6" i="38"/>
  <c r="M6" i="121"/>
  <c r="D7" i="121"/>
  <c r="M7" i="113"/>
  <c r="D6" i="113"/>
  <c r="J141" i="114"/>
  <c r="I12" i="65"/>
  <c r="J41" i="115"/>
  <c r="J43" i="115" s="1"/>
  <c r="F16" i="65" s="1"/>
  <c r="J141" i="115"/>
  <c r="I16" i="65"/>
  <c r="J141" i="116"/>
  <c r="I20" i="65"/>
  <c r="J141" i="117"/>
  <c r="I24" i="65"/>
  <c r="J141" i="118"/>
  <c r="I28" i="65"/>
  <c r="J141" i="119"/>
  <c r="I32" i="65"/>
  <c r="J141" i="120"/>
  <c r="I36" i="65"/>
  <c r="J141" i="121"/>
  <c r="I40" i="65"/>
  <c r="J141" i="122"/>
  <c r="I44" i="65"/>
  <c r="J141" i="123"/>
  <c r="I48" i="65"/>
  <c r="J141" i="124"/>
  <c r="I52" i="65"/>
  <c r="J141" i="125"/>
  <c r="I56" i="65"/>
  <c r="J141" i="126"/>
  <c r="I60" i="65"/>
  <c r="J141" i="127"/>
  <c r="I64" i="65"/>
  <c r="J141" i="113"/>
  <c r="I8" i="65"/>
  <c r="R18" i="39"/>
  <c r="N48" i="65" s="1"/>
  <c r="Q18" i="39"/>
  <c r="M48" i="65" s="1"/>
  <c r="R14" i="39"/>
  <c r="N32" i="65" s="1"/>
  <c r="Q14" i="39"/>
  <c r="M32" i="65" s="1"/>
  <c r="R10" i="39"/>
  <c r="N16" i="65" s="1"/>
  <c r="Q10" i="39"/>
  <c r="M16" i="65" s="1"/>
  <c r="Q20" i="39"/>
  <c r="M56" i="65" s="1"/>
  <c r="R20" i="39"/>
  <c r="N56" i="65" s="1"/>
  <c r="Q16" i="39"/>
  <c r="M40" i="65" s="1"/>
  <c r="R16" i="39"/>
  <c r="N40" i="65" s="1"/>
  <c r="Q12" i="39"/>
  <c r="M24" i="65" s="1"/>
  <c r="R12" i="39"/>
  <c r="N24" i="65" s="1"/>
  <c r="R21" i="39"/>
  <c r="N60" i="65" s="1"/>
  <c r="Q21" i="39"/>
  <c r="M60" i="65" s="1"/>
  <c r="R17" i="39"/>
  <c r="N44" i="65" s="1"/>
  <c r="Q17" i="39"/>
  <c r="M44" i="65" s="1"/>
  <c r="R13" i="39"/>
  <c r="N28" i="65" s="1"/>
  <c r="Q13" i="39"/>
  <c r="M28" i="65" s="1"/>
  <c r="R9" i="39"/>
  <c r="N12" i="65" s="1"/>
  <c r="Q9" i="39"/>
  <c r="M12" i="65" s="1"/>
  <c r="R19" i="39"/>
  <c r="N52" i="65" s="1"/>
  <c r="Q19" i="39"/>
  <c r="M52" i="65" s="1"/>
  <c r="R15" i="39"/>
  <c r="N36" i="65" s="1"/>
  <c r="Q15" i="39"/>
  <c r="M36" i="65" s="1"/>
  <c r="R11" i="39"/>
  <c r="N20" i="65" s="1"/>
  <c r="Q11" i="39"/>
  <c r="M20" i="65" s="1"/>
  <c r="Q22" i="39"/>
  <c r="M64" i="65" s="1"/>
  <c r="R22" i="39"/>
  <c r="N64" i="65" s="1"/>
  <c r="R8" i="39"/>
  <c r="N8" i="65" s="1"/>
  <c r="Q8" i="39"/>
  <c r="M8" i="65" s="1"/>
  <c r="R7" i="39"/>
  <c r="Q7" i="39"/>
  <c r="B23" i="83"/>
  <c r="J138" i="114"/>
  <c r="J138" i="115"/>
  <c r="J138" i="116"/>
  <c r="J138" i="117"/>
  <c r="J138" i="118"/>
  <c r="J138" i="119"/>
  <c r="J138" i="120"/>
  <c r="J138" i="122"/>
  <c r="J138" i="123"/>
  <c r="J138" i="124"/>
  <c r="J138" i="125"/>
  <c r="J138" i="126"/>
  <c r="J138" i="127"/>
  <c r="E23" i="39"/>
  <c r="J138" i="113"/>
  <c r="J138" i="121"/>
  <c r="J109" i="118"/>
  <c r="J109" i="119"/>
  <c r="J109" i="121"/>
  <c r="J109" i="122"/>
  <c r="J109" i="123"/>
  <c r="J109" i="124"/>
  <c r="J109" i="125"/>
  <c r="J109" i="126"/>
  <c r="J109" i="127"/>
  <c r="J109" i="113"/>
  <c r="J109" i="114"/>
  <c r="J109" i="115"/>
  <c r="J109" i="116"/>
  <c r="J109" i="117"/>
  <c r="J109" i="120"/>
  <c r="J83" i="121"/>
  <c r="J64" i="123"/>
  <c r="J83" i="125"/>
  <c r="J64" i="127"/>
  <c r="J64" i="120"/>
  <c r="J64" i="125"/>
  <c r="J64" i="122"/>
  <c r="J64" i="124"/>
  <c r="J64" i="126"/>
  <c r="J64" i="116"/>
  <c r="J64" i="118"/>
  <c r="J64" i="121"/>
  <c r="J83" i="120"/>
  <c r="J85" i="120" s="1"/>
  <c r="G36" i="65" s="1"/>
  <c r="D7" i="120"/>
  <c r="D6" i="120"/>
  <c r="J83" i="123"/>
  <c r="D6" i="124"/>
  <c r="D7" i="124"/>
  <c r="J83" i="127"/>
  <c r="J83" i="122"/>
  <c r="D6" i="123"/>
  <c r="D7" i="123"/>
  <c r="J83" i="126"/>
  <c r="D6" i="127"/>
  <c r="D7" i="127"/>
  <c r="D6" i="122"/>
  <c r="D7" i="122"/>
  <c r="D6" i="126"/>
  <c r="D7" i="126"/>
  <c r="J64" i="113"/>
  <c r="J64" i="114"/>
  <c r="J64" i="115"/>
  <c r="J64" i="117"/>
  <c r="J64" i="119"/>
  <c r="D6" i="121"/>
  <c r="J83" i="124"/>
  <c r="D6" i="125"/>
  <c r="D7" i="125"/>
  <c r="D6" i="116"/>
  <c r="D7" i="116"/>
  <c r="D6" i="118"/>
  <c r="D7" i="118"/>
  <c r="J83" i="116"/>
  <c r="J83" i="118"/>
  <c r="J85" i="118" s="1"/>
  <c r="G28" i="65" s="1"/>
  <c r="D6" i="117"/>
  <c r="D7" i="117"/>
  <c r="D6" i="119"/>
  <c r="D7" i="119"/>
  <c r="J83" i="117"/>
  <c r="J83" i="119"/>
  <c r="J85" i="119" s="1"/>
  <c r="G32" i="65" s="1"/>
  <c r="J83" i="114"/>
  <c r="D6" i="114"/>
  <c r="D7" i="114"/>
  <c r="D6" i="115"/>
  <c r="D7" i="115"/>
  <c r="J83" i="115"/>
  <c r="J83" i="113"/>
  <c r="D7" i="113"/>
  <c r="D6" i="38"/>
  <c r="D7" i="38"/>
  <c r="J85" i="126" l="1"/>
  <c r="G60" i="65" s="1"/>
  <c r="J85" i="127"/>
  <c r="G64" i="65" s="1"/>
  <c r="J140" i="120"/>
  <c r="H36" i="65"/>
  <c r="J140" i="117"/>
  <c r="H24" i="65"/>
  <c r="J140" i="116"/>
  <c r="H20" i="65"/>
  <c r="J140" i="115"/>
  <c r="H16" i="65"/>
  <c r="J140" i="114"/>
  <c r="H12" i="65"/>
  <c r="J140" i="113"/>
  <c r="H8" i="65"/>
  <c r="J140" i="127"/>
  <c r="H64" i="65"/>
  <c r="J140" i="126"/>
  <c r="H60" i="65"/>
  <c r="J140" i="125"/>
  <c r="H56" i="65"/>
  <c r="J140" i="124"/>
  <c r="H52" i="65"/>
  <c r="J140" i="123"/>
  <c r="H48" i="65"/>
  <c r="J140" i="122"/>
  <c r="H44" i="65"/>
  <c r="J140" i="121"/>
  <c r="H40" i="65"/>
  <c r="J140" i="119"/>
  <c r="H32" i="65"/>
  <c r="J140" i="118"/>
  <c r="H28" i="65"/>
  <c r="N4" i="65"/>
  <c r="R27" i="39"/>
  <c r="M4" i="65"/>
  <c r="Q27" i="39"/>
  <c r="J85" i="113"/>
  <c r="G8" i="65" s="1"/>
  <c r="J139" i="113"/>
  <c r="J143" i="113" s="1"/>
  <c r="J139" i="126"/>
  <c r="J143" i="126" s="1"/>
  <c r="C21" i="39" s="1"/>
  <c r="Q20" i="83" s="1"/>
  <c r="Q25" i="83" s="1"/>
  <c r="J139" i="119"/>
  <c r="J143" i="119" s="1"/>
  <c r="J154" i="119" s="1"/>
  <c r="J139" i="120"/>
  <c r="J143" i="120" s="1"/>
  <c r="J139" i="118"/>
  <c r="J143" i="118" s="1"/>
  <c r="J139" i="127"/>
  <c r="J143" i="127" s="1"/>
  <c r="J85" i="125"/>
  <c r="G56" i="65" s="1"/>
  <c r="J85" i="123"/>
  <c r="G48" i="65" s="1"/>
  <c r="J85" i="122"/>
  <c r="G44" i="65" s="1"/>
  <c r="J85" i="116"/>
  <c r="G20" i="65" s="1"/>
  <c r="J85" i="115"/>
  <c r="G16" i="65" s="1"/>
  <c r="J85" i="121"/>
  <c r="G40" i="65" s="1"/>
  <c r="J85" i="124"/>
  <c r="G52" i="65" s="1"/>
  <c r="J85" i="114"/>
  <c r="G12" i="65" s="1"/>
  <c r="J85" i="117"/>
  <c r="G24" i="65" s="1"/>
  <c r="J146" i="127" l="1"/>
  <c r="C22" i="39"/>
  <c r="R20" i="83" s="1"/>
  <c r="R25" i="83" s="1"/>
  <c r="J154" i="127"/>
  <c r="C13" i="39"/>
  <c r="J146" i="118"/>
  <c r="J154" i="118"/>
  <c r="C15" i="39"/>
  <c r="K20" i="83" s="1"/>
  <c r="K25" i="83" s="1"/>
  <c r="J146" i="120"/>
  <c r="J154" i="120"/>
  <c r="J154" i="113"/>
  <c r="C8" i="39"/>
  <c r="J146" i="113"/>
  <c r="J139" i="121"/>
  <c r="J143" i="121" s="1"/>
  <c r="C16" i="39" s="1"/>
  <c r="J154" i="126"/>
  <c r="J139" i="115"/>
  <c r="J143" i="115" s="1"/>
  <c r="C10" i="39" s="1"/>
  <c r="J146" i="126"/>
  <c r="J139" i="116"/>
  <c r="J143" i="116" s="1"/>
  <c r="J146" i="116" s="1"/>
  <c r="C14" i="39"/>
  <c r="J146" i="119"/>
  <c r="J139" i="114"/>
  <c r="J143" i="114" s="1"/>
  <c r="J146" i="114" s="1"/>
  <c r="J139" i="123"/>
  <c r="J143" i="123" s="1"/>
  <c r="J139" i="117"/>
  <c r="J143" i="117" s="1"/>
  <c r="J146" i="117" s="1"/>
  <c r="J139" i="124"/>
  <c r="J143" i="124" s="1"/>
  <c r="J146" i="124" s="1"/>
  <c r="J139" i="122"/>
  <c r="J143" i="122" s="1"/>
  <c r="J139" i="125"/>
  <c r="J143" i="125" s="1"/>
  <c r="J146" i="121"/>
  <c r="J148" i="127"/>
  <c r="J148" i="118"/>
  <c r="J156" i="118" s="1"/>
  <c r="D156" i="118" s="1"/>
  <c r="E149" i="118" l="1"/>
  <c r="J156" i="127"/>
  <c r="D156" i="127" s="1"/>
  <c r="E149" i="127"/>
  <c r="J148" i="114"/>
  <c r="J148" i="113"/>
  <c r="E149" i="113" s="1"/>
  <c r="J148" i="120"/>
  <c r="J148" i="124"/>
  <c r="J148" i="119"/>
  <c r="J148" i="126"/>
  <c r="J148" i="116"/>
  <c r="J154" i="115"/>
  <c r="J146" i="115"/>
  <c r="J154" i="114"/>
  <c r="J154" i="124"/>
  <c r="J156" i="113"/>
  <c r="D156" i="113" s="1"/>
  <c r="J146" i="122"/>
  <c r="J154" i="122"/>
  <c r="F20" i="83"/>
  <c r="F25" i="83" s="1"/>
  <c r="I20" i="83"/>
  <c r="I25" i="83" s="1"/>
  <c r="J154" i="117"/>
  <c r="J154" i="116"/>
  <c r="C17" i="39"/>
  <c r="C12" i="39"/>
  <c r="C9" i="39"/>
  <c r="C11" i="39"/>
  <c r="G20" i="83" s="1"/>
  <c r="D20" i="83"/>
  <c r="F8" i="39"/>
  <c r="J154" i="125"/>
  <c r="J146" i="125"/>
  <c r="J154" i="123"/>
  <c r="J146" i="123"/>
  <c r="L20" i="83"/>
  <c r="L25" i="83" s="1"/>
  <c r="C20" i="39"/>
  <c r="C19" i="39"/>
  <c r="C18" i="39"/>
  <c r="N20" i="83" s="1"/>
  <c r="N25" i="83" s="1"/>
  <c r="J20" i="83"/>
  <c r="J25" i="83" s="1"/>
  <c r="J154" i="121"/>
  <c r="J148" i="121"/>
  <c r="D14" i="39"/>
  <c r="D8" i="39"/>
  <c r="D22" i="83" s="1"/>
  <c r="D24" i="83" s="1"/>
  <c r="J148" i="117"/>
  <c r="D19" i="39"/>
  <c r="O22" i="83" s="1"/>
  <c r="O24" i="83" s="1"/>
  <c r="D22" i="39"/>
  <c r="J157" i="127"/>
  <c r="D15" i="39"/>
  <c r="K22" i="83" s="1"/>
  <c r="K24" i="83" s="1"/>
  <c r="D13" i="39"/>
  <c r="I22" i="83" s="1"/>
  <c r="I24" i="83" s="1"/>
  <c r="J157" i="118"/>
  <c r="D9" i="39"/>
  <c r="D11" i="39"/>
  <c r="D21" i="39"/>
  <c r="C3" i="65"/>
  <c r="C4" i="65"/>
  <c r="C5" i="65"/>
  <c r="C6" i="65"/>
  <c r="C7" i="65"/>
  <c r="C8" i="65"/>
  <c r="C9" i="65"/>
  <c r="C10" i="65"/>
  <c r="C11" i="65"/>
  <c r="C12" i="65"/>
  <c r="C13" i="65"/>
  <c r="C14" i="65"/>
  <c r="C15" i="65"/>
  <c r="C16" i="65"/>
  <c r="C17" i="65"/>
  <c r="C18" i="65"/>
  <c r="C19" i="65"/>
  <c r="C20" i="65"/>
  <c r="C21" i="65"/>
  <c r="C22" i="65"/>
  <c r="C23" i="65"/>
  <c r="C24" i="65"/>
  <c r="C25" i="65"/>
  <c r="C26" i="65"/>
  <c r="C27" i="65"/>
  <c r="C28" i="65"/>
  <c r="C29" i="65"/>
  <c r="C30" i="65"/>
  <c r="C31" i="65"/>
  <c r="C32" i="65"/>
  <c r="C33" i="65"/>
  <c r="C34" i="65"/>
  <c r="C35" i="65"/>
  <c r="C36" i="65"/>
  <c r="C37" i="65"/>
  <c r="C38" i="65"/>
  <c r="C39" i="65"/>
  <c r="C40" i="65"/>
  <c r="C41" i="65"/>
  <c r="C42" i="65"/>
  <c r="C43" i="65"/>
  <c r="C44" i="65"/>
  <c r="C45" i="65"/>
  <c r="C46" i="65"/>
  <c r="C47" i="65"/>
  <c r="C48" i="65"/>
  <c r="C49" i="65"/>
  <c r="C50" i="65"/>
  <c r="C51" i="65"/>
  <c r="C52" i="65"/>
  <c r="C53" i="65"/>
  <c r="C54" i="65"/>
  <c r="C55" i="65"/>
  <c r="C56" i="65"/>
  <c r="C57" i="65"/>
  <c r="C58" i="65"/>
  <c r="C59" i="65"/>
  <c r="C60" i="65"/>
  <c r="C61" i="65"/>
  <c r="C62" i="65"/>
  <c r="C63" i="65"/>
  <c r="C64" i="65"/>
  <c r="C65" i="65"/>
  <c r="C2" i="65"/>
  <c r="J156" i="117" l="1"/>
  <c r="D156" i="117" s="1"/>
  <c r="E149" i="117"/>
  <c r="J156" i="121"/>
  <c r="D156" i="121" s="1"/>
  <c r="E149" i="121"/>
  <c r="J156" i="116"/>
  <c r="E149" i="116"/>
  <c r="J156" i="126"/>
  <c r="D156" i="126" s="1"/>
  <c r="E149" i="126"/>
  <c r="J156" i="119"/>
  <c r="E149" i="119"/>
  <c r="J156" i="124"/>
  <c r="E149" i="124"/>
  <c r="J156" i="120"/>
  <c r="E149" i="120"/>
  <c r="J156" i="114"/>
  <c r="E149" i="114"/>
  <c r="J148" i="123"/>
  <c r="E149" i="123" s="1"/>
  <c r="J148" i="122"/>
  <c r="J148" i="115"/>
  <c r="J157" i="126"/>
  <c r="J148" i="125"/>
  <c r="D20" i="39"/>
  <c r="P22" i="83" s="1"/>
  <c r="P24" i="83" s="1"/>
  <c r="D17" i="39"/>
  <c r="M22" i="83" s="1"/>
  <c r="M24" i="83" s="1"/>
  <c r="D16" i="39"/>
  <c r="L22" i="83" s="1"/>
  <c r="L24" i="83" s="1"/>
  <c r="J157" i="113"/>
  <c r="D12" i="39"/>
  <c r="H22" i="83" s="1"/>
  <c r="H24" i="83" s="1"/>
  <c r="H21" i="39"/>
  <c r="Q22" i="83"/>
  <c r="Q24" i="83" s="1"/>
  <c r="H9" i="39"/>
  <c r="E22" i="83"/>
  <c r="E24" i="83" s="1"/>
  <c r="H22" i="39"/>
  <c r="R22" i="83"/>
  <c r="R24" i="83" s="1"/>
  <c r="H14" i="39"/>
  <c r="J22" i="83"/>
  <c r="J24" i="83" s="1"/>
  <c r="O20" i="83"/>
  <c r="O25" i="83" s="1"/>
  <c r="H20" i="83"/>
  <c r="H25" i="83" s="1"/>
  <c r="P20" i="83"/>
  <c r="P25" i="83" s="1"/>
  <c r="M20" i="83"/>
  <c r="M25" i="83" s="1"/>
  <c r="E20" i="83"/>
  <c r="E25" i="83" s="1"/>
  <c r="H11" i="39"/>
  <c r="G22" i="83"/>
  <c r="H15" i="39"/>
  <c r="J157" i="121"/>
  <c r="H8" i="39"/>
  <c r="J157" i="117"/>
  <c r="H13" i="39"/>
  <c r="H19" i="39"/>
  <c r="H20" i="39"/>
  <c r="J156" i="125" l="1"/>
  <c r="D156" i="125" s="1"/>
  <c r="E149" i="125"/>
  <c r="J156" i="115"/>
  <c r="D156" i="115" s="1"/>
  <c r="E149" i="115"/>
  <c r="J156" i="122"/>
  <c r="E149" i="122"/>
  <c r="D156" i="114"/>
  <c r="J157" i="114"/>
  <c r="D156" i="120"/>
  <c r="J157" i="120"/>
  <c r="D156" i="124"/>
  <c r="J157" i="124"/>
  <c r="D156" i="119"/>
  <c r="J157" i="119"/>
  <c r="D156" i="116"/>
  <c r="J157" i="116"/>
  <c r="J157" i="125"/>
  <c r="D10" i="39"/>
  <c r="H16" i="39"/>
  <c r="J157" i="115"/>
  <c r="J156" i="123"/>
  <c r="D18" i="39"/>
  <c r="H17" i="39"/>
  <c r="H12" i="39"/>
  <c r="G24" i="83"/>
  <c r="D156" i="122" l="1"/>
  <c r="J157" i="122"/>
  <c r="N22" i="83"/>
  <c r="N24" i="83" s="1"/>
  <c r="H18" i="39"/>
  <c r="D156" i="123"/>
  <c r="J157" i="123"/>
  <c r="F22" i="83"/>
  <c r="F24" i="83" s="1"/>
  <c r="H10" i="39"/>
  <c r="H69" i="38"/>
  <c r="H70" i="38"/>
  <c r="H71" i="38"/>
  <c r="H72" i="38"/>
  <c r="H73" i="38"/>
  <c r="H74" i="38"/>
  <c r="H75" i="38"/>
  <c r="H76" i="38"/>
  <c r="H77" i="38"/>
  <c r="H78" i="38"/>
  <c r="H79" i="38"/>
  <c r="H80" i="38"/>
  <c r="H81" i="38"/>
  <c r="H82" i="38"/>
  <c r="H68" i="38"/>
  <c r="J68" i="38" s="1"/>
  <c r="D25" i="83" l="1"/>
  <c r="G25" i="83"/>
  <c r="F8" i="83"/>
  <c r="D28" i="83" l="1"/>
  <c r="C28" i="83"/>
  <c r="B28" i="83" s="1"/>
  <c r="G8" i="83"/>
  <c r="A29" i="83"/>
  <c r="P65" i="65"/>
  <c r="P64" i="65"/>
  <c r="P61" i="65"/>
  <c r="P60" i="65"/>
  <c r="P57" i="65"/>
  <c r="P56" i="65"/>
  <c r="P53" i="65"/>
  <c r="P52" i="65"/>
  <c r="P49" i="65"/>
  <c r="P48" i="65"/>
  <c r="P45" i="65"/>
  <c r="P44" i="65"/>
  <c r="R29" i="83" l="1"/>
  <c r="Q29" i="83"/>
  <c r="P29" i="83"/>
  <c r="O29" i="83"/>
  <c r="N29" i="83"/>
  <c r="M29" i="83"/>
  <c r="L29" i="83"/>
  <c r="K29" i="83"/>
  <c r="J29" i="83"/>
  <c r="I29" i="83"/>
  <c r="H29" i="83"/>
  <c r="G29" i="83"/>
  <c r="F29" i="83"/>
  <c r="E29" i="83"/>
  <c r="D29" i="83"/>
  <c r="C29" i="83"/>
  <c r="B29" i="83" s="1"/>
  <c r="O52" i="65"/>
  <c r="O48" i="65"/>
  <c r="O64" i="65"/>
  <c r="O56" i="65"/>
  <c r="O44" i="65"/>
  <c r="O60" i="65"/>
  <c r="P41" i="65"/>
  <c r="P40" i="65"/>
  <c r="P37" i="65"/>
  <c r="P36" i="65"/>
  <c r="P33" i="65"/>
  <c r="P32" i="65"/>
  <c r="P29" i="65"/>
  <c r="P28" i="65"/>
  <c r="P25" i="65"/>
  <c r="P24" i="65"/>
  <c r="P21" i="65"/>
  <c r="P20" i="65"/>
  <c r="P17" i="65"/>
  <c r="P16" i="65"/>
  <c r="P13" i="65"/>
  <c r="P12" i="65"/>
  <c r="P9" i="65"/>
  <c r="P8" i="65"/>
  <c r="P5" i="65"/>
  <c r="P4" i="65"/>
  <c r="D65" i="65"/>
  <c r="D64" i="65"/>
  <c r="D63" i="65"/>
  <c r="D62" i="65"/>
  <c r="D61" i="65"/>
  <c r="D60" i="65"/>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D4" i="65"/>
  <c r="D3" i="65"/>
  <c r="B65" i="65"/>
  <c r="B64" i="65"/>
  <c r="B63" i="65"/>
  <c r="B62" i="65"/>
  <c r="B61" i="65"/>
  <c r="B60" i="65"/>
  <c r="B59" i="65"/>
  <c r="B58" i="65"/>
  <c r="B57" i="65"/>
  <c r="B56" i="65"/>
  <c r="B55" i="65"/>
  <c r="B54" i="65"/>
  <c r="B53" i="65"/>
  <c r="B52" i="65"/>
  <c r="B51" i="65"/>
  <c r="B50" i="65"/>
  <c r="B49" i="65"/>
  <c r="B48" i="65"/>
  <c r="B47" i="65"/>
  <c r="B46" i="65"/>
  <c r="B45" i="65"/>
  <c r="B44" i="65"/>
  <c r="B43" i="65"/>
  <c r="B42" i="65"/>
  <c r="B41" i="65"/>
  <c r="B40" i="65"/>
  <c r="B39" i="65"/>
  <c r="B38" i="65"/>
  <c r="B37" i="65"/>
  <c r="B36" i="65"/>
  <c r="B35" i="65"/>
  <c r="B34" i="65"/>
  <c r="B33" i="65"/>
  <c r="B32" i="65"/>
  <c r="B31" i="65"/>
  <c r="B30" i="65"/>
  <c r="B29" i="65"/>
  <c r="B28" i="65"/>
  <c r="B27" i="65"/>
  <c r="B26" i="65"/>
  <c r="B25" i="65"/>
  <c r="B24" i="65"/>
  <c r="B23" i="65"/>
  <c r="B22" i="65"/>
  <c r="B21" i="65"/>
  <c r="B20" i="65"/>
  <c r="B19" i="65"/>
  <c r="B18" i="65"/>
  <c r="B17" i="65"/>
  <c r="B16" i="65"/>
  <c r="B15" i="65"/>
  <c r="B14" i="65"/>
  <c r="B13" i="65"/>
  <c r="B12" i="65"/>
  <c r="B11" i="65"/>
  <c r="B10" i="65"/>
  <c r="B9" i="65"/>
  <c r="B8" i="65"/>
  <c r="B7" i="65"/>
  <c r="B6" i="65"/>
  <c r="B5" i="65"/>
  <c r="B4" i="65"/>
  <c r="B3" i="65"/>
  <c r="D2" i="65"/>
  <c r="B2" i="65"/>
  <c r="A65" i="65"/>
  <c r="A64" i="65"/>
  <c r="G19" i="39" l="1"/>
  <c r="A61" i="65"/>
  <c r="A60" i="65"/>
  <c r="A59" i="65"/>
  <c r="A57" i="65"/>
  <c r="A56" i="65"/>
  <c r="A55" i="65"/>
  <c r="A53" i="65"/>
  <c r="A52" i="65"/>
  <c r="A51" i="65"/>
  <c r="A49" i="65"/>
  <c r="A48" i="65"/>
  <c r="A47" i="65"/>
  <c r="A45" i="65"/>
  <c r="A44" i="65"/>
  <c r="A43" i="65"/>
  <c r="A41" i="65"/>
  <c r="A40" i="65"/>
  <c r="A39" i="65"/>
  <c r="A37" i="65"/>
  <c r="A36" i="65"/>
  <c r="A35" i="65"/>
  <c r="A33" i="65"/>
  <c r="A32" i="65"/>
  <c r="A31" i="65"/>
  <c r="A29" i="65"/>
  <c r="A28" i="65"/>
  <c r="A27" i="65"/>
  <c r="A25" i="65"/>
  <c r="A24" i="65"/>
  <c r="A23" i="65"/>
  <c r="A21" i="65"/>
  <c r="A20" i="65"/>
  <c r="A19" i="65"/>
  <c r="A17" i="65"/>
  <c r="A16" i="65"/>
  <c r="A15" i="65"/>
  <c r="A13" i="65"/>
  <c r="A12" i="65"/>
  <c r="A11" i="65"/>
  <c r="A9" i="65"/>
  <c r="A8" i="65"/>
  <c r="A7" i="65"/>
  <c r="A5" i="65"/>
  <c r="A4" i="65"/>
  <c r="A3" i="65"/>
  <c r="A63" i="65"/>
  <c r="F19" i="39" l="1"/>
  <c r="J39" i="38"/>
  <c r="J38" i="38"/>
  <c r="J37" i="38"/>
  <c r="J36" i="38"/>
  <c r="J35" i="38"/>
  <c r="J34" i="38"/>
  <c r="J33" i="38"/>
  <c r="J32" i="38"/>
  <c r="J31" i="38"/>
  <c r="J30" i="38"/>
  <c r="J29" i="38"/>
  <c r="J28" i="38"/>
  <c r="J27" i="38"/>
  <c r="J26" i="38"/>
  <c r="J25" i="38"/>
  <c r="J24" i="38"/>
  <c r="J23" i="38"/>
  <c r="J22" i="38"/>
  <c r="J21" i="38"/>
  <c r="J20" i="38"/>
  <c r="J19" i="38"/>
  <c r="J18" i="38"/>
  <c r="J40" i="38" s="1"/>
  <c r="J41" i="38" s="1"/>
  <c r="J43" i="38" s="1"/>
  <c r="J108" i="38"/>
  <c r="J107" i="38"/>
  <c r="J106" i="38"/>
  <c r="J105" i="38"/>
  <c r="J104" i="38"/>
  <c r="J103" i="38"/>
  <c r="J102" i="38"/>
  <c r="J101" i="38"/>
  <c r="J100" i="38"/>
  <c r="J99" i="38"/>
  <c r="J98" i="38"/>
  <c r="J97" i="38"/>
  <c r="J96" i="38"/>
  <c r="J95" i="38"/>
  <c r="J94" i="38"/>
  <c r="J93" i="38"/>
  <c r="J92" i="38"/>
  <c r="J91" i="38"/>
  <c r="J82" i="38"/>
  <c r="J81" i="38"/>
  <c r="J80" i="38"/>
  <c r="J79" i="38"/>
  <c r="J78" i="38"/>
  <c r="J77" i="38"/>
  <c r="J76" i="38"/>
  <c r="J75" i="38"/>
  <c r="J74" i="38"/>
  <c r="J73" i="38"/>
  <c r="J72" i="38"/>
  <c r="J71" i="38"/>
  <c r="J70" i="38"/>
  <c r="J69" i="38"/>
  <c r="J132" i="38"/>
  <c r="I4" i="65" s="1"/>
  <c r="G20" i="39" l="1"/>
  <c r="G22" i="39"/>
  <c r="G17" i="39"/>
  <c r="G21" i="39"/>
  <c r="G18" i="39"/>
  <c r="F4" i="65" l="1"/>
  <c r="J138" i="38"/>
  <c r="F22" i="39"/>
  <c r="F17" i="39"/>
  <c r="F21" i="39"/>
  <c r="F18" i="39"/>
  <c r="F20" i="39"/>
  <c r="O12" i="65" l="1"/>
  <c r="O20" i="65"/>
  <c r="O36" i="65"/>
  <c r="O8" i="65"/>
  <c r="O24" i="65"/>
  <c r="O40" i="65"/>
  <c r="O28" i="65"/>
  <c r="O16" i="65"/>
  <c r="O32" i="65"/>
  <c r="G16" i="39" l="1"/>
  <c r="G15" i="39"/>
  <c r="G8" i="39"/>
  <c r="G12" i="39" l="1"/>
  <c r="F15" i="39"/>
  <c r="F16" i="39"/>
  <c r="G14" i="39"/>
  <c r="G10" i="39"/>
  <c r="G11" i="39"/>
  <c r="G13" i="39"/>
  <c r="G9" i="39"/>
  <c r="F14" i="39" l="1"/>
  <c r="F12" i="39"/>
  <c r="F11" i="39"/>
  <c r="F9" i="39"/>
  <c r="F13" i="39"/>
  <c r="F10" i="39"/>
  <c r="J155" i="38" l="1"/>
  <c r="J141" i="38"/>
  <c r="J64" i="38"/>
  <c r="J109" i="38" l="1"/>
  <c r="J140" i="38" l="1"/>
  <c r="H4" i="65"/>
  <c r="J83" i="38" l="1"/>
  <c r="J85" i="38" s="1"/>
  <c r="J139" i="38" s="1"/>
  <c r="J143" i="38" s="1"/>
  <c r="G4" i="65" l="1"/>
  <c r="J146" i="38"/>
  <c r="J148" i="38" l="1"/>
  <c r="E149" i="38" s="1"/>
  <c r="J154" i="38"/>
  <c r="C7" i="39"/>
  <c r="C20" i="83" s="1"/>
  <c r="J156" i="38" l="1"/>
  <c r="D156" i="38" s="1"/>
  <c r="D7" i="39"/>
  <c r="D23" i="39" s="1"/>
  <c r="B20" i="83"/>
  <c r="C25" i="83"/>
  <c r="F7" i="39"/>
  <c r="O4" i="65"/>
  <c r="C23" i="39"/>
  <c r="G7" i="39"/>
  <c r="J157" i="38" l="1"/>
  <c r="H7" i="39"/>
  <c r="C22" i="83"/>
  <c r="C24" i="83" s="1"/>
  <c r="E21" i="83"/>
  <c r="P21" i="83"/>
  <c r="O21" i="83"/>
  <c r="H21" i="83"/>
  <c r="I21" i="83"/>
  <c r="M21" i="83"/>
  <c r="J21" i="83"/>
  <c r="G21" i="83"/>
  <c r="Q21" i="83"/>
  <c r="R21" i="83"/>
  <c r="L21" i="83"/>
  <c r="N21" i="83"/>
  <c r="F21" i="83"/>
  <c r="K21" i="83"/>
  <c r="B21" i="83"/>
  <c r="D21" i="83"/>
  <c r="C21" i="83"/>
  <c r="F23" i="39"/>
  <c r="G23" i="39"/>
  <c r="B24" i="83" l="1"/>
  <c r="B22" i="83"/>
  <c r="S21" i="83"/>
  <c r="A30" i="83" l="1"/>
  <c r="R30" i="83" l="1"/>
  <c r="Q30" i="83"/>
  <c r="P30" i="83"/>
  <c r="O30" i="83"/>
  <c r="N30" i="83"/>
  <c r="M30" i="83"/>
  <c r="L30" i="83"/>
  <c r="K30" i="83"/>
  <c r="J30" i="83"/>
  <c r="I30" i="83"/>
  <c r="H30" i="83"/>
  <c r="G30" i="83"/>
  <c r="F30" i="83"/>
  <c r="E30" i="83"/>
  <c r="D30" i="83"/>
  <c r="C30" i="83"/>
  <c r="B30" i="83" s="1"/>
  <c r="A31" i="83" l="1"/>
  <c r="R31" i="83" l="1"/>
  <c r="Q31" i="83"/>
  <c r="P31" i="83"/>
  <c r="O31" i="83"/>
  <c r="N31" i="83"/>
  <c r="M31" i="83"/>
  <c r="L31" i="83"/>
  <c r="K31" i="83"/>
  <c r="J31" i="83"/>
  <c r="I31" i="83"/>
  <c r="H31" i="83"/>
  <c r="G31" i="83"/>
  <c r="F31" i="83"/>
  <c r="E31" i="83"/>
  <c r="D31" i="83"/>
  <c r="C31" i="83"/>
  <c r="B31" i="83" s="1"/>
  <c r="A32" i="83" l="1"/>
  <c r="R32" i="83" l="1"/>
  <c r="Q32" i="83"/>
  <c r="P32" i="83"/>
  <c r="O32" i="83"/>
  <c r="N32" i="83"/>
  <c r="M32" i="83"/>
  <c r="L32" i="83"/>
  <c r="K32" i="83"/>
  <c r="J32" i="83"/>
  <c r="I32" i="83"/>
  <c r="H32" i="83"/>
  <c r="G32" i="83"/>
  <c r="F32" i="83"/>
  <c r="E32" i="83"/>
  <c r="D32" i="83"/>
  <c r="C32" i="83"/>
  <c r="B32" i="83" s="1"/>
  <c r="A33" i="83" l="1"/>
  <c r="R33" i="83" l="1"/>
  <c r="Q33" i="83"/>
  <c r="P33" i="83"/>
  <c r="O33" i="83"/>
  <c r="N33" i="83"/>
  <c r="M33" i="83"/>
  <c r="L33" i="83"/>
  <c r="K33" i="83"/>
  <c r="J33" i="83"/>
  <c r="I33" i="83"/>
  <c r="H33" i="83"/>
  <c r="G33" i="83"/>
  <c r="F33" i="83"/>
  <c r="E33" i="83"/>
  <c r="D33" i="83"/>
  <c r="C33" i="83"/>
  <c r="B33" i="83" s="1"/>
  <c r="A34" i="83" l="1"/>
  <c r="R34" i="83" l="1"/>
  <c r="Q34" i="83"/>
  <c r="P34" i="83"/>
  <c r="O34" i="83"/>
  <c r="N34" i="83"/>
  <c r="M34" i="83"/>
  <c r="L34" i="83"/>
  <c r="K34" i="83"/>
  <c r="J34" i="83"/>
  <c r="I34" i="83"/>
  <c r="H34" i="83"/>
  <c r="G34" i="83"/>
  <c r="F34" i="83"/>
  <c r="E34" i="83"/>
  <c r="D34" i="83"/>
  <c r="C34" i="83"/>
  <c r="B34" i="83" s="1"/>
  <c r="A35" i="83" l="1"/>
  <c r="R35" i="83" l="1"/>
  <c r="Q35" i="83"/>
  <c r="P35" i="83"/>
  <c r="O35" i="83"/>
  <c r="N35" i="83"/>
  <c r="M35" i="83"/>
  <c r="L35" i="83"/>
  <c r="K35" i="83"/>
  <c r="J35" i="83"/>
  <c r="I35" i="83"/>
  <c r="H35" i="83"/>
  <c r="G35" i="83"/>
  <c r="F35" i="83"/>
  <c r="E35" i="83"/>
  <c r="D35" i="83"/>
  <c r="C35" i="83"/>
  <c r="B35" i="83" l="1"/>
  <c r="A36" i="83" l="1"/>
  <c r="R36" i="83" l="1"/>
  <c r="Q36" i="83"/>
  <c r="P36" i="83"/>
  <c r="O36" i="83"/>
  <c r="N36" i="83"/>
  <c r="M36" i="83"/>
  <c r="L36" i="83"/>
  <c r="K36" i="83"/>
  <c r="J36" i="83"/>
  <c r="I36" i="83"/>
  <c r="H36" i="83"/>
  <c r="G36" i="83"/>
  <c r="F36" i="83"/>
  <c r="E36" i="83"/>
  <c r="D36" i="83"/>
  <c r="C36" i="83"/>
  <c r="B36" i="83" l="1"/>
  <c r="A37" i="83" l="1"/>
  <c r="R37" i="83" l="1"/>
  <c r="Q37" i="83"/>
  <c r="P37" i="83"/>
  <c r="O37" i="83"/>
  <c r="N37" i="83"/>
  <c r="M37" i="83"/>
  <c r="L37" i="83"/>
  <c r="K37" i="83"/>
  <c r="J37" i="83"/>
  <c r="I37" i="83"/>
  <c r="H37" i="83"/>
  <c r="G37" i="83"/>
  <c r="F37" i="83"/>
  <c r="E37" i="83"/>
  <c r="D37" i="83"/>
  <c r="C37" i="83"/>
  <c r="B37" i="83" l="1"/>
  <c r="A38" i="83" l="1"/>
  <c r="R38" i="83" l="1"/>
  <c r="Q38" i="83"/>
  <c r="P38" i="83"/>
  <c r="O38" i="83"/>
  <c r="N38" i="83"/>
  <c r="M38" i="83"/>
  <c r="L38" i="83"/>
  <c r="K38" i="83"/>
  <c r="J38" i="83"/>
  <c r="I38" i="83"/>
  <c r="H38" i="83"/>
  <c r="G38" i="83"/>
  <c r="F38" i="83"/>
  <c r="E38" i="83"/>
  <c r="D38" i="83"/>
  <c r="C38" i="83"/>
  <c r="B38" i="83" l="1"/>
  <c r="A39" i="83" l="1"/>
  <c r="R39" i="83" l="1"/>
  <c r="Q39" i="83"/>
  <c r="P39" i="83"/>
  <c r="O39" i="83"/>
  <c r="N39" i="83"/>
  <c r="M39" i="83"/>
  <c r="L39" i="83"/>
  <c r="K39" i="83"/>
  <c r="J39" i="83"/>
  <c r="I39" i="83"/>
  <c r="H39" i="83"/>
  <c r="G39" i="83"/>
  <c r="F39" i="83"/>
  <c r="E39" i="83"/>
  <c r="D39" i="83"/>
  <c r="C39" i="83"/>
  <c r="B39" i="83" l="1"/>
  <c r="A40" i="83" l="1"/>
  <c r="R40" i="83" l="1"/>
  <c r="Q40" i="83"/>
  <c r="P40" i="83"/>
  <c r="O40" i="83"/>
  <c r="N40" i="83"/>
  <c r="M40" i="83"/>
  <c r="L40" i="83"/>
  <c r="K40" i="83"/>
  <c r="J40" i="83"/>
  <c r="I40" i="83"/>
  <c r="H40" i="83"/>
  <c r="G40" i="83"/>
  <c r="F40" i="83"/>
  <c r="E40" i="83"/>
  <c r="D40" i="83"/>
  <c r="C40" i="83"/>
  <c r="B40" i="83" l="1"/>
  <c r="A41" i="83" s="1"/>
  <c r="R41" i="83" l="1"/>
  <c r="R42" i="83" s="1"/>
  <c r="R44" i="83" s="1"/>
  <c r="Q41" i="83"/>
  <c r="Q42" i="83" s="1"/>
  <c r="Q44" i="83" s="1"/>
  <c r="P41" i="83"/>
  <c r="P42" i="83" s="1"/>
  <c r="P44" i="83" s="1"/>
  <c r="O41" i="83"/>
  <c r="O42" i="83" s="1"/>
  <c r="O44" i="83" s="1"/>
  <c r="N41" i="83"/>
  <c r="N42" i="83" s="1"/>
  <c r="N44" i="83" s="1"/>
  <c r="M41" i="83"/>
  <c r="M42" i="83" s="1"/>
  <c r="M44" i="83" s="1"/>
  <c r="L41" i="83"/>
  <c r="L42" i="83" s="1"/>
  <c r="L44" i="83" s="1"/>
  <c r="K41" i="83"/>
  <c r="K42" i="83" s="1"/>
  <c r="K44" i="83" s="1"/>
  <c r="J41" i="83"/>
  <c r="J42" i="83" s="1"/>
  <c r="J44" i="83" s="1"/>
  <c r="I41" i="83"/>
  <c r="I42" i="83" s="1"/>
  <c r="I44" i="83" s="1"/>
  <c r="H41" i="83"/>
  <c r="H42" i="83" s="1"/>
  <c r="H44" i="83" s="1"/>
  <c r="G41" i="83"/>
  <c r="G42" i="83" s="1"/>
  <c r="G44" i="83" s="1"/>
  <c r="F41" i="83"/>
  <c r="F42" i="83" s="1"/>
  <c r="F44" i="83" s="1"/>
  <c r="E41" i="83"/>
  <c r="E42" i="83" s="1"/>
  <c r="E44" i="83" s="1"/>
  <c r="D41" i="83"/>
  <c r="D42" i="83" s="1"/>
  <c r="D44" i="83" s="1"/>
  <c r="C41" i="83"/>
  <c r="B41" i="83" l="1"/>
  <c r="B42" i="83" s="1"/>
  <c r="B44" i="83" s="1"/>
  <c r="C42" i="83"/>
  <c r="C44" i="8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<sst xmlns="http://schemas.openxmlformats.org/spreadsheetml/2006/main" count="1877" uniqueCount="316">
  <si>
    <t>Aanvraagnummer:</t>
  </si>
  <si>
    <t>Titel:</t>
  </si>
  <si>
    <t>Penvoerder:</t>
  </si>
  <si>
    <t xml:space="preserve">Aantal partners (incl. penvoerder): </t>
  </si>
  <si>
    <t>Looptijd in dagen:</t>
  </si>
  <si>
    <t>Startdatum:</t>
  </si>
  <si>
    <t>Looptijd in maanden:</t>
  </si>
  <si>
    <t>Einddatum:</t>
  </si>
  <si>
    <t>Looptijd in kwartalen</t>
  </si>
  <si>
    <t># kwart. betalingen:</t>
  </si>
  <si>
    <t>Betaaldata:</t>
  </si>
  <si>
    <t>Datum verlening:</t>
  </si>
  <si>
    <t xml:space="preserve">Kwartaal </t>
  </si>
  <si>
    <t>Datum</t>
  </si>
  <si>
    <t>Subsidiebedrag:</t>
  </si>
  <si>
    <t>1e mogelijke betaaldatum:</t>
  </si>
  <si>
    <t>1e kwartaaldatum:</t>
  </si>
  <si>
    <t>Overzicht en betaalritme:</t>
  </si>
  <si>
    <t>Deelnemer:</t>
  </si>
  <si>
    <t>Totaal</t>
  </si>
  <si>
    <t>A1/P</t>
  </si>
  <si>
    <t>A2</t>
  </si>
  <si>
    <t>A3</t>
  </si>
  <si>
    <t>A4</t>
  </si>
  <si>
    <t>A5</t>
  </si>
  <si>
    <t>A6</t>
  </si>
  <si>
    <t>A7</t>
  </si>
  <si>
    <t>A8</t>
  </si>
  <si>
    <t>A9</t>
  </si>
  <si>
    <t>A10</t>
  </si>
  <si>
    <t>A11</t>
  </si>
  <si>
    <t>A12</t>
  </si>
  <si>
    <t>A13</t>
  </si>
  <si>
    <t>A14</t>
  </si>
  <si>
    <t>A15</t>
  </si>
  <si>
    <t>A16</t>
  </si>
  <si>
    <t>Eventuele foutmeldingen</t>
  </si>
  <si>
    <t>Investeringskosten:</t>
  </si>
  <si>
    <t>Percentage van totaal:</t>
  </si>
  <si>
    <t>Maximale subidie:</t>
  </si>
  <si>
    <t>Gevraagde subsidie:</t>
  </si>
  <si>
    <t>90% voorschotbedrag (afgerond):</t>
  </si>
  <si>
    <t>Voorschot ineens of in termijnen:</t>
  </si>
  <si>
    <t>Onderstaande bedragen zijn afgerond op hele getallen.</t>
  </si>
  <si>
    <t>Totaal (90% voorschot)</t>
  </si>
  <si>
    <t>Bij afrondingsverschillen verschijnt hiernaast een melding.</t>
  </si>
  <si>
    <t>Openstellingsdatum regeling</t>
  </si>
  <si>
    <t>Maximaal subsidiebedrag</t>
  </si>
  <si>
    <t>(voor controle gegevens die aanvrager invoert)</t>
  </si>
  <si>
    <t>Onderstaande velden worden automatisch gevuld door een formule. Niet zomaar wijzigen .</t>
  </si>
  <si>
    <t>Lijsten t.b.v. dropdown menus</t>
  </si>
  <si>
    <t>Lijstnaam</t>
  </si>
  <si>
    <t>Naamregeling</t>
  </si>
  <si>
    <t>Organisatietype</t>
  </si>
  <si>
    <t>Organisatietype_sponsoren</t>
  </si>
  <si>
    <t>BTW</t>
  </si>
  <si>
    <t>Kostensystematiek</t>
  </si>
  <si>
    <t>aanvragers_en_sponsoren</t>
  </si>
  <si>
    <t>lijst_aanvragers</t>
  </si>
  <si>
    <t>Keuzemogelijkheden</t>
  </si>
  <si>
    <t>Technische ontwikkeling</t>
  </si>
  <si>
    <t>Kleine onderneming</t>
  </si>
  <si>
    <t>Inclusief BTW</t>
  </si>
  <si>
    <t>Integrale kostensystematiek</t>
  </si>
  <si>
    <t>Praktijkervaring</t>
  </si>
  <si>
    <t>Middelgrote onderneming</t>
  </si>
  <si>
    <t>Exclusief BTW</t>
  </si>
  <si>
    <t>Loonkosten +50% opslag systematiek</t>
  </si>
  <si>
    <t>Grote onderneming</t>
  </si>
  <si>
    <t>Vast uurtatief van € 60,00</t>
  </si>
  <si>
    <t>Onderzoeksorganisatie</t>
  </si>
  <si>
    <t>Onderzoeksorganisatie - economische activiteiten</t>
  </si>
  <si>
    <t>Niet-gouvernementele organisatie</t>
  </si>
  <si>
    <t>Onderzoeksorganisatie - niet economische activiteiten</t>
  </si>
  <si>
    <t>Overheid met publieke taken</t>
  </si>
  <si>
    <t>Overheid met private taken</t>
  </si>
  <si>
    <t>Overig</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</si>
  <si>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</si>
  <si>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</si>
  <si>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</si>
  <si>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</si>
  <si>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</si>
  <si>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</si>
  <si>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</si>
  <si>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</si>
  <si>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</si>
  <si>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</si>
  <si>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</si>
  <si>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</si>
  <si>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</si>
  <si>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</si>
  <si>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</si>
  <si>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Toelichting</t>
  </si>
  <si>
    <t>FO</t>
  </si>
  <si>
    <t>Kosten voorEO staan in kolom F tot en met I</t>
  </si>
  <si>
    <t>IO</t>
  </si>
  <si>
    <t>Voordeel uit MIA/VAMIL staat in kolom J</t>
  </si>
  <si>
    <t>EO</t>
  </si>
  <si>
    <t>Kosten voor DEMO staan in kolommen K (F1 Investeringskosten) en L (F6 Extra investeringskosten)</t>
  </si>
  <si>
    <t>DEMO</t>
  </si>
  <si>
    <t>Cash bijdrage (kolom M) en cash ontvangen (kolom N) zijn leeg; is binnen dit projecttype niet van toepassing</t>
  </si>
  <si>
    <t>Toelichting op begroting Project experimentele ontwikkeling</t>
  </si>
  <si>
    <t xml:space="preserve">(Technische ontwikkeling of project praktijkervaring) </t>
  </si>
  <si>
    <t>Algemeen</t>
  </si>
  <si>
    <t>l</t>
  </si>
  <si>
    <r>
      <rPr>
        <b/>
        <sz val="10"/>
        <color rgb="FFFF0000"/>
        <rFont val="Arial"/>
        <family val="2"/>
      </rPr>
      <t xml:space="preserve">Deze begroting gebruikt u voor het indienen van een SSEB Innovatie project technische ontwikkeling of praktijkervaring. </t>
    </r>
    <r>
      <rPr>
        <sz val="10"/>
        <rFont val="Arial"/>
        <family val="2"/>
      </rPr>
      <t>Beide projectvormen zijn formeel een project experimentele ontwikkeling, zoals bedoeld in artikel 2, onderdeel 86, van de algemene groepsvrijstellingsverordening. Dit is een project waarbij sprake is van het verwerven, combineren, vormgeven en gebruiken van bestaande wetenschappelijke, technologische, zakelijke en andere relevante kennis en vaardigheden, gericht op het ontwikkelen van nieuwe of verbeterde producten, procedés of diensten.</t>
    </r>
  </si>
  <si>
    <r>
      <rPr>
        <b/>
        <sz val="10"/>
        <color rgb="FFFF0000"/>
        <rFont val="Arial"/>
        <family val="2"/>
      </rPr>
      <t xml:space="preserve">Gebruik dit document </t>
    </r>
    <r>
      <rPr>
        <b/>
        <u/>
        <sz val="10"/>
        <color rgb="FFFF0000"/>
        <rFont val="Arial"/>
        <family val="2"/>
      </rPr>
      <t>niet</t>
    </r>
    <r>
      <rPr>
        <b/>
        <sz val="10"/>
        <color rgb="FFFF0000"/>
        <rFont val="Arial"/>
        <family val="2"/>
      </rPr>
      <t xml:space="preserve"> voor een haalbaarheidstudie</t>
    </r>
    <r>
      <rPr>
        <sz val="10"/>
        <color rgb="FFFF0000"/>
        <rFont val="Arial"/>
        <family val="2"/>
      </rPr>
      <t xml:space="preserve">, </t>
    </r>
    <r>
      <rPr>
        <sz val="10"/>
        <rFont val="Arial"/>
        <family val="2"/>
      </rPr>
      <t>daarvoor is een apart begrotingsformat beschikbaar.</t>
    </r>
  </si>
  <si>
    <t>Deze begroting is opgebouwd uit gele en blauwe tabbladen. Op de gele tabbladen vult u gegevens in, blauwe tabbladen zijn informatief.</t>
  </si>
  <si>
    <t>www.rvo.nl/SSEB</t>
  </si>
  <si>
    <t xml:space="preserve">Heeft u na het lezen van de handleiding nog vragen? Neem dan contact op met RVO via: </t>
  </si>
  <si>
    <t>www.rvo.nl/over-ons/contact</t>
  </si>
  <si>
    <t>Aandachtspunten</t>
  </si>
  <si>
    <t>Deze begroting moet een gedetailleerd beeld geven van de kosten van het project waarvoor u subsidie aanvraagt.</t>
  </si>
  <si>
    <t>Iedere deelnemer die subsidie aanvraagt vult afzonderlijk de relevante tabbladen in deze begroting in.</t>
  </si>
  <si>
    <t>De penvoerder controleert het totaaloverzicht van de gevraagde subsidie en de kosten per deelnemer (tabblad 'financieel overzicht').</t>
  </si>
  <si>
    <t>Onderbouw alle kosten per kostencategorie, waar mogelijk met berekeningen en/of offertes. Onderaan elk begrotingsblad vindt u ruimte voor toelichting.</t>
  </si>
  <si>
    <t>Projectkosten</t>
  </si>
  <si>
    <t>Projectkosten moeten in deze begroting staan om in aanmerking te voor subsidie. Voer als projectkosten alleen kosten op die:</t>
  </si>
  <si>
    <t>rechtstreeks zijn toe te rekenen aan het project;</t>
  </si>
  <si>
    <t>voor eigen rekening komen van de aanvragers;</t>
  </si>
  <si>
    <t>werkelijk worden gemaakt ná indiening van de aanvraag en vóór het einde van het project.</t>
  </si>
  <si>
    <t>Type organisatie</t>
  </si>
  <si>
    <t>Mkb-ondernemingen</t>
  </si>
  <si>
    <t xml:space="preserve">Als u gebruik wilt maken van een mkb-toeslag, vul dan de mkb-toets in en stuur deze mee bij uw aanvraag. Gebruik hiervoor de online mkb-toets van de Europese Commissie. Meer informatie: </t>
  </si>
  <si>
    <t>www.rvo.nl/subsidies-regelingen/subsidiespelregels/standaardformulieren/mkb-toets</t>
  </si>
  <si>
    <t>Onderzoeksorganisaties</t>
  </si>
  <si>
    <t>Opvoeren kosten investering in emissieloze machines</t>
  </si>
  <si>
    <t>U kunt per machine maximaal éénmaal de subsidie schoon en emissieloos bouwmaterieel (SSEB) ontvangen. Heeft u voor een machine al SSEB Aanschaf ontvangen, dan kunt u deze machine wel inzetten binnen uw innovatieproject, maar geeft u die niet op in deze begroting.</t>
  </si>
  <si>
    <t>Heeft u voor een machine die u binnen het innovatieproject wilt inzetten nog geen SSEB-subsidie aangevraagd, dan heeft u twee mogelijkheden:</t>
  </si>
  <si>
    <t xml:space="preserve">1. </t>
  </si>
  <si>
    <t>U vraagt SSEB Innovatie aan. U kunt de investeringskosten opvoeren binnen het innovatieproject waarvoor u deze aanvraag doet. U neemt de machine op in deze begroting. De hoogte van de subsidie wordt bepaald op basis van de afschrijving op de investering gedurende de looptijd van het project (maximaal 2 jaar).</t>
  </si>
  <si>
    <t>2.</t>
  </si>
  <si>
    <t>U vraagt SSEB Aanschaf aan voor de machine. U neemt de machine dan niet op in deze begroting van het innovatieproject. De hoogte van de subsidie wordt bepaald op basis van de meerkosten ten opzichte van een referentiemachine (een vergelijkbare machine op diesel). Die meerkosten bepaalt u met de formule in art. 2.2 van de regeling. In dit geval geldt, ook na afronding van het innovatieproject, een instandhoudingsverplichting van in totaal 48 maanden. Meer informatie over de aanschafsubsidie vindt u op:</t>
  </si>
  <si>
    <t>www.rvo.nl/sseb-aanschaf</t>
  </si>
  <si>
    <t>Bij mogelijkheid 2 is er een kans dat u wel subsidie krijgt voor uw innovatieproject, maar niet voor de machine onder de SSEB Aanschaf. Onderbouw daarom - als u voor 2 kiest - dat u ook zonder subsidie de investering kunt financieren. Gebruik hiervoor de ruimte voor toelichting in het projectplan.</t>
  </si>
  <si>
    <t>Kunt u van de opgevoerde kosten de betaalde btw in aftrek brengen of terugvorderen van de fiscus? Dan vormt de btw géén subsidiabele kostenpost. U voert dan de kosten zonder btw op. Kunt u de btw niet in aftrek brengen bij de fiscus, dan is de btw wél een subsidiabele kostenpost. U voert dan de kosten inclusief betaalde btw op. Geef op het begrotingstabblad achter het kopje ‘BTW (zie tabblad 'Toelichting)’ expliciet aan hoe u de kosten opvoert (door het juiste antwoord te selecteren), zodat hier geen misverstand over kan ontstaan.</t>
  </si>
  <si>
    <t>Financiering</t>
  </si>
  <si>
    <t>Onderdeel C 'Financiering van het project' is van belang voor een goede beoordeling van uw project. Vul daarom de toelichting en onderbouwing van onderdeel C in onder ‘Ruimte voor toelichting onderdeel A t/m C’. U kunt hierbij verwijzen naar bijlagen die u bij uw aanvraag gevoegd heeft, zoals een overeenkomst met een financier of een goedkeuring van de eigen bijdrage door uw directie of aandeelhouders.</t>
  </si>
  <si>
    <t>Projectoverzicht</t>
  </si>
  <si>
    <t>Projectnummer:</t>
  </si>
  <si>
    <t>(Wordt ingevuld door RVO)</t>
  </si>
  <si>
    <t>Soort project:</t>
  </si>
  <si>
    <t>&lt;- Kies uit lijst.</t>
  </si>
  <si>
    <t>Titel van het project:</t>
  </si>
  <si>
    <t>startdatum project:</t>
  </si>
  <si>
    <t>einddatum project:</t>
  </si>
  <si>
    <t>Looptijd van het project:</t>
  </si>
  <si>
    <t>Naam</t>
  </si>
  <si>
    <t>Type organisatie (zie tabblad toelichting)</t>
  </si>
  <si>
    <t>Verborgen rij met namen tabbladen. Nodig voor verwijzingen. Niet verwijderen.</t>
  </si>
  <si>
    <t>Aanvrager 1 / Penvoerder</t>
  </si>
  <si>
    <t>Aanvrager 1 - Penvoerder</t>
  </si>
  <si>
    <t>Aanvrager 2</t>
  </si>
  <si>
    <t>Aanvrager 3</t>
  </si>
  <si>
    <t>Aanvrager 4</t>
  </si>
  <si>
    <t>Aanvrager 5</t>
  </si>
  <si>
    <t>Aanvrager 6</t>
  </si>
  <si>
    <t>Aanvrager 7</t>
  </si>
  <si>
    <t>Aanvrager 8</t>
  </si>
  <si>
    <t>Aanvrager 9</t>
  </si>
  <si>
    <t>Aanvrager 10</t>
  </si>
  <si>
    <t>Aanvrager 11</t>
  </si>
  <si>
    <t>Aanvrager 12</t>
  </si>
  <si>
    <t>Aanvrager 13</t>
  </si>
  <si>
    <t>Aanvrager 14</t>
  </si>
  <si>
    <t>Aanvrager 15</t>
  </si>
  <si>
    <t>Aanvrager 16</t>
  </si>
  <si>
    <t>Derden die financieel bijdragen aan het project, maar geen deelnemer zijn:</t>
  </si>
  <si>
    <t>Sponsor 1</t>
  </si>
  <si>
    <t>Sponsor 2</t>
  </si>
  <si>
    <t>Sponsor 3</t>
  </si>
  <si>
    <t>Sponsor 4</t>
  </si>
  <si>
    <t>De onderstaande tabel wordt automatisch gevuld uit de andere werkbladen.</t>
  </si>
  <si>
    <t>Maximale subsidie</t>
  </si>
  <si>
    <t>Gevraagde subsidie</t>
  </si>
  <si>
    <t>Nog te financieren</t>
  </si>
  <si>
    <t>Tabel t.b.v. monitoring!</t>
  </si>
  <si>
    <t>Kosten</t>
  </si>
  <si>
    <t>Bedrag</t>
  </si>
  <si>
    <t>%</t>
  </si>
  <si>
    <t>Organisatie</t>
  </si>
  <si>
    <t>Controle:</t>
  </si>
  <si>
    <t>Voor het invullen van onderstaande (geel gearceerde) velden wordt u verzocht eerst de toelichting te lezen.</t>
  </si>
  <si>
    <t>Financiering van (sponsor):</t>
  </si>
  <si>
    <t>Bedrag (€)</t>
  </si>
  <si>
    <t>Cash bijdrage aan:</t>
  </si>
  <si>
    <t>Toelichting 'Financiering'</t>
  </si>
  <si>
    <t>Het is belangrijk dat u inzicht geeft in de totale projectfinanciering. Vul daarom deze tabel in als er sprake is van financiering door een derde partij. Volg de volgende stappen:
1. Vermeld op het tabblad 'Projectoverzicht' achter 'sponsor' de organisatienaam en -type van de partij die de financiering levert. 
2. Kies vervolgens in de tabel hiernaast, in de eerste kolom onder 'Financiering van:' middels het pull-down menu de juiste organisatie.
3. Vul in de middelste kolom het bedrag in.
4. Geef in de laatste kolom, onder 'Cash bijdrage aan:' via het pull-down-menu, aan welke deelnemer de bijdrage ontvangt. 
Vermeldt de financiering ook bij de toelichting van het begrotingstabblad als onderbouwing van het ‘nog te financieren’ deel.</t>
  </si>
  <si>
    <t>Overzicht van de maximale subsidiepercentages per activiteit</t>
  </si>
  <si>
    <t>Experimentele ontwikkeling</t>
  </si>
  <si>
    <t>SUBSIDIEPERCENTAGES</t>
  </si>
  <si>
    <t>Experimentele ontwikkeling (EO) (technische ontwikkeling en praktijkervaring)</t>
  </si>
  <si>
    <t>OPSLAGEN</t>
  </si>
  <si>
    <t>Opslag voor kleine en middelgrote ondernemers op alle subsidiabele activiteiten.</t>
  </si>
  <si>
    <t>Opslag voor ondernemers op experimentele ontwikkeling indien aan één van de volgende voorwaarden wordt voldaan:</t>
  </si>
  <si>
    <t xml:space="preserve">- de projectresultaten ruim worden verspreid via conferenties, publicaties, open access-repositories, of gratis of opensource-software.                                                                                                                                                                                                                                                                                                                                                                                                                                                                                                                        Of                                                                                                                                       </t>
  </si>
  <si>
    <r>
      <rPr>
        <sz val="9"/>
        <rFont val="Arial"/>
        <family val="2"/>
      </rPr>
      <t>- er sprake is van samenwerking tu</t>
    </r>
    <r>
      <rPr>
        <sz val="9"/>
        <color rgb="FF000000"/>
        <rFont val="Arial"/>
        <family val="2"/>
      </rPr>
      <t>ssen ondernemingen waarvan er ten minste één een kleine of middelgrote onderneming is, waarbij geen van de ondernemingen meer dan 70 procent van de subsidiabele projectkosten voor haar rekening neemt.
Of</t>
    </r>
  </si>
  <si>
    <r>
      <rPr>
        <sz val="9"/>
        <rFont val="Arial"/>
        <family val="2"/>
      </rPr>
      <t xml:space="preserve">- er sprake is van samenwerking tussen een onderneming en één of meer organisaties voor onderzoek en kennisverspreiding, waarbij deze organisaties ten minste 10% van de in aanmerking komende kosten dragen en het recht hebben hun eigen onderzoeksresultaten te publiceren. </t>
    </r>
  </si>
  <si>
    <t>Toelichting kostenposten</t>
  </si>
  <si>
    <t xml:space="preserve">A1 Loonkosten </t>
  </si>
  <si>
    <t>Bereken de loonkosten volgens één van de drie volgende methoden. Vul de kosten van een specifieke deelnemer met dezelfde methode in.</t>
  </si>
  <si>
    <t>Een toelichting hierop vindt u in de handleiding SSEB Innovatie, te vinden op:</t>
  </si>
  <si>
    <t>www.rvo.nl/sseb</t>
  </si>
  <si>
    <t>1. Integrale kostensystematiek</t>
  </si>
  <si>
    <t xml:space="preserve">Een toelichting op het gebruik van IKS-tarieven vindt u in de handleiding. Maar let op! Specificeer in de begroting de IKS-tarieven zodanig dat deze te controleren zijn op basis van de IKS tarieven die u aan RVO heeft aangeleverd. Het uitgangspunt voor meerjarige projecten is het laatste aangeleverde tarief aan RVO. 
Bijvoorbeeld: Uw IKS-tarief is afhankelijk van een divisie en loonschaal dan neemt u op: 
Functie: technisch medewerker, divisie business development, loonschaal 10 </t>
  </si>
  <si>
    <t>2. Loonkosten + 50% opslag systematiek</t>
  </si>
  <si>
    <t>Vul het uurtarief inclusief de 50% opslag in.</t>
  </si>
  <si>
    <r>
      <rPr>
        <b/>
        <sz val="10"/>
        <rFont val="Arial"/>
        <family val="2"/>
      </rPr>
      <t>N.B.:</t>
    </r>
    <r>
      <rPr>
        <sz val="10"/>
        <rFont val="Arial"/>
        <family val="2"/>
      </rPr>
      <t xml:space="preserve"> Als er geen loonkosten worden gemaakt maar wel arbeid wordt verricht, vult u € 60,00 per uur in;</t>
    </r>
  </si>
  <si>
    <t>3. Vast uurtarief van 60,00 euro</t>
  </si>
  <si>
    <t>A2 Machine- en apparatuurkosten</t>
  </si>
  <si>
    <t>Kosten van machines en apparatuur voor zover en zolang zij worden gebruikt voor het project.</t>
  </si>
  <si>
    <t>a. Uitsluitend voor het project aangeschaft</t>
  </si>
  <si>
    <t>Het betreft alleen afschrijfkosten met dezelfde afschrijfperiode (minimaal 5 jaar) die u ook in de eigen boekhouding hanteert. Als de machines of apparatuur na afloop van het project geen restwaarde meer hebben, motiveert u dit dan in deze begroting, onderaan het tabblad waarop u de machine opvoert.</t>
  </si>
  <si>
    <t>b. Niet uitsluitend voor het project aangeschaft</t>
  </si>
  <si>
    <t>Heeft u de machine of apparatuur niet uitsluitend voor het project aangeschaft? Dan mag u de afschrijfkosten of leasetermijnen alleen</t>
  </si>
  <si>
    <t xml:space="preserve">meenemen als u een sluitende tijdregistratie bijhoudt. De kosten worden dan meegenomen naar evenredigheid van de tijdsduur </t>
  </si>
  <si>
    <t xml:space="preserve">waarin de machine of het apparaat wordt gebruikt voor het project, op basis van de normale bezetting. Gebruikt u de integrale </t>
  </si>
  <si>
    <t xml:space="preserve">kostensystematiek? Voer dan alleen kosten op als het kostendragers zijn of als de kosten geen deel uitmaken van een integraal </t>
  </si>
  <si>
    <t>kostentarief.</t>
  </si>
  <si>
    <t>Meer informatie vindt u op:</t>
  </si>
  <si>
    <t xml:space="preserve">www.rvo.nl/subsidies-regelingen/subsidiespelregels/subsidiabele-kosten-algemeen/kosten-apparatuur </t>
  </si>
  <si>
    <t>A3 Verbruikte materialen en hulpmiddelen</t>
  </si>
  <si>
    <t xml:space="preserve">Verbruikte materialen zijn stoffen voor eenmalig gebruik voor het project en die na bewerking geen zelfstandige zaak meer zijn. </t>
  </si>
  <si>
    <t xml:space="preserve">Hulpmiddelen zijn zelfstandige zaken die speciaal voor het project worden aangeschaft, niet langer dan </t>
  </si>
  <si>
    <t>de projectduur worden gebruikt en na afloop van het project niet meer bruikbaar zijn.</t>
  </si>
  <si>
    <t>A4 Aan derden verschuldigde kosten</t>
  </si>
  <si>
    <t xml:space="preserve">Als een deel van de activiteiten van het project wordt uitbesteed, kunnen de aan derden verschuldigde kosten aan het project worden </t>
  </si>
  <si>
    <t>toegerekend.</t>
  </si>
  <si>
    <t>Onderdeel B Overzicht subsidie per deelnemer</t>
  </si>
  <si>
    <t>Maximale subsidiepercentage</t>
  </si>
  <si>
    <t>Vul hier handmatig het  maximale subsidiepercentage in voor de deelnemer. Het basispercentage en de mogelijke opslagen vindt u op het tabblad 'Subsidiepercentages'.</t>
  </si>
  <si>
    <t>Reeds verstrekte steun door bestuursorganen of Europese Commissie</t>
  </si>
  <si>
    <t>Als er al andere subsidie is verstrekt voor (een deel van) het project, dan geeft u dit hier aan. Geef in de ruimte voor toelichting onderaan het tabblad aan welke subsidie(s) dat zijn en licht dit eventueel toe.</t>
  </si>
  <si>
    <t xml:space="preserve">RVO controleert tijdens de beoordeling van uw aanvraag of en hoe deze subsidie cumuleert met uw SSEB-aanvraag. Natuurlijk kunt u ook vóór indiening van uw aanvraag contact opnemen met RVO om te horen wat de reeds verstrekte steun betekent voor uw subsidieaanvraag bij RVO. </t>
  </si>
  <si>
    <t>Hier vult u het subsidiebedrag in dat u aanvraagt. Dit mag minder zijn dat dan het maximale bedrag, maar niet meer.</t>
  </si>
  <si>
    <t>Onderdeel C Financiering van het project</t>
  </si>
  <si>
    <t>U kunt per begrotingsonderdeel een toelichting en onderbouwing invullen.</t>
  </si>
  <si>
    <t>Modelbegroting</t>
  </si>
  <si>
    <t>Verborgen kolommen, niet verwijderen.</t>
  </si>
  <si>
    <t>Gegevens per deelnemer:</t>
  </si>
  <si>
    <t>Tabbblad naam:</t>
  </si>
  <si>
    <t>Naam deelnemer</t>
  </si>
  <si>
    <t>Naam deelnemer:</t>
  </si>
  <si>
    <t>Titel project</t>
  </si>
  <si>
    <r>
      <t xml:space="preserve">BTW </t>
    </r>
    <r>
      <rPr>
        <i/>
        <sz val="10"/>
        <rFont val="Arial"/>
        <family val="2"/>
      </rPr>
      <t>(zie tabblad 'Toelichting')</t>
    </r>
  </si>
  <si>
    <t>Gebruikte loonsystematiek (zie tabblad 'Toelichting')</t>
  </si>
  <si>
    <t>ONDERDEEL A</t>
  </si>
  <si>
    <t>Overzicht kosten:</t>
  </si>
  <si>
    <t>A1.</t>
  </si>
  <si>
    <t>Loonkosten</t>
  </si>
  <si>
    <t>Werkpakket</t>
  </si>
  <si>
    <t>Functie</t>
  </si>
  <si>
    <t>rol in het project</t>
  </si>
  <si>
    <t>uurtarief</t>
  </si>
  <si>
    <t>Aantal uren</t>
  </si>
  <si>
    <t>Kosten €</t>
  </si>
  <si>
    <t>Subtotaal</t>
  </si>
  <si>
    <t>Eventuele opslag</t>
  </si>
  <si>
    <t>Totaal loonkosten</t>
  </si>
  <si>
    <t>A2.</t>
  </si>
  <si>
    <t>Machine en apparatuurkosten</t>
  </si>
  <si>
    <t>a.</t>
  </si>
  <si>
    <t>Uitsluitend voor het project aangeschaft</t>
  </si>
  <si>
    <t>Omschrijving kosten</t>
  </si>
  <si>
    <t>Aanschafdatum (verwacht)</t>
  </si>
  <si>
    <t xml:space="preserve">Aanschafwaarde </t>
  </si>
  <si>
    <t>Afschrijftermijn (in jaren, min 5 jaar)</t>
  </si>
  <si>
    <t>Subtotaal 'aangeschafte machines en apparatuur uitsluitend voor het project'</t>
  </si>
  <si>
    <t>b.</t>
  </si>
  <si>
    <t>Niet uitsluitend voor het project aangeschaft</t>
  </si>
  <si>
    <t>Aanschafdatum</t>
  </si>
  <si>
    <t>Aanschafwaarde</t>
  </si>
  <si>
    <t>Fiscale afschrijving / leasetermijnen per jaar</t>
  </si>
  <si>
    <t>Jaarlijkse draaiuren bij normale bezetting</t>
  </si>
  <si>
    <t>Afschrijving per uur</t>
  </si>
  <si>
    <t>Inzet binnen project in uur</t>
  </si>
  <si>
    <t>Subtotaal 'aangeschafte machines en apparatuur niet uitsluitend voor het project'</t>
  </si>
  <si>
    <t xml:space="preserve">Totale kosten 'aangeschafte machines en apparatuur' </t>
  </si>
  <si>
    <t>(subtotaal van 'uitsluitend' en 'niet uitsluitend' voor het project aangeschaft)</t>
  </si>
  <si>
    <t>A3.</t>
  </si>
  <si>
    <t xml:space="preserve">Verbruikte materialen en hulpmiddelen </t>
  </si>
  <si>
    <t>Prijs per eenheid</t>
  </si>
  <si>
    <t>Verbruik (hoeveelheden)</t>
  </si>
  <si>
    <t>Totale aan verbruikte materialen en hulpmiddelen</t>
  </si>
  <si>
    <t>A4.</t>
  </si>
  <si>
    <t>Aan derden verschuldigde kosten</t>
  </si>
  <si>
    <t>Naam derde</t>
  </si>
  <si>
    <t>Totale aan derden verschuldigde kosten</t>
  </si>
  <si>
    <t>ONDERDEEL B</t>
  </si>
  <si>
    <t>Overzicht subsidie deelnemer:</t>
  </si>
  <si>
    <t xml:space="preserve">Omschrijving </t>
  </si>
  <si>
    <t>A1. Loonkosten</t>
  </si>
  <si>
    <t>A2. Machine en apparatuurkosten</t>
  </si>
  <si>
    <t>A3. Verbruikte materialen en hulpmiddelen</t>
  </si>
  <si>
    <t>A4. Aan derden verschuldigde kosten</t>
  </si>
  <si>
    <t>Totaal onderdeel B (= A1 t/m A4)</t>
  </si>
  <si>
    <r>
      <t xml:space="preserve">Maximale subsidiepercentage: </t>
    </r>
    <r>
      <rPr>
        <b/>
        <i/>
        <sz val="10"/>
        <rFont val="Arial"/>
        <family val="2"/>
      </rPr>
      <t xml:space="preserve">VUL HET PERCENTAGE HANDMATIG IN; ZIE TABBLAD 'SUBSIDIEPERCENTAGES' </t>
    </r>
  </si>
  <si>
    <t>ONDERDEEL C</t>
  </si>
  <si>
    <t>Financiering van het project:</t>
  </si>
  <si>
    <t>C1.</t>
  </si>
  <si>
    <t>Totale projectkosten</t>
  </si>
  <si>
    <t>C2.</t>
  </si>
  <si>
    <t>Steun door bestuursorganen of Europese Commissie</t>
  </si>
  <si>
    <t>C3.</t>
  </si>
  <si>
    <t>Gevraagde subsidie (gedeelte B)</t>
  </si>
  <si>
    <t>C</t>
  </si>
  <si>
    <t>Nog te financieren (=C1-C2-C3)</t>
  </si>
  <si>
    <t>Geef bij de opmerkingen aan hoe u dit deel financiert.</t>
  </si>
  <si>
    <t>Ruimte voor toelichting onderdeel A t/m C</t>
  </si>
  <si>
    <t xml:space="preserve">Maximale subsidiepercentage: VUL HET PERCENTAGE HANDMATIG IN; ZIE TABBLAD 'SUBSIDIEPERCENTAGES' </t>
  </si>
  <si>
    <t>SSEB Innovatie 2025</t>
  </si>
  <si>
    <t>De definitie voor onderzoeksorganisaties vindt u in de Handleiding SSEB Innovatie 2025 onder punt 2.4.</t>
  </si>
  <si>
    <t xml:space="preserve">Lees ook de handleiding SSEB Innovatie 2025. Hierin ziet u wanneer uw aanvraag geldig en volledig is. U vindt deze handleiding op www.rvo.nl/SSEB. </t>
  </si>
  <si>
    <r>
      <rPr>
        <b/>
        <sz val="10"/>
        <color rgb="FFFF0000"/>
        <rFont val="Arial"/>
        <family val="2"/>
      </rPr>
      <t>Gebruik dit document alleen voor een aanvraag in het jaar 2025.</t>
    </r>
    <r>
      <rPr>
        <sz val="10"/>
        <rFont val="Arial"/>
        <family val="2"/>
      </rPr>
      <t xml:space="preserve"> Latere jaren hebben een eigen begrotingsformulier.</t>
    </r>
  </si>
  <si>
    <t>Subsidieregeling Schoon en Emissieloos Bouwmaterieel 2025</t>
  </si>
  <si>
    <t>De financering eigen aandeel dient als bewijsstuk te worden toegevoegd bij het aanvraagformulier (niet in de begroting). Tevens moet de onderbouwing per deelnemer in het projectplan worden opgenomen.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</si>
</sst>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 #,##0_ ;_ &quot;€&quot;\ * \-#,##0_ ;_ &quot;€&quot;\ * &quot;-&quot;_ ;_ @_ "/>
    <numFmt numFmtId="44" formatCode="_ &quot;€&quot;\ * #,##0.00_ ;_ &quot;€&quot;\ * \-#,##0.00_ ;_ &quot;€&quot;\ * &quot;-&quot;??_ ;_ @_ "/>
    <numFmt numFmtId="164" formatCode="_-* #,##0.00_-;_-* #,##0.00\-;_-* &quot;-&quot;??_-;_-@_-"/>
    <numFmt numFmtId="165" formatCode="General_)"/>
    <numFmt numFmtId="166" formatCode="d/mm/yy;@"/>
    <numFmt numFmtId="167" formatCode="#,##0.0"/>
    <numFmt numFmtId="168" formatCode="_-&quot;€&quot;\ * #,##0.00_-;_-&quot;€&quot;\ * #,##0.00\-;_-&quot;€&quot;\ * &quot;-&quot;??_-;_-@_-"/>
    <numFmt numFmtId="169" formatCode="_-* #,##0_-;_-* #,##0\-;_-* &quot;-&quot;_-;_-@_-"/>
    <numFmt numFmtId="170" formatCode="_-&quot;€&quot;\ * #,##0_-;_-&quot;€&quot;\ * #,##0\-;_-&quot;€&quot;\ * &quot;-&quot;??_-;_-@_-"/>
    <numFmt numFmtId="171" formatCode="_-&quot;€&quot;\ * #,##0_-;_-&quot;€&quot;\ * #,##0\-;_-&quot;€&quot;\ * &quot;-&quot;_-;_-@_-"/>
    <numFmt numFmtId="172" formatCode="&quot;€&quot;\ #,##0"/>
    <numFmt numFmtId="173" formatCode="_ [$€-413]\ * #,##0.00_ ;_ [$€-413]\ * \-#,##0.00_ ;_ [$€-413]\ * &quot;-&quot;??_ ;_ @_ "/>
    <numFmt numFmtId="174" formatCode="_ &quot;€&quot;\ * #,##0.00_ ;_ &quot;€&quot;\ * \-#,##0.00_ ;_ &quot;€&quot;\ * &quot;-&quot;_ ;_ @_ "/>
    <numFmt numFmtId="175" formatCode="_-[$€-413]\ * #,##0_-;_-[$€-413]\ * #,##0\-;_-[$€-413]\ * &quot;-&quot;_-;_-@_-"/>
  </numFmts>
  <fonts count="79"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b/>
      <sz val="9"/>
      <name val="Arial"/>
      <family val="2"/>
    </font>
    <font>
      <sz val="10"/>
      <color indexed="8"/>
      <name val="Arial"/>
      <family val="2"/>
    </font>
    <font>
      <sz val="10"/>
      <name val="Courier"/>
      <family val="3"/>
    </font>
    <font>
      <b/>
      <sz val="10"/>
      <name val="Arial"/>
      <family val="2"/>
    </font>
    <font>
      <i/>
      <sz val="10"/>
      <name val="Arial"/>
      <family val="2"/>
    </font>
    <font>
      <sz val="10"/>
      <name val="Verdana"/>
      <family val="2"/>
    </font>
    <font>
      <sz val="10"/>
      <name val="Arial"/>
      <family val="2"/>
    </font>
    <font>
      <b/>
      <sz val="11"/>
      <color indexed="10"/>
      <name val="Arial"/>
      <family val="2"/>
    </font>
    <font>
      <sz val="11"/>
      <name val="Arial"/>
      <family val="2"/>
    </font>
    <font>
      <sz val="12"/>
      <name val="Arial"/>
      <family val="2"/>
    </font>
    <font>
      <b/>
      <sz val="11"/>
      <name val="Arial"/>
      <family val="2"/>
    </font>
    <font>
      <b/>
      <sz val="18"/>
      <name val="Arial"/>
      <family val="2"/>
    </font>
    <font>
      <b/>
      <sz val="12"/>
      <name val="Arial"/>
      <family val="2"/>
    </font>
    <font>
      <u/>
      <sz val="7.5"/>
      <color indexed="12"/>
      <name val="Times New Roman"/>
      <family val="1"/>
    </font>
    <font>
      <sz val="18"/>
      <name val="Arial"/>
      <family val="2"/>
    </font>
    <font>
      <sz val="10"/>
      <color indexed="22"/>
      <name val="Arial"/>
      <family val="2"/>
    </font>
    <font>
      <b/>
      <sz val="11"/>
      <color indexed="9"/>
      <name val="Arial"/>
      <family val="2"/>
    </font>
    <font>
      <b/>
      <sz val="8"/>
      <name val="Arial"/>
      <family val="2"/>
    </font>
    <font>
      <b/>
      <sz val="10"/>
      <color rgb="FFFF0000"/>
      <name val="Arial"/>
      <family val="2"/>
    </font>
    <font>
      <sz val="10"/>
      <color theme="0"/>
      <name val="Arial"/>
      <family val="2"/>
    </font>
    <font>
      <b/>
      <u/>
      <sz val="10"/>
      <name val="Arial"/>
      <family val="2"/>
    </font>
    <font>
      <b/>
      <sz val="10"/>
      <color indexed="9"/>
      <name val="Arial"/>
      <family val="2"/>
    </font>
    <font>
      <sz val="10"/>
      <color indexed="9"/>
      <name val="Arial"/>
      <family val="2"/>
    </font>
    <font>
      <sz val="10"/>
      <color rgb="FFFF0000"/>
      <name val="Arial"/>
      <family val="2"/>
    </font>
    <font>
      <b/>
      <i/>
      <sz val="10"/>
      <name val="Arial"/>
      <family val="2"/>
    </font>
    <font>
      <i/>
      <sz val="10"/>
      <color indexed="9"/>
      <name val="Arial"/>
      <family val="2"/>
    </font>
    <font>
      <b/>
      <i/>
      <sz val="10"/>
      <color indexed="9"/>
      <name val="Arial"/>
      <family val="2"/>
    </font>
    <font>
      <sz val="8"/>
      <name val="Arial"/>
      <family val="2"/>
    </font>
    <font>
      <b/>
      <sz val="8"/>
      <color indexed="10"/>
      <name val="Arial"/>
      <family val="2"/>
    </font>
    <font>
      <sz val="10"/>
      <color rgb="FFFF0000"/>
      <name val="Verdana"/>
      <family val="2"/>
    </font>
    <font>
      <b/>
      <sz val="10"/>
      <color rgb="FF0070C0"/>
      <name val="Arial"/>
      <family val="2"/>
    </font>
    <font>
      <sz val="10"/>
      <color indexed="22"/>
      <name val="Wingdings"/>
      <charset val="2"/>
    </font>
    <font>
      <u/>
      <sz val="10"/>
      <color indexed="12"/>
      <name val="Arial"/>
      <family val="2"/>
    </font>
    <font>
      <u/>
      <sz val="10"/>
      <color indexed="12"/>
      <name val="Times New Roman"/>
      <family val="1"/>
    </font>
    <font>
      <sz val="10"/>
      <color rgb="FF000000"/>
      <name val="Arial"/>
      <family val="2"/>
    </font>
    <font>
      <sz val="10"/>
      <name val="Courier"/>
    </font>
    <font>
      <b/>
      <sz val="11"/>
      <color indexed="8"/>
      <name val="Calibri"/>
      <family val="2"/>
    </font>
    <font>
      <b/>
      <sz val="11"/>
      <name val="Calibri"/>
      <family val="2"/>
    </font>
    <font>
      <b/>
      <sz val="9"/>
      <color rgb="FFFFFFFF"/>
      <name val="Arial"/>
      <family val="2"/>
    </font>
    <font>
      <b/>
      <sz val="9"/>
      <color rgb="FF000000"/>
      <name val="Arial"/>
      <family val="2"/>
    </font>
    <font>
      <sz val="9"/>
      <color rgb="FF000000"/>
      <name val="Arial"/>
      <family val="2"/>
    </font>
    <font>
      <sz val="10"/>
      <name val="Arial"/>
      <family val="2"/>
    </font>
    <font>
      <b/>
      <sz val="10"/>
      <name val="Calibri"/>
      <family val="2"/>
      <scheme val="minor"/>
    </font>
    <font>
      <sz val="10"/>
      <name val="Calibri"/>
      <family val="2"/>
      <scheme val="minor"/>
    </font>
    <font>
      <sz val="9"/>
      <name val="Calibri"/>
      <family val="2"/>
      <scheme val="minor"/>
    </font>
    <font>
      <b/>
      <sz val="10"/>
      <color rgb="FFFF0000"/>
      <name val="Calibri"/>
      <family val="2"/>
      <scheme val="minor"/>
    </font>
    <font>
      <sz val="8"/>
      <name val="Courier"/>
    </font>
    <font>
      <b/>
      <sz val="12"/>
      <name val="Calibri"/>
      <family val="2"/>
      <scheme val="minor"/>
    </font>
    <font>
      <sz val="10"/>
      <color rgb="FFC0C0C0"/>
      <name val="Wingdings"/>
      <charset val="2"/>
    </font>
    <font>
      <sz val="11"/>
      <color rgb="FF000000"/>
      <name val="Calibri"/>
      <family val="2"/>
    </font>
    <font>
      <b/>
      <i/>
      <sz val="18"/>
      <name val="Arial"/>
      <family val="2"/>
    </font>
    <font>
      <sz val="10"/>
      <color rgb="FFFF0000"/>
      <name val="Calibri"/>
      <family val="2"/>
      <scheme val="minor"/>
    </font>
    <font>
      <sz val="10"/>
      <name val="Calibri"/>
      <family val="2"/>
    </font>
    <font>
      <strike/>
      <sz val="10"/>
      <name val="Arial"/>
      <family val="2"/>
    </font>
    <font>
      <sz val="9"/>
      <name val="Verdana"/>
      <family val="2"/>
    </font>
    <font>
      <sz val="9"/>
      <name val="Arial"/>
      <family val="2"/>
    </font>
    <font>
      <b/>
      <u/>
      <sz val="10"/>
      <color rgb="FFFF0000"/>
      <name val="Arial"/>
      <family val="2"/>
    </font>
    <font>
      <u/>
      <sz val="10"/>
      <color rgb="FF0000FF"/>
      <name val="Arial"/>
      <family val="2"/>
    </font>
    <font>
      <sz val="12"/>
      <color rgb="FFFF0000"/>
      <name val="Arial"/>
      <family val="2"/>
    </font>
    <font>
      <sz val="8"/>
      <color rgb="FFFF0000"/>
      <name val="Arial"/>
      <family val="2"/>
    </font>
    <font>
      <b/>
      <sz val="8"/>
      <name val="Verdana"/>
      <family val="2"/>
    </font>
    <font>
      <b/>
      <sz val="9"/>
      <name val="Verdana"/>
      <family val="2"/>
    </font>
    <font>
      <b/>
      <sz val="10"/>
      <name val="Verdana"/>
      <family val="2"/>
    </font>
    <font>
      <b/>
      <sz val="8"/>
      <color rgb="FFFF0000"/>
      <name val="Verdana"/>
      <family val="2"/>
    </font>
    <font>
      <sz val="8"/>
      <name val="Verdana"/>
      <family val="2"/>
    </font>
    <font>
      <sz val="8"/>
      <color indexed="8"/>
      <name val="Verdana"/>
      <family val="2"/>
    </font>
    <font>
      <b/>
      <sz val="8"/>
      <color indexed="10"/>
      <name val="Verdana"/>
      <family val="2"/>
    </font>
    <font>
      <i/>
      <sz val="9"/>
      <name val="Calibri"/>
      <family val="2"/>
      <scheme val="minor"/>
    </font>
    <font>
      <sz val="8"/>
      <name val="Calibri"/>
      <family val="2"/>
      <scheme val="minor"/>
    </font>
    <font>
      <sz val="8"/>
      <color rgb="FFFF0000"/>
      <name val="Calibri"/>
      <family val="2"/>
      <scheme val="minor"/>
    </font>
    <font>
      <i/>
      <sz val="8"/>
      <name val="Verdana"/>
      <family val="2"/>
    </font>
    <font>
      <b/>
      <sz val="8"/>
      <color rgb="FFFF0000"/>
      <name val="Arial"/>
      <family val="2"/>
    </font>
    <font>
      <b/>
      <i/>
      <sz val="14"/>
      <name val="Arial"/>
      <family val="2"/>
    </font>
  </fonts>
  <fills count="2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rgb="FFFFFF00"/>
        <bgColor indexed="64"/>
      </patternFill>
    </fill>
    <fill>
      <patternFill patternType="solid">
        <fgColor theme="0"/>
        <bgColor indexed="64"/>
      </patternFill>
    </fill>
    <fill>
      <patternFill patternType="solid">
        <fgColor indexed="13"/>
        <bgColor indexed="64"/>
      </patternFill>
    </fill>
    <fill>
      <patternFill patternType="solid">
        <fgColor indexed="8"/>
        <bgColor indexed="64"/>
      </patternFill>
    </fill>
    <fill>
      <patternFill patternType="solid">
        <fgColor theme="3" tint="0.79998168889431442"/>
        <bgColor indexed="64"/>
      </patternFill>
    </fill>
    <fill>
      <patternFill patternType="solid">
        <fgColor indexed="22"/>
        <bgColor indexed="64"/>
      </patternFill>
    </fill>
    <fill>
      <patternFill patternType="solid">
        <fgColor indexed="55"/>
        <bgColor indexed="64"/>
      </patternFill>
    </fill>
    <fill>
      <patternFill patternType="solid">
        <fgColor theme="0" tint="-0.249977111117893"/>
        <bgColor indexed="64"/>
      </patternFill>
    </fill>
    <fill>
      <patternFill patternType="solid">
        <fgColor theme="1"/>
        <bgColor indexed="64"/>
      </patternFill>
    </fill>
    <fill>
      <patternFill patternType="solid">
        <fgColor rgb="FFC5D9F1"/>
        <bgColor indexed="64"/>
      </patternFill>
    </fill>
    <fill>
      <patternFill patternType="solid">
        <fgColor theme="0" tint="-0.14999847407452621"/>
        <bgColor indexed="64"/>
      </patternFill>
    </fill>
    <fill>
      <patternFill patternType="solid">
        <fgColor indexed="11"/>
        <bgColor indexed="64"/>
      </patternFill>
    </fill>
    <fill>
      <patternFill patternType="solid">
        <fgColor rgb="FF92D050"/>
        <bgColor indexed="64"/>
      </patternFill>
    </fill>
    <fill>
      <patternFill patternType="solid">
        <fgColor theme="9"/>
        <bgColor indexed="64"/>
      </patternFill>
    </fill>
    <fill>
      <patternFill patternType="solid">
        <fgColor rgb="FF000000"/>
        <bgColor indexed="64"/>
      </patternFill>
    </fill>
    <fill>
      <patternFill patternType="solid">
        <fgColor rgb="FFFFFFFF"/>
        <bgColor indexed="64"/>
      </patternFill>
    </fill>
    <fill>
      <patternFill patternType="solid">
        <fgColor rgb="FFFFFFFF"/>
        <bgColor rgb="FF000000"/>
      </patternFill>
    </fill>
    <fill>
      <patternFill patternType="solid">
        <fgColor rgb="FFC2E1F6"/>
        <bgColor rgb="FF000000"/>
      </patternFill>
    </fill>
    <fill>
      <patternFill patternType="solid">
        <fgColor rgb="FFFFFF00"/>
        <bgColor rgb="FF000000"/>
      </patternFill>
    </fill>
    <fill>
      <patternFill patternType="solid">
        <fgColor rgb="FFC2E1F6"/>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s>
  <borders count="69">
    <border>
      <left/>
      <right/>
      <top/>
      <bottom/>
      <diagonal/>
    </border>
    <border>
      <left style="medium">
        <color indexed="64"/>
      </left>
      <right/>
      <top style="medium">
        <color indexed="64"/>
      </top>
      <bottom style="medium">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rgb="FF000000"/>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s>
  <cellStyleXfs count="20">
    <xf numFmtId="165" fontId="0" fillId="0" borderId="0"/>
    <xf numFmtId="0" fontId="3" fillId="0" borderId="0"/>
    <xf numFmtId="0" fontId="2" fillId="0" borderId="0"/>
    <xf numFmtId="165" fontId="8" fillId="0" borderId="0"/>
    <xf numFmtId="0" fontId="5" fillId="0" borderId="0"/>
    <xf numFmtId="0" fontId="12" fillId="0" borderId="0"/>
    <xf numFmtId="9" fontId="12" fillId="0" borderId="0" applyFont="0" applyFill="0" applyBorder="0" applyAlignment="0" applyProtection="0"/>
    <xf numFmtId="168" fontId="12" fillId="0" borderId="0" applyFont="0" applyFill="0" applyBorder="0" applyAlignment="0" applyProtection="0"/>
    <xf numFmtId="0" fontId="19" fillId="0" borderId="0" applyNumberFormat="0" applyFill="0" applyBorder="0" applyAlignment="0" applyProtection="0">
      <alignment vertical="top"/>
      <protection locked="0"/>
    </xf>
    <xf numFmtId="164" fontId="12" fillId="0" borderId="0" applyFont="0" applyFill="0" applyBorder="0" applyAlignment="0" applyProtection="0"/>
    <xf numFmtId="0" fontId="4" fillId="0" borderId="0"/>
    <xf numFmtId="9" fontId="41" fillId="0" borderId="0" applyFont="0" applyFill="0" applyBorder="0" applyAlignment="0" applyProtection="0"/>
    <xf numFmtId="0" fontId="47" fillId="0" borderId="0"/>
    <xf numFmtId="168"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8" fontId="4" fillId="0" borderId="0" applyFont="0" applyFill="0" applyBorder="0" applyAlignment="0" applyProtection="0"/>
    <xf numFmtId="0" fontId="1" fillId="0" borderId="0"/>
    <xf numFmtId="0" fontId="4" fillId="0" borderId="0"/>
    <xf numFmtId="9" fontId="4" fillId="0" borderId="0" applyFont="0" applyFill="0" applyBorder="0" applyAlignment="0" applyProtection="0"/>
  </cellStyleXfs>
  <cellXfs count="501">
    <xf numFmtId="165" fontId="0" fillId="0" borderId="0" xfId="0"/>
    <xf numFmtId="165" fontId="5" fillId="3" borderId="0" xfId="0" applyFont="1" applyFill="1"/>
    <xf numFmtId="0" fontId="4" fillId="0" borderId="0" xfId="5" applyFont="1" applyAlignment="1">
      <alignment horizontal="left"/>
    </xf>
    <xf numFmtId="0" fontId="4" fillId="0" borderId="0" xfId="4" applyFont="1"/>
    <xf numFmtId="0" fontId="9" fillId="0" borderId="0" xfId="4" applyFont="1"/>
    <xf numFmtId="0" fontId="18" fillId="0" borderId="0" xfId="4" applyFont="1"/>
    <xf numFmtId="0" fontId="4" fillId="0" borderId="0" xfId="4" applyFont="1" applyAlignment="1">
      <alignment horizontal="center"/>
    </xf>
    <xf numFmtId="0" fontId="4" fillId="5" borderId="0" xfId="4" applyFont="1" applyFill="1"/>
    <xf numFmtId="0" fontId="4" fillId="0" borderId="0" xfId="4" applyFont="1" applyProtection="1">
      <protection locked="0"/>
    </xf>
    <xf numFmtId="0" fontId="9" fillId="0" borderId="0" xfId="4" applyFont="1" applyAlignment="1">
      <alignment horizontal="center"/>
    </xf>
    <xf numFmtId="14" fontId="4" fillId="6" borderId="9" xfId="4" applyNumberFormat="1" applyFont="1" applyFill="1" applyBorder="1" applyAlignment="1" applyProtection="1">
      <alignment horizontal="center"/>
      <protection locked="0"/>
    </xf>
    <xf numFmtId="167" fontId="4" fillId="0" borderId="0" xfId="4" applyNumberFormat="1" applyFont="1" applyAlignment="1">
      <alignment horizontal="center"/>
    </xf>
    <xf numFmtId="0" fontId="14" fillId="9" borderId="20" xfId="4" applyFont="1" applyFill="1" applyBorder="1" applyAlignment="1">
      <alignment horizontal="center"/>
    </xf>
    <xf numFmtId="0" fontId="9" fillId="9" borderId="21" xfId="4" applyFont="1" applyFill="1" applyBorder="1" applyAlignment="1">
      <alignment horizontal="center" vertical="top"/>
    </xf>
    <xf numFmtId="0" fontId="9" fillId="9" borderId="22" xfId="4" applyFont="1" applyFill="1" applyBorder="1"/>
    <xf numFmtId="0" fontId="29" fillId="0" borderId="0" xfId="4" applyFont="1"/>
    <xf numFmtId="0" fontId="25" fillId="0" borderId="0" xfId="4" applyFont="1"/>
    <xf numFmtId="9" fontId="25" fillId="0" borderId="0" xfId="4" applyNumberFormat="1" applyFont="1"/>
    <xf numFmtId="9" fontId="28" fillId="0" borderId="0" xfId="4" applyNumberFormat="1" applyFont="1"/>
    <xf numFmtId="0" fontId="11" fillId="0" borderId="0" xfId="4" applyFont="1"/>
    <xf numFmtId="0" fontId="29" fillId="5" borderId="0" xfId="4" applyFont="1" applyFill="1"/>
    <xf numFmtId="0" fontId="35" fillId="5" borderId="0" xfId="4" applyFont="1" applyFill="1"/>
    <xf numFmtId="9" fontId="4" fillId="0" borderId="0" xfId="6" applyFont="1" applyFill="1" applyProtection="1"/>
    <xf numFmtId="165" fontId="4" fillId="0" borderId="0" xfId="0" applyFont="1"/>
    <xf numFmtId="165" fontId="9" fillId="0" borderId="0" xfId="0" applyFont="1"/>
    <xf numFmtId="165" fontId="16" fillId="0" borderId="0" xfId="0" applyFont="1"/>
    <xf numFmtId="0" fontId="4" fillId="2" borderId="0" xfId="10" applyFill="1"/>
    <xf numFmtId="0" fontId="4" fillId="12" borderId="0" xfId="10" applyFill="1"/>
    <xf numFmtId="0" fontId="17" fillId="5" borderId="0" xfId="10" applyFont="1" applyFill="1" applyAlignment="1">
      <alignment horizontal="left"/>
    </xf>
    <xf numFmtId="0" fontId="4" fillId="0" borderId="0" xfId="10"/>
    <xf numFmtId="0" fontId="4" fillId="5" borderId="0" xfId="10" applyFill="1"/>
    <xf numFmtId="0" fontId="26" fillId="5" borderId="0" xfId="8" applyFont="1" applyFill="1" applyBorder="1" applyAlignment="1" applyProtection="1">
      <alignment horizontal="center" vertical="top"/>
    </xf>
    <xf numFmtId="0" fontId="4" fillId="5" borderId="0" xfId="10" applyFill="1" applyAlignment="1">
      <alignment vertical="top"/>
    </xf>
    <xf numFmtId="0" fontId="9" fillId="5" borderId="0" xfId="10" applyFont="1" applyFill="1" applyAlignment="1">
      <alignment vertical="top"/>
    </xf>
    <xf numFmtId="0" fontId="9" fillId="5" borderId="0" xfId="10" applyFont="1" applyFill="1"/>
    <xf numFmtId="0" fontId="4" fillId="5" borderId="0" xfId="10" applyFill="1" applyAlignment="1">
      <alignment horizontal="left" vertical="center"/>
    </xf>
    <xf numFmtId="0" fontId="22" fillId="7" borderId="0" xfId="10" applyFont="1" applyFill="1" applyAlignment="1">
      <alignment vertical="center"/>
    </xf>
    <xf numFmtId="0" fontId="4" fillId="15" borderId="0" xfId="10" applyFill="1"/>
    <xf numFmtId="169" fontId="42" fillId="6" borderId="0" xfId="10" applyNumberFormat="1" applyFont="1" applyFill="1"/>
    <xf numFmtId="169" fontId="42" fillId="16" borderId="0" xfId="10" applyNumberFormat="1" applyFont="1" applyFill="1"/>
    <xf numFmtId="169" fontId="43" fillId="17" borderId="0" xfId="10" applyNumberFormat="1" applyFont="1" applyFill="1"/>
    <xf numFmtId="169" fontId="42" fillId="17" borderId="0" xfId="10" applyNumberFormat="1" applyFont="1" applyFill="1"/>
    <xf numFmtId="169" fontId="9" fillId="0" borderId="0" xfId="10" applyNumberFormat="1" applyFont="1"/>
    <xf numFmtId="169" fontId="4" fillId="0" borderId="0" xfId="10" applyNumberFormat="1"/>
    <xf numFmtId="169" fontId="4" fillId="0" borderId="13" xfId="10" applyNumberFormat="1" applyBorder="1"/>
    <xf numFmtId="49" fontId="4" fillId="0" borderId="13" xfId="10" applyNumberFormat="1" applyBorder="1"/>
    <xf numFmtId="169" fontId="4" fillId="0" borderId="17" xfId="10" applyNumberFormat="1" applyBorder="1"/>
    <xf numFmtId="0" fontId="4" fillId="11" borderId="12" xfId="0" applyNumberFormat="1" applyFont="1" applyFill="1" applyBorder="1"/>
    <xf numFmtId="169" fontId="4" fillId="14" borderId="13" xfId="10" applyNumberFormat="1" applyFill="1" applyBorder="1"/>
    <xf numFmtId="169" fontId="4" fillId="14" borderId="0" xfId="10" applyNumberFormat="1" applyFill="1"/>
    <xf numFmtId="165" fontId="44" fillId="18" borderId="8" xfId="0" applyFont="1" applyFill="1" applyBorder="1" applyAlignment="1">
      <alignment vertical="center"/>
    </xf>
    <xf numFmtId="165" fontId="44" fillId="18" borderId="7" xfId="0" applyFont="1" applyFill="1" applyBorder="1" applyAlignment="1">
      <alignment vertical="center"/>
    </xf>
    <xf numFmtId="0" fontId="48" fillId="20" borderId="8" xfId="0" applyNumberFormat="1" applyFont="1" applyFill="1" applyBorder="1"/>
    <xf numFmtId="0" fontId="49" fillId="20" borderId="5" xfId="0" applyNumberFormat="1" applyFont="1" applyFill="1" applyBorder="1"/>
    <xf numFmtId="0" fontId="49" fillId="0" borderId="0" xfId="0" applyNumberFormat="1" applyFont="1"/>
    <xf numFmtId="165" fontId="49" fillId="0" borderId="0" xfId="0" applyFont="1"/>
    <xf numFmtId="165" fontId="48" fillId="0" borderId="0" xfId="0" applyFont="1"/>
    <xf numFmtId="0" fontId="49" fillId="20" borderId="6" xfId="0" applyNumberFormat="1" applyFont="1" applyFill="1" applyBorder="1"/>
    <xf numFmtId="16" fontId="49" fillId="21" borderId="9" xfId="3" applyNumberFormat="1" applyFont="1" applyFill="1" applyBorder="1"/>
    <xf numFmtId="0" fontId="48" fillId="20" borderId="36" xfId="0" applyNumberFormat="1" applyFont="1" applyFill="1" applyBorder="1"/>
    <xf numFmtId="0" fontId="51" fillId="20" borderId="15" xfId="0" applyNumberFormat="1" applyFont="1" applyFill="1" applyBorder="1"/>
    <xf numFmtId="165" fontId="49" fillId="0" borderId="6" xfId="0" applyFont="1" applyBorder="1"/>
    <xf numFmtId="165" fontId="51" fillId="0" borderId="0" xfId="0" applyFont="1"/>
    <xf numFmtId="14" fontId="49" fillId="22" borderId="9" xfId="0" applyNumberFormat="1" applyFont="1" applyFill="1" applyBorder="1" applyProtection="1">
      <protection locked="0"/>
    </xf>
    <xf numFmtId="165" fontId="48" fillId="0" borderId="0" xfId="0" applyFont="1" applyAlignment="1">
      <alignment horizontal="left"/>
    </xf>
    <xf numFmtId="170" fontId="50" fillId="23" borderId="9" xfId="16" applyNumberFormat="1" applyFont="1" applyFill="1" applyBorder="1" applyProtection="1"/>
    <xf numFmtId="0" fontId="4" fillId="4" borderId="13" xfId="10" applyFill="1" applyBorder="1" applyProtection="1">
      <protection locked="0"/>
    </xf>
    <xf numFmtId="0" fontId="4" fillId="4" borderId="23" xfId="0" applyNumberFormat="1" applyFont="1" applyFill="1" applyBorder="1" applyProtection="1">
      <protection locked="0"/>
    </xf>
    <xf numFmtId="0" fontId="4" fillId="24" borderId="0" xfId="10" applyFill="1"/>
    <xf numFmtId="165" fontId="53" fillId="0" borderId="2" xfId="0" applyFont="1" applyBorder="1"/>
    <xf numFmtId="49" fontId="4" fillId="0" borderId="23" xfId="10" applyNumberFormat="1" applyBorder="1"/>
    <xf numFmtId="169" fontId="4" fillId="0" borderId="23" xfId="10" applyNumberFormat="1" applyBorder="1"/>
    <xf numFmtId="0" fontId="18" fillId="5" borderId="0" xfId="10" applyFont="1" applyFill="1"/>
    <xf numFmtId="0" fontId="18" fillId="5" borderId="0" xfId="10" applyFont="1" applyFill="1" applyAlignment="1">
      <alignment horizontal="left"/>
    </xf>
    <xf numFmtId="0" fontId="20" fillId="5" borderId="0" xfId="10" applyFont="1" applyFill="1"/>
    <xf numFmtId="0" fontId="15" fillId="5" borderId="0" xfId="10" applyFont="1" applyFill="1"/>
    <xf numFmtId="0" fontId="28" fillId="0" borderId="0" xfId="10" applyFont="1"/>
    <xf numFmtId="0" fontId="10" fillId="8" borderId="9" xfId="4" applyFont="1" applyFill="1" applyBorder="1" applyAlignment="1">
      <alignment horizontal="center"/>
    </xf>
    <xf numFmtId="0" fontId="56" fillId="5" borderId="0" xfId="10" applyFont="1" applyFill="1" applyAlignment="1">
      <alignment horizontal="left"/>
    </xf>
    <xf numFmtId="165" fontId="45" fillId="0" borderId="37" xfId="0" applyFont="1" applyBorder="1" applyAlignment="1">
      <alignment vertical="center" wrapText="1"/>
    </xf>
    <xf numFmtId="165" fontId="6" fillId="0" borderId="38" xfId="0" applyFont="1" applyBorder="1" applyAlignment="1">
      <alignment vertical="center" wrapText="1"/>
    </xf>
    <xf numFmtId="165" fontId="44" fillId="0" borderId="38" xfId="0" applyFont="1" applyBorder="1" applyAlignment="1">
      <alignment vertical="center" wrapText="1"/>
    </xf>
    <xf numFmtId="165" fontId="46" fillId="0" borderId="38" xfId="0" applyFont="1" applyBorder="1" applyAlignment="1">
      <alignment vertical="center" wrapText="1"/>
    </xf>
    <xf numFmtId="165" fontId="46" fillId="25" borderId="39" xfId="0" applyFont="1" applyFill="1" applyBorder="1" applyAlignment="1">
      <alignment vertical="center" wrapText="1"/>
    </xf>
    <xf numFmtId="165" fontId="45" fillId="0" borderId="40" xfId="0" applyFont="1" applyBorder="1" applyAlignment="1">
      <alignment horizontal="center" vertical="center" wrapText="1"/>
    </xf>
    <xf numFmtId="165" fontId="44" fillId="0" borderId="41" xfId="0" applyFont="1" applyBorder="1" applyAlignment="1">
      <alignment vertical="center" wrapText="1"/>
    </xf>
    <xf numFmtId="9" fontId="46" fillId="0" borderId="41" xfId="11" applyFont="1" applyBorder="1" applyAlignment="1">
      <alignment horizontal="center" vertical="center" wrapText="1"/>
    </xf>
    <xf numFmtId="9" fontId="44" fillId="0" borderId="41" xfId="11" applyFont="1" applyBorder="1" applyAlignment="1">
      <alignment vertical="center" wrapText="1"/>
    </xf>
    <xf numFmtId="165" fontId="44" fillId="18" borderId="33" xfId="0" applyFont="1" applyFill="1" applyBorder="1" applyAlignment="1">
      <alignment vertical="center"/>
    </xf>
    <xf numFmtId="165" fontId="44" fillId="18" borderId="34" xfId="0" applyFont="1" applyFill="1" applyBorder="1" applyAlignment="1">
      <alignment vertical="center"/>
    </xf>
    <xf numFmtId="9" fontId="46" fillId="25" borderId="35" xfId="11" applyFont="1" applyFill="1" applyBorder="1" applyAlignment="1">
      <alignment horizontal="center" vertical="center" wrapText="1"/>
    </xf>
    <xf numFmtId="165" fontId="0" fillId="0" borderId="0" xfId="0" applyAlignment="1">
      <alignment horizontal="left" vertical="center" indent="1"/>
    </xf>
    <xf numFmtId="0" fontId="19" fillId="5" borderId="0" xfId="8" applyFill="1" applyAlignment="1" applyProtection="1"/>
    <xf numFmtId="0" fontId="38" fillId="5" borderId="0" xfId="8" applyFont="1" applyFill="1" applyAlignment="1" applyProtection="1"/>
    <xf numFmtId="0" fontId="29" fillId="0" borderId="0" xfId="10" applyFont="1"/>
    <xf numFmtId="0" fontId="4" fillId="5" borderId="0" xfId="10" applyFill="1" applyAlignment="1">
      <alignment horizontal="left" vertical="center" wrapText="1"/>
    </xf>
    <xf numFmtId="0" fontId="4" fillId="5" borderId="0" xfId="8" applyFont="1" applyFill="1" applyBorder="1" applyAlignment="1" applyProtection="1">
      <alignment horizontal="left" wrapText="1"/>
    </xf>
    <xf numFmtId="0" fontId="58" fillId="5" borderId="0" xfId="10" applyFont="1" applyFill="1"/>
    <xf numFmtId="0" fontId="48" fillId="0" borderId="0" xfId="0" applyNumberFormat="1" applyFont="1" applyAlignment="1">
      <alignment horizontal="left"/>
    </xf>
    <xf numFmtId="49" fontId="48" fillId="0" borderId="0" xfId="0" applyNumberFormat="1" applyFont="1" applyAlignment="1">
      <alignment horizontal="left"/>
    </xf>
    <xf numFmtId="173" fontId="48" fillId="0" borderId="0" xfId="0" applyNumberFormat="1" applyFont="1"/>
    <xf numFmtId="165" fontId="60" fillId="0" borderId="0" xfId="0" applyFont="1" applyAlignment="1">
      <alignment vertical="center"/>
    </xf>
    <xf numFmtId="165" fontId="48" fillId="0" borderId="9" xfId="0" applyFont="1" applyBorder="1" applyAlignment="1">
      <alignment horizontal="center"/>
    </xf>
    <xf numFmtId="165" fontId="53" fillId="0" borderId="0" xfId="0" applyFont="1"/>
    <xf numFmtId="0" fontId="49" fillId="21" borderId="9" xfId="3" applyNumberFormat="1" applyFont="1" applyFill="1" applyBorder="1" applyAlignment="1">
      <alignment horizontal="center"/>
    </xf>
    <xf numFmtId="14" fontId="49" fillId="23" borderId="42" xfId="1" applyNumberFormat="1" applyFont="1" applyFill="1" applyBorder="1"/>
    <xf numFmtId="165" fontId="48" fillId="0" borderId="19" xfId="0" applyFont="1" applyBorder="1" applyAlignment="1">
      <alignment horizontal="center"/>
    </xf>
    <xf numFmtId="170" fontId="50" fillId="23" borderId="19" xfId="16" applyNumberFormat="1" applyFont="1" applyFill="1" applyBorder="1" applyProtection="1"/>
    <xf numFmtId="165" fontId="48" fillId="0" borderId="43" xfId="0" applyFont="1" applyBorder="1" applyAlignment="1">
      <alignment horizontal="center"/>
    </xf>
    <xf numFmtId="170" fontId="50" fillId="23" borderId="44" xfId="16" applyNumberFormat="1" applyFont="1" applyFill="1" applyBorder="1" applyProtection="1"/>
    <xf numFmtId="9" fontId="50" fillId="23" borderId="44" xfId="11" applyFont="1" applyFill="1" applyBorder="1" applyAlignment="1" applyProtection="1">
      <alignment horizontal="center"/>
    </xf>
    <xf numFmtId="173" fontId="48" fillId="0" borderId="34" xfId="0" applyNumberFormat="1" applyFont="1" applyBorder="1"/>
    <xf numFmtId="0" fontId="24" fillId="5" borderId="0" xfId="4" applyFont="1" applyFill="1"/>
    <xf numFmtId="14" fontId="4" fillId="0" borderId="0" xfId="0" applyNumberFormat="1" applyFont="1" applyAlignment="1">
      <alignment horizontal="left"/>
    </xf>
    <xf numFmtId="165" fontId="33" fillId="0" borderId="0" xfId="0" applyFont="1"/>
    <xf numFmtId="0" fontId="66" fillId="9" borderId="9" xfId="4" applyFont="1" applyFill="1" applyBorder="1" applyAlignment="1">
      <alignment horizontal="left"/>
    </xf>
    <xf numFmtId="0" fontId="67" fillId="11" borderId="9" xfId="4" applyFont="1" applyFill="1" applyBorder="1" applyAlignment="1">
      <alignment vertical="top"/>
    </xf>
    <xf numFmtId="0" fontId="68" fillId="9" borderId="9" xfId="4" applyFont="1" applyFill="1" applyBorder="1"/>
    <xf numFmtId="0" fontId="4" fillId="6" borderId="9" xfId="4" applyFont="1" applyFill="1" applyBorder="1" applyProtection="1">
      <protection locked="0"/>
    </xf>
    <xf numFmtId="0" fontId="66" fillId="11" borderId="9" xfId="4" applyFont="1" applyFill="1" applyBorder="1"/>
    <xf numFmtId="165" fontId="4" fillId="14" borderId="0" xfId="0" applyFont="1" applyFill="1"/>
    <xf numFmtId="165" fontId="70" fillId="0" borderId="0" xfId="0" applyFont="1"/>
    <xf numFmtId="175" fontId="71" fillId="4" borderId="49" xfId="13" applyNumberFormat="1" applyFont="1" applyFill="1" applyBorder="1" applyProtection="1">
      <protection locked="0"/>
    </xf>
    <xf numFmtId="175" fontId="71" fillId="4" borderId="9" xfId="13" applyNumberFormat="1" applyFont="1" applyFill="1" applyBorder="1" applyProtection="1">
      <protection locked="0"/>
    </xf>
    <xf numFmtId="175" fontId="71" fillId="4" borderId="10" xfId="13" applyNumberFormat="1" applyFont="1" applyFill="1" applyBorder="1" applyProtection="1">
      <protection locked="0"/>
    </xf>
    <xf numFmtId="0" fontId="68" fillId="0" borderId="0" xfId="4" applyFont="1"/>
    <xf numFmtId="0" fontId="33" fillId="0" borderId="0" xfId="5" applyFont="1" applyProtection="1">
      <protection hidden="1"/>
    </xf>
    <xf numFmtId="0" fontId="9" fillId="0" borderId="0" xfId="4" applyFont="1" applyAlignment="1" applyProtection="1">
      <alignment horizontal="right"/>
      <protection hidden="1"/>
    </xf>
    <xf numFmtId="49" fontId="4" fillId="0" borderId="0" xfId="4" applyNumberFormat="1" applyFont="1" applyAlignment="1" applyProtection="1">
      <alignment horizontal="left"/>
      <protection hidden="1"/>
    </xf>
    <xf numFmtId="0" fontId="4" fillId="0" borderId="0" xfId="4" applyFont="1" applyProtection="1">
      <protection hidden="1"/>
    </xf>
    <xf numFmtId="0" fontId="33" fillId="0" borderId="0" xfId="4" applyFont="1" applyProtection="1">
      <protection hidden="1"/>
    </xf>
    <xf numFmtId="0" fontId="36" fillId="0" borderId="4" xfId="4" applyFont="1" applyBorder="1" applyProtection="1">
      <protection hidden="1"/>
    </xf>
    <xf numFmtId="0" fontId="4" fillId="0" borderId="4" xfId="5" applyFont="1" applyBorder="1" applyProtection="1">
      <protection hidden="1"/>
    </xf>
    <xf numFmtId="0" fontId="4" fillId="0" borderId="4" xfId="4" applyFont="1" applyBorder="1" applyProtection="1">
      <protection hidden="1"/>
    </xf>
    <xf numFmtId="0" fontId="4" fillId="0" borderId="0" xfId="5" applyFont="1" applyProtection="1">
      <protection hidden="1"/>
    </xf>
    <xf numFmtId="0" fontId="9" fillId="9" borderId="2" xfId="5" applyFont="1" applyFill="1" applyBorder="1" applyAlignment="1" applyProtection="1">
      <alignment horizontal="left"/>
      <protection hidden="1"/>
    </xf>
    <xf numFmtId="0" fontId="9" fillId="9" borderId="2" xfId="5" applyFont="1" applyFill="1" applyBorder="1" applyAlignment="1" applyProtection="1">
      <alignment horizontal="center"/>
      <protection hidden="1"/>
    </xf>
    <xf numFmtId="0" fontId="65" fillId="0" borderId="0" xfId="5" applyFont="1" applyProtection="1">
      <protection hidden="1"/>
    </xf>
    <xf numFmtId="42" fontId="33" fillId="0" borderId="0" xfId="5" applyNumberFormat="1" applyFont="1" applyProtection="1">
      <protection hidden="1"/>
    </xf>
    <xf numFmtId="0" fontId="23" fillId="0" borderId="0" xfId="5" applyFont="1" applyProtection="1">
      <protection hidden="1"/>
    </xf>
    <xf numFmtId="171" fontId="33" fillId="0" borderId="0" xfId="5" applyNumberFormat="1" applyFont="1" applyProtection="1">
      <protection hidden="1"/>
    </xf>
    <xf numFmtId="9" fontId="33" fillId="0" borderId="0" xfId="4" applyNumberFormat="1" applyFont="1" applyAlignment="1" applyProtection="1">
      <alignment horizontal="center"/>
      <protection hidden="1"/>
    </xf>
    <xf numFmtId="169" fontId="33" fillId="0" borderId="0" xfId="5" applyNumberFormat="1" applyFont="1" applyProtection="1">
      <protection hidden="1"/>
    </xf>
    <xf numFmtId="9" fontId="33" fillId="0" borderId="0" xfId="6" applyFont="1" applyFill="1" applyBorder="1" applyAlignment="1" applyProtection="1">
      <alignment horizontal="center"/>
      <protection hidden="1"/>
    </xf>
    <xf numFmtId="169" fontId="33" fillId="0" borderId="0" xfId="7" applyNumberFormat="1" applyFont="1" applyBorder="1" applyProtection="1">
      <protection hidden="1"/>
    </xf>
    <xf numFmtId="0" fontId="34" fillId="0" borderId="0" xfId="5" applyFont="1" applyProtection="1">
      <protection hidden="1"/>
    </xf>
    <xf numFmtId="0" fontId="33" fillId="0" borderId="0" xfId="5" applyFont="1" applyAlignment="1" applyProtection="1">
      <alignment vertical="top" wrapText="1"/>
      <protection hidden="1"/>
    </xf>
    <xf numFmtId="165" fontId="69" fillId="0" borderId="4" xfId="0" applyFont="1" applyBorder="1" applyProtection="1">
      <protection hidden="1"/>
    </xf>
    <xf numFmtId="171" fontId="70" fillId="0" borderId="4" xfId="0" applyNumberFormat="1" applyFont="1" applyBorder="1" applyProtection="1">
      <protection hidden="1"/>
    </xf>
    <xf numFmtId="171" fontId="70" fillId="0" borderId="0" xfId="0" applyNumberFormat="1" applyFont="1" applyProtection="1">
      <protection hidden="1"/>
    </xf>
    <xf numFmtId="165" fontId="70" fillId="0" borderId="0" xfId="0" applyFont="1" applyProtection="1">
      <protection hidden="1"/>
    </xf>
    <xf numFmtId="165" fontId="66" fillId="9" borderId="36" xfId="0" applyFont="1" applyFill="1" applyBorder="1" applyAlignment="1" applyProtection="1">
      <alignment wrapText="1"/>
      <protection hidden="1"/>
    </xf>
    <xf numFmtId="165" fontId="66" fillId="9" borderId="45" xfId="0" applyFont="1" applyFill="1" applyBorder="1" applyAlignment="1" applyProtection="1">
      <alignment wrapText="1"/>
      <protection hidden="1"/>
    </xf>
    <xf numFmtId="165" fontId="66" fillId="13" borderId="7" xfId="0" applyFont="1" applyFill="1" applyBorder="1" applyProtection="1">
      <protection hidden="1"/>
    </xf>
    <xf numFmtId="175" fontId="70" fillId="13" borderId="51" xfId="11" applyNumberFormat="1" applyFont="1" applyFill="1" applyBorder="1" applyAlignment="1" applyProtection="1">
      <alignment horizontal="center"/>
      <protection hidden="1"/>
    </xf>
    <xf numFmtId="165" fontId="72" fillId="0" borderId="0" xfId="0" applyFont="1"/>
    <xf numFmtId="0" fontId="49" fillId="21" borderId="19" xfId="3" applyNumberFormat="1" applyFont="1" applyFill="1" applyBorder="1" applyAlignment="1">
      <alignment horizontal="center"/>
    </xf>
    <xf numFmtId="0" fontId="49" fillId="21" borderId="44" xfId="3" applyNumberFormat="1" applyFont="1" applyFill="1" applyBorder="1" applyAlignment="1">
      <alignment horizontal="center"/>
    </xf>
    <xf numFmtId="172" fontId="49" fillId="21" borderId="9" xfId="3" applyNumberFormat="1" applyFont="1" applyFill="1" applyBorder="1" applyAlignment="1">
      <alignment horizontal="left"/>
    </xf>
    <xf numFmtId="14" fontId="49" fillId="21" borderId="9" xfId="3" applyNumberFormat="1" applyFont="1" applyFill="1" applyBorder="1" applyAlignment="1">
      <alignment horizontal="left"/>
    </xf>
    <xf numFmtId="1" fontId="49" fillId="21" borderId="9" xfId="3" applyNumberFormat="1" applyFont="1" applyFill="1" applyBorder="1" applyAlignment="1">
      <alignment horizontal="center"/>
    </xf>
    <xf numFmtId="0" fontId="60" fillId="4" borderId="9" xfId="4" applyFont="1" applyFill="1" applyBorder="1" applyProtection="1">
      <protection locked="0"/>
    </xf>
    <xf numFmtId="9" fontId="60" fillId="4" borderId="9" xfId="11" applyFont="1" applyFill="1" applyBorder="1" applyProtection="1">
      <protection locked="0"/>
    </xf>
    <xf numFmtId="0" fontId="6" fillId="9" borderId="42" xfId="4" applyFont="1" applyFill="1" applyBorder="1" applyProtection="1">
      <protection hidden="1"/>
    </xf>
    <xf numFmtId="9" fontId="50" fillId="23" borderId="19" xfId="11" applyFont="1" applyFill="1" applyBorder="1" applyAlignment="1" applyProtection="1">
      <alignment horizontal="center"/>
    </xf>
    <xf numFmtId="9" fontId="50" fillId="23" borderId="9" xfId="11" applyFont="1" applyFill="1" applyBorder="1" applyAlignment="1" applyProtection="1">
      <alignment horizontal="center"/>
    </xf>
    <xf numFmtId="9" fontId="50" fillId="23" borderId="10" xfId="11" applyFont="1" applyFill="1" applyBorder="1" applyAlignment="1" applyProtection="1">
      <alignment horizontal="center"/>
    </xf>
    <xf numFmtId="165" fontId="70" fillId="0" borderId="2" xfId="0" applyFont="1" applyBorder="1" applyProtection="1">
      <protection hidden="1"/>
    </xf>
    <xf numFmtId="0" fontId="9" fillId="9" borderId="53" xfId="5" applyFont="1" applyFill="1" applyBorder="1" applyAlignment="1" applyProtection="1">
      <alignment horizontal="left"/>
      <protection hidden="1"/>
    </xf>
    <xf numFmtId="0" fontId="9" fillId="9" borderId="54" xfId="5" applyFont="1" applyFill="1" applyBorder="1" applyAlignment="1" applyProtection="1">
      <alignment horizontal="left"/>
      <protection hidden="1"/>
    </xf>
    <xf numFmtId="0" fontId="9" fillId="9" borderId="36" xfId="5" applyFont="1" applyFill="1" applyBorder="1" applyAlignment="1" applyProtection="1">
      <alignment horizontal="center"/>
      <protection hidden="1"/>
    </xf>
    <xf numFmtId="0" fontId="9" fillId="9" borderId="57" xfId="5" applyFont="1" applyFill="1" applyBorder="1" applyAlignment="1" applyProtection="1">
      <alignment horizontal="center"/>
      <protection hidden="1"/>
    </xf>
    <xf numFmtId="164" fontId="9" fillId="9" borderId="59" xfId="4" applyNumberFormat="1" applyFont="1" applyFill="1" applyBorder="1" applyAlignment="1" applyProtection="1">
      <alignment horizontal="center" wrapText="1"/>
      <protection hidden="1"/>
    </xf>
    <xf numFmtId="164" fontId="4" fillId="13" borderId="53" xfId="5" applyNumberFormat="1" applyFont="1" applyFill="1" applyBorder="1" applyProtection="1">
      <protection hidden="1"/>
    </xf>
    <xf numFmtId="171" fontId="4" fillId="13" borderId="54" xfId="4" applyNumberFormat="1" applyFont="1" applyFill="1" applyBorder="1" applyAlignment="1" applyProtection="1">
      <alignment horizontal="center"/>
      <protection hidden="1"/>
    </xf>
    <xf numFmtId="171" fontId="4" fillId="13" borderId="54" xfId="5" applyNumberFormat="1" applyFont="1" applyFill="1" applyBorder="1" applyProtection="1">
      <protection hidden="1"/>
    </xf>
    <xf numFmtId="9" fontId="4" fillId="13" borderId="54" xfId="6" applyFont="1" applyFill="1" applyBorder="1" applyAlignment="1" applyProtection="1">
      <alignment horizontal="center"/>
      <protection hidden="1"/>
    </xf>
    <xf numFmtId="171" fontId="4" fillId="13" borderId="56" xfId="5" applyNumberFormat="1" applyFont="1" applyFill="1" applyBorder="1" applyProtection="1">
      <protection hidden="1"/>
    </xf>
    <xf numFmtId="164" fontId="4" fillId="13" borderId="36" xfId="5" applyNumberFormat="1" applyFont="1" applyFill="1" applyBorder="1" applyProtection="1">
      <protection hidden="1"/>
    </xf>
    <xf numFmtId="42" fontId="4" fillId="13" borderId="57" xfId="4" applyNumberFormat="1" applyFont="1" applyFill="1" applyBorder="1" applyAlignment="1" applyProtection="1">
      <alignment horizontal="center"/>
      <protection hidden="1"/>
    </xf>
    <xf numFmtId="171" fontId="4" fillId="13" borderId="57" xfId="5" applyNumberFormat="1" applyFont="1" applyFill="1" applyBorder="1" applyProtection="1">
      <protection hidden="1"/>
    </xf>
    <xf numFmtId="9" fontId="4" fillId="13" borderId="57" xfId="6" applyFont="1" applyFill="1" applyBorder="1" applyAlignment="1" applyProtection="1">
      <alignment horizontal="center"/>
      <protection hidden="1"/>
    </xf>
    <xf numFmtId="171" fontId="4" fillId="13" borderId="61" xfId="5" applyNumberFormat="1" applyFont="1" applyFill="1" applyBorder="1" applyProtection="1">
      <protection hidden="1"/>
    </xf>
    <xf numFmtId="171" fontId="4" fillId="13" borderId="57" xfId="4" applyNumberFormat="1" applyFont="1" applyFill="1" applyBorder="1" applyAlignment="1" applyProtection="1">
      <alignment horizontal="center"/>
      <protection hidden="1"/>
    </xf>
    <xf numFmtId="164" fontId="4" fillId="13" borderId="62" xfId="5" applyNumberFormat="1" applyFont="1" applyFill="1" applyBorder="1" applyProtection="1">
      <protection hidden="1"/>
    </xf>
    <xf numFmtId="171" fontId="4" fillId="13" borderId="60" xfId="5" applyNumberFormat="1" applyFont="1" applyFill="1" applyBorder="1" applyProtection="1">
      <protection hidden="1"/>
    </xf>
    <xf numFmtId="0" fontId="9" fillId="13" borderId="62" xfId="5" applyFont="1" applyFill="1" applyBorder="1" applyAlignment="1" applyProtection="1">
      <alignment horizontal="right"/>
      <protection hidden="1"/>
    </xf>
    <xf numFmtId="171" fontId="4" fillId="13" borderId="45" xfId="5" applyNumberFormat="1" applyFont="1" applyFill="1" applyBorder="1" applyProtection="1">
      <protection hidden="1"/>
    </xf>
    <xf numFmtId="9" fontId="4" fillId="13" borderId="45" xfId="6" applyFont="1" applyFill="1" applyBorder="1" applyAlignment="1" applyProtection="1">
      <alignment horizontal="center"/>
      <protection hidden="1"/>
    </xf>
    <xf numFmtId="171" fontId="4" fillId="13" borderId="63" xfId="5" applyNumberFormat="1" applyFont="1" applyFill="1" applyBorder="1" applyProtection="1">
      <protection hidden="1"/>
    </xf>
    <xf numFmtId="168" fontId="50" fillId="23" borderId="44" xfId="16" applyFont="1" applyFill="1" applyBorder="1" applyProtection="1"/>
    <xf numFmtId="165" fontId="73" fillId="0" borderId="0" xfId="0" applyFont="1"/>
    <xf numFmtId="44" fontId="50" fillId="23" borderId="19" xfId="16" quotePrefix="1" applyNumberFormat="1" applyFont="1" applyFill="1" applyBorder="1" applyProtection="1"/>
    <xf numFmtId="44" fontId="50" fillId="23" borderId="9" xfId="16" quotePrefix="1" applyNumberFormat="1" applyFont="1" applyFill="1" applyBorder="1" applyProtection="1"/>
    <xf numFmtId="44" fontId="50" fillId="23" borderId="10" xfId="16" quotePrefix="1" applyNumberFormat="1" applyFont="1" applyFill="1" applyBorder="1" applyProtection="1"/>
    <xf numFmtId="165" fontId="74" fillId="0" borderId="0" xfId="0" applyFont="1"/>
    <xf numFmtId="165" fontId="49" fillId="24" borderId="10" xfId="0" applyFont="1" applyFill="1" applyBorder="1"/>
    <xf numFmtId="165" fontId="49" fillId="24" borderId="23" xfId="0" applyFont="1" applyFill="1" applyBorder="1"/>
    <xf numFmtId="165" fontId="57" fillId="24" borderId="10" xfId="0" applyFont="1" applyFill="1" applyBorder="1"/>
    <xf numFmtId="165" fontId="49" fillId="24" borderId="0" xfId="0" applyFont="1" applyFill="1"/>
    <xf numFmtId="165" fontId="66" fillId="0" borderId="1" xfId="0" applyFont="1" applyBorder="1"/>
    <xf numFmtId="165" fontId="66" fillId="0" borderId="48" xfId="0" applyFont="1" applyBorder="1"/>
    <xf numFmtId="165" fontId="66" fillId="0" borderId="47" xfId="0" applyFont="1" applyBorder="1"/>
    <xf numFmtId="164" fontId="70" fillId="0" borderId="8" xfId="0" applyNumberFormat="1" applyFont="1" applyBorder="1"/>
    <xf numFmtId="165" fontId="70" fillId="0" borderId="54" xfId="0" applyFont="1" applyBorder="1"/>
    <xf numFmtId="164" fontId="70" fillId="0" borderId="2" xfId="0" applyNumberFormat="1" applyFont="1" applyBorder="1"/>
    <xf numFmtId="165" fontId="70" fillId="0" borderId="57" xfId="0" applyFont="1" applyBorder="1"/>
    <xf numFmtId="165" fontId="70" fillId="0" borderId="6" xfId="0" applyFont="1" applyBorder="1"/>
    <xf numFmtId="165" fontId="76" fillId="0" borderId="0" xfId="0" applyFont="1" applyAlignment="1">
      <alignment horizontal="right"/>
    </xf>
    <xf numFmtId="165" fontId="76" fillId="0" borderId="0" xfId="0" applyFont="1"/>
    <xf numFmtId="164" fontId="70" fillId="0" borderId="64" xfId="0" applyNumberFormat="1" applyFont="1" applyBorder="1"/>
    <xf numFmtId="165" fontId="70" fillId="0" borderId="65" xfId="0" applyFont="1" applyBorder="1"/>
    <xf numFmtId="169" fontId="4" fillId="14" borderId="17" xfId="10" applyNumberFormat="1" applyFill="1" applyBorder="1"/>
    <xf numFmtId="165" fontId="70" fillId="0" borderId="66" xfId="0" applyFont="1" applyBorder="1"/>
    <xf numFmtId="0" fontId="77" fillId="0" borderId="0" xfId="5" applyFont="1" applyProtection="1">
      <protection hidden="1"/>
    </xf>
    <xf numFmtId="0" fontId="9" fillId="9" borderId="8" xfId="5" applyFont="1" applyFill="1" applyBorder="1" applyAlignment="1" applyProtection="1">
      <alignment horizontal="right"/>
      <protection hidden="1"/>
    </xf>
    <xf numFmtId="0" fontId="4" fillId="9" borderId="5" xfId="5" applyFont="1" applyFill="1" applyBorder="1" applyProtection="1">
      <protection hidden="1"/>
    </xf>
    <xf numFmtId="0" fontId="9" fillId="9" borderId="7" xfId="4" applyFont="1" applyFill="1" applyBorder="1" applyAlignment="1" applyProtection="1">
      <alignment horizontal="right"/>
      <protection hidden="1"/>
    </xf>
    <xf numFmtId="0" fontId="4" fillId="9" borderId="51" xfId="4" applyFont="1" applyFill="1" applyBorder="1" applyProtection="1">
      <protection hidden="1"/>
    </xf>
    <xf numFmtId="0" fontId="57" fillId="0" borderId="3" xfId="0" applyNumberFormat="1" applyFont="1" applyBorder="1"/>
    <xf numFmtId="0" fontId="48" fillId="20" borderId="2" xfId="0" applyNumberFormat="1" applyFont="1" applyFill="1" applyBorder="1"/>
    <xf numFmtId="0" fontId="57" fillId="0" borderId="0" xfId="0" applyNumberFormat="1" applyFont="1"/>
    <xf numFmtId="0" fontId="48" fillId="20" borderId="0" xfId="0" applyNumberFormat="1" applyFont="1" applyFill="1"/>
    <xf numFmtId="0" fontId="57" fillId="20" borderId="0" xfId="0" applyNumberFormat="1" applyFont="1" applyFill="1"/>
    <xf numFmtId="165" fontId="48" fillId="2" borderId="0" xfId="0" applyFont="1" applyFill="1" applyAlignment="1">
      <alignment horizontal="left"/>
    </xf>
    <xf numFmtId="165" fontId="49" fillId="0" borderId="2" xfId="0" applyFont="1" applyBorder="1"/>
    <xf numFmtId="0" fontId="49" fillId="20" borderId="0" xfId="0" applyNumberFormat="1" applyFont="1" applyFill="1"/>
    <xf numFmtId="0" fontId="48" fillId="0" borderId="0" xfId="0" applyNumberFormat="1" applyFont="1"/>
    <xf numFmtId="165" fontId="57" fillId="0" borderId="0" xfId="0" applyFont="1"/>
    <xf numFmtId="165" fontId="48" fillId="0" borderId="2" xfId="0" applyFont="1" applyBorder="1"/>
    <xf numFmtId="165" fontId="48" fillId="0" borderId="2" xfId="0" applyFont="1" applyBorder="1" applyAlignment="1">
      <alignment horizontal="left"/>
    </xf>
    <xf numFmtId="165" fontId="49" fillId="0" borderId="7" xfId="0" applyFont="1" applyBorder="1"/>
    <xf numFmtId="165" fontId="49" fillId="0" borderId="4" xfId="0" applyFont="1" applyBorder="1"/>
    <xf numFmtId="165" fontId="49" fillId="0" borderId="51" xfId="0" applyFont="1" applyBorder="1"/>
    <xf numFmtId="173" fontId="4" fillId="4" borderId="0" xfId="0" applyNumberFormat="1" applyFont="1" applyFill="1" applyAlignment="1" applyProtection="1">
      <alignment horizontal="left"/>
      <protection locked="0"/>
    </xf>
    <xf numFmtId="14" fontId="4" fillId="4" borderId="0" xfId="0" applyNumberFormat="1" applyFont="1" applyFill="1" applyAlignment="1" applyProtection="1">
      <alignment horizontal="right"/>
      <protection locked="0"/>
    </xf>
    <xf numFmtId="0" fontId="4" fillId="5" borderId="0" xfId="10" applyFill="1" applyProtection="1">
      <protection hidden="1"/>
    </xf>
    <xf numFmtId="0" fontId="17" fillId="5" borderId="0" xfId="10" applyFont="1" applyFill="1" applyAlignment="1" applyProtection="1">
      <alignment horizontal="left"/>
      <protection hidden="1"/>
    </xf>
    <xf numFmtId="0" fontId="18" fillId="5" borderId="0" xfId="10" applyFont="1" applyFill="1" applyProtection="1">
      <protection hidden="1"/>
    </xf>
    <xf numFmtId="0" fontId="18" fillId="5" borderId="0" xfId="10" applyFont="1" applyFill="1" applyAlignment="1" applyProtection="1">
      <alignment horizontal="left"/>
      <protection hidden="1"/>
    </xf>
    <xf numFmtId="0" fontId="20" fillId="5" borderId="0" xfId="10" applyFont="1" applyFill="1" applyProtection="1">
      <protection hidden="1"/>
    </xf>
    <xf numFmtId="0" fontId="15" fillId="5" borderId="0" xfId="10" applyFont="1" applyFill="1" applyProtection="1">
      <protection hidden="1"/>
    </xf>
    <xf numFmtId="0" fontId="28" fillId="0" borderId="0" xfId="10" applyFont="1" applyProtection="1">
      <protection hidden="1"/>
    </xf>
    <xf numFmtId="0" fontId="4" fillId="0" borderId="0" xfId="10" applyProtection="1">
      <protection hidden="1"/>
    </xf>
    <xf numFmtId="0" fontId="56" fillId="5" borderId="0" xfId="10" applyFont="1" applyFill="1" applyAlignment="1" applyProtection="1">
      <alignment horizontal="left"/>
      <protection hidden="1"/>
    </xf>
    <xf numFmtId="0" fontId="78" fillId="5" borderId="0" xfId="10" applyFont="1" applyFill="1" applyAlignment="1" applyProtection="1">
      <alignment horizontal="left"/>
      <protection hidden="1"/>
    </xf>
    <xf numFmtId="0" fontId="17" fillId="5" borderId="0" xfId="10" applyFont="1" applyFill="1" applyProtection="1">
      <protection hidden="1"/>
    </xf>
    <xf numFmtId="0" fontId="15" fillId="5" borderId="0" xfId="10" applyFont="1" applyFill="1" applyAlignment="1" applyProtection="1">
      <alignment horizontal="left"/>
      <protection hidden="1"/>
    </xf>
    <xf numFmtId="165" fontId="55" fillId="0" borderId="0" xfId="0" applyFont="1" applyProtection="1">
      <protection hidden="1"/>
    </xf>
    <xf numFmtId="0" fontId="22" fillId="7" borderId="0" xfId="10" applyFont="1" applyFill="1" applyAlignment="1" applyProtection="1">
      <alignment vertical="center"/>
      <protection hidden="1"/>
    </xf>
    <xf numFmtId="0" fontId="28" fillId="7" borderId="0" xfId="10" applyFont="1" applyFill="1" applyProtection="1">
      <protection hidden="1"/>
    </xf>
    <xf numFmtId="0" fontId="27" fillId="7" borderId="0" xfId="10" applyFont="1" applyFill="1" applyProtection="1">
      <protection hidden="1"/>
    </xf>
    <xf numFmtId="165" fontId="54" fillId="19" borderId="0" xfId="0" applyFont="1" applyFill="1" applyAlignment="1" applyProtection="1">
      <alignment vertical="center"/>
      <protection hidden="1"/>
    </xf>
    <xf numFmtId="0" fontId="63" fillId="0" borderId="0" xfId="8" applyFont="1" applyAlignment="1" applyProtection="1">
      <alignment vertical="top" wrapText="1"/>
      <protection hidden="1"/>
    </xf>
    <xf numFmtId="0" fontId="4" fillId="0" borderId="0" xfId="10" applyAlignment="1" applyProtection="1">
      <alignment horizontal="left" vertical="top" wrapText="1"/>
      <protection hidden="1"/>
    </xf>
    <xf numFmtId="165" fontId="40" fillId="19" borderId="0" xfId="0" applyFont="1" applyFill="1" applyAlignment="1" applyProtection="1">
      <alignment vertical="center"/>
      <protection hidden="1"/>
    </xf>
    <xf numFmtId="165" fontId="4" fillId="19" borderId="0" xfId="0" applyFont="1" applyFill="1" applyAlignment="1" applyProtection="1">
      <alignment vertical="center"/>
      <protection hidden="1"/>
    </xf>
    <xf numFmtId="0" fontId="9" fillId="0" borderId="0" xfId="10" applyFont="1" applyAlignment="1" applyProtection="1">
      <alignment vertical="top"/>
      <protection hidden="1"/>
    </xf>
    <xf numFmtId="0" fontId="37" fillId="5" borderId="0" xfId="10" applyFont="1" applyFill="1" applyAlignment="1" applyProtection="1">
      <alignment horizontal="left"/>
      <protection hidden="1"/>
    </xf>
    <xf numFmtId="0" fontId="38" fillId="5" borderId="0" xfId="8" applyFont="1" applyFill="1" applyBorder="1" applyAlignment="1" applyProtection="1">
      <protection hidden="1"/>
    </xf>
    <xf numFmtId="0" fontId="4" fillId="5" borderId="0" xfId="10" applyFill="1" applyAlignment="1" applyProtection="1">
      <alignment horizontal="left" wrapText="1"/>
      <protection hidden="1"/>
    </xf>
    <xf numFmtId="0" fontId="4" fillId="5" borderId="0" xfId="10" applyFill="1" applyAlignment="1" applyProtection="1">
      <alignment vertical="top"/>
      <protection hidden="1"/>
    </xf>
    <xf numFmtId="0" fontId="4" fillId="5" borderId="0" xfId="10" applyFill="1" applyAlignment="1" applyProtection="1">
      <alignment horizontal="left" vertical="top" wrapText="1"/>
      <protection hidden="1"/>
    </xf>
    <xf numFmtId="0" fontId="9" fillId="0" borderId="0" xfId="10" applyFont="1" applyProtection="1">
      <protection hidden="1"/>
    </xf>
    <xf numFmtId="0" fontId="4" fillId="0" borderId="0" xfId="8" applyFont="1" applyFill="1" applyAlignment="1" applyProtection="1">
      <protection hidden="1"/>
    </xf>
    <xf numFmtId="0" fontId="39" fillId="0" borderId="0" xfId="8" applyFont="1" applyFill="1" applyAlignment="1" applyProtection="1">
      <protection hidden="1"/>
    </xf>
    <xf numFmtId="0" fontId="10" fillId="0" borderId="0" xfId="10" applyFont="1" applyProtection="1">
      <protection hidden="1"/>
    </xf>
    <xf numFmtId="175" fontId="71" fillId="4" borderId="53" xfId="13" applyNumberFormat="1" applyFont="1" applyFill="1" applyBorder="1" applyProtection="1">
      <protection locked="0"/>
    </xf>
    <xf numFmtId="175" fontId="71" fillId="4" borderId="22" xfId="13" applyNumberFormat="1" applyFont="1" applyFill="1" applyBorder="1" applyProtection="1">
      <protection locked="0"/>
    </xf>
    <xf numFmtId="175" fontId="71" fillId="4" borderId="29" xfId="13" applyNumberFormat="1" applyFont="1" applyFill="1" applyBorder="1" applyProtection="1">
      <protection locked="0"/>
    </xf>
    <xf numFmtId="175" fontId="71" fillId="4" borderId="68" xfId="13" applyNumberFormat="1" applyFont="1" applyFill="1" applyBorder="1" applyProtection="1">
      <protection locked="0"/>
    </xf>
    <xf numFmtId="0" fontId="15" fillId="5" borderId="0" xfId="5" applyFont="1" applyFill="1" applyAlignment="1" applyProtection="1">
      <alignment horizontal="left"/>
      <protection hidden="1"/>
    </xf>
    <xf numFmtId="0" fontId="15" fillId="26" borderId="0" xfId="5" applyFont="1" applyFill="1" applyAlignment="1" applyProtection="1">
      <alignment horizontal="left"/>
      <protection hidden="1"/>
    </xf>
    <xf numFmtId="0" fontId="4" fillId="26" borderId="0" xfId="5" applyFont="1" applyFill="1" applyAlignment="1" applyProtection="1">
      <alignment horizontal="left"/>
      <protection hidden="1"/>
    </xf>
    <xf numFmtId="0" fontId="4" fillId="0" borderId="0" xfId="5" applyFont="1" applyAlignment="1" applyProtection="1">
      <alignment horizontal="left"/>
      <protection hidden="1"/>
    </xf>
    <xf numFmtId="0" fontId="4" fillId="5" borderId="0" xfId="5" applyFont="1" applyFill="1" applyAlignment="1" applyProtection="1">
      <alignment horizontal="left"/>
      <protection hidden="1"/>
    </xf>
    <xf numFmtId="0" fontId="18" fillId="5" borderId="0" xfId="5" applyFont="1" applyFill="1" applyAlignment="1" applyProtection="1">
      <alignment horizontal="left"/>
      <protection hidden="1"/>
    </xf>
    <xf numFmtId="0" fontId="17" fillId="5" borderId="0" xfId="5" applyFont="1" applyFill="1" applyProtection="1">
      <protection hidden="1"/>
    </xf>
    <xf numFmtId="0" fontId="15" fillId="0" borderId="0" xfId="5" applyFont="1" applyAlignment="1" applyProtection="1">
      <alignment horizontal="left"/>
      <protection hidden="1"/>
    </xf>
    <xf numFmtId="0" fontId="28" fillId="5" borderId="0" xfId="5" applyFont="1" applyFill="1" applyAlignment="1" applyProtection="1">
      <alignment horizontal="left"/>
      <protection hidden="1"/>
    </xf>
    <xf numFmtId="0" fontId="28" fillId="7" borderId="23" xfId="5" applyFont="1" applyFill="1" applyBorder="1" applyAlignment="1" applyProtection="1">
      <alignment horizontal="left"/>
      <protection hidden="1"/>
    </xf>
    <xf numFmtId="0" fontId="28" fillId="7" borderId="19" xfId="5" applyFont="1" applyFill="1" applyBorder="1" applyAlignment="1" applyProtection="1">
      <alignment horizontal="left"/>
      <protection hidden="1"/>
    </xf>
    <xf numFmtId="0" fontId="28" fillId="2" borderId="0" xfId="5" applyFont="1" applyFill="1" applyAlignment="1" applyProtection="1">
      <alignment horizontal="left"/>
      <protection hidden="1"/>
    </xf>
    <xf numFmtId="0" fontId="29" fillId="26" borderId="0" xfId="5" applyFont="1" applyFill="1" applyAlignment="1" applyProtection="1">
      <alignment horizontal="right"/>
      <protection hidden="1"/>
    </xf>
    <xf numFmtId="0" fontId="4" fillId="2" borderId="0" xfId="5" applyFont="1" applyFill="1" applyAlignment="1" applyProtection="1">
      <alignment horizontal="left"/>
      <protection hidden="1"/>
    </xf>
    <xf numFmtId="0" fontId="64" fillId="0" borderId="0" xfId="5" applyFont="1" applyAlignment="1" applyProtection="1">
      <alignment horizontal="left"/>
      <protection hidden="1"/>
    </xf>
    <xf numFmtId="0" fontId="4" fillId="5" borderId="0" xfId="5" applyFont="1" applyFill="1" applyAlignment="1" applyProtection="1">
      <alignment horizontal="left" vertical="center"/>
      <protection hidden="1"/>
    </xf>
    <xf numFmtId="0" fontId="4" fillId="5" borderId="11" xfId="5" applyFont="1" applyFill="1" applyBorder="1" applyAlignment="1" applyProtection="1">
      <alignment horizontal="left" vertical="center"/>
      <protection hidden="1"/>
    </xf>
    <xf numFmtId="0" fontId="9" fillId="5" borderId="0" xfId="5" applyFont="1" applyFill="1" applyAlignment="1" applyProtection="1">
      <alignment horizontal="left"/>
      <protection hidden="1"/>
    </xf>
    <xf numFmtId="0" fontId="27" fillId="7" borderId="0" xfId="5" applyFont="1" applyFill="1" applyAlignment="1" applyProtection="1">
      <alignment horizontal="left"/>
      <protection hidden="1"/>
    </xf>
    <xf numFmtId="0" fontId="4" fillId="7" borderId="0" xfId="5" applyFont="1" applyFill="1" applyAlignment="1" applyProtection="1">
      <alignment horizontal="left"/>
      <protection hidden="1"/>
    </xf>
    <xf numFmtId="0" fontId="30" fillId="7" borderId="0" xfId="5" applyFont="1" applyFill="1" applyAlignment="1" applyProtection="1">
      <alignment horizontal="left"/>
      <protection hidden="1"/>
    </xf>
    <xf numFmtId="0" fontId="28" fillId="7" borderId="0" xfId="5" applyFont="1" applyFill="1" applyAlignment="1" applyProtection="1">
      <alignment horizontal="left"/>
      <protection hidden="1"/>
    </xf>
    <xf numFmtId="0" fontId="9" fillId="5" borderId="9" xfId="5" applyFont="1" applyFill="1" applyBorder="1" applyAlignment="1" applyProtection="1">
      <alignment horizontal="left" wrapText="1"/>
      <protection hidden="1"/>
    </xf>
    <xf numFmtId="0" fontId="9" fillId="0" borderId="10" xfId="5" applyFont="1" applyBorder="1" applyProtection="1">
      <protection hidden="1"/>
    </xf>
    <xf numFmtId="0" fontId="9" fillId="0" borderId="9" xfId="5" applyFont="1" applyBorder="1" applyProtection="1">
      <protection hidden="1"/>
    </xf>
    <xf numFmtId="0" fontId="10" fillId="2" borderId="0" xfId="5" applyFont="1" applyFill="1" applyAlignment="1" applyProtection="1">
      <alignment horizontal="left"/>
      <protection hidden="1"/>
    </xf>
    <xf numFmtId="0" fontId="10" fillId="26" borderId="0" xfId="5" quotePrefix="1" applyFont="1" applyFill="1" applyAlignment="1" applyProtection="1">
      <alignment horizontal="left"/>
      <protection hidden="1"/>
    </xf>
    <xf numFmtId="0" fontId="10" fillId="26" borderId="0" xfId="5" applyFont="1" applyFill="1" applyAlignment="1" applyProtection="1">
      <alignment horizontal="left"/>
      <protection hidden="1"/>
    </xf>
    <xf numFmtId="0" fontId="4" fillId="0" borderId="9" xfId="5" applyFont="1" applyBorder="1" applyProtection="1">
      <protection locked="0" hidden="1"/>
    </xf>
    <xf numFmtId="0" fontId="4" fillId="0" borderId="10" xfId="5" applyFont="1" applyBorder="1" applyProtection="1">
      <protection locked="0" hidden="1"/>
    </xf>
    <xf numFmtId="174" fontId="4" fillId="5" borderId="9" xfId="9" applyNumberFormat="1" applyFont="1" applyFill="1" applyBorder="1" applyAlignment="1" applyProtection="1">
      <alignment horizontal="left"/>
      <protection locked="0" hidden="1"/>
    </xf>
    <xf numFmtId="1" fontId="4" fillId="0" borderId="9" xfId="5" applyNumberFormat="1" applyFont="1" applyBorder="1" applyProtection="1">
      <protection locked="0" hidden="1"/>
    </xf>
    <xf numFmtId="42" fontId="4" fillId="9" borderId="9" xfId="5" applyNumberFormat="1" applyFont="1" applyFill="1" applyBorder="1" applyAlignment="1" applyProtection="1">
      <alignment horizontal="left"/>
      <protection hidden="1"/>
    </xf>
    <xf numFmtId="0" fontId="4" fillId="5" borderId="0" xfId="5" applyFont="1" applyFill="1" applyAlignment="1" applyProtection="1">
      <alignment horizontal="right"/>
      <protection hidden="1"/>
    </xf>
    <xf numFmtId="42" fontId="9" fillId="10" borderId="9" xfId="9" applyNumberFormat="1" applyFont="1" applyFill="1" applyBorder="1" applyAlignment="1" applyProtection="1">
      <alignment horizontal="left"/>
      <protection hidden="1"/>
    </xf>
    <xf numFmtId="0" fontId="9" fillId="5" borderId="0" xfId="5" applyFont="1" applyFill="1" applyAlignment="1" applyProtection="1">
      <alignment horizontal="right"/>
      <protection hidden="1"/>
    </xf>
    <xf numFmtId="0" fontId="7" fillId="5" borderId="0" xfId="5" applyFont="1" applyFill="1" applyAlignment="1" applyProtection="1">
      <alignment horizontal="left" vertical="top"/>
      <protection hidden="1"/>
    </xf>
    <xf numFmtId="0" fontId="9" fillId="0" borderId="0" xfId="5" applyFont="1" applyAlignment="1" applyProtection="1">
      <alignment horizontal="left"/>
      <protection hidden="1"/>
    </xf>
    <xf numFmtId="164" fontId="9" fillId="26" borderId="0" xfId="9" applyFont="1" applyFill="1" applyBorder="1" applyAlignment="1" applyProtection="1">
      <alignment horizontal="left"/>
      <protection hidden="1"/>
    </xf>
    <xf numFmtId="0" fontId="30" fillId="5" borderId="0" xfId="5" applyFont="1" applyFill="1" applyAlignment="1" applyProtection="1">
      <alignment horizontal="left"/>
      <protection hidden="1"/>
    </xf>
    <xf numFmtId="0" fontId="10" fillId="5" borderId="0" xfId="5" applyFont="1" applyFill="1" applyAlignment="1" applyProtection="1">
      <alignment horizontal="left"/>
      <protection hidden="1"/>
    </xf>
    <xf numFmtId="0" fontId="9" fillId="5" borderId="10" xfId="5" applyFont="1" applyFill="1" applyBorder="1" applyAlignment="1" applyProtection="1">
      <alignment wrapText="1"/>
      <protection hidden="1"/>
    </xf>
    <xf numFmtId="0" fontId="9" fillId="5" borderId="9" xfId="5" applyFont="1" applyFill="1" applyBorder="1" applyProtection="1">
      <protection hidden="1"/>
    </xf>
    <xf numFmtId="0" fontId="9" fillId="0" borderId="10" xfId="5" applyFont="1" applyBorder="1" applyAlignment="1" applyProtection="1">
      <alignment horizontal="left"/>
      <protection hidden="1"/>
    </xf>
    <xf numFmtId="0" fontId="9" fillId="0" borderId="21" xfId="5" applyFont="1" applyBorder="1" applyAlignment="1" applyProtection="1">
      <alignment wrapText="1"/>
      <protection hidden="1"/>
    </xf>
    <xf numFmtId="0" fontId="9" fillId="0" borderId="10" xfId="5" applyFont="1" applyBorder="1" applyAlignment="1" applyProtection="1">
      <alignment wrapText="1"/>
      <protection hidden="1"/>
    </xf>
    <xf numFmtId="0" fontId="9" fillId="0" borderId="23" xfId="5" applyFont="1" applyBorder="1" applyAlignment="1" applyProtection="1">
      <alignment wrapText="1"/>
      <protection hidden="1"/>
    </xf>
    <xf numFmtId="0" fontId="10" fillId="0" borderId="0" xfId="5" applyFont="1" applyAlignment="1" applyProtection="1">
      <alignment horizontal="left"/>
      <protection hidden="1"/>
    </xf>
    <xf numFmtId="0" fontId="4" fillId="5" borderId="9" xfId="5" applyFont="1" applyFill="1" applyBorder="1" applyProtection="1">
      <protection locked="0" hidden="1"/>
    </xf>
    <xf numFmtId="0" fontId="4" fillId="5" borderId="10" xfId="5" applyFont="1" applyFill="1" applyBorder="1" applyProtection="1">
      <protection locked="0" hidden="1"/>
    </xf>
    <xf numFmtId="166" fontId="4" fillId="5" borderId="9" xfId="9" applyNumberFormat="1" applyFont="1" applyFill="1" applyBorder="1" applyAlignment="1" applyProtection="1">
      <protection locked="0" hidden="1"/>
    </xf>
    <xf numFmtId="42" fontId="4" fillId="5" borderId="9" xfId="9" applyNumberFormat="1" applyFont="1" applyFill="1" applyBorder="1" applyAlignment="1" applyProtection="1">
      <alignment horizontal="left"/>
      <protection locked="0" hidden="1"/>
    </xf>
    <xf numFmtId="164" fontId="4" fillId="0" borderId="9" xfId="9" applyFont="1" applyBorder="1" applyAlignment="1" applyProtection="1">
      <protection locked="0" hidden="1"/>
    </xf>
    <xf numFmtId="164" fontId="4" fillId="0" borderId="10" xfId="9" applyFont="1" applyBorder="1" applyAlignment="1" applyProtection="1">
      <protection locked="0" hidden="1"/>
    </xf>
    <xf numFmtId="164" fontId="4" fillId="0" borderId="23" xfId="9" applyFont="1" applyBorder="1" applyAlignment="1" applyProtection="1">
      <protection locked="0" hidden="1"/>
    </xf>
    <xf numFmtId="14" fontId="29" fillId="0" borderId="0" xfId="5" applyNumberFormat="1" applyFont="1" applyAlignment="1" applyProtection="1">
      <alignment horizontal="left"/>
      <protection hidden="1"/>
    </xf>
    <xf numFmtId="14" fontId="4" fillId="0" borderId="0" xfId="5" applyNumberFormat="1" applyFont="1" applyAlignment="1" applyProtection="1">
      <alignment horizontal="left"/>
      <protection hidden="1"/>
    </xf>
    <xf numFmtId="0" fontId="10" fillId="5" borderId="0" xfId="5" applyFont="1" applyFill="1" applyAlignment="1" applyProtection="1">
      <alignment wrapText="1"/>
      <protection hidden="1"/>
    </xf>
    <xf numFmtId="0" fontId="9" fillId="0" borderId="9" xfId="5" applyFont="1" applyBorder="1" applyAlignment="1" applyProtection="1">
      <alignment horizontal="left" wrapText="1"/>
      <protection hidden="1"/>
    </xf>
    <xf numFmtId="0" fontId="9" fillId="0" borderId="9" xfId="5" applyFont="1" applyBorder="1" applyAlignment="1" applyProtection="1">
      <alignment horizontal="left"/>
      <protection hidden="1"/>
    </xf>
    <xf numFmtId="166" fontId="4" fillId="0" borderId="9" xfId="5" applyNumberFormat="1" applyFont="1" applyBorder="1" applyProtection="1">
      <protection locked="0" hidden="1"/>
    </xf>
    <xf numFmtId="42" fontId="4" fillId="9" borderId="9" xfId="9" applyNumberFormat="1" applyFont="1" applyFill="1" applyBorder="1" applyAlignment="1" applyProtection="1">
      <alignment horizontal="left"/>
      <protection hidden="1"/>
    </xf>
    <xf numFmtId="42" fontId="4" fillId="5" borderId="0" xfId="5" applyNumberFormat="1" applyFont="1" applyFill="1" applyAlignment="1" applyProtection="1">
      <alignment horizontal="left"/>
      <protection hidden="1"/>
    </xf>
    <xf numFmtId="0" fontId="9" fillId="2" borderId="0" xfId="5" applyFont="1" applyFill="1" applyAlignment="1" applyProtection="1">
      <alignment horizontal="left"/>
      <protection hidden="1"/>
    </xf>
    <xf numFmtId="0" fontId="9" fillId="26" borderId="0" xfId="5" applyFont="1" applyFill="1" applyAlignment="1" applyProtection="1">
      <alignment horizontal="left"/>
      <protection hidden="1"/>
    </xf>
    <xf numFmtId="0" fontId="4" fillId="5" borderId="9" xfId="5" applyFont="1" applyFill="1" applyBorder="1" applyAlignment="1" applyProtection="1">
      <alignment horizontal="left"/>
      <protection locked="0" hidden="1"/>
    </xf>
    <xf numFmtId="0" fontId="31" fillId="7" borderId="0" xfId="5" applyFont="1" applyFill="1" applyAlignment="1" applyProtection="1">
      <alignment horizontal="left"/>
      <protection hidden="1"/>
    </xf>
    <xf numFmtId="0" fontId="32" fillId="7" borderId="0" xfId="5" applyFont="1" applyFill="1" applyAlignment="1" applyProtection="1">
      <alignment horizontal="left"/>
      <protection hidden="1"/>
    </xf>
    <xf numFmtId="0" fontId="30" fillId="5" borderId="10" xfId="5" applyFont="1" applyFill="1" applyBorder="1" applyProtection="1">
      <protection hidden="1"/>
    </xf>
    <xf numFmtId="0" fontId="10" fillId="5" borderId="23" xfId="5" applyFont="1" applyFill="1" applyBorder="1" applyProtection="1">
      <protection hidden="1"/>
    </xf>
    <xf numFmtId="0" fontId="4" fillId="0" borderId="19" xfId="5" applyFont="1" applyBorder="1" applyAlignment="1" applyProtection="1">
      <alignment horizontal="left"/>
      <protection hidden="1"/>
    </xf>
    <xf numFmtId="0" fontId="30" fillId="5" borderId="9" xfId="5" applyFont="1" applyFill="1" applyBorder="1" applyAlignment="1" applyProtection="1">
      <alignment horizontal="left"/>
      <protection hidden="1"/>
    </xf>
    <xf numFmtId="0" fontId="4" fillId="5" borderId="10" xfId="5" applyFont="1" applyFill="1" applyBorder="1" applyProtection="1">
      <protection hidden="1"/>
    </xf>
    <xf numFmtId="0" fontId="4" fillId="5" borderId="23" xfId="5" applyFont="1" applyFill="1" applyBorder="1" applyProtection="1">
      <protection hidden="1"/>
    </xf>
    <xf numFmtId="0" fontId="4" fillId="0" borderId="18" xfId="5" applyFont="1" applyBorder="1" applyAlignment="1" applyProtection="1">
      <alignment horizontal="left"/>
      <protection hidden="1"/>
    </xf>
    <xf numFmtId="0" fontId="4" fillId="0" borderId="23" xfId="5" applyFont="1" applyBorder="1" applyAlignment="1" applyProtection="1">
      <alignment horizontal="left"/>
      <protection hidden="1"/>
    </xf>
    <xf numFmtId="0" fontId="9" fillId="5" borderId="10" xfId="5" applyFont="1" applyFill="1" applyBorder="1" applyProtection="1">
      <protection hidden="1"/>
    </xf>
    <xf numFmtId="0" fontId="9" fillId="5" borderId="23" xfId="5" applyFont="1" applyFill="1" applyBorder="1" applyProtection="1">
      <protection hidden="1"/>
    </xf>
    <xf numFmtId="0" fontId="21" fillId="5" borderId="0" xfId="5" applyFont="1" applyFill="1" applyAlignment="1" applyProtection="1">
      <alignment horizontal="left"/>
      <protection hidden="1"/>
    </xf>
    <xf numFmtId="9" fontId="4" fillId="6" borderId="9" xfId="6" applyFont="1" applyFill="1" applyBorder="1" applyAlignment="1" applyProtection="1">
      <alignment horizontal="right"/>
      <protection locked="0" hidden="1"/>
    </xf>
    <xf numFmtId="0" fontId="29" fillId="2" borderId="0" xfId="5" applyFont="1" applyFill="1" applyAlignment="1" applyProtection="1">
      <alignment horizontal="left"/>
      <protection hidden="1"/>
    </xf>
    <xf numFmtId="42" fontId="9" fillId="9" borderId="9" xfId="9" applyNumberFormat="1" applyFont="1" applyFill="1" applyBorder="1" applyAlignment="1" applyProtection="1">
      <alignment horizontal="left"/>
      <protection hidden="1"/>
    </xf>
    <xf numFmtId="0" fontId="24" fillId="5" borderId="23" xfId="5" applyFont="1" applyFill="1" applyBorder="1" applyProtection="1">
      <protection hidden="1"/>
    </xf>
    <xf numFmtId="42" fontId="9" fillId="4" borderId="9" xfId="9" applyNumberFormat="1" applyFont="1" applyFill="1" applyBorder="1" applyAlignment="1" applyProtection="1">
      <alignment horizontal="left"/>
      <protection locked="0" hidden="1"/>
    </xf>
    <xf numFmtId="174" fontId="4" fillId="2" borderId="0" xfId="5" applyNumberFormat="1" applyFont="1" applyFill="1" applyAlignment="1" applyProtection="1">
      <alignment horizontal="left"/>
      <protection hidden="1"/>
    </xf>
    <xf numFmtId="0" fontId="4" fillId="5" borderId="24" xfId="5" applyFont="1" applyFill="1" applyBorder="1" applyAlignment="1" applyProtection="1">
      <alignment horizontal="left"/>
      <protection hidden="1"/>
    </xf>
    <xf numFmtId="0" fontId="4" fillId="5" borderId="25" xfId="5" applyFont="1" applyFill="1" applyBorder="1" applyAlignment="1" applyProtection="1">
      <alignment horizontal="left"/>
      <protection hidden="1"/>
    </xf>
    <xf numFmtId="0" fontId="4" fillId="5" borderId="26" xfId="5" applyFont="1" applyFill="1" applyBorder="1" applyAlignment="1" applyProtection="1">
      <alignment horizontal="left"/>
      <protection hidden="1"/>
    </xf>
    <xf numFmtId="42" fontId="4" fillId="5" borderId="27" xfId="9" applyNumberFormat="1" applyFont="1" applyFill="1" applyBorder="1" applyAlignment="1" applyProtection="1">
      <alignment horizontal="left"/>
      <protection hidden="1"/>
    </xf>
    <xf numFmtId="0" fontId="4" fillId="5" borderId="22" xfId="5" applyFont="1" applyFill="1" applyBorder="1" applyAlignment="1" applyProtection="1">
      <alignment horizontal="left"/>
      <protection hidden="1"/>
    </xf>
    <xf numFmtId="0" fontId="4" fillId="5" borderId="10" xfId="5" applyFont="1" applyFill="1" applyBorder="1" applyAlignment="1" applyProtection="1">
      <alignment horizontal="left"/>
      <protection hidden="1"/>
    </xf>
    <xf numFmtId="0" fontId="4" fillId="5" borderId="23" xfId="5" applyFont="1" applyFill="1" applyBorder="1" applyAlignment="1" applyProtection="1">
      <alignment horizontal="left"/>
      <protection hidden="1"/>
    </xf>
    <xf numFmtId="42" fontId="4" fillId="5" borderId="28" xfId="9" applyNumberFormat="1" applyFont="1" applyFill="1" applyBorder="1" applyAlignment="1" applyProtection="1">
      <alignment horizontal="left"/>
      <protection hidden="1"/>
    </xf>
    <xf numFmtId="0" fontId="24" fillId="5" borderId="19" xfId="5" applyFont="1" applyFill="1" applyBorder="1" applyProtection="1">
      <protection hidden="1"/>
    </xf>
    <xf numFmtId="0" fontId="9" fillId="9" borderId="29" xfId="5" applyFont="1" applyFill="1" applyBorder="1" applyAlignment="1" applyProtection="1">
      <alignment horizontal="left"/>
      <protection hidden="1"/>
    </xf>
    <xf numFmtId="0" fontId="9" fillId="9" borderId="30" xfId="5" applyFont="1" applyFill="1" applyBorder="1" applyAlignment="1" applyProtection="1">
      <alignment horizontal="left"/>
      <protection hidden="1"/>
    </xf>
    <xf numFmtId="0" fontId="9" fillId="9" borderId="31" xfId="5" applyFont="1" applyFill="1" applyBorder="1" applyAlignment="1" applyProtection="1">
      <alignment horizontal="left"/>
      <protection hidden="1"/>
    </xf>
    <xf numFmtId="42" fontId="9" fillId="9" borderId="32" xfId="9" applyNumberFormat="1" applyFont="1" applyFill="1" applyBorder="1" applyAlignment="1" applyProtection="1">
      <alignment horizontal="left"/>
      <protection hidden="1"/>
    </xf>
    <xf numFmtId="174" fontId="4" fillId="0" borderId="0" xfId="5" applyNumberFormat="1" applyFont="1" applyAlignment="1" applyProtection="1">
      <alignment horizontal="left"/>
      <protection hidden="1"/>
    </xf>
    <xf numFmtId="0" fontId="24" fillId="5" borderId="23" xfId="5" applyFont="1" applyFill="1" applyBorder="1" applyAlignment="1" applyProtection="1">
      <alignment horizontal="right"/>
      <protection hidden="1"/>
    </xf>
    <xf numFmtId="0" fontId="24" fillId="5" borderId="19" xfId="5" applyFont="1" applyFill="1" applyBorder="1" applyAlignment="1" applyProtection="1">
      <alignment horizontal="right"/>
      <protection hidden="1"/>
    </xf>
    <xf numFmtId="9" fontId="46" fillId="25" borderId="33" xfId="11" applyFont="1" applyFill="1" applyBorder="1" applyAlignment="1">
      <alignment horizontal="center" vertical="center" wrapText="1"/>
    </xf>
    <xf numFmtId="9" fontId="46" fillId="25" borderId="34" xfId="11" applyFont="1" applyFill="1" applyBorder="1" applyAlignment="1">
      <alignment horizontal="center" vertical="center" wrapText="1"/>
    </xf>
    <xf numFmtId="9" fontId="4" fillId="6" borderId="9" xfId="6" applyFont="1" applyFill="1" applyBorder="1" applyAlignment="1" applyProtection="1">
      <alignment horizontal="right"/>
      <protection locked="0"/>
    </xf>
    <xf numFmtId="42" fontId="9" fillId="4" borderId="9" xfId="9" applyNumberFormat="1" applyFont="1" applyFill="1" applyBorder="1" applyAlignment="1" applyProtection="1">
      <alignment horizontal="left"/>
      <protection locked="0"/>
    </xf>
    <xf numFmtId="165" fontId="46" fillId="25" borderId="33" xfId="0" applyFont="1" applyFill="1" applyBorder="1" applyAlignment="1">
      <alignment vertical="center" wrapText="1"/>
    </xf>
    <xf numFmtId="165" fontId="0" fillId="25" borderId="35" xfId="0" applyFill="1" applyBorder="1" applyAlignment="1">
      <alignment vertical="center" wrapText="1"/>
    </xf>
    <xf numFmtId="165" fontId="46" fillId="25" borderId="35" xfId="0" quotePrefix="1" applyFont="1" applyFill="1" applyBorder="1" applyAlignment="1">
      <alignment vertical="center" wrapText="1"/>
    </xf>
    <xf numFmtId="165" fontId="46" fillId="25" borderId="34" xfId="0" quotePrefix="1" applyFont="1" applyFill="1" applyBorder="1" applyAlignment="1">
      <alignment vertical="center" wrapText="1"/>
    </xf>
    <xf numFmtId="0" fontId="11" fillId="5" borderId="0" xfId="17" applyFont="1" applyFill="1" applyProtection="1">
      <protection hidden="1"/>
    </xf>
    <xf numFmtId="0" fontId="4" fillId="5" borderId="0" xfId="17" applyFont="1" applyFill="1" applyAlignment="1">
      <alignment vertical="top"/>
    </xf>
    <xf numFmtId="0" fontId="4" fillId="5" borderId="0" xfId="17" applyFont="1" applyFill="1" applyAlignment="1">
      <alignment horizontal="left" vertical="center" wrapText="1"/>
    </xf>
    <xf numFmtId="0" fontId="13" fillId="2" borderId="0" xfId="18" applyFont="1" applyFill="1" applyAlignment="1">
      <alignment horizontal="left"/>
    </xf>
    <xf numFmtId="9" fontId="4" fillId="6" borderId="9" xfId="19" applyFont="1" applyFill="1" applyBorder="1" applyProtection="1">
      <protection locked="0"/>
    </xf>
    <xf numFmtId="9" fontId="4" fillId="0" borderId="0" xfId="19" applyFont="1" applyFill="1" applyProtection="1"/>
    <xf numFmtId="9" fontId="4" fillId="4" borderId="9" xfId="19" applyFont="1" applyFill="1" applyBorder="1" applyProtection="1">
      <protection locked="0"/>
    </xf>
    <xf numFmtId="165" fontId="75" fillId="24" borderId="0" xfId="0" applyFont="1" applyFill="1" applyAlignment="1">
      <alignment horizontal="center" vertical="center" wrapText="1"/>
    </xf>
    <xf numFmtId="165" fontId="48" fillId="24" borderId="10" xfId="0" applyFont="1" applyFill="1" applyBorder="1" applyAlignment="1">
      <alignment horizontal="center"/>
    </xf>
    <xf numFmtId="165" fontId="48" fillId="24" borderId="23" xfId="0" applyFont="1" applyFill="1" applyBorder="1" applyAlignment="1">
      <alignment horizontal="center"/>
    </xf>
    <xf numFmtId="165" fontId="48" fillId="24" borderId="19" xfId="0" applyFont="1" applyFill="1" applyBorder="1" applyAlignment="1">
      <alignment horizontal="center"/>
    </xf>
    <xf numFmtId="0" fontId="48" fillId="20" borderId="10" xfId="0" applyNumberFormat="1" applyFont="1" applyFill="1" applyBorder="1" applyAlignment="1">
      <alignment horizontal="left"/>
    </xf>
    <xf numFmtId="0" fontId="48" fillId="20" borderId="19" xfId="0" applyNumberFormat="1" applyFont="1" applyFill="1" applyBorder="1" applyAlignment="1">
      <alignment horizontal="left"/>
    </xf>
    <xf numFmtId="165" fontId="48" fillId="2" borderId="10" xfId="0" applyFont="1" applyFill="1" applyBorder="1" applyAlignment="1">
      <alignment horizontal="left"/>
    </xf>
    <xf numFmtId="165" fontId="48" fillId="2" borderId="19" xfId="0" applyFont="1" applyFill="1" applyBorder="1" applyAlignment="1">
      <alignment horizontal="left"/>
    </xf>
    <xf numFmtId="0" fontId="49" fillId="21" borderId="49" xfId="3" applyNumberFormat="1" applyFont="1" applyFill="1" applyBorder="1"/>
    <xf numFmtId="0" fontId="49" fillId="21" borderId="9" xfId="3" applyNumberFormat="1" applyFont="1" applyFill="1" applyBorder="1"/>
    <xf numFmtId="0" fontId="49" fillId="21" borderId="23" xfId="3" applyNumberFormat="1" applyFont="1" applyFill="1" applyBorder="1"/>
    <xf numFmtId="0" fontId="49" fillId="21" borderId="19" xfId="3" applyNumberFormat="1" applyFont="1" applyFill="1" applyBorder="1"/>
    <xf numFmtId="165" fontId="29" fillId="0" borderId="0" xfId="0" applyFont="1" applyAlignment="1">
      <alignment horizontal="center" vertical="center" wrapText="1"/>
    </xf>
    <xf numFmtId="0" fontId="9" fillId="5" borderId="0" xfId="10" applyFont="1" applyFill="1" applyAlignment="1" applyProtection="1">
      <alignment horizontal="left" wrapText="1"/>
      <protection hidden="1"/>
    </xf>
    <xf numFmtId="0" fontId="4" fillId="0" borderId="0" xfId="10" applyAlignment="1" applyProtection="1">
      <alignment vertical="top" wrapText="1"/>
      <protection hidden="1"/>
    </xf>
    <xf numFmtId="0" fontId="4" fillId="0" borderId="0" xfId="10" applyAlignment="1" applyProtection="1">
      <alignment horizontal="left" vertical="top" wrapText="1"/>
      <protection hidden="1"/>
    </xf>
    <xf numFmtId="0" fontId="38" fillId="0" borderId="0" xfId="8" applyFont="1" applyAlignment="1" applyProtection="1">
      <alignment horizontal="left" vertical="top" wrapText="1"/>
      <protection hidden="1"/>
    </xf>
    <xf numFmtId="0" fontId="63" fillId="0" borderId="0" xfId="8" applyFont="1" applyAlignment="1" applyProtection="1">
      <alignment horizontal="left" vertical="top" wrapText="1"/>
      <protection hidden="1"/>
    </xf>
    <xf numFmtId="165" fontId="40" fillId="19" borderId="0" xfId="0" applyFont="1" applyFill="1" applyAlignment="1" applyProtection="1">
      <alignment horizontal="left" vertical="center" wrapText="1"/>
      <protection hidden="1"/>
    </xf>
    <xf numFmtId="0" fontId="4" fillId="5" borderId="0" xfId="10" applyFill="1" applyAlignment="1" applyProtection="1">
      <alignment horizontal="left" wrapText="1"/>
      <protection hidden="1"/>
    </xf>
    <xf numFmtId="0" fontId="4" fillId="5" borderId="0" xfId="10" applyFill="1" applyAlignment="1" applyProtection="1">
      <alignment horizontal="left" vertical="top" wrapText="1"/>
      <protection hidden="1"/>
    </xf>
    <xf numFmtId="0" fontId="38" fillId="0" borderId="0" xfId="8" applyFont="1" applyFill="1" applyAlignment="1" applyProtection="1">
      <alignment horizontal="center"/>
      <protection hidden="1"/>
    </xf>
    <xf numFmtId="0" fontId="4" fillId="5" borderId="0" xfId="10" applyFill="1" applyAlignment="1" applyProtection="1">
      <alignment horizontal="left"/>
      <protection hidden="1"/>
    </xf>
    <xf numFmtId="165" fontId="38" fillId="0" borderId="0" xfId="8" applyNumberFormat="1" applyFont="1" applyAlignment="1" applyProtection="1">
      <alignment horizontal="left"/>
      <protection hidden="1"/>
    </xf>
    <xf numFmtId="0" fontId="4" fillId="5" borderId="0" xfId="10" applyFill="1" applyAlignment="1">
      <alignment horizontal="center"/>
    </xf>
    <xf numFmtId="49" fontId="4" fillId="4" borderId="10" xfId="4" applyNumberFormat="1" applyFont="1" applyFill="1" applyBorder="1" applyAlignment="1" applyProtection="1">
      <alignment horizontal="left"/>
      <protection locked="0"/>
    </xf>
    <xf numFmtId="49" fontId="4" fillId="4" borderId="19" xfId="4" applyNumberFormat="1" applyFont="1" applyFill="1" applyBorder="1" applyAlignment="1" applyProtection="1">
      <alignment horizontal="left"/>
      <protection locked="0"/>
    </xf>
    <xf numFmtId="49" fontId="4" fillId="6" borderId="10" xfId="4" applyNumberFormat="1" applyFont="1" applyFill="1" applyBorder="1" applyAlignment="1" applyProtection="1">
      <alignment horizontal="left"/>
      <protection locked="0"/>
    </xf>
    <xf numFmtId="49" fontId="4" fillId="6" borderId="19" xfId="4" applyNumberFormat="1" applyFont="1" applyFill="1" applyBorder="1" applyAlignment="1" applyProtection="1">
      <alignment horizontal="left"/>
      <protection locked="0"/>
    </xf>
    <xf numFmtId="164" fontId="9" fillId="9" borderId="55" xfId="4" applyNumberFormat="1" applyFont="1" applyFill="1" applyBorder="1" applyAlignment="1" applyProtection="1">
      <alignment horizontal="center" wrapText="1"/>
      <protection hidden="1"/>
    </xf>
    <xf numFmtId="0" fontId="9" fillId="9" borderId="56" xfId="5" applyFont="1" applyFill="1" applyBorder="1" applyAlignment="1" applyProtection="1">
      <alignment horizontal="center" vertical="center" wrapText="1"/>
      <protection hidden="1"/>
    </xf>
    <xf numFmtId="0" fontId="9" fillId="9" borderId="60" xfId="5" applyFont="1" applyFill="1" applyBorder="1" applyAlignment="1" applyProtection="1">
      <alignment horizontal="center" vertical="center" wrapText="1"/>
      <protection hidden="1"/>
    </xf>
    <xf numFmtId="0" fontId="4" fillId="9" borderId="3" xfId="5" applyFont="1" applyFill="1" applyBorder="1" applyAlignment="1" applyProtection="1">
      <alignment horizontal="left"/>
      <protection hidden="1"/>
    </xf>
    <xf numFmtId="0" fontId="4" fillId="9" borderId="4" xfId="4" applyFont="1" applyFill="1" applyBorder="1" applyAlignment="1" applyProtection="1">
      <alignment horizontal="left"/>
      <protection hidden="1"/>
    </xf>
    <xf numFmtId="165" fontId="66" fillId="11" borderId="1" xfId="0" applyFont="1" applyFill="1" applyBorder="1" applyAlignment="1" applyProtection="1">
      <alignment horizontal="center" vertical="center"/>
      <protection hidden="1"/>
    </xf>
    <xf numFmtId="165" fontId="66" fillId="11" borderId="48" xfId="0" applyFont="1" applyFill="1" applyBorder="1" applyAlignment="1" applyProtection="1">
      <alignment horizontal="center" vertical="center"/>
      <protection hidden="1"/>
    </xf>
    <xf numFmtId="165" fontId="66" fillId="11" borderId="47" xfId="0" applyFont="1" applyFill="1" applyBorder="1" applyAlignment="1" applyProtection="1">
      <alignment horizontal="center" vertical="center"/>
      <protection hidden="1"/>
    </xf>
    <xf numFmtId="165" fontId="60" fillId="0" borderId="8" xfId="0" applyFont="1" applyBorder="1" applyAlignment="1" applyProtection="1">
      <alignment horizontal="left" vertical="center" wrapText="1"/>
      <protection hidden="1"/>
    </xf>
    <xf numFmtId="165" fontId="60" fillId="0" borderId="3" xfId="0" applyFont="1" applyBorder="1" applyAlignment="1" applyProtection="1">
      <alignment horizontal="left" vertical="center" wrapText="1"/>
      <protection hidden="1"/>
    </xf>
    <xf numFmtId="165" fontId="60" fillId="0" borderId="5" xfId="0" applyFont="1" applyBorder="1" applyAlignment="1" applyProtection="1">
      <alignment horizontal="left" vertical="center" wrapText="1"/>
      <protection hidden="1"/>
    </xf>
    <xf numFmtId="165" fontId="60" fillId="0" borderId="2" xfId="0" applyFont="1" applyBorder="1" applyAlignment="1" applyProtection="1">
      <alignment horizontal="left" vertical="center" wrapText="1"/>
      <protection hidden="1"/>
    </xf>
    <xf numFmtId="165" fontId="60" fillId="0" borderId="0" xfId="0" applyFont="1" applyAlignment="1" applyProtection="1">
      <alignment horizontal="left" vertical="center" wrapText="1"/>
      <protection hidden="1"/>
    </xf>
    <xf numFmtId="165" fontId="60" fillId="0" borderId="6" xfId="0" applyFont="1" applyBorder="1" applyAlignment="1" applyProtection="1">
      <alignment horizontal="left" vertical="center" wrapText="1"/>
      <protection hidden="1"/>
    </xf>
    <xf numFmtId="165" fontId="60" fillId="0" borderId="7" xfId="0" applyFont="1" applyBorder="1" applyAlignment="1" applyProtection="1">
      <alignment horizontal="left" vertical="center" wrapText="1"/>
      <protection hidden="1"/>
    </xf>
    <xf numFmtId="165" fontId="60" fillId="0" borderId="4" xfId="0" applyFont="1" applyBorder="1" applyAlignment="1" applyProtection="1">
      <alignment horizontal="left" vertical="center" wrapText="1"/>
      <protection hidden="1"/>
    </xf>
    <xf numFmtId="165" fontId="60" fillId="0" borderId="51" xfId="0" applyFont="1" applyBorder="1" applyAlignment="1" applyProtection="1">
      <alignment horizontal="left" vertical="center" wrapText="1"/>
      <protection hidden="1"/>
    </xf>
    <xf numFmtId="165" fontId="66" fillId="9" borderId="46" xfId="0" applyFont="1" applyFill="1" applyBorder="1" applyAlignment="1" applyProtection="1">
      <alignment wrapText="1"/>
      <protection hidden="1"/>
    </xf>
    <xf numFmtId="165" fontId="66" fillId="9" borderId="47" xfId="0" applyFont="1" applyFill="1" applyBorder="1" applyAlignment="1" applyProtection="1">
      <alignment wrapText="1"/>
      <protection hidden="1"/>
    </xf>
    <xf numFmtId="0" fontId="9" fillId="9" borderId="54" xfId="5" applyFont="1" applyFill="1" applyBorder="1" applyAlignment="1" applyProtection="1">
      <alignment horizontal="center" vertical="top" wrapText="1"/>
      <protection hidden="1"/>
    </xf>
    <xf numFmtId="0" fontId="9" fillId="9" borderId="58" xfId="5" applyFont="1" applyFill="1" applyBorder="1" applyAlignment="1" applyProtection="1">
      <alignment horizontal="center" vertical="top" wrapText="1"/>
      <protection hidden="1"/>
    </xf>
    <xf numFmtId="175" fontId="71" fillId="4" borderId="25" xfId="13" applyNumberFormat="1" applyFont="1" applyFill="1" applyBorder="1" applyAlignment="1" applyProtection="1">
      <alignment horizontal="left"/>
      <protection locked="0"/>
    </xf>
    <xf numFmtId="175" fontId="71" fillId="4" borderId="52" xfId="13" applyNumberFormat="1" applyFont="1" applyFill="1" applyBorder="1" applyAlignment="1" applyProtection="1">
      <alignment horizontal="left"/>
      <protection locked="0"/>
    </xf>
    <xf numFmtId="175" fontId="71" fillId="4" borderId="10" xfId="13" applyNumberFormat="1" applyFont="1" applyFill="1" applyBorder="1" applyAlignment="1" applyProtection="1">
      <alignment horizontal="left"/>
      <protection locked="0"/>
    </xf>
    <xf numFmtId="175" fontId="71" fillId="4" borderId="50" xfId="13" applyNumberFormat="1" applyFont="1" applyFill="1" applyBorder="1" applyAlignment="1" applyProtection="1">
      <alignment horizontal="left"/>
      <protection locked="0"/>
    </xf>
    <xf numFmtId="175" fontId="71" fillId="4" borderId="67" xfId="13" applyNumberFormat="1" applyFont="1" applyFill="1" applyBorder="1" applyAlignment="1" applyProtection="1">
      <alignment horizontal="left"/>
      <protection locked="0"/>
    </xf>
    <xf numFmtId="175" fontId="71" fillId="4" borderId="51" xfId="13" applyNumberFormat="1" applyFont="1" applyFill="1" applyBorder="1" applyAlignment="1" applyProtection="1">
      <alignment horizontal="left"/>
      <protection locked="0"/>
    </xf>
    <xf numFmtId="0" fontId="4" fillId="5" borderId="0" xfId="10" applyFill="1" applyAlignment="1">
      <alignment horizontal="left" vertical="top" wrapText="1"/>
    </xf>
    <xf numFmtId="0" fontId="4" fillId="5" borderId="0" xfId="8" applyFont="1" applyFill="1" applyBorder="1" applyAlignment="1" applyProtection="1">
      <alignment horizontal="left" wrapText="1"/>
    </xf>
    <xf numFmtId="0" fontId="4" fillId="5" borderId="0" xfId="10" applyFill="1" applyAlignment="1">
      <alignment horizontal="left" vertical="top"/>
    </xf>
    <xf numFmtId="0" fontId="4" fillId="5" borderId="0" xfId="10" applyFill="1" applyAlignment="1">
      <alignment horizontal="left" vertical="center" wrapText="1"/>
    </xf>
    <xf numFmtId="0" fontId="59" fillId="5" borderId="0" xfId="10" applyFont="1" applyFill="1" applyAlignment="1">
      <alignment horizontal="left" vertical="center" wrapText="1"/>
    </xf>
    <xf numFmtId="0" fontId="63" fillId="5" borderId="0" xfId="8" applyFont="1" applyFill="1" applyAlignment="1" applyProtection="1">
      <alignment horizontal="left"/>
    </xf>
    <xf numFmtId="0" fontId="4" fillId="5" borderId="0" xfId="10" applyFill="1" applyAlignment="1">
      <alignment horizontal="left" wrapText="1"/>
    </xf>
    <xf numFmtId="0" fontId="4" fillId="5" borderId="16" xfId="5" applyFont="1" applyFill="1" applyBorder="1" applyAlignment="1" applyProtection="1">
      <alignment horizontal="left" vertical="top" wrapText="1"/>
      <protection locked="0" hidden="1"/>
    </xf>
    <xf numFmtId="0" fontId="4" fillId="5" borderId="17" xfId="5" applyFont="1" applyFill="1" applyBorder="1" applyAlignment="1" applyProtection="1">
      <alignment horizontal="left" vertical="top" wrapText="1"/>
      <protection locked="0" hidden="1"/>
    </xf>
    <xf numFmtId="0" fontId="4" fillId="5" borderId="18" xfId="5" applyFont="1" applyFill="1" applyBorder="1" applyAlignment="1" applyProtection="1">
      <alignment horizontal="left" vertical="top" wrapText="1"/>
      <protection locked="0" hidden="1"/>
    </xf>
    <xf numFmtId="0" fontId="9" fillId="8" borderId="16" xfId="5" applyFont="1" applyFill="1" applyBorder="1" applyAlignment="1" applyProtection="1">
      <alignment horizontal="left"/>
      <protection hidden="1"/>
    </xf>
    <xf numFmtId="0" fontId="9" fillId="8" borderId="17" xfId="5" applyFont="1" applyFill="1" applyBorder="1" applyAlignment="1" applyProtection="1">
      <alignment horizontal="left"/>
      <protection hidden="1"/>
    </xf>
    <xf numFmtId="0" fontId="9" fillId="8" borderId="18" xfId="5" applyFont="1" applyFill="1" applyBorder="1" applyAlignment="1" applyProtection="1">
      <alignment horizontal="left"/>
      <protection hidden="1"/>
    </xf>
    <xf numFmtId="0" fontId="4" fillId="8" borderId="10" xfId="5" applyFont="1" applyFill="1" applyBorder="1" applyAlignment="1" applyProtection="1">
      <alignment horizontal="left"/>
      <protection hidden="1"/>
    </xf>
    <xf numFmtId="0" fontId="4" fillId="8" borderId="23" xfId="5" applyFont="1" applyFill="1" applyBorder="1" applyAlignment="1" applyProtection="1">
      <alignment horizontal="left"/>
      <protection hidden="1"/>
    </xf>
    <xf numFmtId="0" fontId="4" fillId="8" borderId="19" xfId="5" applyFont="1" applyFill="1" applyBorder="1" applyAlignment="1" applyProtection="1">
      <alignment horizontal="left"/>
      <protection hidden="1"/>
    </xf>
    <xf numFmtId="0" fontId="9" fillId="6" borderId="10" xfId="5" applyFont="1" applyFill="1" applyBorder="1" applyAlignment="1" applyProtection="1">
      <alignment horizontal="left"/>
      <protection locked="0" hidden="1"/>
    </xf>
    <xf numFmtId="0" fontId="9" fillId="6" borderId="23" xfId="5" applyFont="1" applyFill="1" applyBorder="1" applyAlignment="1" applyProtection="1">
      <alignment horizontal="left"/>
      <protection locked="0" hidden="1"/>
    </xf>
    <xf numFmtId="0" fontId="9" fillId="6" borderId="19" xfId="5" applyFont="1" applyFill="1" applyBorder="1" applyAlignment="1" applyProtection="1">
      <alignment horizontal="left"/>
      <protection locked="0" hidden="1"/>
    </xf>
    <xf numFmtId="0" fontId="4" fillId="5" borderId="15" xfId="5" applyFont="1" applyFill="1" applyBorder="1" applyAlignment="1" applyProtection="1">
      <alignment horizontal="left" vertical="top" wrapText="1"/>
      <protection locked="0" hidden="1"/>
    </xf>
    <xf numFmtId="0" fontId="4" fillId="5" borderId="0" xfId="5" applyFont="1" applyFill="1" applyAlignment="1" applyProtection="1">
      <alignment horizontal="left" vertical="top" wrapText="1"/>
      <protection locked="0" hidden="1"/>
    </xf>
    <xf numFmtId="0" fontId="4" fillId="5" borderId="11" xfId="5" applyFont="1" applyFill="1" applyBorder="1" applyAlignment="1" applyProtection="1">
      <alignment horizontal="left" vertical="top" wrapText="1"/>
      <protection locked="0" hidden="1"/>
    </xf>
    <xf numFmtId="0" fontId="4" fillId="5" borderId="10" xfId="5" applyFont="1" applyFill="1" applyBorder="1" applyAlignment="1" applyProtection="1">
      <alignment horizontal="left"/>
      <protection locked="0" hidden="1"/>
    </xf>
    <xf numFmtId="0" fontId="4" fillId="5" borderId="23" xfId="5" applyFont="1" applyFill="1" applyBorder="1" applyAlignment="1" applyProtection="1">
      <alignment horizontal="left"/>
      <protection locked="0" hidden="1"/>
    </xf>
    <xf numFmtId="0" fontId="4" fillId="5" borderId="19" xfId="5" applyFont="1" applyFill="1" applyBorder="1" applyAlignment="1" applyProtection="1">
      <alignment horizontal="left"/>
      <protection locked="0" hidden="1"/>
    </xf>
    <xf numFmtId="0" fontId="4" fillId="5" borderId="9" xfId="5" applyFont="1" applyFill="1" applyBorder="1" applyAlignment="1" applyProtection="1">
      <alignment horizontal="left"/>
      <protection locked="0" hidden="1"/>
    </xf>
    <xf numFmtId="0" fontId="29" fillId="26" borderId="0" xfId="5" applyFont="1" applyFill="1" applyAlignment="1" applyProtection="1">
      <alignment horizontal="left"/>
      <protection hidden="1"/>
    </xf>
    <xf numFmtId="0" fontId="29" fillId="26" borderId="0" xfId="5" applyFont="1" applyFill="1" applyAlignment="1" applyProtection="1">
      <alignment horizontal="center" vertical="center" wrapText="1"/>
      <protection hidden="1"/>
    </xf>
    <xf numFmtId="0" fontId="4" fillId="5" borderId="12" xfId="5" applyFont="1" applyFill="1" applyBorder="1" applyAlignment="1" applyProtection="1">
      <alignment horizontal="left" vertical="top" wrapText="1"/>
      <protection locked="0" hidden="1"/>
    </xf>
    <xf numFmtId="0" fontId="4" fillId="5" borderId="13" xfId="5" applyFont="1" applyFill="1" applyBorder="1" applyAlignment="1" applyProtection="1">
      <alignment horizontal="left" vertical="top" wrapText="1"/>
      <protection locked="0" hidden="1"/>
    </xf>
    <xf numFmtId="0" fontId="4" fillId="5" borderId="14" xfId="5" applyFont="1" applyFill="1" applyBorder="1" applyAlignment="1" applyProtection="1">
      <alignment horizontal="left" vertical="top" wrapText="1"/>
      <protection locked="0" hidden="1"/>
    </xf>
    <xf numFmtId="2" fontId="4" fillId="0" borderId="10" xfId="5" applyNumberFormat="1" applyFont="1" applyBorder="1" applyAlignment="1" applyProtection="1">
      <alignment horizontal="left"/>
      <protection locked="0" hidden="1"/>
    </xf>
    <xf numFmtId="2" fontId="4" fillId="0" borderId="23" xfId="5" applyNumberFormat="1" applyFont="1" applyBorder="1" applyAlignment="1" applyProtection="1">
      <alignment horizontal="left"/>
      <protection locked="0" hidden="1"/>
    </xf>
    <xf numFmtId="0" fontId="9" fillId="5" borderId="9" xfId="5" applyFont="1" applyFill="1" applyBorder="1" applyAlignment="1" applyProtection="1">
      <alignment horizontal="left"/>
      <protection hidden="1"/>
    </xf>
    <xf numFmtId="0" fontId="9" fillId="5" borderId="10" xfId="5" applyFont="1" applyFill="1" applyBorder="1" applyAlignment="1" applyProtection="1">
      <alignment horizontal="left"/>
      <protection hidden="1"/>
    </xf>
    <xf numFmtId="0" fontId="9" fillId="5" borderId="23" xfId="5" applyFont="1" applyFill="1" applyBorder="1" applyAlignment="1" applyProtection="1">
      <alignment horizontal="left"/>
      <protection hidden="1"/>
    </xf>
    <xf numFmtId="0" fontId="9" fillId="5" borderId="19" xfId="5" applyFont="1" applyFill="1" applyBorder="1" applyAlignment="1" applyProtection="1">
      <alignment horizontal="left"/>
      <protection hidden="1"/>
    </xf>
    <xf numFmtId="164" fontId="4" fillId="0" borderId="10" xfId="9" applyFont="1" applyBorder="1" applyAlignment="1" applyProtection="1">
      <protection locked="0" hidden="1"/>
    </xf>
    <xf numFmtId="164" fontId="4" fillId="0" borderId="23" xfId="9" applyFont="1" applyBorder="1" applyAlignment="1" applyProtection="1">
      <protection locked="0" hidden="1"/>
    </xf>
    <xf numFmtId="164" fontId="4" fillId="0" borderId="19" xfId="9" applyFont="1" applyBorder="1" applyAlignment="1" applyProtection="1">
      <protection locked="0" hidden="1"/>
    </xf>
    <xf numFmtId="0" fontId="9" fillId="0" borderId="23" xfId="5" applyFont="1" applyBorder="1" applyProtection="1">
      <protection hidden="1"/>
    </xf>
    <xf numFmtId="0" fontId="9" fillId="0" borderId="19" xfId="5" applyFont="1" applyBorder="1" applyProtection="1">
      <protection hidden="1"/>
    </xf>
    <xf numFmtId="0" fontId="4" fillId="0" borderId="9" xfId="5" applyFont="1" applyBorder="1" applyProtection="1">
      <protection locked="0" hidden="1"/>
    </xf>
    <xf numFmtId="1" fontId="4" fillId="0" borderId="10" xfId="5" applyNumberFormat="1" applyFont="1" applyBorder="1" applyProtection="1">
      <protection locked="0" hidden="1"/>
    </xf>
    <xf numFmtId="1" fontId="4" fillId="0" borderId="19" xfId="5" applyNumberFormat="1" applyFont="1" applyBorder="1" applyProtection="1">
      <protection locked="0" hidden="1"/>
    </xf>
    <xf numFmtId="0" fontId="9" fillId="0" borderId="10" xfId="5" applyFont="1" applyBorder="1" applyAlignment="1" applyProtection="1">
      <alignment horizontal="left"/>
      <protection hidden="1"/>
    </xf>
    <xf numFmtId="0" fontId="9" fillId="0" borderId="23" xfId="5" applyFont="1" applyBorder="1" applyAlignment="1" applyProtection="1">
      <alignment horizontal="left"/>
      <protection hidden="1"/>
    </xf>
    <xf numFmtId="0" fontId="24" fillId="5" borderId="23" xfId="5" applyFont="1" applyFill="1" applyBorder="1" applyAlignment="1" applyProtection="1">
      <alignment horizontal="right"/>
      <protection hidden="1"/>
    </xf>
    <xf numFmtId="0" fontId="24" fillId="5" borderId="19" xfId="5" applyFont="1" applyFill="1" applyBorder="1" applyAlignment="1" applyProtection="1">
      <alignment horizontal="right"/>
      <protection hidden="1"/>
    </xf>
    <xf numFmtId="0" fontId="27" fillId="7" borderId="0" xfId="5" applyFont="1" applyFill="1" applyAlignment="1" applyProtection="1">
      <alignment horizontal="left"/>
      <protection hidden="1"/>
    </xf>
    <xf numFmtId="0" fontId="4" fillId="5" borderId="0" xfId="5" applyFont="1" applyFill="1" applyAlignment="1" applyProtection="1">
      <alignment horizontal="left" vertical="center"/>
      <protection hidden="1"/>
    </xf>
    <xf numFmtId="0" fontId="4" fillId="5" borderId="11" xfId="5" applyFont="1" applyFill="1" applyBorder="1" applyAlignment="1" applyProtection="1">
      <alignment horizontal="left" vertical="center"/>
      <protection hidden="1"/>
    </xf>
    <xf numFmtId="0" fontId="7" fillId="5" borderId="0" xfId="5" applyFont="1" applyFill="1" applyAlignment="1" applyProtection="1">
      <alignment horizontal="left" vertical="center"/>
      <protection hidden="1"/>
    </xf>
    <xf numFmtId="0" fontId="7" fillId="5" borderId="11" xfId="5" applyFont="1" applyFill="1" applyBorder="1" applyAlignment="1" applyProtection="1">
      <alignment horizontal="left" vertical="center"/>
      <protection hidden="1"/>
    </xf>
    <xf numFmtId="0" fontId="18" fillId="5" borderId="0" xfId="5" applyFont="1" applyFill="1" applyAlignment="1" applyProtection="1">
      <alignment horizontal="left" vertical="center"/>
      <protection hidden="1"/>
    </xf>
    <xf numFmtId="0" fontId="17" fillId="5" borderId="0" xfId="5" applyFont="1" applyFill="1" applyProtection="1">
      <protection hidden="1"/>
    </xf>
    <xf numFmtId="0" fontId="9" fillId="0" borderId="10" xfId="5" applyFont="1" applyBorder="1" applyProtection="1">
      <protection hidden="1"/>
    </xf>
    <xf numFmtId="0" fontId="9" fillId="0" borderId="9" xfId="5" applyFont="1" applyBorder="1" applyAlignment="1" applyProtection="1">
      <alignment horizontal="left"/>
      <protection hidden="1"/>
    </xf>
  </cellXfs>
  <cellStyles count="20">
    <cellStyle name="Euro" xfId="7" xr:uid="{00000000-0005-0000-0000-000000000000}"/>
    <cellStyle name="Euro 2" xfId="13" xr:uid="{0C48EF69-B886-4549-ACE7-013DDDF9A3EF}"/>
    <cellStyle name="Euro 3" xfId="16" xr:uid="{5D894240-101D-4132-96ED-C61FF0A30571}"/>
    <cellStyle name="Hyperlink" xfId="8" builtinId="8"/>
    <cellStyle name="Komma 2" xfId="9" xr:uid="{00000000-0005-0000-0000-000003000000}"/>
    <cellStyle name="Komma 3" xfId="14" xr:uid="{33389150-1563-4C33-A834-2B8EADD6CD2F}"/>
    <cellStyle name="Procent" xfId="11" builtinId="5"/>
    <cellStyle name="Procent 2" xfId="6" xr:uid="{00000000-0005-0000-0000-000004000000}"/>
    <cellStyle name="Procent 2 2" xfId="19" xr:uid="{207C4D9F-27AE-4654-9AD6-C04D47ABC58F}"/>
    <cellStyle name="Procent 3" xfId="15" xr:uid="{F2CFE61A-5FC1-4D88-94B2-66670584974C}"/>
    <cellStyle name="Standaard" xfId="0" builtinId="0"/>
    <cellStyle name="Standaard 2" xfId="1" xr:uid="{00000000-0005-0000-0000-000006000000}"/>
    <cellStyle name="Standaard 2 2" xfId="3" xr:uid="{00000000-0005-0000-0000-000007000000}"/>
    <cellStyle name="Standaard 2 3" xfId="17" xr:uid="{05E3FA10-5636-4CD4-A67B-F00E7D4BBAB1}"/>
    <cellStyle name="Standaard 3" xfId="2" xr:uid="{00000000-0005-0000-0000-000008000000}"/>
    <cellStyle name="Standaard 4" xfId="5" xr:uid="{00000000-0005-0000-0000-000009000000}"/>
    <cellStyle name="Standaard 4 2" xfId="18" xr:uid="{1531B5B8-AA09-4C80-B1D3-A801B4BFBFEA}"/>
    <cellStyle name="Standaard 5" xfId="10" xr:uid="{00000000-0005-0000-0000-00000A000000}"/>
    <cellStyle name="Standaard 6" xfId="12" xr:uid="{1B51BC3C-6C51-445A-A10E-856885DA5332}"/>
    <cellStyle name="Standaard_TEMPLATE FEM BEGROTING DEMO" xfId="4" xr:uid="{00000000-0005-0000-0000-00000B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9525</xdr:rowOff>
    </xdr:from>
    <xdr:to>
      <xdr:col>10</xdr:col>
      <xdr:colOff>18002</xdr:colOff>
      <xdr:row>53</xdr:row>
      <xdr:rowOff>152401</xdr:rowOff>
    </xdr:to>
    <xdr:sp macro="" textlink="">
      <xdr:nvSpPr>
        <xdr:cNvPr id="2" name="Text Box 2">
          <a:extLst>
            <a:ext uri="{FF2B5EF4-FFF2-40B4-BE49-F238E27FC236}">
              <a16:creationId xmlns:a16="http://schemas.microsoft.com/office/drawing/2014/main" id="{B4FC99A0-3340-4AEB-9389-1F840F16B21D}"/>
            </a:ext>
          </a:extLst>
        </xdr:cNvPr>
        <xdr:cNvSpPr txBox="1">
          <a:spLocks noChangeArrowheads="1"/>
        </xdr:cNvSpPr>
      </xdr:nvSpPr>
      <xdr:spPr bwMode="auto">
        <a:xfrm>
          <a:off x="2" y="9525"/>
          <a:ext cx="6876000" cy="8724901"/>
        </a:xfrm>
        <a:prstGeom prst="rect">
          <a:avLst/>
        </a:prstGeom>
        <a:solidFill>
          <a:srgbClr val="FFFFFF"/>
        </a:solidFill>
        <a:ln w="9525">
          <a:noFill/>
          <a:miter lim="800000"/>
          <a:headEnd/>
          <a:tailEnd/>
        </a:ln>
      </xdr:spPr>
      <xdr:txBody>
        <a:bodyPr vertOverflow="clip" wrap="square" lIns="36000" tIns="72000" rIns="36000" bIns="0" anchor="t" upright="1"/>
        <a:lstStyle/>
        <a:p>
          <a:pPr marL="0" marR="0" indent="0" defTabSz="914400" eaLnBrk="1" fontAlgn="auto" latinLnBrk="0" hangingPunct="1">
            <a:lnSpc>
              <a:spcPct val="100000"/>
            </a:lnSpc>
            <a:spcBef>
              <a:spcPts val="0"/>
            </a:spcBef>
            <a:spcAft>
              <a:spcPts val="0"/>
            </a:spcAft>
            <a:buClrTx/>
            <a:buSzTx/>
            <a:buFontTx/>
            <a:buNone/>
            <a:tabLst/>
            <a:defRPr/>
          </a:pPr>
          <a:endParaRPr lang="nl-NL" sz="1200" b="0">
            <a:solidFill>
              <a:srgbClr val="FF0000"/>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nl-NL" sz="1200">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effectLst/>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400" b="1" i="0" u="none" strike="noStrike" kern="0" cap="none" spc="0" normalizeH="0" baseline="0" noProof="0">
              <a:ln>
                <a:noFill/>
              </a:ln>
              <a:solidFill>
                <a:sysClr val="windowText" lastClr="000000"/>
              </a:solidFill>
              <a:effectLst/>
              <a:uLnTx/>
              <a:uFillTx/>
              <a:latin typeface="+mn-lt"/>
              <a:ea typeface="+mn-ea"/>
              <a:cs typeface="+mn-cs"/>
            </a:rPr>
            <a:t>Subsidieregeling Schoon en Emissieloos</a:t>
          </a:r>
          <a:endParaRPr kumimoji="0" lang="en-US"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400" b="1" i="0" u="none" strike="noStrike" kern="0" cap="none" spc="0" normalizeH="0" baseline="0" noProof="0">
              <a:ln>
                <a:noFill/>
              </a:ln>
              <a:solidFill>
                <a:sysClr val="windowText" lastClr="000000"/>
              </a:solidFill>
              <a:effectLst/>
              <a:uLnTx/>
              <a:uFillTx/>
              <a:latin typeface="+mn-lt"/>
              <a:ea typeface="+mn-ea"/>
              <a:cs typeface="+mn-cs"/>
            </a:rPr>
            <a:t>Bouwmaterieel Innovatie (SSEB Innovatie) 2025</a:t>
          </a:r>
          <a:endParaRPr kumimoji="0" lang="en-US"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nl-NL" sz="1400" b="1">
            <a:effectLst/>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8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Modelbegroting</a:t>
          </a:r>
          <a:endParaRPr lang="en-US"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3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Voor projecten </a:t>
          </a:r>
          <a:r>
            <a:rPr kumimoji="0" lang="nl-NL"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experimentele ontwikkeling</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(technische ontwikkeling en praktijkervaring).</a:t>
          </a:r>
        </a:p>
        <a:p>
          <a:pPr marL="914400" marR="0" lvl="2" indent="0" algn="ctr" defTabSz="914400" eaLnBrk="1" fontAlgn="auto" latinLnBrk="0" hangingPunct="1">
            <a:lnSpc>
              <a:spcPct val="100000"/>
            </a:lnSpc>
            <a:spcBef>
              <a:spcPts val="0"/>
            </a:spcBef>
            <a:spcAft>
              <a:spcPts val="0"/>
            </a:spcAft>
            <a:buClrTx/>
            <a:buSzTx/>
            <a:buFontTx/>
            <a:buNone/>
            <a:tabLst/>
            <a:defRPr/>
          </a:pPr>
          <a:endParaRPr lang="nl-NL" sz="1200" b="0" baseline="0">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r>
            <a:rPr lang="nl-NL" sz="900" b="0" baseline="0">
              <a:effectLst/>
              <a:latin typeface="Arial" panose="020B0604020202020204" pitchFamily="34" charset="0"/>
              <a:ea typeface="+mn-ea"/>
              <a:cs typeface="Arial" panose="020B0604020202020204" pitchFamily="34" charset="0"/>
            </a:rPr>
            <a:t>Versie 2025.01</a:t>
          </a:r>
        </a:p>
        <a:p>
          <a:pPr marL="0" marR="0" indent="0" algn="l" defTabSz="914400" eaLnBrk="1" fontAlgn="auto" latinLnBrk="0" hangingPunct="1">
            <a:lnSpc>
              <a:spcPct val="100000"/>
            </a:lnSpc>
            <a:spcBef>
              <a:spcPts val="0"/>
            </a:spcBef>
            <a:spcAft>
              <a:spcPts val="0"/>
            </a:spcAft>
            <a:buClrTx/>
            <a:buSzTx/>
            <a:buFontTx/>
            <a:buNone/>
            <a:tabLst/>
            <a:defRPr/>
          </a:pPr>
          <a:endParaRPr lang="nl-NL" sz="1200" b="0" baseline="0">
            <a:effectLst/>
            <a:latin typeface="Arial" panose="020B0604020202020204" pitchFamily="34" charset="0"/>
            <a:ea typeface="+mn-ea"/>
            <a:cs typeface="Arial" panose="020B0604020202020204"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endParaRPr lang="nl-NL" sz="1200" b="0" baseline="0">
            <a:effectLst/>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38100</xdr:colOff>
      <xdr:row>0</xdr:row>
      <xdr:rowOff>9525</xdr:rowOff>
    </xdr:from>
    <xdr:to>
      <xdr:col>8</xdr:col>
      <xdr:colOff>637919</xdr:colOff>
      <xdr:row>11</xdr:row>
      <xdr:rowOff>102151</xdr:rowOff>
    </xdr:to>
    <xdr:pic>
      <xdr:nvPicPr>
        <xdr:cNvPr id="3" name="Afbeelding 2">
          <a:extLst>
            <a:ext uri="{FF2B5EF4-FFF2-40B4-BE49-F238E27FC236}">
              <a16:creationId xmlns:a16="http://schemas.microsoft.com/office/drawing/2014/main" id="{B9FE38E6-6A99-464C-8F5C-4255B6FA30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0" y="9525"/>
          <a:ext cx="5400419" cy="18738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485775</xdr:colOff>
      <xdr:row>0</xdr:row>
      <xdr:rowOff>9525</xdr:rowOff>
    </xdr:from>
    <xdr:to>
      <xdr:col>10</xdr:col>
      <xdr:colOff>446377</xdr:colOff>
      <xdr:row>5</xdr:row>
      <xdr:rowOff>283935</xdr:rowOff>
    </xdr:to>
    <xdr:pic>
      <xdr:nvPicPr>
        <xdr:cNvPr id="2" name="Afbeelding 1">
          <a:extLst>
            <a:ext uri="{FF2B5EF4-FFF2-40B4-BE49-F238E27FC236}">
              <a16:creationId xmlns:a16="http://schemas.microsoft.com/office/drawing/2014/main" id="{CB55386B-FC26-4053-8B06-DB067ED6BA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5" y="9525"/>
          <a:ext cx="5399377" cy="1874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1438275</xdr:colOff>
      <xdr:row>0</xdr:row>
      <xdr:rowOff>1</xdr:rowOff>
    </xdr:from>
    <xdr:to>
      <xdr:col>3</xdr:col>
      <xdr:colOff>1800225</xdr:colOff>
      <xdr:row>7</xdr:row>
      <xdr:rowOff>85726</xdr:rowOff>
    </xdr:to>
    <xdr:pic>
      <xdr:nvPicPr>
        <xdr:cNvPr id="2" name="Afbeelding 1">
          <a:extLst>
            <a:ext uri="{FF2B5EF4-FFF2-40B4-BE49-F238E27FC236}">
              <a16:creationId xmlns:a16="http://schemas.microsoft.com/office/drawing/2014/main" id="{B81B772B-B0D1-4911-A862-C507EF134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
          <a:ext cx="5334000" cy="201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11207</xdr:colOff>
      <xdr:row>23</xdr:row>
      <xdr:rowOff>134471</xdr:rowOff>
    </xdr:from>
    <xdr:to>
      <xdr:col>7</xdr:col>
      <xdr:colOff>0</xdr:colOff>
      <xdr:row>29</xdr:row>
      <xdr:rowOff>22411</xdr:rowOff>
    </xdr:to>
    <xdr:sp macro="" textlink="">
      <xdr:nvSpPr>
        <xdr:cNvPr id="3" name="Tekstvak 2">
          <a:extLst>
            <a:ext uri="{FF2B5EF4-FFF2-40B4-BE49-F238E27FC236}">
              <a16:creationId xmlns:a16="http://schemas.microsoft.com/office/drawing/2014/main" id="{00000000-0008-0000-1B00-000003000000}"/>
            </a:ext>
          </a:extLst>
        </xdr:cNvPr>
        <xdr:cNvSpPr txBox="1"/>
      </xdr:nvSpPr>
      <xdr:spPr>
        <a:xfrm>
          <a:off x="6230472" y="4056530"/>
          <a:ext cx="2879910" cy="761999"/>
        </a:xfrm>
        <a:prstGeom prst="rect">
          <a:avLst/>
        </a:prstGeom>
        <a:solidFill>
          <a:schemeClr val="tx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b="1">
              <a:latin typeface="Arial" panose="020B0604020202020204" pitchFamily="34" charset="0"/>
              <a:cs typeface="Arial" panose="020B0604020202020204" pitchFamily="34" charset="0"/>
            </a:rPr>
            <a:t>Toelichting 'Nog te financieren'</a:t>
          </a:r>
        </a:p>
        <a:p>
          <a:r>
            <a:rPr lang="nl-NL" sz="1050">
              <a:latin typeface="Arial" panose="020B0604020202020204" pitchFamily="34" charset="0"/>
              <a:cs typeface="Arial" panose="020B0604020202020204" pitchFamily="34" charset="0"/>
            </a:rPr>
            <a:t>Geef in de begroting per deelnemer bij de opmerkingen aan hoe het ‘nog te financieren’ deel wordt</a:t>
          </a:r>
          <a:r>
            <a:rPr lang="nl-NL" sz="1050" baseline="0">
              <a:latin typeface="Arial" panose="020B0604020202020204" pitchFamily="34" charset="0"/>
              <a:cs typeface="Arial" panose="020B0604020202020204" pitchFamily="34" charset="0"/>
            </a:rPr>
            <a:t> ge</a:t>
          </a:r>
          <a:r>
            <a:rPr lang="nl-NL" sz="1050">
              <a:latin typeface="Arial" panose="020B0604020202020204" pitchFamily="34" charset="0"/>
              <a:cs typeface="Arial" panose="020B0604020202020204" pitchFamily="34" charset="0"/>
            </a:rPr>
            <a:t>financierd.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2</xdr:col>
      <xdr:colOff>1114425</xdr:colOff>
      <xdr:row>10</xdr:row>
      <xdr:rowOff>128700</xdr:rowOff>
    </xdr:to>
    <xdr:pic>
      <xdr:nvPicPr>
        <xdr:cNvPr id="2" name="Afbeelding 1">
          <a:extLst>
            <a:ext uri="{FF2B5EF4-FFF2-40B4-BE49-F238E27FC236}">
              <a16:creationId xmlns:a16="http://schemas.microsoft.com/office/drawing/2014/main" id="{83194AAB-A48C-4C90-876A-D6AEDD1DB5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0"/>
          <a:ext cx="5629275" cy="175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485775</xdr:colOff>
      <xdr:row>0</xdr:row>
      <xdr:rowOff>9525</xdr:rowOff>
    </xdr:from>
    <xdr:to>
      <xdr:col>11</xdr:col>
      <xdr:colOff>120569</xdr:colOff>
      <xdr:row>6</xdr:row>
      <xdr:rowOff>138225</xdr:rowOff>
    </xdr:to>
    <xdr:pic>
      <xdr:nvPicPr>
        <xdr:cNvPr id="2" name="Afbeelding 1">
          <a:extLst>
            <a:ext uri="{FF2B5EF4-FFF2-40B4-BE49-F238E27FC236}">
              <a16:creationId xmlns:a16="http://schemas.microsoft.com/office/drawing/2014/main" id="{5C6B9B2E-62FD-46B7-8F37-31037A016C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5" y="9525"/>
          <a:ext cx="5626019" cy="175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485775</xdr:colOff>
      <xdr:row>0</xdr:row>
      <xdr:rowOff>9525</xdr:rowOff>
    </xdr:from>
    <xdr:to>
      <xdr:col>11</xdr:col>
      <xdr:colOff>120569</xdr:colOff>
      <xdr:row>6</xdr:row>
      <xdr:rowOff>138225</xdr:rowOff>
    </xdr:to>
    <xdr:pic>
      <xdr:nvPicPr>
        <xdr:cNvPr id="3" name="Afbeelding 2">
          <a:extLst>
            <a:ext uri="{FF2B5EF4-FFF2-40B4-BE49-F238E27FC236}">
              <a16:creationId xmlns:a16="http://schemas.microsoft.com/office/drawing/2014/main" id="{59BC460E-DE3F-4088-B02A-50B0C3FE4D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5" y="9525"/>
          <a:ext cx="5626019" cy="175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rvo.nl/sseb-aanschaf" TargetMode="External"/><Relationship Id="rId2" Type="http://schemas.openxmlformats.org/officeDocument/2006/relationships/hyperlink" Target="http://www.rvo.nl/over-ons/contact" TargetMode="External"/><Relationship Id="rId1" Type="http://schemas.openxmlformats.org/officeDocument/2006/relationships/hyperlink" Target="http://www.rvo.nl/subsidies-regelingen/subsidiespelregels/standaardformulieren/mkb-toets"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www.rvo.nl/SSEB"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rvo.nl/subsidies-regelingen/subsidiespelregels/subsidiabele-kosten-algemeen/kosten-apparatuur" TargetMode="External"/><Relationship Id="rId1" Type="http://schemas.openxmlformats.org/officeDocument/2006/relationships/hyperlink" Target="http://www.rvo.nl/sseb"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3EE9-7352-4A8E-8C87-C60E2FFDC996}">
  <sheetPr>
    <tabColor rgb="FFFFC000"/>
  </sheetPr>
  <dimension ref="A1:U46"/>
  <sheetViews>
    <sheetView showGridLines="0" zoomScale="80" zoomScaleNormal="80" workbookViewId="0">
      <selection activeCell="N15" sqref="N14:N15"/>
    </sheetView>
  </sheetViews>
  <sheetFormatPr defaultColWidth="9" defaultRowHeight="13.8" x14ac:dyDescent="0.3"/>
  <cols>
    <col min="1" max="1" width="26.77734375" style="55" bestFit="1" customWidth="1"/>
    <col min="2" max="2" width="14.33203125" style="55" customWidth="1"/>
    <col min="3" max="3" width="11.33203125" style="55" bestFit="1" customWidth="1"/>
    <col min="4" max="4" width="12.33203125" style="55" customWidth="1"/>
    <col min="5" max="18" width="10.6640625" style="55" customWidth="1"/>
    <col min="19" max="19" width="9.6640625" style="55" customWidth="1"/>
    <col min="20" max="16384" width="9" style="55"/>
  </cols>
  <sheetData>
    <row r="1" spans="1:10" ht="14.4" thickBot="1" x14ac:dyDescent="0.35"/>
    <row r="2" spans="1:10" x14ac:dyDescent="0.3">
      <c r="A2" s="52" t="s">
        <v>0</v>
      </c>
      <c r="B2" s="395" t="str" cm="1">
        <f t="array" ref="B2">IF(Projectoverzicht!C9=0,(Vul in op tabblad Projectoverzicht),Projectoverzicht!C9)</f>
        <v>(Wordt ingevuld door RVO)</v>
      </c>
      <c r="C2" s="395"/>
      <c r="D2" s="395"/>
      <c r="E2" s="395"/>
      <c r="F2" s="395"/>
      <c r="G2" s="219"/>
      <c r="H2" s="53"/>
      <c r="J2" s="54"/>
    </row>
    <row r="3" spans="1:10" x14ac:dyDescent="0.3">
      <c r="A3" s="220" t="s">
        <v>1</v>
      </c>
      <c r="B3" s="396" t="str">
        <f>IF(Projectoverzicht!C12=0,"Niet ingevuld door aanvrager",Projectoverzicht!C12)</f>
        <v>Niet ingevuld door aanvrager</v>
      </c>
      <c r="C3" s="397"/>
      <c r="D3" s="397"/>
      <c r="E3" s="397"/>
      <c r="F3" s="398"/>
      <c r="G3" s="221"/>
      <c r="H3" s="57"/>
      <c r="J3" s="54"/>
    </row>
    <row r="4" spans="1:10" x14ac:dyDescent="0.3">
      <c r="A4" s="220" t="s">
        <v>2</v>
      </c>
      <c r="B4" s="396" t="str">
        <f>IF(penvoerder_naam=0,"Niet ingevuld door aanvrager",penvoerder_naam)</f>
        <v>Niet ingevuld door aanvrager</v>
      </c>
      <c r="C4" s="396"/>
      <c r="D4" s="396"/>
      <c r="E4" s="396"/>
      <c r="F4" s="396"/>
      <c r="G4" s="221"/>
      <c r="H4" s="57"/>
      <c r="J4" s="54"/>
    </row>
    <row r="5" spans="1:10" x14ac:dyDescent="0.3">
      <c r="A5" s="220" t="s">
        <v>3</v>
      </c>
      <c r="B5" s="104">
        <f>COUNTA(Projectoverzicht!C19:C34)</f>
        <v>0</v>
      </c>
      <c r="C5" s="222"/>
      <c r="D5" s="391" t="s">
        <v>4</v>
      </c>
      <c r="E5" s="392"/>
      <c r="F5" s="160" t="str">
        <f>IFERROR(_xlfn.DAYS($B$7,$B$6),"")</f>
        <v/>
      </c>
      <c r="G5" s="223" t="str">
        <f>IFERROR(IF(AND(ISNUMBER($F$5),$F$5&gt;(365*2)),"Let op! Maximale looptijd van 2 jaar overschreden.",""),"")</f>
        <v/>
      </c>
      <c r="H5" s="57"/>
      <c r="J5" s="54"/>
    </row>
    <row r="6" spans="1:10" x14ac:dyDescent="0.3">
      <c r="A6" s="220" t="s">
        <v>5</v>
      </c>
      <c r="B6" s="159" t="str">
        <f>IF(ISNUMBER(Project_startdatum),Project_startdatum,"")</f>
        <v/>
      </c>
      <c r="C6" s="222"/>
      <c r="D6" s="391" t="s">
        <v>6</v>
      </c>
      <c r="E6" s="392"/>
      <c r="F6" s="160" t="str">
        <f>IFERROR(DAYS360(B6,B7)/30,"")</f>
        <v/>
      </c>
      <c r="G6" s="221"/>
      <c r="H6" s="57"/>
      <c r="J6" s="54"/>
    </row>
    <row r="7" spans="1:10" x14ac:dyDescent="0.3">
      <c r="A7" s="220" t="s">
        <v>7</v>
      </c>
      <c r="B7" s="159" t="str">
        <f>IF(ISNUMBER(Project_einddatum),Project_einddatum,"")</f>
        <v/>
      </c>
      <c r="C7" s="222"/>
      <c r="D7" s="391" t="s">
        <v>8</v>
      </c>
      <c r="E7" s="392"/>
      <c r="F7" s="160">
        <f>IFERROR(ROUNDDOWN(1+(DAYS360($B$8,$B$7))/90,0),0)</f>
        <v>0</v>
      </c>
      <c r="H7" s="57"/>
      <c r="J7" s="54"/>
    </row>
    <row r="8" spans="1:10" x14ac:dyDescent="0.3">
      <c r="A8" s="220"/>
      <c r="B8" s="222" t="str">
        <f>IF(B11&lt;B6,B11,B6)</f>
        <v/>
      </c>
      <c r="C8" s="222"/>
      <c r="D8" s="393" t="s">
        <v>9</v>
      </c>
      <c r="E8" s="394"/>
      <c r="F8" s="160">
        <f>IF($B7="",0,IF(AND($A28=$B$14,$A28=$B$15),IF(IFERROR(ROUNDDOWN(1+(DAYS360($A28,$B7))/90,0),0)&lt;1,1,ROUNDDOWN(1+(DAYS360($A28,$B7))/90,0)),IF(AND($A28=$B$14,$B$15-$B$14&gt;14),IF(IFERROR(ROUNDDOWN(1+(DAYS360($A28,$B7))/90,0),0)&lt;1,1,ROUNDDOWN(1+(DAYS360($A28,$B7))/90,0)),IF(IFERROR(ROUNDDOWN(1+(DAYS360($A28,$B7))/90,0),0)&lt;1,1,ROUNDDOWN(1+(DAYS360($A28,$B7))/90,0)))))</f>
        <v>0</v>
      </c>
      <c r="G8" s="221" t="str">
        <f>IF(F8&gt;14,"Aantal kwartalen te hoog. Betaaldata worden niet meer juist bepaald","")</f>
        <v/>
      </c>
      <c r="H8" s="57"/>
      <c r="J8" s="54"/>
    </row>
    <row r="9" spans="1:10" x14ac:dyDescent="0.3">
      <c r="A9" s="220"/>
      <c r="B9" s="222"/>
      <c r="C9" s="222"/>
      <c r="D9" s="224"/>
      <c r="E9" s="54"/>
      <c r="F9" s="221"/>
      <c r="G9" s="221"/>
      <c r="H9" s="57"/>
      <c r="J9" s="54"/>
    </row>
    <row r="10" spans="1:10" x14ac:dyDescent="0.3">
      <c r="A10" s="225"/>
      <c r="D10" s="226"/>
      <c r="E10" s="226"/>
      <c r="F10" s="227" t="s">
        <v>10</v>
      </c>
      <c r="G10" s="54"/>
      <c r="H10" s="57"/>
      <c r="J10" s="54"/>
    </row>
    <row r="11" spans="1:10" x14ac:dyDescent="0.3">
      <c r="A11" s="59" t="s">
        <v>11</v>
      </c>
      <c r="B11" s="63"/>
      <c r="C11" s="60" t="str">
        <f>IF(ISNUMBER(B11),"","Vul de (verwachte) beschikkingsdatum in.")</f>
        <v>Vul de (verwachte) beschikkingsdatum in.</v>
      </c>
      <c r="F11" s="104" t="s">
        <v>12</v>
      </c>
      <c r="G11" s="104" t="s">
        <v>13</v>
      </c>
      <c r="H11" s="61"/>
    </row>
    <row r="12" spans="1:10" x14ac:dyDescent="0.3">
      <c r="A12" s="225"/>
      <c r="B12" s="228" t="str">
        <f>IF(B11&gt;B7,"Let op! Verleningsdatum ligt na einddatum project.","")</f>
        <v/>
      </c>
      <c r="F12" s="104">
        <v>1</v>
      </c>
      <c r="G12" s="58">
        <v>44562</v>
      </c>
      <c r="H12" s="61"/>
    </row>
    <row r="13" spans="1:10" x14ac:dyDescent="0.3">
      <c r="A13" s="229" t="s">
        <v>14</v>
      </c>
      <c r="B13" s="158">
        <f>totaal_gevraagde_subsidie</f>
        <v>0</v>
      </c>
      <c r="F13" s="104">
        <v>2</v>
      </c>
      <c r="G13" s="58">
        <v>44652</v>
      </c>
      <c r="H13" s="61"/>
    </row>
    <row r="14" spans="1:10" x14ac:dyDescent="0.3">
      <c r="A14" s="230" t="s">
        <v>15</v>
      </c>
      <c r="B14" s="159" t="str">
        <f>IF(B11&gt;0,B11,"")</f>
        <v/>
      </c>
      <c r="C14" s="62"/>
      <c r="F14" s="104">
        <v>3</v>
      </c>
      <c r="G14" s="58">
        <v>44743</v>
      </c>
      <c r="H14" s="61"/>
    </row>
    <row r="15" spans="1:10" x14ac:dyDescent="0.3">
      <c r="A15" s="230" t="s">
        <v>16</v>
      </c>
      <c r="B15" s="159" t="str">
        <f>IF(ISNUMBER(B14),IF(B14=DATE(YEAR(B14),MONTH($G$12),DAY($G$12)),B14,IF(B14&lt;=DATE(YEAR(B14),MONTH($G$13),DAY($G$13)),DATE(YEAR(B14),MONTH($G$13),DAY($G$13)),IF(B14&lt;=DATE(YEAR(B14),MONTH($G$14),DAY($G$14)),DATE(YEAR(B14),MONTH($G$14),DAY($G$14)),IF(B14&lt;=DATE(YEAR(B14),MONTH($G$15),DAY($G$15)),DATE(YEAR(B14),MONTH($G$15),DAY($G$15)),DATE(YEAR(B14)+1,MONTH($G$12),DAY($G$12)))))),"")</f>
        <v/>
      </c>
      <c r="C15" s="62"/>
      <c r="F15" s="104">
        <v>4</v>
      </c>
      <c r="G15" s="58">
        <v>44835</v>
      </c>
      <c r="H15" s="61"/>
    </row>
    <row r="16" spans="1:10" ht="14.4" thickBot="1" x14ac:dyDescent="0.35">
      <c r="A16" s="231"/>
      <c r="B16" s="232"/>
      <c r="C16" s="232"/>
      <c r="D16" s="232"/>
      <c r="E16" s="232"/>
      <c r="F16" s="232"/>
      <c r="G16" s="232"/>
      <c r="H16" s="233"/>
    </row>
    <row r="17" spans="1:21" ht="15.6" x14ac:dyDescent="0.3">
      <c r="B17" s="103"/>
    </row>
    <row r="18" spans="1:21" ht="16.2" thickBot="1" x14ac:dyDescent="0.35">
      <c r="A18" s="69" t="s">
        <v>17</v>
      </c>
    </row>
    <row r="19" spans="1:21" x14ac:dyDescent="0.3">
      <c r="A19" s="64" t="s">
        <v>18</v>
      </c>
      <c r="B19" s="108" t="s">
        <v>19</v>
      </c>
      <c r="C19" s="106" t="s">
        <v>20</v>
      </c>
      <c r="D19" s="102" t="s">
        <v>21</v>
      </c>
      <c r="E19" s="102" t="s">
        <v>22</v>
      </c>
      <c r="F19" s="102" t="s">
        <v>23</v>
      </c>
      <c r="G19" s="102" t="s">
        <v>24</v>
      </c>
      <c r="H19" s="102" t="s">
        <v>25</v>
      </c>
      <c r="I19" s="102" t="s">
        <v>26</v>
      </c>
      <c r="J19" s="102" t="s">
        <v>27</v>
      </c>
      <c r="K19" s="102" t="s">
        <v>28</v>
      </c>
      <c r="L19" s="102" t="s">
        <v>29</v>
      </c>
      <c r="M19" s="102" t="s">
        <v>30</v>
      </c>
      <c r="N19" s="102" t="s">
        <v>31</v>
      </c>
      <c r="O19" s="102" t="s">
        <v>32</v>
      </c>
      <c r="P19" s="102" t="s">
        <v>33</v>
      </c>
      <c r="Q19" s="102" t="s">
        <v>34</v>
      </c>
      <c r="R19" s="102" t="s">
        <v>35</v>
      </c>
      <c r="S19" s="388" t="s">
        <v>36</v>
      </c>
      <c r="T19" s="389"/>
      <c r="U19" s="390"/>
    </row>
    <row r="20" spans="1:21" x14ac:dyDescent="0.3">
      <c r="A20" s="64" t="s">
        <v>37</v>
      </c>
      <c r="B20" s="190">
        <f>SUM(C20:R20)</f>
        <v>0</v>
      </c>
      <c r="C20" s="107">
        <f>ROUNDUP('Financieel overzicht'!$C$7,0)</f>
        <v>0</v>
      </c>
      <c r="D20" s="65">
        <f>ROUNDUP('Financieel overzicht'!$C$8,0)</f>
        <v>0</v>
      </c>
      <c r="E20" s="65">
        <f>ROUNDUP('Financieel overzicht'!$C$9,0)</f>
        <v>0</v>
      </c>
      <c r="F20" s="65">
        <f>ROUNDUP('Financieel overzicht'!$C$10,0)</f>
        <v>0</v>
      </c>
      <c r="G20" s="65">
        <f>ROUNDUP('Financieel overzicht'!$C$11,0)</f>
        <v>0</v>
      </c>
      <c r="H20" s="65">
        <f>ROUNDUP('Financieel overzicht'!$C$12,0)</f>
        <v>0</v>
      </c>
      <c r="I20" s="65">
        <f>ROUNDUP('Financieel overzicht'!$C$13,0)</f>
        <v>0</v>
      </c>
      <c r="J20" s="65">
        <f>ROUNDUP('Financieel overzicht'!$C$14,0)</f>
        <v>0</v>
      </c>
      <c r="K20" s="65">
        <f>ROUNDUP('Financieel overzicht'!$C$15,0)</f>
        <v>0</v>
      </c>
      <c r="L20" s="65">
        <f>ROUNDUP('Financieel overzicht'!$C$16,0)</f>
        <v>0</v>
      </c>
      <c r="M20" s="65">
        <f>ROUNDUP('Financieel overzicht'!$C$17,0)</f>
        <v>0</v>
      </c>
      <c r="N20" s="65">
        <f>ROUNDUP('Financieel overzicht'!$C$18,0)</f>
        <v>0</v>
      </c>
      <c r="O20" s="65">
        <f>ROUNDUP('Financieel overzicht'!$C$19,0)</f>
        <v>0</v>
      </c>
      <c r="P20" s="65">
        <f>ROUNDUP('Financieel overzicht'!$C$20,0)</f>
        <v>0</v>
      </c>
      <c r="Q20" s="65">
        <f>ROUNDUP('Financieel overzicht'!$C$21,0)</f>
        <v>0</v>
      </c>
      <c r="R20" s="65">
        <f>ROUNDUP('Financieel overzicht'!$C$22,0)</f>
        <v>0</v>
      </c>
      <c r="S20" s="196"/>
      <c r="T20" s="197"/>
      <c r="U20" s="197"/>
    </row>
    <row r="21" spans="1:21" x14ac:dyDescent="0.3">
      <c r="A21" s="99" t="s">
        <v>38</v>
      </c>
      <c r="B21" s="110">
        <f>IF(B20&gt;0,B20/$B$20,0)</f>
        <v>0</v>
      </c>
      <c r="C21" s="164">
        <f t="shared" ref="C21:R21" si="0">IF(C20&gt;0,C20/$B$20,0)</f>
        <v>0</v>
      </c>
      <c r="D21" s="165">
        <f t="shared" si="0"/>
        <v>0</v>
      </c>
      <c r="E21" s="165">
        <f t="shared" si="0"/>
        <v>0</v>
      </c>
      <c r="F21" s="165">
        <f t="shared" si="0"/>
        <v>0</v>
      </c>
      <c r="G21" s="165">
        <f t="shared" si="0"/>
        <v>0</v>
      </c>
      <c r="H21" s="165">
        <f t="shared" si="0"/>
        <v>0</v>
      </c>
      <c r="I21" s="165">
        <f t="shared" si="0"/>
        <v>0</v>
      </c>
      <c r="J21" s="165">
        <f t="shared" si="0"/>
        <v>0</v>
      </c>
      <c r="K21" s="165">
        <f t="shared" si="0"/>
        <v>0</v>
      </c>
      <c r="L21" s="165">
        <f t="shared" si="0"/>
        <v>0</v>
      </c>
      <c r="M21" s="165">
        <f t="shared" si="0"/>
        <v>0</v>
      </c>
      <c r="N21" s="165">
        <f t="shared" si="0"/>
        <v>0</v>
      </c>
      <c r="O21" s="165">
        <f t="shared" si="0"/>
        <v>0</v>
      </c>
      <c r="P21" s="165">
        <f t="shared" si="0"/>
        <v>0</v>
      </c>
      <c r="Q21" s="165">
        <f t="shared" si="0"/>
        <v>0</v>
      </c>
      <c r="R21" s="166">
        <f t="shared" si="0"/>
        <v>0</v>
      </c>
      <c r="S21" s="198" t="str">
        <f>IF(MAX(C21:R21)&gt;0.7," Een deelnemer neemt meer dan 70% van de in aanmerking komende kosten voor haar rekening, controleer of wordt voldaan aan art. 4.11 lid 3b","")</f>
        <v/>
      </c>
      <c r="T21" s="197"/>
      <c r="U21" s="197"/>
    </row>
    <row r="22" spans="1:21" x14ac:dyDescent="0.3">
      <c r="A22" s="98" t="s">
        <v>39</v>
      </c>
      <c r="B22" s="109">
        <f>SUM(C22:R22)</f>
        <v>0</v>
      </c>
      <c r="C22" s="192">
        <f>'Financieel overzicht'!$D$7</f>
        <v>0</v>
      </c>
      <c r="D22" s="193">
        <f>'Financieel overzicht'!$D$8</f>
        <v>0</v>
      </c>
      <c r="E22" s="193">
        <f>'Financieel overzicht'!$D$9</f>
        <v>0</v>
      </c>
      <c r="F22" s="193">
        <f>'Financieel overzicht'!$D$10</f>
        <v>0</v>
      </c>
      <c r="G22" s="193">
        <f>'Financieel overzicht'!$D$11</f>
        <v>0</v>
      </c>
      <c r="H22" s="193">
        <f>'Financieel overzicht'!$D$12</f>
        <v>0</v>
      </c>
      <c r="I22" s="193">
        <f>'Financieel overzicht'!$D$13</f>
        <v>0</v>
      </c>
      <c r="J22" s="193">
        <f>'Financieel overzicht'!$D$14</f>
        <v>0</v>
      </c>
      <c r="K22" s="193">
        <f>'Financieel overzicht'!$D$15</f>
        <v>0</v>
      </c>
      <c r="L22" s="193">
        <f>'Financieel overzicht'!$D$16</f>
        <v>0</v>
      </c>
      <c r="M22" s="193">
        <f>'Financieel overzicht'!$D$17</f>
        <v>0</v>
      </c>
      <c r="N22" s="193">
        <f>'Financieel overzicht'!$D$18</f>
        <v>0</v>
      </c>
      <c r="O22" s="193">
        <f>'Financieel overzicht'!$D$19</f>
        <v>0</v>
      </c>
      <c r="P22" s="193">
        <f>'Financieel overzicht'!$D$20</f>
        <v>0</v>
      </c>
      <c r="Q22" s="193">
        <f>'Financieel overzicht'!$D$21</f>
        <v>0</v>
      </c>
      <c r="R22" s="194">
        <f>'Financieel overzicht'!$D$22</f>
        <v>0</v>
      </c>
      <c r="S22" s="198"/>
      <c r="T22" s="197"/>
      <c r="U22" s="197"/>
    </row>
    <row r="23" spans="1:21" x14ac:dyDescent="0.3">
      <c r="A23" s="99" t="s">
        <v>40</v>
      </c>
      <c r="B23" s="109">
        <f>SUM(C23:R23)</f>
        <v>0</v>
      </c>
      <c r="C23" s="192">
        <f>'Financieel overzicht'!$E$7</f>
        <v>0</v>
      </c>
      <c r="D23" s="192">
        <f>'Financieel overzicht'!$E$8</f>
        <v>0</v>
      </c>
      <c r="E23" s="192">
        <f>'Financieel overzicht'!$E$9</f>
        <v>0</v>
      </c>
      <c r="F23" s="192">
        <f>'Financieel overzicht'!$E$10</f>
        <v>0</v>
      </c>
      <c r="G23" s="192">
        <f>'Financieel overzicht'!$E$11</f>
        <v>0</v>
      </c>
      <c r="H23" s="192">
        <f>'Financieel overzicht'!$E$12</f>
        <v>0</v>
      </c>
      <c r="I23" s="192">
        <f>'Financieel overzicht'!$E$13</f>
        <v>0</v>
      </c>
      <c r="J23" s="192">
        <f>'Financieel overzicht'!$E$14</f>
        <v>0</v>
      </c>
      <c r="K23" s="192">
        <f>'Financieel overzicht'!$E$15</f>
        <v>0</v>
      </c>
      <c r="L23" s="192">
        <f>'Financieel overzicht'!$E$16</f>
        <v>0</v>
      </c>
      <c r="M23" s="192">
        <f>'Financieel overzicht'!$E$17</f>
        <v>0</v>
      </c>
      <c r="N23" s="192">
        <f>'Financieel overzicht'!$E$18</f>
        <v>0</v>
      </c>
      <c r="O23" s="192">
        <f>'Financieel overzicht'!$E$19</f>
        <v>0</v>
      </c>
      <c r="P23" s="192">
        <f>'Financieel overzicht'!$E$20</f>
        <v>0</v>
      </c>
      <c r="Q23" s="192">
        <f>'Financieel overzicht'!$E$21</f>
        <v>0</v>
      </c>
      <c r="R23" s="192">
        <f>'Financieel overzicht'!$E$22</f>
        <v>0</v>
      </c>
      <c r="S23" s="198"/>
      <c r="T23" s="197"/>
      <c r="U23" s="197"/>
    </row>
    <row r="24" spans="1:21" x14ac:dyDescent="0.3">
      <c r="A24" s="64" t="s">
        <v>41</v>
      </c>
      <c r="B24" s="109">
        <f>ROUND(SUM(C24:R24),0)</f>
        <v>0</v>
      </c>
      <c r="C24" s="65">
        <f>ROUND(MIN(C22:C23)*0.9,0)</f>
        <v>0</v>
      </c>
      <c r="D24" s="65">
        <f>ROUND(MIN(D22:D23)*0.9,0)</f>
        <v>0</v>
      </c>
      <c r="E24" s="65">
        <f t="shared" ref="E24:R24" si="1">ROUND(MIN(E22:E23)*0.9,0)</f>
        <v>0</v>
      </c>
      <c r="F24" s="65">
        <f t="shared" si="1"/>
        <v>0</v>
      </c>
      <c r="G24" s="65">
        <f t="shared" si="1"/>
        <v>0</v>
      </c>
      <c r="H24" s="65">
        <f t="shared" si="1"/>
        <v>0</v>
      </c>
      <c r="I24" s="65">
        <f t="shared" si="1"/>
        <v>0</v>
      </c>
      <c r="J24" s="65">
        <f t="shared" si="1"/>
        <v>0</v>
      </c>
      <c r="K24" s="65">
        <f t="shared" si="1"/>
        <v>0</v>
      </c>
      <c r="L24" s="65">
        <f t="shared" si="1"/>
        <v>0</v>
      </c>
      <c r="M24" s="65">
        <f t="shared" si="1"/>
        <v>0</v>
      </c>
      <c r="N24" s="65">
        <f t="shared" si="1"/>
        <v>0</v>
      </c>
      <c r="O24" s="65">
        <f t="shared" si="1"/>
        <v>0</v>
      </c>
      <c r="P24" s="65">
        <f t="shared" si="1"/>
        <v>0</v>
      </c>
      <c r="Q24" s="65">
        <f t="shared" si="1"/>
        <v>0</v>
      </c>
      <c r="R24" s="65">
        <f t="shared" si="1"/>
        <v>0</v>
      </c>
      <c r="S24" s="199"/>
      <c r="T24" s="197"/>
      <c r="U24" s="197"/>
    </row>
    <row r="25" spans="1:21" x14ac:dyDescent="0.3">
      <c r="A25" s="98" t="s">
        <v>42</v>
      </c>
      <c r="B25" s="157"/>
      <c r="C25" s="156" t="str">
        <f t="shared" ref="C25:R25" si="2">IF((C20&gt;0),IF(OR((C$23&gt;200000),$F$5&gt;364),"termijnen","ineens"),"")</f>
        <v/>
      </c>
      <c r="D25" s="104" t="str">
        <f t="shared" si="2"/>
        <v/>
      </c>
      <c r="E25" s="104" t="str">
        <f t="shared" si="2"/>
        <v/>
      </c>
      <c r="F25" s="104" t="str">
        <f t="shared" si="2"/>
        <v/>
      </c>
      <c r="G25" s="104" t="str">
        <f t="shared" si="2"/>
        <v/>
      </c>
      <c r="H25" s="104" t="str">
        <f t="shared" si="2"/>
        <v/>
      </c>
      <c r="I25" s="104" t="str">
        <f t="shared" si="2"/>
        <v/>
      </c>
      <c r="J25" s="104" t="str">
        <f t="shared" si="2"/>
        <v/>
      </c>
      <c r="K25" s="104" t="str">
        <f t="shared" si="2"/>
        <v/>
      </c>
      <c r="L25" s="104" t="str">
        <f t="shared" si="2"/>
        <v/>
      </c>
      <c r="M25" s="104" t="str">
        <f t="shared" si="2"/>
        <v/>
      </c>
      <c r="N25" s="104" t="str">
        <f t="shared" si="2"/>
        <v/>
      </c>
      <c r="O25" s="104" t="str">
        <f t="shared" si="2"/>
        <v/>
      </c>
      <c r="P25" s="104" t="str">
        <f t="shared" si="2"/>
        <v/>
      </c>
      <c r="Q25" s="104" t="str">
        <f t="shared" si="2"/>
        <v/>
      </c>
      <c r="R25" s="104" t="str">
        <f t="shared" si="2"/>
        <v/>
      </c>
      <c r="S25" s="196"/>
      <c r="T25" s="197"/>
      <c r="U25" s="197"/>
    </row>
    <row r="26" spans="1:21" x14ac:dyDescent="0.3">
      <c r="B26" s="62"/>
      <c r="C26" s="62"/>
    </row>
    <row r="27" spans="1:21" x14ac:dyDescent="0.3">
      <c r="A27" s="56" t="s">
        <v>10</v>
      </c>
      <c r="B27" s="191" t="s">
        <v>43</v>
      </c>
      <c r="C27" s="62"/>
    </row>
    <row r="28" spans="1:21" x14ac:dyDescent="0.3">
      <c r="A28" s="105" t="str">
        <f>IF(ISNUMBER(B14),IF(B14=$B$14,IF($B$14=$B$15,$B$15,IF($B$15-$B$14&gt;2,$B$14,$B$15)),IF(B14=DATE(YEAR(B14),MONTH($G$12),DAY($G$12)),B14,IF(B14&lt;=DATE(YEAR(B14),MONTH($G$13),DAY($G$13)),DATE(YEAR(B14),MONTH($G$13),DAY($G$13)),IF(B14&lt;=DATE(YEAR(B14),MONTH($G$14),DAY($G$14)),DATE(YEAR(B14),MONTH($G$14),DAY($G$14)),IF(B14&lt;=DATE(YEAR(B14),MONTH($G$15),DAY($G$15)),DATE(YEAR(B14),MONTH($G$15),DAY($G$15)),DATE(YEAR(B14)+1,MONTH($G$12),DAY($G$12))))))),"")</f>
        <v/>
      </c>
      <c r="B28" s="109">
        <f>SUM(C28:R28)</f>
        <v>0</v>
      </c>
      <c r="C28" s="107">
        <f t="shared" ref="C28:R28" si="3">IFERROR(ROUND(IF(ISNUMBER($A28),IF(C$25="termijnen",IF(project_looptijd_in_kwartalen&gt;aantal_kwartalen_met_betaling,(project_looptijd_in_kwartalen-aantal_kwartalen_met_betaling+1)*(C$24/project_looptijd_in_kwartalen),C$24/project_looptijd_in_kwartalen),C$24),0),0),0)</f>
        <v>0</v>
      </c>
      <c r="D28" s="107">
        <f t="shared" si="3"/>
        <v>0</v>
      </c>
      <c r="E28" s="107">
        <f t="shared" si="3"/>
        <v>0</v>
      </c>
      <c r="F28" s="107">
        <f t="shared" si="3"/>
        <v>0</v>
      </c>
      <c r="G28" s="107">
        <f t="shared" si="3"/>
        <v>0</v>
      </c>
      <c r="H28" s="107">
        <f t="shared" si="3"/>
        <v>0</v>
      </c>
      <c r="I28" s="107">
        <f t="shared" si="3"/>
        <v>0</v>
      </c>
      <c r="J28" s="107">
        <f t="shared" si="3"/>
        <v>0</v>
      </c>
      <c r="K28" s="107">
        <f t="shared" si="3"/>
        <v>0</v>
      </c>
      <c r="L28" s="107">
        <f t="shared" si="3"/>
        <v>0</v>
      </c>
      <c r="M28" s="107">
        <f t="shared" si="3"/>
        <v>0</v>
      </c>
      <c r="N28" s="107">
        <f t="shared" si="3"/>
        <v>0</v>
      </c>
      <c r="O28" s="107">
        <f t="shared" si="3"/>
        <v>0</v>
      </c>
      <c r="P28" s="107">
        <f t="shared" si="3"/>
        <v>0</v>
      </c>
      <c r="Q28" s="107">
        <f t="shared" si="3"/>
        <v>0</v>
      </c>
      <c r="R28" s="107">
        <f t="shared" si="3"/>
        <v>0</v>
      </c>
    </row>
    <row r="29" spans="1:21" x14ac:dyDescent="0.3">
      <c r="A29" s="105" t="str">
        <f>IF($F$8&gt;1,IF(A28&lt;DATE(YEAR(A28),MONTH($G$13),DAY($G$13)),DATE(YEAR(A28),MONTH($G$13),DAY($G$13)),IF(A28&lt;DATE(YEAR(A28),MONTH($G$14),DAY($G$14)),DATE(YEAR(A28),MONTH($G$14),DAY($G$14)),IF(A28&lt;DATE(YEAR(A28),MONTH($G$15),DAY($G$15)),DATE(YEAR(A28),MONTH($G$15),DAY($G$15)),DATE(YEAR(A28)+1,MONTH($G$12),DAY($G$12))))),"")</f>
        <v/>
      </c>
      <c r="B29" s="109">
        <f t="shared" ref="B29:B41" si="4">SUM(C29:R29)</f>
        <v>0</v>
      </c>
      <c r="C29" s="107">
        <f t="shared" ref="C29:R41" si="5">IFERROR(ROUND(IF(ISNUMBER($A29),IF(C$25="termijnen",C$24/project_looptijd_in_kwartalen,0),0),0),0)</f>
        <v>0</v>
      </c>
      <c r="D29" s="107">
        <f t="shared" si="5"/>
        <v>0</v>
      </c>
      <c r="E29" s="107">
        <f t="shared" si="5"/>
        <v>0</v>
      </c>
      <c r="F29" s="107">
        <f t="shared" si="5"/>
        <v>0</v>
      </c>
      <c r="G29" s="107">
        <f t="shared" si="5"/>
        <v>0</v>
      </c>
      <c r="H29" s="107">
        <f t="shared" si="5"/>
        <v>0</v>
      </c>
      <c r="I29" s="107">
        <f t="shared" si="5"/>
        <v>0</v>
      </c>
      <c r="J29" s="107">
        <f t="shared" si="5"/>
        <v>0</v>
      </c>
      <c r="K29" s="107">
        <f t="shared" si="5"/>
        <v>0</v>
      </c>
      <c r="L29" s="107">
        <f t="shared" si="5"/>
        <v>0</v>
      </c>
      <c r="M29" s="107">
        <f t="shared" si="5"/>
        <v>0</v>
      </c>
      <c r="N29" s="107">
        <f t="shared" si="5"/>
        <v>0</v>
      </c>
      <c r="O29" s="107">
        <f t="shared" si="5"/>
        <v>0</v>
      </c>
      <c r="P29" s="107">
        <f t="shared" si="5"/>
        <v>0</v>
      </c>
      <c r="Q29" s="107">
        <f t="shared" si="5"/>
        <v>0</v>
      </c>
      <c r="R29" s="107">
        <f t="shared" si="5"/>
        <v>0</v>
      </c>
    </row>
    <row r="30" spans="1:21" x14ac:dyDescent="0.3">
      <c r="A30" s="105" t="str">
        <f>IF(OR($B$24-$B$28-$B$29=0,$B$24-B28-B29&lt;100),"",IF(A29&lt;DATE(YEAR(A29),MONTH($G$13),DAY($G$13)),DATE(YEAR(A29),MONTH($G$13),DAY($G$13)),IF(A29&lt;DATE(YEAR(A29),MONTH($G$14),DAY($G$14)),DATE(YEAR(A29),MONTH($G$14),DAY($G$14)),IF(A29&lt;DATE(YEAR(A29),MONTH($G$15),DAY($G$15)),DATE(YEAR(A29),MONTH($G$15),DAY($G$15)),DATE(YEAR(A29)+1,MONTH($G$12),DAY($G$12))))))</f>
        <v/>
      </c>
      <c r="B30" s="109">
        <f t="shared" si="4"/>
        <v>0</v>
      </c>
      <c r="C30" s="107">
        <f t="shared" si="5"/>
        <v>0</v>
      </c>
      <c r="D30" s="107">
        <f t="shared" si="5"/>
        <v>0</v>
      </c>
      <c r="E30" s="107">
        <f t="shared" si="5"/>
        <v>0</v>
      </c>
      <c r="F30" s="107">
        <f t="shared" si="5"/>
        <v>0</v>
      </c>
      <c r="G30" s="107">
        <f t="shared" si="5"/>
        <v>0</v>
      </c>
      <c r="H30" s="107">
        <f t="shared" si="5"/>
        <v>0</v>
      </c>
      <c r="I30" s="107">
        <f t="shared" si="5"/>
        <v>0</v>
      </c>
      <c r="J30" s="107">
        <f t="shared" si="5"/>
        <v>0</v>
      </c>
      <c r="K30" s="107">
        <f t="shared" si="5"/>
        <v>0</v>
      </c>
      <c r="L30" s="107">
        <f t="shared" si="5"/>
        <v>0</v>
      </c>
      <c r="M30" s="107">
        <f t="shared" si="5"/>
        <v>0</v>
      </c>
      <c r="N30" s="107">
        <f t="shared" si="5"/>
        <v>0</v>
      </c>
      <c r="O30" s="107">
        <f t="shared" si="5"/>
        <v>0</v>
      </c>
      <c r="P30" s="107">
        <f t="shared" si="5"/>
        <v>0</v>
      </c>
      <c r="Q30" s="107">
        <f t="shared" si="5"/>
        <v>0</v>
      </c>
      <c r="R30" s="107">
        <f t="shared" si="5"/>
        <v>0</v>
      </c>
    </row>
    <row r="31" spans="1:21" x14ac:dyDescent="0.3">
      <c r="A31" s="105" t="str">
        <f>IF(OR($B$24-$B$28-$B$29-$B$30=0,$B$24-$B$28-$B$29-$B$30&lt;100),"",IF(A30&lt;DATE(YEAR(A30),MONTH($G$13),DAY($G$13)),DATE(YEAR(A30),MONTH($G$13),DAY($G$13)),IF(A30&lt;DATE(YEAR(A30),MONTH($G$14),DAY($G$14)),DATE(YEAR(A30),MONTH($G$14),DAY($G$14)),IF(A30&lt;DATE(YEAR(A30),MONTH($G$15),DAY($G$15)),DATE(YEAR(A30),MONTH($G$15),DAY($G$15)),DATE(YEAR(A30)+1,MONTH($G$12),DAY($G$12))))))</f>
        <v/>
      </c>
      <c r="B31" s="109">
        <f t="shared" si="4"/>
        <v>0</v>
      </c>
      <c r="C31" s="107">
        <f t="shared" si="5"/>
        <v>0</v>
      </c>
      <c r="D31" s="107">
        <f t="shared" si="5"/>
        <v>0</v>
      </c>
      <c r="E31" s="107">
        <f t="shared" si="5"/>
        <v>0</v>
      </c>
      <c r="F31" s="107">
        <f t="shared" si="5"/>
        <v>0</v>
      </c>
      <c r="G31" s="107">
        <f t="shared" si="5"/>
        <v>0</v>
      </c>
      <c r="H31" s="107">
        <f t="shared" si="5"/>
        <v>0</v>
      </c>
      <c r="I31" s="107">
        <f t="shared" si="5"/>
        <v>0</v>
      </c>
      <c r="J31" s="107">
        <f t="shared" si="5"/>
        <v>0</v>
      </c>
      <c r="K31" s="107">
        <f t="shared" si="5"/>
        <v>0</v>
      </c>
      <c r="L31" s="107">
        <f t="shared" si="5"/>
        <v>0</v>
      </c>
      <c r="M31" s="107">
        <f t="shared" si="5"/>
        <v>0</v>
      </c>
      <c r="N31" s="107">
        <f t="shared" si="5"/>
        <v>0</v>
      </c>
      <c r="O31" s="107">
        <f t="shared" si="5"/>
        <v>0</v>
      </c>
      <c r="P31" s="107">
        <f t="shared" si="5"/>
        <v>0</v>
      </c>
      <c r="Q31" s="107">
        <f t="shared" si="5"/>
        <v>0</v>
      </c>
      <c r="R31" s="107">
        <f t="shared" si="5"/>
        <v>0</v>
      </c>
    </row>
    <row r="32" spans="1:21" x14ac:dyDescent="0.3">
      <c r="A32" s="105" t="str">
        <f>IF(OR($B$24-$B$28-$B$29-$B$30-$B$31=0,$B$24-$B$28-$B$29-$B$30-$B$31&lt;100),"",IF(A31&lt;DATE(YEAR(A31),MONTH($G$13),DAY($G$13)),DATE(YEAR(A31),MONTH($G$13),DAY($G$13)),IF(A31&lt;DATE(YEAR(A31),MONTH($G$14),DAY($G$14)),DATE(YEAR(A31),MONTH($G$14),DAY($G$14)),IF(A31&lt;DATE(YEAR(A31),MONTH($G$15),DAY($G$15)),DATE(YEAR(A31),MONTH($G$15),DAY($G$15)),DATE(YEAR(A31)+1,MONTH($G$12),DAY($G$12))))))</f>
        <v/>
      </c>
      <c r="B32" s="109">
        <f t="shared" si="4"/>
        <v>0</v>
      </c>
      <c r="C32" s="107">
        <f t="shared" si="5"/>
        <v>0</v>
      </c>
      <c r="D32" s="107">
        <f t="shared" si="5"/>
        <v>0</v>
      </c>
      <c r="E32" s="107">
        <f t="shared" si="5"/>
        <v>0</v>
      </c>
      <c r="F32" s="107">
        <f t="shared" si="5"/>
        <v>0</v>
      </c>
      <c r="G32" s="107">
        <f t="shared" si="5"/>
        <v>0</v>
      </c>
      <c r="H32" s="107">
        <f t="shared" si="5"/>
        <v>0</v>
      </c>
      <c r="I32" s="107">
        <f t="shared" si="5"/>
        <v>0</v>
      </c>
      <c r="J32" s="107">
        <f t="shared" si="5"/>
        <v>0</v>
      </c>
      <c r="K32" s="107">
        <f t="shared" si="5"/>
        <v>0</v>
      </c>
      <c r="L32" s="107">
        <f t="shared" si="5"/>
        <v>0</v>
      </c>
      <c r="M32" s="107">
        <f t="shared" si="5"/>
        <v>0</v>
      </c>
      <c r="N32" s="107">
        <f t="shared" si="5"/>
        <v>0</v>
      </c>
      <c r="O32" s="107">
        <f t="shared" si="5"/>
        <v>0</v>
      </c>
      <c r="P32" s="107">
        <f t="shared" si="5"/>
        <v>0</v>
      </c>
      <c r="Q32" s="107">
        <f t="shared" si="5"/>
        <v>0</v>
      </c>
      <c r="R32" s="107">
        <f t="shared" si="5"/>
        <v>0</v>
      </c>
    </row>
    <row r="33" spans="1:18" x14ac:dyDescent="0.3">
      <c r="A33" s="105" t="str">
        <f>IF(OR($B$24-$B$28-$B$29-$B$30-$B$31-$B$32=0,$B$24-$B$28-$B$29-$B$30-$B$31-$B$32&lt;100),"",IF(A32&lt;DATE(YEAR(A32),MONTH($G$13),DAY($G$13)),DATE(YEAR(A32),MONTH($G$13),DAY($G$13)),IF(A32&lt;DATE(YEAR(A32),MONTH($G$14),DAY($G$14)),DATE(YEAR(A32),MONTH($G$14),DAY($G$14)),IF(A32&lt;DATE(YEAR(A32),MONTH($G$15),DAY($G$15)),DATE(YEAR(A32),MONTH($G$15),DAY($G$15)),DATE(YEAR(A32)+1,MONTH($G$12),DAY($G$12))))))</f>
        <v/>
      </c>
      <c r="B33" s="109">
        <f t="shared" si="4"/>
        <v>0</v>
      </c>
      <c r="C33" s="107">
        <f t="shared" si="5"/>
        <v>0</v>
      </c>
      <c r="D33" s="107">
        <f t="shared" si="5"/>
        <v>0</v>
      </c>
      <c r="E33" s="107">
        <f t="shared" si="5"/>
        <v>0</v>
      </c>
      <c r="F33" s="107">
        <f t="shared" si="5"/>
        <v>0</v>
      </c>
      <c r="G33" s="107">
        <f t="shared" si="5"/>
        <v>0</v>
      </c>
      <c r="H33" s="107">
        <f t="shared" si="5"/>
        <v>0</v>
      </c>
      <c r="I33" s="107">
        <f t="shared" si="5"/>
        <v>0</v>
      </c>
      <c r="J33" s="107">
        <f t="shared" si="5"/>
        <v>0</v>
      </c>
      <c r="K33" s="107">
        <f t="shared" si="5"/>
        <v>0</v>
      </c>
      <c r="L33" s="107">
        <f t="shared" si="5"/>
        <v>0</v>
      </c>
      <c r="M33" s="107">
        <f t="shared" si="5"/>
        <v>0</v>
      </c>
      <c r="N33" s="107">
        <f t="shared" si="5"/>
        <v>0</v>
      </c>
      <c r="O33" s="107">
        <f t="shared" si="5"/>
        <v>0</v>
      </c>
      <c r="P33" s="107">
        <f t="shared" si="5"/>
        <v>0</v>
      </c>
      <c r="Q33" s="107">
        <f t="shared" si="5"/>
        <v>0</v>
      </c>
      <c r="R33" s="107">
        <f t="shared" si="5"/>
        <v>0</v>
      </c>
    </row>
    <row r="34" spans="1:18" x14ac:dyDescent="0.3">
      <c r="A34" s="105" t="str">
        <f>IF(OR($B$24-$B$28-$B$29-$B$30-$B$31-$B$32-$B$33=0,$B$24-$B$28-$B$29-$B$30-$B$31-$B$32-$B$33&lt;100),"",IF(A33&lt;DATE(YEAR(A33),MONTH($G$13),DAY($G$13)),DATE(YEAR(A33),MONTH($G$13),DAY($G$13)),IF(A33&lt;DATE(YEAR(A33),MONTH($G$14),DAY($G$14)),DATE(YEAR(A33),MONTH($G$14),DAY($G$14)),IF(A33&lt;DATE(YEAR(A33),MONTH($G$15),DAY($G$15)),DATE(YEAR(A33),MONTH($G$15),DAY($G$15)),DATE(YEAR(A33)+1,MONTH($G$12),DAY($G$12))))))</f>
        <v/>
      </c>
      <c r="B34" s="109">
        <f t="shared" si="4"/>
        <v>0</v>
      </c>
      <c r="C34" s="107">
        <f t="shared" si="5"/>
        <v>0</v>
      </c>
      <c r="D34" s="107">
        <f t="shared" si="5"/>
        <v>0</v>
      </c>
      <c r="E34" s="107">
        <f t="shared" si="5"/>
        <v>0</v>
      </c>
      <c r="F34" s="107">
        <f t="shared" si="5"/>
        <v>0</v>
      </c>
      <c r="G34" s="107">
        <f t="shared" si="5"/>
        <v>0</v>
      </c>
      <c r="H34" s="107">
        <f t="shared" si="5"/>
        <v>0</v>
      </c>
      <c r="I34" s="107">
        <f t="shared" si="5"/>
        <v>0</v>
      </c>
      <c r="J34" s="107">
        <f t="shared" si="5"/>
        <v>0</v>
      </c>
      <c r="K34" s="107">
        <f t="shared" si="5"/>
        <v>0</v>
      </c>
      <c r="L34" s="107">
        <f t="shared" si="5"/>
        <v>0</v>
      </c>
      <c r="M34" s="107">
        <f t="shared" si="5"/>
        <v>0</v>
      </c>
      <c r="N34" s="107">
        <f t="shared" si="5"/>
        <v>0</v>
      </c>
      <c r="O34" s="107">
        <f t="shared" si="5"/>
        <v>0</v>
      </c>
      <c r="P34" s="107">
        <f t="shared" si="5"/>
        <v>0</v>
      </c>
      <c r="Q34" s="107">
        <f t="shared" si="5"/>
        <v>0</v>
      </c>
      <c r="R34" s="107">
        <f t="shared" si="5"/>
        <v>0</v>
      </c>
    </row>
    <row r="35" spans="1:18" x14ac:dyDescent="0.3">
      <c r="A35" s="105" t="str">
        <f>IF(OR($B$24-$B$28-$B$29-$B$30-$B$31-$B$32-$B$33-$B$34=0,$B$24-$B$28-$B$29-$B$30-$B$31-$B$32-$B$33-$B$34&lt;100),"",IF(A34&lt;DATE(YEAR(A34),MONTH($G$13),DAY($G$13)),DATE(YEAR(A34),MONTH($G$13),DAY($G$13)),IF(A34&lt;DATE(YEAR(A34),MONTH($G$14),DAY($G$14)),DATE(YEAR(A34),MONTH($G$14),DAY($G$14)),IF(A34&lt;DATE(YEAR(A34),MONTH($G$15),DAY($G$15)),DATE(YEAR(A34),MONTH($G$15),DAY($G$15)),DATE(YEAR(A34)+1,MONTH($G$12),DAY($G$12))))))</f>
        <v/>
      </c>
      <c r="B35" s="109">
        <f t="shared" si="4"/>
        <v>0</v>
      </c>
      <c r="C35" s="107">
        <f t="shared" si="5"/>
        <v>0</v>
      </c>
      <c r="D35" s="107">
        <f t="shared" si="5"/>
        <v>0</v>
      </c>
      <c r="E35" s="107">
        <f t="shared" si="5"/>
        <v>0</v>
      </c>
      <c r="F35" s="107">
        <f t="shared" si="5"/>
        <v>0</v>
      </c>
      <c r="G35" s="107">
        <f t="shared" si="5"/>
        <v>0</v>
      </c>
      <c r="H35" s="107">
        <f t="shared" si="5"/>
        <v>0</v>
      </c>
      <c r="I35" s="107">
        <f t="shared" si="5"/>
        <v>0</v>
      </c>
      <c r="J35" s="107">
        <f t="shared" si="5"/>
        <v>0</v>
      </c>
      <c r="K35" s="107">
        <f t="shared" si="5"/>
        <v>0</v>
      </c>
      <c r="L35" s="107">
        <f t="shared" si="5"/>
        <v>0</v>
      </c>
      <c r="M35" s="107">
        <f t="shared" si="5"/>
        <v>0</v>
      </c>
      <c r="N35" s="107">
        <f t="shared" si="5"/>
        <v>0</v>
      </c>
      <c r="O35" s="107">
        <f t="shared" si="5"/>
        <v>0</v>
      </c>
      <c r="P35" s="107">
        <f t="shared" si="5"/>
        <v>0</v>
      </c>
      <c r="Q35" s="107">
        <f t="shared" si="5"/>
        <v>0</v>
      </c>
      <c r="R35" s="107">
        <f t="shared" si="5"/>
        <v>0</v>
      </c>
    </row>
    <row r="36" spans="1:18" x14ac:dyDescent="0.3">
      <c r="A36" s="105" t="str">
        <f>IF(OR($B$24-$B$28-$B$29-$B$30-$B$31-$B$32-$B$33-$B$34-$B$35=0,$B$24-$B$28-$B$29-$B$30-$B$31-$B$32-$B$33-$B$34-$B$35&lt;100),"",IF(A35&lt;DATE(YEAR(A35),MONTH($G$13),DAY($G$13)),DATE(YEAR(A35),MONTH($G$13),DAY($G$13)),IF(A35&lt;DATE(YEAR(A35),MONTH($G$14),DAY($G$14)),DATE(YEAR(A35),MONTH($G$14),DAY($G$14)),IF(A35&lt;DATE(YEAR(A35),MONTH($G$15),DAY($G$15)),DATE(YEAR(A35),MONTH($G$15),DAY($G$15)),DATE(YEAR(A35)+1,MONTH($G$12),DAY($G$12))))))</f>
        <v/>
      </c>
      <c r="B36" s="109">
        <f t="shared" si="4"/>
        <v>0</v>
      </c>
      <c r="C36" s="107">
        <f t="shared" si="5"/>
        <v>0</v>
      </c>
      <c r="D36" s="107">
        <f t="shared" si="5"/>
        <v>0</v>
      </c>
      <c r="E36" s="107">
        <f t="shared" si="5"/>
        <v>0</v>
      </c>
      <c r="F36" s="107">
        <f t="shared" si="5"/>
        <v>0</v>
      </c>
      <c r="G36" s="107">
        <f t="shared" si="5"/>
        <v>0</v>
      </c>
      <c r="H36" s="107">
        <f t="shared" si="5"/>
        <v>0</v>
      </c>
      <c r="I36" s="107">
        <f t="shared" si="5"/>
        <v>0</v>
      </c>
      <c r="J36" s="107">
        <f t="shared" si="5"/>
        <v>0</v>
      </c>
      <c r="K36" s="107">
        <f t="shared" si="5"/>
        <v>0</v>
      </c>
      <c r="L36" s="107">
        <f t="shared" si="5"/>
        <v>0</v>
      </c>
      <c r="M36" s="107">
        <f t="shared" si="5"/>
        <v>0</v>
      </c>
      <c r="N36" s="107">
        <f t="shared" si="5"/>
        <v>0</v>
      </c>
      <c r="O36" s="107">
        <f t="shared" si="5"/>
        <v>0</v>
      </c>
      <c r="P36" s="107">
        <f t="shared" si="5"/>
        <v>0</v>
      </c>
      <c r="Q36" s="107">
        <f t="shared" si="5"/>
        <v>0</v>
      </c>
      <c r="R36" s="107">
        <f t="shared" si="5"/>
        <v>0</v>
      </c>
    </row>
    <row r="37" spans="1:18" x14ac:dyDescent="0.3">
      <c r="A37" s="105" t="str">
        <f>IF(OR($B$24-B28-B29-B30-B31-B32-B33-B34-B35-B36=0,$B$24-B28-B29-B30-B31-B32-B33-B34-B35-B36&lt;100),"",IF(A36&lt;DATE(YEAR(A36),MONTH($G$13),DAY($G$13)),DATE(YEAR(A36),MONTH($G$13),DAY($G$13)),IF(A36&lt;DATE(YEAR(A36),MONTH($G$14),DAY($G$14)),DATE(YEAR(A36),MONTH($G$14),DAY($G$14)),IF(A36&lt;DATE(YEAR(A36),MONTH($G$15),DAY($G$15)),DATE(YEAR(A36),MONTH($G$15),DAY($G$15)),DATE(YEAR(A36)+1,MONTH($G$12),DAY($G$12))))))</f>
        <v/>
      </c>
      <c r="B37" s="109">
        <f t="shared" si="4"/>
        <v>0</v>
      </c>
      <c r="C37" s="107">
        <f t="shared" si="5"/>
        <v>0</v>
      </c>
      <c r="D37" s="107">
        <f t="shared" si="5"/>
        <v>0</v>
      </c>
      <c r="E37" s="107">
        <f t="shared" si="5"/>
        <v>0</v>
      </c>
      <c r="F37" s="107">
        <f t="shared" si="5"/>
        <v>0</v>
      </c>
      <c r="G37" s="107">
        <f t="shared" si="5"/>
        <v>0</v>
      </c>
      <c r="H37" s="107">
        <f t="shared" si="5"/>
        <v>0</v>
      </c>
      <c r="I37" s="107">
        <f t="shared" si="5"/>
        <v>0</v>
      </c>
      <c r="J37" s="107">
        <f t="shared" si="5"/>
        <v>0</v>
      </c>
      <c r="K37" s="107">
        <f t="shared" si="5"/>
        <v>0</v>
      </c>
      <c r="L37" s="107">
        <f t="shared" si="5"/>
        <v>0</v>
      </c>
      <c r="M37" s="107">
        <f t="shared" si="5"/>
        <v>0</v>
      </c>
      <c r="N37" s="107">
        <f t="shared" si="5"/>
        <v>0</v>
      </c>
      <c r="O37" s="107">
        <f t="shared" si="5"/>
        <v>0</v>
      </c>
      <c r="P37" s="107">
        <f t="shared" si="5"/>
        <v>0</v>
      </c>
      <c r="Q37" s="107">
        <f t="shared" si="5"/>
        <v>0</v>
      </c>
      <c r="R37" s="107">
        <f t="shared" si="5"/>
        <v>0</v>
      </c>
    </row>
    <row r="38" spans="1:18" x14ac:dyDescent="0.3">
      <c r="A38" s="105" t="str">
        <f>IF(OR($B$24-B28-B29-B30-B31-B32-B33-B34-B35-B36-B37=0,$B$24-B28-B29-B30-B31-B32-B33-B34-B35-B36-B37&lt;100),"",IF(A37&lt;DATE(YEAR(A37),MONTH($G$13),DAY($G$13)),DATE(YEAR(A37),MONTH($G$13),DAY($G$13)),IF(A37&lt;DATE(YEAR(A37),MONTH($G$14),DAY($G$14)),DATE(YEAR(A37),MONTH($G$14),DAY($G$14)),IF(A37&lt;DATE(YEAR(A37),MONTH($G$15),DAY($G$15)),DATE(YEAR(A37),MONTH($G$15),DAY($G$15)),DATE(YEAR(A37)+1,MONTH($G$12),DAY($G$12))))))</f>
        <v/>
      </c>
      <c r="B38" s="109">
        <f t="shared" si="4"/>
        <v>0</v>
      </c>
      <c r="C38" s="107">
        <f t="shared" si="5"/>
        <v>0</v>
      </c>
      <c r="D38" s="107">
        <f t="shared" si="5"/>
        <v>0</v>
      </c>
      <c r="E38" s="107">
        <f t="shared" si="5"/>
        <v>0</v>
      </c>
      <c r="F38" s="107">
        <f t="shared" si="5"/>
        <v>0</v>
      </c>
      <c r="G38" s="107">
        <f t="shared" si="5"/>
        <v>0</v>
      </c>
      <c r="H38" s="107">
        <f t="shared" si="5"/>
        <v>0</v>
      </c>
      <c r="I38" s="107">
        <f t="shared" si="5"/>
        <v>0</v>
      </c>
      <c r="J38" s="107">
        <f t="shared" si="5"/>
        <v>0</v>
      </c>
      <c r="K38" s="107">
        <f t="shared" si="5"/>
        <v>0</v>
      </c>
      <c r="L38" s="107">
        <f t="shared" si="5"/>
        <v>0</v>
      </c>
      <c r="M38" s="107">
        <f t="shared" si="5"/>
        <v>0</v>
      </c>
      <c r="N38" s="107">
        <f t="shared" si="5"/>
        <v>0</v>
      </c>
      <c r="O38" s="107">
        <f t="shared" si="5"/>
        <v>0</v>
      </c>
      <c r="P38" s="107">
        <f t="shared" si="5"/>
        <v>0</v>
      </c>
      <c r="Q38" s="107">
        <f t="shared" si="5"/>
        <v>0</v>
      </c>
      <c r="R38" s="107">
        <f t="shared" si="5"/>
        <v>0</v>
      </c>
    </row>
    <row r="39" spans="1:18" x14ac:dyDescent="0.3">
      <c r="A39" s="105" t="str">
        <f>IF(OR($B$24-B28-B29-B30-B31-B32-B33-B34-B35-B36-B37-B38=0,$B$24-B28-B29-B30-B31-B32-B33-B34-B35-B36-B37-B38&lt;100),"",IF(A38&lt;DATE(YEAR(A38),MONTH($G$13),DAY($G$13)),DATE(YEAR(A38),MONTH($G$13),DAY($G$13)),IF(A38&lt;DATE(YEAR(A38),MONTH($G$14),DAY($G$14)),DATE(YEAR(A38),MONTH($G$14),DAY($G$14)),IF(A38&lt;DATE(YEAR(A38),MONTH($G$15),DAY($G$15)),DATE(YEAR(A38),MONTH($G$15),DAY($G$15)),DATE(YEAR(A38)+1,MONTH($G$12),DAY($G$12))))))</f>
        <v/>
      </c>
      <c r="B39" s="109">
        <f t="shared" si="4"/>
        <v>0</v>
      </c>
      <c r="C39" s="107">
        <f t="shared" si="5"/>
        <v>0</v>
      </c>
      <c r="D39" s="107">
        <f t="shared" si="5"/>
        <v>0</v>
      </c>
      <c r="E39" s="107">
        <f t="shared" si="5"/>
        <v>0</v>
      </c>
      <c r="F39" s="107">
        <f t="shared" si="5"/>
        <v>0</v>
      </c>
      <c r="G39" s="107">
        <f t="shared" si="5"/>
        <v>0</v>
      </c>
      <c r="H39" s="107">
        <f t="shared" si="5"/>
        <v>0</v>
      </c>
      <c r="I39" s="107">
        <f t="shared" si="5"/>
        <v>0</v>
      </c>
      <c r="J39" s="107">
        <f t="shared" si="5"/>
        <v>0</v>
      </c>
      <c r="K39" s="107">
        <f t="shared" si="5"/>
        <v>0</v>
      </c>
      <c r="L39" s="107">
        <f t="shared" si="5"/>
        <v>0</v>
      </c>
      <c r="M39" s="107">
        <f t="shared" si="5"/>
        <v>0</v>
      </c>
      <c r="N39" s="107">
        <f t="shared" si="5"/>
        <v>0</v>
      </c>
      <c r="O39" s="107">
        <f t="shared" si="5"/>
        <v>0</v>
      </c>
      <c r="P39" s="107">
        <f t="shared" si="5"/>
        <v>0</v>
      </c>
      <c r="Q39" s="107">
        <f t="shared" si="5"/>
        <v>0</v>
      </c>
      <c r="R39" s="107">
        <f t="shared" si="5"/>
        <v>0</v>
      </c>
    </row>
    <row r="40" spans="1:18" x14ac:dyDescent="0.3">
      <c r="A40" s="105" t="str">
        <f>IF(OR($B$24-B28-B29-B30-B31-B32-B33-B34-B35-B36-B37-B38-B39=0,$B$24-B28-B29-B30-B31-B32-B33-B34-B35-B36-B37-B38-B39&lt;100),"",IF(A39&lt;DATE(YEAR(A39),MONTH($G$13),DAY($G$13)),DATE(YEAR(A39),MONTH($G$13),DAY($G$13)),IF(A39&lt;DATE(YEAR(A39),MONTH($G$14),DAY($G$14)),DATE(YEAR(A39),MONTH($G$14),DAY($G$14)),IF(A39&lt;DATE(YEAR(A39),MONTH($G$15),DAY($G$15)),DATE(YEAR(A39),MONTH($G$15),DAY($G$15)),DATE(YEAR(A39)+1,MONTH($G$12),DAY($G$12))))))</f>
        <v/>
      </c>
      <c r="B40" s="109">
        <f t="shared" si="4"/>
        <v>0</v>
      </c>
      <c r="C40" s="107">
        <f t="shared" si="5"/>
        <v>0</v>
      </c>
      <c r="D40" s="107">
        <f t="shared" si="5"/>
        <v>0</v>
      </c>
      <c r="E40" s="107">
        <f t="shared" si="5"/>
        <v>0</v>
      </c>
      <c r="F40" s="107">
        <f t="shared" si="5"/>
        <v>0</v>
      </c>
      <c r="G40" s="107">
        <f t="shared" si="5"/>
        <v>0</v>
      </c>
      <c r="H40" s="107">
        <f t="shared" si="5"/>
        <v>0</v>
      </c>
      <c r="I40" s="107">
        <f t="shared" si="5"/>
        <v>0</v>
      </c>
      <c r="J40" s="107">
        <f t="shared" si="5"/>
        <v>0</v>
      </c>
      <c r="K40" s="107">
        <f t="shared" si="5"/>
        <v>0</v>
      </c>
      <c r="L40" s="107">
        <f t="shared" si="5"/>
        <v>0</v>
      </c>
      <c r="M40" s="107">
        <f t="shared" si="5"/>
        <v>0</v>
      </c>
      <c r="N40" s="107">
        <f t="shared" si="5"/>
        <v>0</v>
      </c>
      <c r="O40" s="107">
        <f t="shared" si="5"/>
        <v>0</v>
      </c>
      <c r="P40" s="107">
        <f t="shared" si="5"/>
        <v>0</v>
      </c>
      <c r="Q40" s="107">
        <f t="shared" si="5"/>
        <v>0</v>
      </c>
      <c r="R40" s="107">
        <f t="shared" si="5"/>
        <v>0</v>
      </c>
    </row>
    <row r="41" spans="1:18" x14ac:dyDescent="0.3">
      <c r="A41" s="105" t="str">
        <f>IF(OR($B$24-B28-B29-B30-B31-B32-B33-B34-B35-B36-B37-B38-B39-B40=0,$B$24-B28-B29-B30-B31-B32-B33-B34-B35-B36-B37-B38-B39-B40&lt;100),"",IF(A40&lt;DATE(YEAR(A40),MONTH($G$13),DAY($G$13)),DATE(YEAR(A40),MONTH($G$13),DAY($G$13)),IF(A40&lt;DATE(YEAR(A40),MONTH($G$14),DAY($G$14)),DATE(YEAR(A40),MONTH($G$14),DAY($G$14)),IF(A40&lt;DATE(YEAR(A40),MONTH($G$15),DAY($G$15)),DATE(YEAR(A40),MONTH($G$15),DAY($G$15)),DATE(YEAR(A40)+1,MONTH($G$12),DAY($G$12))))))</f>
        <v/>
      </c>
      <c r="B41" s="109">
        <f t="shared" si="4"/>
        <v>0</v>
      </c>
      <c r="C41" s="107">
        <f t="shared" si="5"/>
        <v>0</v>
      </c>
      <c r="D41" s="107">
        <f t="shared" si="5"/>
        <v>0</v>
      </c>
      <c r="E41" s="107">
        <f t="shared" si="5"/>
        <v>0</v>
      </c>
      <c r="F41" s="107">
        <f t="shared" si="5"/>
        <v>0</v>
      </c>
      <c r="G41" s="107">
        <f t="shared" si="5"/>
        <v>0</v>
      </c>
      <c r="H41" s="107">
        <f t="shared" si="5"/>
        <v>0</v>
      </c>
      <c r="I41" s="107">
        <f t="shared" si="5"/>
        <v>0</v>
      </c>
      <c r="J41" s="107">
        <f t="shared" si="5"/>
        <v>0</v>
      </c>
      <c r="K41" s="107">
        <f t="shared" si="5"/>
        <v>0</v>
      </c>
      <c r="L41" s="107">
        <f t="shared" si="5"/>
        <v>0</v>
      </c>
      <c r="M41" s="107">
        <f t="shared" si="5"/>
        <v>0</v>
      </c>
      <c r="N41" s="107">
        <f t="shared" si="5"/>
        <v>0</v>
      </c>
      <c r="O41" s="107">
        <f t="shared" si="5"/>
        <v>0</v>
      </c>
      <c r="P41" s="107">
        <f t="shared" si="5"/>
        <v>0</v>
      </c>
      <c r="Q41" s="107">
        <f t="shared" si="5"/>
        <v>0</v>
      </c>
      <c r="R41" s="107">
        <f t="shared" si="5"/>
        <v>0</v>
      </c>
    </row>
    <row r="42" spans="1:18" ht="14.4" thickBot="1" x14ac:dyDescent="0.35">
      <c r="A42" s="56" t="s">
        <v>44</v>
      </c>
      <c r="B42" s="111">
        <f>SUM(B28:B41)</f>
        <v>0</v>
      </c>
      <c r="C42" s="100">
        <f>SUM(C28:C41)</f>
        <v>0</v>
      </c>
      <c r="D42" s="100">
        <f>SUM(D28:D41)</f>
        <v>0</v>
      </c>
      <c r="E42" s="100">
        <f t="shared" ref="E42:R42" si="6">SUM(E28:E41)</f>
        <v>0</v>
      </c>
      <c r="F42" s="100">
        <f t="shared" si="6"/>
        <v>0</v>
      </c>
      <c r="G42" s="100">
        <f t="shared" si="6"/>
        <v>0</v>
      </c>
      <c r="H42" s="100">
        <f t="shared" si="6"/>
        <v>0</v>
      </c>
      <c r="I42" s="100">
        <f t="shared" si="6"/>
        <v>0</v>
      </c>
      <c r="J42" s="100">
        <f t="shared" si="6"/>
        <v>0</v>
      </c>
      <c r="K42" s="100">
        <f t="shared" si="6"/>
        <v>0</v>
      </c>
      <c r="L42" s="100">
        <f t="shared" si="6"/>
        <v>0</v>
      </c>
      <c r="M42" s="100">
        <f t="shared" si="6"/>
        <v>0</v>
      </c>
      <c r="N42" s="100">
        <f t="shared" si="6"/>
        <v>0</v>
      </c>
      <c r="O42" s="100">
        <f t="shared" si="6"/>
        <v>0</v>
      </c>
      <c r="P42" s="100">
        <f t="shared" si="6"/>
        <v>0</v>
      </c>
      <c r="Q42" s="100">
        <f t="shared" si="6"/>
        <v>0</v>
      </c>
      <c r="R42" s="100">
        <f t="shared" si="6"/>
        <v>0</v>
      </c>
    </row>
    <row r="43" spans="1:18" x14ac:dyDescent="0.3">
      <c r="A43" s="56"/>
      <c r="B43" s="100"/>
      <c r="C43" s="100"/>
      <c r="D43" s="100"/>
      <c r="E43" s="100"/>
      <c r="F43" s="100"/>
      <c r="G43" s="100"/>
      <c r="H43" s="100"/>
      <c r="I43" s="100"/>
      <c r="J43" s="100"/>
      <c r="K43" s="100"/>
      <c r="L43" s="100"/>
      <c r="M43" s="100"/>
      <c r="N43" s="100"/>
      <c r="O43" s="100"/>
      <c r="P43" s="100"/>
      <c r="Q43" s="100"/>
      <c r="R43" s="100"/>
    </row>
    <row r="44" spans="1:18" s="195" customFormat="1" ht="11.25" customHeight="1" x14ac:dyDescent="0.2">
      <c r="A44" s="387" t="s">
        <v>45</v>
      </c>
      <c r="B44" s="387" t="str">
        <f>IFERROR(IF(B24&lt;&gt;B42,IF(B42&lt;B24,"Door afronding valt het totale voorschot "&amp;B24-B42&amp;" Euro lager uit t.o.v. regel "&amp;ROW(A24)&amp;".",IF(B42&gt;B24,"Door afronding valt het totale voorschot "&amp;B42-B24&amp;" Euro hoger uit t.o.v. regel "&amp;ROW(A24)&amp;".","")),""),"")</f>
        <v/>
      </c>
      <c r="C44" s="387" t="str">
        <f t="shared" ref="C44:R44" si="7">IFERROR(IF(C24&lt;&gt;C42,IF(C42&lt;C24,"Door afronding valt het voorschot "&amp;C24-C42&amp;" Euro lager uit t.o.v. regel "&amp;ROW(B24)&amp;".",IF(C42&gt;C24,"Door afronding valt het voorschot "&amp;C42-C24&amp;" Euro hoger uit t.o.v. regel "&amp;ROW(B24)&amp;".","")),""),"")</f>
        <v/>
      </c>
      <c r="D44" s="387" t="str">
        <f t="shared" si="7"/>
        <v/>
      </c>
      <c r="E44" s="387" t="str">
        <f t="shared" si="7"/>
        <v/>
      </c>
      <c r="F44" s="387" t="str">
        <f t="shared" si="7"/>
        <v/>
      </c>
      <c r="G44" s="387" t="str">
        <f t="shared" si="7"/>
        <v/>
      </c>
      <c r="H44" s="387" t="str">
        <f t="shared" si="7"/>
        <v/>
      </c>
      <c r="I44" s="387" t="str">
        <f t="shared" si="7"/>
        <v/>
      </c>
      <c r="J44" s="387" t="str">
        <f t="shared" si="7"/>
        <v/>
      </c>
      <c r="K44" s="387" t="str">
        <f t="shared" si="7"/>
        <v/>
      </c>
      <c r="L44" s="387" t="str">
        <f t="shared" si="7"/>
        <v/>
      </c>
      <c r="M44" s="387" t="str">
        <f t="shared" si="7"/>
        <v/>
      </c>
      <c r="N44" s="387" t="str">
        <f t="shared" si="7"/>
        <v/>
      </c>
      <c r="O44" s="387" t="str">
        <f t="shared" si="7"/>
        <v/>
      </c>
      <c r="P44" s="387" t="str">
        <f t="shared" si="7"/>
        <v/>
      </c>
      <c r="Q44" s="387" t="str">
        <f t="shared" si="7"/>
        <v/>
      </c>
      <c r="R44" s="387" t="str">
        <f t="shared" si="7"/>
        <v/>
      </c>
    </row>
    <row r="45" spans="1:18" s="195" customFormat="1" ht="10.199999999999999" x14ac:dyDescent="0.2">
      <c r="A45" s="387"/>
      <c r="B45" s="387"/>
      <c r="C45" s="387"/>
      <c r="D45" s="387"/>
      <c r="E45" s="387"/>
      <c r="F45" s="387"/>
      <c r="G45" s="387"/>
      <c r="H45" s="387"/>
      <c r="I45" s="387"/>
      <c r="J45" s="387"/>
      <c r="K45" s="387"/>
      <c r="L45" s="387"/>
      <c r="M45" s="387"/>
      <c r="N45" s="387"/>
      <c r="O45" s="387"/>
      <c r="P45" s="387"/>
      <c r="Q45" s="387"/>
      <c r="R45" s="387"/>
    </row>
    <row r="46" spans="1:18" s="195" customFormat="1" ht="51.75" customHeight="1" x14ac:dyDescent="0.2">
      <c r="A46" s="387"/>
      <c r="B46" s="387"/>
      <c r="C46" s="387"/>
      <c r="D46" s="387"/>
      <c r="E46" s="387"/>
      <c r="F46" s="387"/>
      <c r="G46" s="387"/>
      <c r="H46" s="387"/>
      <c r="I46" s="387"/>
      <c r="J46" s="387"/>
      <c r="K46" s="387"/>
      <c r="L46" s="387"/>
      <c r="M46" s="387"/>
      <c r="N46" s="387"/>
      <c r="O46" s="387"/>
      <c r="P46" s="387"/>
      <c r="Q46" s="387"/>
      <c r="R46" s="387"/>
    </row>
  </sheetData>
  <sheetProtection algorithmName="SHA-512" hashValue="+enCs50rRIYctXTgvz1ZG2WsuzJpds0s+S/0QPKNBPRXywiNGYdaFR8qaIiukcauyvcdxTnIeGOtwoN8C54hYw==" saltValue="c1Ys26Gnf00WGLu8YGIogw==" spinCount="100000" sheet="1" objects="1" scenarios="1"/>
  <mergeCells count="26">
    <mergeCell ref="A44:A46"/>
    <mergeCell ref="B2:F2"/>
    <mergeCell ref="B3:F3"/>
    <mergeCell ref="B4:F4"/>
    <mergeCell ref="N44:N46"/>
    <mergeCell ref="O44:O46"/>
    <mergeCell ref="D5:E5"/>
    <mergeCell ref="D6:E6"/>
    <mergeCell ref="D7:E7"/>
    <mergeCell ref="D8:E8"/>
    <mergeCell ref="P44:P46"/>
    <mergeCell ref="Q44:Q46"/>
    <mergeCell ref="R44:R46"/>
    <mergeCell ref="S19:U19"/>
    <mergeCell ref="B44:B46"/>
    <mergeCell ref="C44:C46"/>
    <mergeCell ref="D44:D46"/>
    <mergeCell ref="E44:E46"/>
    <mergeCell ref="F44:F46"/>
    <mergeCell ref="G44:G46"/>
    <mergeCell ref="H44:H46"/>
    <mergeCell ref="I44:I46"/>
    <mergeCell ref="J44:J46"/>
    <mergeCell ref="K44:K46"/>
    <mergeCell ref="L44:L46"/>
    <mergeCell ref="M44:M46"/>
  </mergeCells>
  <phoneticPr fontId="52" type="noConversion"/>
  <conditionalFormatting sqref="B23">
    <cfRule type="cellIs" dxfId="17" priority="49" operator="greaterThan">
      <formula>$B$22</formula>
    </cfRule>
  </conditionalFormatting>
  <conditionalFormatting sqref="C23">
    <cfRule type="cellIs" dxfId="16" priority="16" operator="greaterThan">
      <formula>$C$22</formula>
    </cfRule>
  </conditionalFormatting>
  <conditionalFormatting sqref="C21:R21">
    <cfRule type="cellIs" dxfId="15" priority="67" operator="greaterThan">
      <formula>0.7</formula>
    </cfRule>
  </conditionalFormatting>
  <conditionalFormatting sqref="D23">
    <cfRule type="cellIs" dxfId="14" priority="15" operator="greaterThan">
      <formula>$D$22</formula>
    </cfRule>
  </conditionalFormatting>
  <conditionalFormatting sqref="E23">
    <cfRule type="cellIs" dxfId="13" priority="14" operator="greaterThan">
      <formula>$E$22</formula>
    </cfRule>
  </conditionalFormatting>
  <conditionalFormatting sqref="F23">
    <cfRule type="cellIs" dxfId="12" priority="13" operator="greaterThan">
      <formula>$F$22</formula>
    </cfRule>
  </conditionalFormatting>
  <conditionalFormatting sqref="G23">
    <cfRule type="cellIs" dxfId="11" priority="12" operator="greaterThan">
      <formula>$G$22</formula>
    </cfRule>
  </conditionalFormatting>
  <conditionalFormatting sqref="H23">
    <cfRule type="cellIs" dxfId="10" priority="11" operator="greaterThan">
      <formula>$H$22</formula>
    </cfRule>
  </conditionalFormatting>
  <conditionalFormatting sqref="I23">
    <cfRule type="cellIs" dxfId="9" priority="10" operator="greaterThan">
      <formula>$I$22</formula>
    </cfRule>
  </conditionalFormatting>
  <conditionalFormatting sqref="J23">
    <cfRule type="cellIs" dxfId="8" priority="9" operator="greaterThan">
      <formula>$J$22</formula>
    </cfRule>
  </conditionalFormatting>
  <conditionalFormatting sqref="K23">
    <cfRule type="cellIs" dxfId="7" priority="8" operator="greaterThan">
      <formula>$K$22</formula>
    </cfRule>
  </conditionalFormatting>
  <conditionalFormatting sqref="L23">
    <cfRule type="cellIs" dxfId="6" priority="7" operator="greaterThan">
      <formula>$L$22</formula>
    </cfRule>
  </conditionalFormatting>
  <conditionalFormatting sqref="M23">
    <cfRule type="cellIs" dxfId="5" priority="6" operator="greaterThan">
      <formula>$M$22</formula>
    </cfRule>
  </conditionalFormatting>
  <conditionalFormatting sqref="N23">
    <cfRule type="cellIs" dxfId="4" priority="5" operator="greaterThan">
      <formula>$N$22</formula>
    </cfRule>
  </conditionalFormatting>
  <conditionalFormatting sqref="O23">
    <cfRule type="cellIs" dxfId="3" priority="4" operator="greaterThan">
      <formula>$O$22</formula>
    </cfRule>
  </conditionalFormatting>
  <conditionalFormatting sqref="P23">
    <cfRule type="cellIs" dxfId="2" priority="3" operator="greaterThan">
      <formula>$P$22</formula>
    </cfRule>
  </conditionalFormatting>
  <conditionalFormatting sqref="Q23">
    <cfRule type="cellIs" dxfId="1" priority="2" operator="greaterThan">
      <formula>$Q$22</formula>
    </cfRule>
  </conditionalFormatting>
  <conditionalFormatting sqref="R23">
    <cfRule type="cellIs" dxfId="0" priority="1" operator="greaterThan">
      <formula>$R$22</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0">
    <tabColor rgb="FFFFFF00"/>
    <pageSetUpPr fitToPage="1"/>
  </sheetPr>
  <dimension ref="A1:S181"/>
  <sheetViews>
    <sheetView showGridLines="0" tabSelected="1" zoomScaleNormal="100" zoomScaleSheetLayoutView="100" workbookViewId="0">
      <selection activeCell="G24" sqref="G24"/>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66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Aanvrager 1 - Penvoerder</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6" ht="13.2" x14ac:dyDescent="0.25">
      <c r="A145" s="275"/>
      <c r="B145" s="343" t="s">
        <v>296</v>
      </c>
      <c r="C145" s="344"/>
      <c r="D145" s="344"/>
      <c r="E145" s="344"/>
      <c r="F145" s="344"/>
      <c r="G145" s="344"/>
      <c r="H145" s="344"/>
      <c r="I145" s="345"/>
      <c r="J145" s="374"/>
      <c r="K145" s="351"/>
      <c r="L145" s="273"/>
      <c r="M145" s="273"/>
      <c r="N145" s="273"/>
      <c r="O145" s="273"/>
      <c r="P145" s="273"/>
    </row>
    <row r="146" spans="1:16"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6" ht="13.2" x14ac:dyDescent="0.25">
      <c r="A147" s="275"/>
      <c r="B147" s="347" t="s">
        <v>231</v>
      </c>
      <c r="C147" s="348"/>
      <c r="D147" s="348"/>
      <c r="E147" s="348"/>
      <c r="F147" s="348"/>
      <c r="G147" s="353"/>
      <c r="H147" s="353"/>
      <c r="I147" s="345"/>
      <c r="J147" s="375">
        <v>0</v>
      </c>
      <c r="K147" s="355"/>
      <c r="L147" s="273"/>
      <c r="M147" s="273"/>
      <c r="N147" s="273"/>
      <c r="O147" s="273"/>
      <c r="P147" s="273"/>
    </row>
    <row r="148" spans="1:16"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6"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75">
        <v>0</v>
      </c>
      <c r="K149" s="355"/>
      <c r="L149" s="273"/>
      <c r="M149" s="273"/>
      <c r="N149" s="273"/>
      <c r="O149" s="273"/>
      <c r="P149" s="273"/>
    </row>
    <row r="150" spans="1:16" ht="13.2" x14ac:dyDescent="0.25">
      <c r="A150" s="275"/>
      <c r="B150" s="275"/>
      <c r="C150" s="275"/>
      <c r="D150" s="275"/>
      <c r="E150" s="275"/>
      <c r="F150" s="275"/>
      <c r="G150" s="275"/>
      <c r="H150" s="275"/>
      <c r="I150" s="275"/>
      <c r="J150" s="275"/>
      <c r="K150" s="284"/>
      <c r="L150" s="273"/>
      <c r="M150" s="273"/>
      <c r="N150" s="273"/>
      <c r="O150" s="273"/>
      <c r="P150" s="273"/>
    </row>
    <row r="151" spans="1:16" ht="13.2" x14ac:dyDescent="0.25">
      <c r="A151" s="275"/>
      <c r="B151" s="289" t="s">
        <v>297</v>
      </c>
      <c r="C151" s="292"/>
      <c r="D151" s="337"/>
      <c r="E151" s="338"/>
      <c r="F151" s="292"/>
      <c r="G151" s="292"/>
      <c r="H151" s="292"/>
      <c r="I151" s="292"/>
      <c r="J151" s="292"/>
      <c r="K151" s="282"/>
      <c r="L151" s="273"/>
      <c r="M151" s="273"/>
      <c r="N151" s="273"/>
      <c r="O151" s="273"/>
      <c r="P151" s="273"/>
    </row>
    <row r="152" spans="1:16" ht="13.2" x14ac:dyDescent="0.25">
      <c r="A152" s="275"/>
      <c r="B152" s="289" t="s">
        <v>298</v>
      </c>
      <c r="C152" s="292"/>
      <c r="D152" s="337"/>
      <c r="E152" s="338"/>
      <c r="F152" s="292"/>
      <c r="G152" s="292"/>
      <c r="H152" s="292"/>
      <c r="I152" s="292"/>
      <c r="J152" s="292"/>
      <c r="K152" s="282"/>
      <c r="L152" s="273"/>
      <c r="M152" s="273"/>
      <c r="N152" s="273"/>
      <c r="O152" s="273"/>
      <c r="P152" s="273"/>
    </row>
    <row r="153" spans="1:16" ht="13.8" thickBot="1" x14ac:dyDescent="0.3">
      <c r="A153" s="275"/>
      <c r="B153" s="275"/>
      <c r="C153" s="275"/>
      <c r="D153" s="275"/>
      <c r="E153" s="275"/>
      <c r="F153" s="275"/>
      <c r="G153" s="275"/>
      <c r="H153" s="275"/>
      <c r="I153" s="275"/>
      <c r="J153" s="275"/>
      <c r="K153" s="275"/>
      <c r="L153" s="273"/>
      <c r="M153" s="273"/>
      <c r="N153" s="273"/>
      <c r="O153" s="273"/>
      <c r="P153" s="273"/>
    </row>
    <row r="154" spans="1:16"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6"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6"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6"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6" ht="13.2" x14ac:dyDescent="0.25">
      <c r="A158" s="275"/>
      <c r="B158" s="275"/>
      <c r="C158" s="275"/>
      <c r="D158" s="275"/>
      <c r="E158" s="275"/>
      <c r="F158" s="275"/>
      <c r="G158" s="275"/>
      <c r="H158" s="275"/>
      <c r="I158" s="275"/>
      <c r="J158" s="275"/>
      <c r="K158" s="274"/>
      <c r="L158" s="273"/>
      <c r="M158" s="273"/>
      <c r="N158" s="273"/>
      <c r="O158" s="273"/>
      <c r="P158" s="273"/>
    </row>
    <row r="159" spans="1:16" ht="13.2" x14ac:dyDescent="0.25">
      <c r="A159" s="275"/>
      <c r="B159" s="289" t="s">
        <v>308</v>
      </c>
      <c r="C159" s="292"/>
      <c r="D159" s="337"/>
      <c r="E159" s="338"/>
      <c r="F159" s="292"/>
      <c r="G159" s="292"/>
      <c r="H159" s="292"/>
      <c r="I159" s="292"/>
      <c r="J159" s="292"/>
      <c r="K159" s="284"/>
      <c r="L159" s="273"/>
      <c r="M159" s="273"/>
      <c r="N159" s="273"/>
      <c r="O159" s="273"/>
      <c r="P159" s="273"/>
    </row>
    <row r="160" spans="1:16"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d0V46QJWAO5m0VmMfqgONxCDu3zG+CZypkMmAy8za3h8vAI0SgDHqVbYtdXICrlqiD3M0JBKXoghkVhb0yRB9A==" saltValue="tPYw4g2t57QQgmjuWI8mSA==" spinCount="100000" sheet="1" objects="1" scenarios="1"/>
  <mergeCells count="160">
    <mergeCell ref="D156:I156"/>
    <mergeCell ref="B5:C5"/>
    <mergeCell ref="B6:C6"/>
    <mergeCell ref="B8:C8"/>
    <mergeCell ref="B9:C9"/>
    <mergeCell ref="B10:C10"/>
    <mergeCell ref="B1:J1"/>
    <mergeCell ref="B2:J2"/>
    <mergeCell ref="D7:J7"/>
    <mergeCell ref="H35:I35"/>
    <mergeCell ref="H17:I17"/>
    <mergeCell ref="H18:I18"/>
    <mergeCell ref="H19:I19"/>
    <mergeCell ref="H20:I20"/>
    <mergeCell ref="H21:I21"/>
    <mergeCell ref="H22:I22"/>
    <mergeCell ref="H23:I23"/>
    <mergeCell ref="H24:I24"/>
    <mergeCell ref="H25:I25"/>
    <mergeCell ref="D19:E19"/>
    <mergeCell ref="D20:E20"/>
    <mergeCell ref="D17:E17"/>
    <mergeCell ref="D18:E18"/>
    <mergeCell ref="D25:E25"/>
    <mergeCell ref="D37:E37"/>
    <mergeCell ref="D38:E38"/>
    <mergeCell ref="D35:E35"/>
    <mergeCell ref="D36:E36"/>
    <mergeCell ref="D33:E33"/>
    <mergeCell ref="D34:E34"/>
    <mergeCell ref="D39:E39"/>
    <mergeCell ref="C94:D94"/>
    <mergeCell ref="C95:D95"/>
    <mergeCell ref="C92:D92"/>
    <mergeCell ref="C93:D93"/>
    <mergeCell ref="C90:D90"/>
    <mergeCell ref="C91:D91"/>
    <mergeCell ref="H36:I36"/>
    <mergeCell ref="H37:I37"/>
    <mergeCell ref="H38:I38"/>
    <mergeCell ref="H39:I39"/>
    <mergeCell ref="H26:I26"/>
    <mergeCell ref="H27:I27"/>
    <mergeCell ref="H28:I28"/>
    <mergeCell ref="H29:I29"/>
    <mergeCell ref="H30:I30"/>
    <mergeCell ref="H31:I31"/>
    <mergeCell ref="H32:I32"/>
    <mergeCell ref="H33:I33"/>
    <mergeCell ref="H34:I34"/>
    <mergeCell ref="D24:E24"/>
    <mergeCell ref="D21:E21"/>
    <mergeCell ref="D22:E22"/>
    <mergeCell ref="D31:E31"/>
    <mergeCell ref="D32:E32"/>
    <mergeCell ref="D29:E29"/>
    <mergeCell ref="D30:E30"/>
    <mergeCell ref="D27:E27"/>
    <mergeCell ref="D28:E28"/>
    <mergeCell ref="D23:E23"/>
    <mergeCell ref="D26:E26"/>
    <mergeCell ref="G90:I90"/>
    <mergeCell ref="G91:I91"/>
    <mergeCell ref="G92:I92"/>
    <mergeCell ref="G93:I93"/>
    <mergeCell ref="G94:I94"/>
    <mergeCell ref="G95:I95"/>
    <mergeCell ref="G96:I96"/>
    <mergeCell ref="G97:I97"/>
    <mergeCell ref="G98:I98"/>
    <mergeCell ref="G99:I99"/>
    <mergeCell ref="G100:I100"/>
    <mergeCell ref="G101:I101"/>
    <mergeCell ref="C100:D100"/>
    <mergeCell ref="C101:D101"/>
    <mergeCell ref="C98:D98"/>
    <mergeCell ref="C99:D99"/>
    <mergeCell ref="C96:D96"/>
    <mergeCell ref="C97:D97"/>
    <mergeCell ref="C106:D106"/>
    <mergeCell ref="C107:D107"/>
    <mergeCell ref="C104:D104"/>
    <mergeCell ref="C105:D105"/>
    <mergeCell ref="C102:D102"/>
    <mergeCell ref="C103:D103"/>
    <mergeCell ref="G102:I102"/>
    <mergeCell ref="G103:I103"/>
    <mergeCell ref="G104:I104"/>
    <mergeCell ref="G105:I105"/>
    <mergeCell ref="G106:I106"/>
    <mergeCell ref="G107:I107"/>
    <mergeCell ref="C126:D126"/>
    <mergeCell ref="C127:D127"/>
    <mergeCell ref="C108:D108"/>
    <mergeCell ref="C113:D113"/>
    <mergeCell ref="E113:H113"/>
    <mergeCell ref="E114:H114"/>
    <mergeCell ref="E115:H115"/>
    <mergeCell ref="E116:H116"/>
    <mergeCell ref="E117:H117"/>
    <mergeCell ref="E118:H118"/>
    <mergeCell ref="E119:H119"/>
    <mergeCell ref="G108:I108"/>
    <mergeCell ref="C119:D119"/>
    <mergeCell ref="C114:D114"/>
    <mergeCell ref="C115:D115"/>
    <mergeCell ref="C116:D116"/>
    <mergeCell ref="E121:H121"/>
    <mergeCell ref="E122:H122"/>
    <mergeCell ref="E123:H123"/>
    <mergeCell ref="E124:H124"/>
    <mergeCell ref="E125:H125"/>
    <mergeCell ref="M5:P5"/>
    <mergeCell ref="M6:P6"/>
    <mergeCell ref="M7:P7"/>
    <mergeCell ref="L2:P3"/>
    <mergeCell ref="E128:H128"/>
    <mergeCell ref="B175:J175"/>
    <mergeCell ref="B170:J170"/>
    <mergeCell ref="B171:J171"/>
    <mergeCell ref="B160:J160"/>
    <mergeCell ref="B161:J161"/>
    <mergeCell ref="B162:J162"/>
    <mergeCell ref="B163:J163"/>
    <mergeCell ref="C129:D129"/>
    <mergeCell ref="C130:D130"/>
    <mergeCell ref="C131:D131"/>
    <mergeCell ref="E129:H129"/>
    <mergeCell ref="E130:H130"/>
    <mergeCell ref="E131:H131"/>
    <mergeCell ref="E126:H126"/>
    <mergeCell ref="E127:H127"/>
    <mergeCell ref="C120:D120"/>
    <mergeCell ref="C121:D121"/>
    <mergeCell ref="C122:D122"/>
    <mergeCell ref="C117:D117"/>
    <mergeCell ref="B180:J180"/>
    <mergeCell ref="D6:J6"/>
    <mergeCell ref="D8:J8"/>
    <mergeCell ref="D9:J9"/>
    <mergeCell ref="D10:J10"/>
    <mergeCell ref="B176:J176"/>
    <mergeCell ref="B177:J177"/>
    <mergeCell ref="B178:J178"/>
    <mergeCell ref="B179:J179"/>
    <mergeCell ref="B164:J164"/>
    <mergeCell ref="B165:J165"/>
    <mergeCell ref="B166:J166"/>
    <mergeCell ref="B167:J167"/>
    <mergeCell ref="B168:J168"/>
    <mergeCell ref="B169:J169"/>
    <mergeCell ref="B172:J172"/>
    <mergeCell ref="B173:J173"/>
    <mergeCell ref="B174:J174"/>
    <mergeCell ref="E120:H120"/>
    <mergeCell ref="C128:D128"/>
    <mergeCell ref="C123:D123"/>
    <mergeCell ref="C124:D124"/>
    <mergeCell ref="C125:D125"/>
    <mergeCell ref="C118:D118"/>
  </mergeCells>
  <phoneticPr fontId="52" type="noConversion"/>
  <dataValidations xWindow="1673" yWindow="703"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00000000-0002-0000-0500-000000000000}">
      <formula1>$P$10:$P$12</formula1>
    </dataValidation>
    <dataValidation type="list" allowBlank="1" showInputMessage="1" showErrorMessage="1" prompt="Stelt u zich goed op de hoogte van wat integrale Kostensystematiek (IKS) inhoudt, of kies voor één van de andere methoden." sqref="D10" xr:uid="{00000000-0002-0000-0500-000001000000}">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00000000-0002-0000-0500-000002000000}">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R145 J145" xr:uid="{B79ED936-784E-4948-BEB8-C1B231ADDA30}">
      <formula1>0</formula1>
      <formula2>0.5</formula2>
    </dataValidation>
    <dataValidation type="whole" allowBlank="1" showInputMessage="1" showErrorMessage="1" error="Uw invoer mag alleen een heel getal zijn en niet hoger dan het maximale subsidiebedrag per project." sqref="J149" xr:uid="{B81F3D71-40E2-4826-8796-F27C5E28C6C3}">
      <formula1>0</formula1>
      <formula2>maximale_subsidie_per_project</formula2>
    </dataValidation>
    <dataValidation operator="greaterThanOrEqual" allowBlank="1" showInputMessage="1" error="Uw invoer mag alleen een heel getal zijn en niet negatief." sqref="J147" xr:uid="{8A5A5C74-FCC2-45F2-8C4E-94B82DA4DDF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xWindow="1673" yWindow="703" count="2">
        <x14:dataValidation type="list" allowBlank="1" showInputMessage="1" showErrorMessage="1" prompt="Geef hier aan of de kosten inclusief of exclusief BTW zijn opgevoerd. _x000a_(Voor meer informatie, zie het tabblad &quot;Toelichting O&amp;O&amp;I)" xr:uid="{00000000-0002-0000-0500-000003000000}">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 type="whole" allowBlank="1" showInputMessage="1" showErrorMessage="1" error="Uw invoer mag alleen een heel getal zijn en niet hoger dan het maximale subsidiebedrag per project." xr:uid="{843A4963-B9E4-4940-B96C-5614CF9A2773}">
          <x14:formula1>
            <xm:f>0</xm:f>
          </x14:formula1>
          <x14:formula2>
            <xm:f>'Gegevens en Lijsten'!J3</xm:f>
          </x14:formula2>
          <xm:sqref>Q149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D8CF2-5AF2-4020-B537-FD60D4B908B3}">
  <sheetPr>
    <tabColor rgb="FFFFFF00"/>
    <pageSetUpPr fitToPage="1"/>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Aanvrager 2</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Ui0BET8/FTHLZFSI2vEWCbg80Ptmp8JhBs26Hz3wbkRlBQhRpl0akn/qeRuJdotM5oi8+OV6IiwoOK1E9UUldg==" saltValue="7uohoVqgQIgQ5i8ynDH/6Q=="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EF6FC2A8-82EC-4D70-8884-B36E3C21C9CC}">
      <formula1>BTW</formula1>
    </dataValidation>
    <dataValidation type="list" allowBlank="1" showInputMessage="1" showErrorMessage="1" prompt="Stelt u zich goed op de hoogte van wat integrale Kostensystematiek (IKS) inhoudt, of kies voor één van de andere methoden." sqref="D10" xr:uid="{F4D2844C-8B1D-4D03-9CC0-0B5722B324C1}">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DCBBE3B-5251-432D-A2A9-4432D371AFA6}">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2F128B6C-F38A-403E-B168-1EA76FB48801}">
      <formula1>0</formula1>
      <formula2>0.5</formula2>
    </dataValidation>
    <dataValidation type="whole" allowBlank="1" showInputMessage="1" showErrorMessage="1" error="Uw invoer mag alleen een heel getal zijn en niet hoger dan het maximale subsidiebedrag per project." sqref="J149" xr:uid="{2978F1F1-60CA-4E94-99F0-F5DA64C696E9}">
      <formula1>0</formula1>
      <formula2>maximale_subsidie_per_project</formula2>
    </dataValidation>
    <dataValidation operator="greaterThanOrEqual" allowBlank="1" showInputMessage="1" error="Uw invoer mag alleen een heel getal zijn en niet negatief." sqref="J147" xr:uid="{DEF78017-F36A-49B3-A71D-B16DF9CBFB36}"/>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FE03A364-B505-419D-B31F-330F24B76B95}">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6C60-D0B5-499A-A6EA-41E0E6DEF361}">
  <sheetPr>
    <tabColor rgb="FFFFFF00"/>
    <pageSetUpPr fitToPage="1"/>
  </sheetPr>
  <dimension ref="A1:S181"/>
  <sheetViews>
    <sheetView showGridLines="0" zoomScaleNormal="100" zoomScaleSheetLayoutView="100" workbookViewId="0">
      <selection activeCell="B18" sqref="B18"/>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A3</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e7QtdzLUZllfDvImlIBc/l4XBs5VZRqGsrLx0CAPJlB+WREVGQPwTyDjaASZ8fx83JW3Q33VqlZWBNoqu/PLrw==" saltValue="0vicYlfY4yNlcbpriw28zw=="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65C1D55A-7E25-4EB6-B27B-538A7F651E75}">
      <formula1>BTW</formula1>
    </dataValidation>
    <dataValidation type="list" allowBlank="1" showInputMessage="1" showErrorMessage="1" prompt="Stelt u zich goed op de hoogte van wat integrale Kostensystematiek (IKS) inhoudt, of kies voor één van de andere methoden." sqref="D10" xr:uid="{2E5DA09B-4876-430D-9ECB-FB2B20B3E3E4}">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82E77DB-34C9-4866-8B34-38ADDBD6F7E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D3BF2BE-69DB-48E2-A653-155AB1AE6518}">
      <formula1>0</formula1>
      <formula2>0.5</formula2>
    </dataValidation>
    <dataValidation type="whole" allowBlank="1" showInputMessage="1" showErrorMessage="1" error="Uw invoer mag alleen een heel getal zijn en niet hoger dan het maximale subsidiebedrag per project." sqref="J149" xr:uid="{3FA11879-5936-4694-808C-89C6786AA4DB}">
      <formula1>0</formula1>
      <formula2>maximale_subsidie_per_project</formula2>
    </dataValidation>
    <dataValidation operator="greaterThanOrEqual" allowBlank="1" showInputMessage="1" error="Uw invoer mag alleen een heel getal zijn en niet negatief." sqref="J147" xr:uid="{E7EF8821-68F2-418D-BFD6-6F4FF1B9915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B4932E0-8C00-4888-9BB1-A1DDFBEC7E73}">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8297-7708-4A05-B609-55B3A1CEC0E2}">
  <sheetPr>
    <tabColor rgb="FFFFFF00"/>
    <pageSetUpPr fitToPage="1"/>
  </sheetPr>
  <dimension ref="A1:S181"/>
  <sheetViews>
    <sheetView showGridLines="0" zoomScaleNormal="100" zoomScaleSheetLayoutView="100" workbookViewId="0">
      <selection activeCell="D8" sqref="D8:J8"/>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A4</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67</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8N4F6NrOwnBaoeEmmv8UFopzGUURli9VJ0simuzCIAT89De2m3hz09RsI5G1F2PGErU+Ri7zM2bMq4kW61oymQ==" saltValue="4s5Lhw2SdFa6+w1Q2cUgiQ=="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350E72C6-94A6-40B9-9549-0AA8042AB2C0}">
      <formula1>$P$10:$P$12</formula1>
    </dataValidation>
    <dataValidation type="list" allowBlank="1" showInputMessage="1" showErrorMessage="1" prompt="Stelt u zich goed op de hoogte van wat integrale Kostensystematiek (IKS) inhoudt, of kies voor één van de andere methoden." sqref="D10" xr:uid="{6D00776D-D35A-45E8-8C50-248890B1EDFA}">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E569E3E0-09E6-4734-91CC-307A3642BC76}">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97EC5B12-BCFB-4153-8813-FAA6D00B17B6}">
      <formula1>0</formula1>
      <formula2>0.5</formula2>
    </dataValidation>
    <dataValidation type="whole" allowBlank="1" showInputMessage="1" showErrorMessage="1" error="Uw invoer mag alleen een heel getal zijn en niet hoger dan het maximale subsidiebedrag per project." sqref="J149" xr:uid="{1BF8DA2B-7680-4D51-A5E2-B0E1B3D1836E}">
      <formula1>0</formula1>
      <formula2>maximale_subsidie_per_project</formula2>
    </dataValidation>
    <dataValidation operator="greaterThanOrEqual" allowBlank="1" showInputMessage="1" error="Uw invoer mag alleen een heel getal zijn en niet negatief." sqref="J147" xr:uid="{908D38E7-6274-454C-A05B-EB8719D2A43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BBF7B6A-794C-40C0-B1FF-A02002FEE23F}">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0D094-9D6E-4327-8CB2-939EC958E753}">
  <sheetPr>
    <tabColor rgb="FFFFFF00"/>
    <pageSetUpPr fitToPage="1"/>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A5</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v>0</v>
      </c>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7UgmeCM2SXlUNtYEn/VSf9heCy1792JGWgpWuys542fvqwZw7vCdBc0OuFldnLs9ZqPbCYp5dWrcglmIn1NYbw==" saltValue="Wh6k5VBxGcZgySLUTIN62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A8DFA674-CB42-4730-AB29-4C6ED0CE6A2E}">
      <formula1>BTW</formula1>
    </dataValidation>
    <dataValidation type="list" allowBlank="1" showInputMessage="1" showErrorMessage="1" prompt="Stelt u zich goed op de hoogte van wat integrale Kostensystematiek (IKS) inhoudt, of kies voor één van de andere methoden." sqref="D10" xr:uid="{38190F67-E6B5-4CF8-A6D3-F223DD111F23}">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4A83E184-4BFD-4A29-A979-C10B7CBA0E8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AD630747-03B2-4826-8BFB-37593FF834E7}">
      <formula1>0</formula1>
      <formula2>0.5</formula2>
    </dataValidation>
    <dataValidation type="whole" allowBlank="1" showInputMessage="1" showErrorMessage="1" error="Uw invoer mag alleen een heel getal zijn en niet hoger dan het maximale subsidiebedrag per project." sqref="J149" xr:uid="{327E4B9C-7510-41D9-9499-5C6ED37999A8}">
      <formula1>0</formula1>
      <formula2>maximale_subsidie_per_project</formula2>
    </dataValidation>
    <dataValidation operator="greaterThanOrEqual" allowBlank="1" showInputMessage="1" error="Uw invoer mag alleen een heel getal zijn en niet negatief." sqref="J147" xr:uid="{4CFF2270-6909-43AE-9824-B65B46418A6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ACCE194E-BB7A-464C-ABF7-95A31AD16D96}">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DBD9A-9019-48CB-A573-656C83DA5AEB}">
  <sheetPr>
    <tabColor rgb="FFFFFF00"/>
    <pageSetUpPr fitToPage="1"/>
  </sheetPr>
  <dimension ref="A1:S181"/>
  <sheetViews>
    <sheetView showGridLines="0" zoomScaleNormal="100" zoomScaleSheetLayoutView="100" workbookViewId="0">
      <selection activeCell="D8" sqref="D8:J8"/>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A6</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485hzSlfjQ8iD/m+JOGB2ZRw3gL16F2HTvu1QnOxR5WANAdjtAExW2+A+a41HXvoHUU7IQYuio3I1m+8x6EhVg==" saltValue="ksZqBmC2FyqwV/4W5Kjn3A=="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08C4C4CD-C23F-487E-BC90-1BAAC88D7E87}">
      <formula1>$P$10:$P$12</formula1>
    </dataValidation>
    <dataValidation type="list" allowBlank="1" showInputMessage="1" showErrorMessage="1" prompt="Stelt u zich goed op de hoogte van wat integrale Kostensystematiek (IKS) inhoudt, of kies voor één van de andere methoden." sqref="D10" xr:uid="{2B3618AA-7B2F-4B7F-86BB-E49A6B6F8028}">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FA99754C-9396-43F6-A7D3-297FB744BAAE}">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BBD36EB3-9E5D-4365-B952-078BC3B34A5C}">
      <formula1>0</formula1>
      <formula2>0.5</formula2>
    </dataValidation>
    <dataValidation type="whole" allowBlank="1" showInputMessage="1" showErrorMessage="1" error="Uw invoer mag alleen een heel getal zijn en niet hoger dan het maximale subsidiebedrag per project." sqref="J149" xr:uid="{805F522C-F9F8-441A-BBCE-B127F5C34838}">
      <formula1>0</formula1>
      <formula2>maximale_subsidie_per_project</formula2>
    </dataValidation>
    <dataValidation operator="greaterThanOrEqual" allowBlank="1" showInputMessage="1" error="Uw invoer mag alleen een heel getal zijn en niet negatief." sqref="J147" xr:uid="{3FCB6AAB-1539-4FC2-B6DB-AD6DAB6AEBBD}"/>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8FEB4DD-9EF1-4DBA-B3AF-420469974201}">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6C7C7-DBC7-461B-AA82-9F55A1149BAD}">
  <sheetPr>
    <tabColor rgb="FFFFFF00"/>
    <pageSetUpPr fitToPage="1"/>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A7</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YE5OrQZz4NfRG5+to3gcygN/CqmazJV4QOnA+WBagjYb1UsHTNHk22J+jLy5B90w6BXOmfYktbnAS6isrcIHaA==" saltValue="DELCraxaUkDNzpWKO/qQb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5DB39D1E-D7F8-47E5-891B-1EA925AEC0FB}">
      <formula1>$P$10:$P$12</formula1>
    </dataValidation>
    <dataValidation type="list" allowBlank="1" showInputMessage="1" showErrorMessage="1" prompt="Stelt u zich goed op de hoogte van wat integrale Kostensystematiek (IKS) inhoudt, of kies voor één van de andere methoden." sqref="D10" xr:uid="{85456EAB-D75D-4B60-94F3-8995FCDF7ECD}">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F262E0F4-028F-4D12-9BC4-3F6A5EDC0812}">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DC6F8363-66EF-4055-8B93-CA50FAB7CA69}">
      <formula1>0</formula1>
      <formula2>0.5</formula2>
    </dataValidation>
    <dataValidation type="whole" allowBlank="1" showInputMessage="1" showErrorMessage="1" error="Uw invoer mag alleen een heel getal zijn en niet hoger dan het maximale subsidiebedrag per project." sqref="J149" xr:uid="{15A7E0B1-8DAD-435D-870E-F8D382409DF0}">
      <formula1>0</formula1>
      <formula2>maximale_subsidie_per_project</formula2>
    </dataValidation>
    <dataValidation operator="greaterThanOrEqual" allowBlank="1" showInputMessage="1" error="Uw invoer mag alleen een heel getal zijn en niet negatief." sqref="J147" xr:uid="{4C335B19-0D48-4750-930C-054F308D0188}"/>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FD2F2DD8-09C1-4516-AEBE-7CD2383ACBF1}">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1A877-51DC-479D-B854-0CC1FC107F2B}">
  <sheetPr>
    <tabColor rgb="FFFFFF00"/>
    <pageSetUpPr fitToPage="1"/>
  </sheetPr>
  <dimension ref="A1:S181"/>
  <sheetViews>
    <sheetView showGridLines="0" zoomScaleNormal="100" zoomScaleSheetLayoutView="100" workbookViewId="0">
      <selection activeCell="D9" sqref="D9:J9"/>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A8</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Y1of93XNku4YeOsWMEcklTOdu6OBn2Uelqrml3syIT6BiFrW0s9t3f11T0ht26dQ83MUMxV9eeqYE2UD/d9mWQ==" saltValue="6SJvsrtlASvj0a3cCwRrVQ=="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F8D5C4F3-754C-4D3F-BDED-AF83D51AC0E9}">
      <formula1>BTW</formula1>
    </dataValidation>
    <dataValidation type="list" allowBlank="1" showInputMessage="1" showErrorMessage="1" prompt="Stelt u zich goed op de hoogte van wat integrale Kostensystematiek (IKS) inhoudt, of kies voor één van de andere methoden." sqref="D10" xr:uid="{59E48FBA-3AD0-4E1B-8BA2-1E449DA33918}">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F02B0FFF-AFA7-49BD-ACB3-5085FFE51D7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FC7FDF66-F61D-4145-A4EF-3824473E9168}">
      <formula1>0</formula1>
      <formula2>0.5</formula2>
    </dataValidation>
    <dataValidation type="whole" allowBlank="1" showInputMessage="1" showErrorMessage="1" error="Uw invoer mag alleen een heel getal zijn en niet hoger dan het maximale subsidiebedrag per project." sqref="J149" xr:uid="{7F090368-C325-43F8-9FCA-FF6DF97D321A}">
      <formula1>0</formula1>
      <formula2>maximale_subsidie_per_project</formula2>
    </dataValidation>
    <dataValidation operator="greaterThanOrEqual" allowBlank="1" showInputMessage="1" error="Uw invoer mag alleen een heel getal zijn en niet negatief." sqref="J147" xr:uid="{0B61A33D-7A77-4954-A4C4-DA8EA77512BD}"/>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498BD48F-40E7-4A61-BBEA-F8421F90B0F2}">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4960F-3A9A-42BA-ABAE-E913C903E466}">
  <sheetPr>
    <tabColor rgb="FFFFFF00"/>
    <pageSetUpPr fitToPage="1"/>
  </sheetPr>
  <dimension ref="A1:S181"/>
  <sheetViews>
    <sheetView showGridLines="0" zoomScaleNormal="100" zoomScaleSheetLayoutView="100" workbookViewId="0">
      <selection activeCell="B145" sqref="B145"/>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A9</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63</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Ka4il7tgbigZYV7uhixqNT8vbef2nQ39uWgK9OrZUClQr5SQfQ1Jo5u5WnmuSP5mkdmJnNvx3NKkTvEp2OSPvA==" saltValue="e9c+SwwP4jDG4MIx74BLW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9605AB68-DCFF-40B3-A3AE-B6A011C129C1}">
      <formula1>BTW</formula1>
    </dataValidation>
    <dataValidation type="list" allowBlank="1" showInputMessage="1" showErrorMessage="1" prompt="Stelt u zich goed op de hoogte van wat integrale Kostensystematiek (IKS) inhoudt, of kies voor één van de andere methoden." sqref="D10" xr:uid="{EBFA747E-8731-4985-924C-34282B37296D}">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6F521B4B-F55A-48CF-BE6E-9C2BE53B11F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C3A09C6-EDB1-4463-9C23-2705B8086009}">
      <formula1>0</formula1>
      <formula2>0.5</formula2>
    </dataValidation>
    <dataValidation type="whole" allowBlank="1" showInputMessage="1" showErrorMessage="1" error="Uw invoer mag alleen een heel getal zijn en niet hoger dan het maximale subsidiebedrag per project." sqref="J149" xr:uid="{EDA1ECFD-526E-47CF-B21C-339C14F9DD2A}">
      <formula1>0</formula1>
      <formula2>maximale_subsidie_per_project</formula2>
    </dataValidation>
    <dataValidation operator="greaterThanOrEqual" allowBlank="1" showInputMessage="1" error="Uw invoer mag alleen een heel getal zijn en niet negatief." sqref="J147" xr:uid="{B2067A48-0626-4553-B61D-08665FEEF0F9}"/>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2D93ACBD-A2E5-4BD7-90B5-48CC09127C6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B766-4C41-4A17-A81B-ADB0BE8F1998}">
  <sheetPr>
    <tabColor rgb="FFFFFF00"/>
    <pageSetUpPr fitToPage="1"/>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A10</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26.4" x14ac:dyDescent="0.25">
      <c r="A17" s="275"/>
      <c r="B17" s="293"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293"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293"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26.4" x14ac:dyDescent="0.25">
      <c r="A90" s="275"/>
      <c r="B90" s="293"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26.4" x14ac:dyDescent="0.25">
      <c r="A113" s="275"/>
      <c r="B113" s="293"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KCzD2UmpZ3bZgsgf3ZS+t+rec1DBzU6jpCN2ET/1LcB99wLMBk0OAVsL4FyBfM+pLKWu7bYSX3nOW2HjMVpf6g==" saltValue="SrtR6USIaurFYU3ShvGMYg==" spinCount="100000" sheet="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B2BC9D11-8A4F-4CA8-8B46-3218B49B990D}">
      <formula1>$P$10:$P$12</formula1>
    </dataValidation>
    <dataValidation type="list" allowBlank="1" showInputMessage="1" showErrorMessage="1" prompt="Stelt u zich goed op de hoogte van wat integrale Kostensystematiek (IKS) inhoudt, of kies voor één van de andere methoden." sqref="D10" xr:uid="{03D11B3E-2AC2-496A-8544-CC6F153C4164}">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D46B7765-7768-424E-B0F9-26ABDAED6D60}">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4DD14F6A-3EAB-44B4-A4D9-8B6D42F176D1}">
      <formula1>0</formula1>
      <formula2>0.5</formula2>
    </dataValidation>
    <dataValidation type="whole" allowBlank="1" showInputMessage="1" showErrorMessage="1" error="Uw invoer mag alleen een heel getal zijn en niet hoger dan het maximale subsidiebedrag per project." sqref="J149" xr:uid="{587CB573-E13F-4F03-9C71-168897EB7D0A}">
      <formula1>0</formula1>
      <formula2>maximale_subsidie_per_project</formula2>
    </dataValidation>
    <dataValidation operator="greaterThanOrEqual" allowBlank="1" showInputMessage="1" error="Uw invoer mag alleen een heel getal zijn en niet negatief." sqref="J147" xr:uid="{83DE3738-269D-4F67-B1A1-F497BAE0275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3FA372E7-B9C8-4163-8624-180CF6D9A85C}">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Blad38">
    <tabColor theme="0" tint="-0.34998626667073579"/>
  </sheetPr>
  <dimension ref="A2:M31"/>
  <sheetViews>
    <sheetView workbookViewId="0">
      <selection activeCell="K12" sqref="K12"/>
    </sheetView>
  </sheetViews>
  <sheetFormatPr defaultColWidth="9" defaultRowHeight="13.2" x14ac:dyDescent="0.25"/>
  <cols>
    <col min="1" max="1" width="28" style="23" bestFit="1" customWidth="1"/>
    <col min="2" max="2" width="2.88671875" style="23" customWidth="1"/>
    <col min="3" max="3" width="25.109375" style="23" bestFit="1" customWidth="1"/>
    <col min="4" max="4" width="3.33203125" style="23" customWidth="1"/>
    <col min="5" max="5" width="25.109375" style="23" customWidth="1"/>
    <col min="6" max="6" width="2.88671875" style="23" customWidth="1"/>
    <col min="7" max="7" width="22.44140625" style="23" bestFit="1" customWidth="1"/>
    <col min="8" max="8" width="2.88671875" style="23" customWidth="1"/>
    <col min="9" max="9" width="29.109375" style="23" bestFit="1" customWidth="1"/>
    <col min="10" max="10" width="2.88671875" style="23" customWidth="1"/>
    <col min="11" max="11" width="19.6640625" style="23" customWidth="1"/>
    <col min="12" max="12" width="9" style="23"/>
    <col min="13" max="13" width="22" style="23" customWidth="1"/>
    <col min="14" max="16384" width="9" style="23"/>
  </cols>
  <sheetData>
    <row r="2" spans="1:13" x14ac:dyDescent="0.25">
      <c r="A2" s="24" t="s">
        <v>46</v>
      </c>
      <c r="C2" s="235">
        <v>45688</v>
      </c>
      <c r="D2" s="113"/>
      <c r="E2" s="113"/>
    </row>
    <row r="3" spans="1:13" x14ac:dyDescent="0.25">
      <c r="A3" s="24" t="s">
        <v>47</v>
      </c>
      <c r="C3" s="234">
        <v>1000000</v>
      </c>
      <c r="D3" s="113"/>
      <c r="E3" s="113"/>
    </row>
    <row r="4" spans="1:13" x14ac:dyDescent="0.25">
      <c r="A4" s="114" t="s">
        <v>48</v>
      </c>
      <c r="K4" s="399" t="s">
        <v>49</v>
      </c>
      <c r="L4" s="399"/>
      <c r="M4" s="399"/>
    </row>
    <row r="5" spans="1:13" x14ac:dyDescent="0.25">
      <c r="K5" s="399"/>
      <c r="L5" s="399"/>
      <c r="M5" s="399"/>
    </row>
    <row r="6" spans="1:13" ht="13.8" x14ac:dyDescent="0.25">
      <c r="A6" s="25" t="s">
        <v>50</v>
      </c>
      <c r="K6" s="399"/>
      <c r="L6" s="399"/>
      <c r="M6" s="399"/>
    </row>
    <row r="8" spans="1:13" x14ac:dyDescent="0.25">
      <c r="A8" s="24" t="s">
        <v>51</v>
      </c>
      <c r="C8" s="24" t="s">
        <v>51</v>
      </c>
      <c r="D8" s="24"/>
      <c r="E8" s="24" t="s">
        <v>51</v>
      </c>
      <c r="G8" s="24" t="s">
        <v>51</v>
      </c>
      <c r="I8" s="24" t="s">
        <v>51</v>
      </c>
      <c r="K8" s="24" t="s">
        <v>51</v>
      </c>
      <c r="M8" s="24" t="s">
        <v>51</v>
      </c>
    </row>
    <row r="9" spans="1:13" x14ac:dyDescent="0.25">
      <c r="A9" s="23" t="s">
        <v>52</v>
      </c>
      <c r="C9" s="23" t="s">
        <v>53</v>
      </c>
      <c r="E9" s="23" t="s">
        <v>54</v>
      </c>
      <c r="G9" s="23" t="s">
        <v>55</v>
      </c>
      <c r="I9" s="23" t="s">
        <v>56</v>
      </c>
      <c r="K9" s="23" t="s">
        <v>57</v>
      </c>
      <c r="M9" s="23" t="s">
        <v>58</v>
      </c>
    </row>
    <row r="10" spans="1:13" x14ac:dyDescent="0.25">
      <c r="A10" s="24" t="s">
        <v>59</v>
      </c>
      <c r="C10" s="24" t="s">
        <v>59</v>
      </c>
      <c r="D10" s="24"/>
      <c r="E10" s="24" t="s">
        <v>59</v>
      </c>
      <c r="G10" s="24" t="s">
        <v>59</v>
      </c>
      <c r="I10" s="24" t="s">
        <v>59</v>
      </c>
      <c r="K10" s="24" t="s">
        <v>59</v>
      </c>
      <c r="M10" s="24" t="s">
        <v>59</v>
      </c>
    </row>
    <row r="11" spans="1:13" x14ac:dyDescent="0.25">
      <c r="A11" s="23" t="s">
        <v>60</v>
      </c>
      <c r="C11" s="3" t="s">
        <v>61</v>
      </c>
      <c r="D11" s="3"/>
      <c r="E11" s="3" t="s">
        <v>61</v>
      </c>
      <c r="G11" s="2" t="s">
        <v>62</v>
      </c>
      <c r="I11" s="2" t="s">
        <v>63</v>
      </c>
      <c r="K11" s="120" t="str" cm="1">
        <f t="array" ref="K11">IFERROR(INDEX(namen_aanvragers_en_sponsoren, SMALL(IF(namen_aanvragers_en_sponsoren&lt;&gt;"", ROW(namen_aanvragers_en_sponsoren)-ROW(penvoerder_naam)+1), ROW(1:1))),"")</f>
        <v/>
      </c>
      <c r="M11" s="120" t="str">
        <f t="array" ref="M11">IFERROR(INDEX(namen_aanvragers, SMALL(IF(namen_aanvragers&lt;&gt;"", ROW(namen_aanvragers)-ROW(penvoerder_naam)+1), ROW(1:1))),"")</f>
        <v/>
      </c>
    </row>
    <row r="12" spans="1:13" x14ac:dyDescent="0.25">
      <c r="A12" s="23" t="s">
        <v>64</v>
      </c>
      <c r="C12" s="3" t="s">
        <v>65</v>
      </c>
      <c r="D12" s="3"/>
      <c r="E12" s="3" t="s">
        <v>65</v>
      </c>
      <c r="G12" s="2" t="s">
        <v>66</v>
      </c>
      <c r="I12" s="2" t="s">
        <v>67</v>
      </c>
      <c r="K12" s="120" t="str" cm="1">
        <f t="array" ref="K12">IFERROR(INDEX(namen_aanvragers_en_sponsoren, SMALL(IF(namen_aanvragers_en_sponsoren&lt;&gt;"", ROW(namen_aanvragers_en_sponsoren)-ROW(penvoerder_naam)+1), ROW(2:2))),"")</f>
        <v/>
      </c>
      <c r="M12" s="120" t="str">
        <f t="array" ref="M12">IFERROR(INDEX(namen_aanvragers, SMALL(IF(namen_aanvragers&lt;&gt;"", ROW(namen_aanvragers)-ROW(penvoerder_naam)+1), ROW(2:2))),"")</f>
        <v/>
      </c>
    </row>
    <row r="13" spans="1:13" x14ac:dyDescent="0.25">
      <c r="C13" s="3" t="s">
        <v>68</v>
      </c>
      <c r="D13" s="3"/>
      <c r="E13" s="3" t="s">
        <v>68</v>
      </c>
      <c r="G13" s="24"/>
      <c r="I13" s="2" t="s">
        <v>69</v>
      </c>
      <c r="K13" s="120" t="str" cm="1">
        <f t="array" ref="K13">IFERROR(INDEX(namen_aanvragers_en_sponsoren, SMALL(IF(namen_aanvragers_en_sponsoren&lt;&gt;"", ROW(namen_aanvragers_en_sponsoren)-ROW(penvoerder_naam)+1), ROW(3:3))),"")</f>
        <v/>
      </c>
      <c r="M13" s="120" t="str">
        <f t="array" ref="M13">IFERROR(INDEX(namen_aanvragers, SMALL(IF(namen_aanvragers&lt;&gt;"", ROW(namen_aanvragers)-ROW(penvoerder_naam)+1), ROW(3:3))),"")</f>
        <v/>
      </c>
    </row>
    <row r="14" spans="1:13" x14ac:dyDescent="0.25">
      <c r="C14" s="22" t="s">
        <v>70</v>
      </c>
      <c r="D14" s="22"/>
      <c r="E14" s="3" t="s">
        <v>71</v>
      </c>
      <c r="I14" s="24"/>
      <c r="K14" s="120" t="str" cm="1">
        <f t="array" ref="K14">IFERROR(INDEX(namen_aanvragers_en_sponsoren, SMALL(IF(namen_aanvragers_en_sponsoren&lt;&gt;"", ROW(namen_aanvragers_en_sponsoren)-ROW(penvoerder_naam)+1), ROW(4:4))),"")</f>
        <v/>
      </c>
      <c r="M14" s="120" t="str">
        <f t="array" ref="M14">IFERROR(INDEX(namen_aanvragers, SMALL(IF(namen_aanvragers&lt;&gt;"", ROW(namen_aanvragers)-ROW(penvoerder_naam)+1), ROW(4:4))),"")</f>
        <v/>
      </c>
    </row>
    <row r="15" spans="1:13" x14ac:dyDescent="0.25">
      <c r="C15" s="3" t="s">
        <v>72</v>
      </c>
      <c r="D15" s="3"/>
      <c r="E15" s="3" t="s">
        <v>73</v>
      </c>
      <c r="K15" s="120" t="str" cm="1">
        <f t="array" ref="K15">IFERROR(INDEX(namen_aanvragers_en_sponsoren, SMALL(IF(namen_aanvragers_en_sponsoren&lt;&gt;"", ROW(namen_aanvragers_en_sponsoren)-ROW(penvoerder_naam)+1), ROW(5:5))),"")</f>
        <v/>
      </c>
      <c r="M15" s="120" t="str">
        <f t="array" ref="M15">IFERROR(INDEX(namen_aanvragers, SMALL(IF(namen_aanvragers&lt;&gt;"", ROW(namen_aanvragers)-ROW(penvoerder_naam)+1), ROW(5:5))),"")</f>
        <v/>
      </c>
    </row>
    <row r="16" spans="1:13" x14ac:dyDescent="0.25">
      <c r="A16" s="24"/>
      <c r="C16" s="24"/>
      <c r="D16" s="24"/>
      <c r="E16" s="3" t="s">
        <v>74</v>
      </c>
      <c r="K16" s="120" t="str" cm="1">
        <f t="array" ref="K16">IFERROR(INDEX(namen_aanvragers_en_sponsoren, SMALL(IF(namen_aanvragers_en_sponsoren&lt;&gt;"", ROW(namen_aanvragers_en_sponsoren)-ROW(penvoerder_naam)+1), ROW(6:6))),"")</f>
        <v/>
      </c>
      <c r="M16" s="120" t="str">
        <f t="array" ref="M16">IFERROR(INDEX(namen_aanvragers, SMALL(IF(namen_aanvragers&lt;&gt;"", ROW(namen_aanvragers)-ROW(penvoerder_naam)+1), ROW(6:6))),"")</f>
        <v/>
      </c>
    </row>
    <row r="17" spans="5:13" x14ac:dyDescent="0.25">
      <c r="E17" s="3" t="s">
        <v>75</v>
      </c>
      <c r="K17" s="120" t="str" cm="1">
        <f t="array" ref="K17">IFERROR(INDEX(namen_aanvragers_en_sponsoren, SMALL(IF(namen_aanvragers_en_sponsoren&lt;&gt;"", ROW(namen_aanvragers_en_sponsoren)-ROW(penvoerder_naam)+1), ROW(7:7))),"")</f>
        <v/>
      </c>
      <c r="M17" s="120" t="str">
        <f t="array" ref="M17">IFERROR(INDEX(namen_aanvragers, SMALL(IF(namen_aanvragers&lt;&gt;"", ROW(namen_aanvragers)-ROW(penvoerder_naam)+1), ROW(7:7))),"")</f>
        <v/>
      </c>
    </row>
    <row r="18" spans="5:13" x14ac:dyDescent="0.25">
      <c r="E18" s="3" t="s">
        <v>76</v>
      </c>
      <c r="K18" s="120" t="str" cm="1">
        <f t="array" ref="K18">IFERROR(INDEX(namen_aanvragers_en_sponsoren, SMALL(IF(namen_aanvragers_en_sponsoren&lt;&gt;"", ROW(namen_aanvragers_en_sponsoren)-ROW(penvoerder_naam)+1), ROW(8:8))),"")</f>
        <v/>
      </c>
      <c r="M18" s="120" t="str">
        <f t="array" ref="M18">IFERROR(INDEX(namen_aanvragers, SMALL(IF(namen_aanvragers&lt;&gt;"", ROW(namen_aanvragers)-ROW(penvoerder_naam)+1), ROW(8:8))),"")</f>
        <v/>
      </c>
    </row>
    <row r="19" spans="5:13" x14ac:dyDescent="0.25">
      <c r="K19" s="120" t="str" cm="1">
        <f t="array" ref="K19">IFERROR(INDEX(namen_aanvragers_en_sponsoren, SMALL(IF(namen_aanvragers_en_sponsoren&lt;&gt;"", ROW(namen_aanvragers_en_sponsoren)-ROW(penvoerder_naam)+1), ROW(9:9))),"")</f>
        <v/>
      </c>
      <c r="M19" s="120" t="str">
        <f t="array" ref="M19">IFERROR(INDEX(namen_aanvragers, SMALL(IF(namen_aanvragers&lt;&gt;"", ROW(namen_aanvragers)-ROW(penvoerder_naam)+1), ROW(9:9))),"")</f>
        <v/>
      </c>
    </row>
    <row r="20" spans="5:13" x14ac:dyDescent="0.25">
      <c r="K20" s="120" t="str" cm="1">
        <f t="array" ref="K20">IFERROR(INDEX(namen_aanvragers_en_sponsoren, SMALL(IF(namen_aanvragers_en_sponsoren&lt;&gt;"", ROW(namen_aanvragers_en_sponsoren)-ROW(penvoerder_naam)+1), ROW(10:10))),"")</f>
        <v/>
      </c>
      <c r="M20" s="120" t="str">
        <f t="array" ref="M20">IFERROR(INDEX(namen_aanvragers, SMALL(IF(namen_aanvragers&lt;&gt;"", ROW(namen_aanvragers)-ROW(penvoerder_naam)+1), ROW(10:10))),"")</f>
        <v/>
      </c>
    </row>
    <row r="21" spans="5:13" x14ac:dyDescent="0.25">
      <c r="K21" s="120" t="str" cm="1">
        <f t="array" ref="K21">IFERROR(INDEX(namen_aanvragers_en_sponsoren, SMALL(IF(namen_aanvragers_en_sponsoren&lt;&gt;"", ROW(namen_aanvragers_en_sponsoren)-ROW(penvoerder_naam)+1), ROW(11:11))),"")</f>
        <v/>
      </c>
      <c r="M21" s="120" t="str">
        <f t="array" ref="M21">IFERROR(INDEX(namen_aanvragers, SMALL(IF(namen_aanvragers&lt;&gt;"", ROW(namen_aanvragers)-ROW(penvoerder_naam)+1), ROW(11:11))),"")</f>
        <v/>
      </c>
    </row>
    <row r="22" spans="5:13" x14ac:dyDescent="0.25">
      <c r="K22" s="120" t="str" cm="1">
        <f t="array" ref="K22">IFERROR(INDEX(namen_aanvragers_en_sponsoren, SMALL(IF(namen_aanvragers_en_sponsoren&lt;&gt;"", ROW(namen_aanvragers_en_sponsoren)-ROW(penvoerder_naam)+1), ROW(12:12))),"")</f>
        <v/>
      </c>
      <c r="M22" s="120" t="str">
        <f t="array" ref="M22">IFERROR(INDEX(namen_aanvragers, SMALL(IF(namen_aanvragers&lt;&gt;"", ROW(namen_aanvragers)-ROW(penvoerder_naam)+1), ROW(12:12))),"")</f>
        <v/>
      </c>
    </row>
    <row r="23" spans="5:13" x14ac:dyDescent="0.25">
      <c r="K23" s="120" t="str" cm="1">
        <f t="array" ref="K23">IFERROR(INDEX(namen_aanvragers_en_sponsoren, SMALL(IF(namen_aanvragers_en_sponsoren&lt;&gt;"", ROW(namen_aanvragers_en_sponsoren)-ROW(penvoerder_naam)+1), ROW(13:13))),"")</f>
        <v/>
      </c>
      <c r="M23" s="120" t="str">
        <f t="array" ref="M23">IFERROR(INDEX(namen_aanvragers, SMALL(IF(namen_aanvragers&lt;&gt;"", ROW(namen_aanvragers)-ROW(penvoerder_naam)+1), ROW(13:13))),"")</f>
        <v/>
      </c>
    </row>
    <row r="24" spans="5:13" x14ac:dyDescent="0.25">
      <c r="K24" s="120" t="str" cm="1">
        <f t="array" ref="K24">IFERROR(INDEX(namen_aanvragers_en_sponsoren, SMALL(IF(namen_aanvragers_en_sponsoren&lt;&gt;"", ROW(namen_aanvragers_en_sponsoren)-ROW(penvoerder_naam)+1), ROW(14:14))),"")</f>
        <v/>
      </c>
      <c r="M24" s="120" t="str">
        <f t="array" ref="M24">IFERROR(INDEX(namen_aanvragers, SMALL(IF(namen_aanvragers&lt;&gt;"", ROW(namen_aanvragers)-ROW(penvoerder_naam)+1), ROW(14:14))),"")</f>
        <v/>
      </c>
    </row>
    <row r="25" spans="5:13" x14ac:dyDescent="0.25">
      <c r="K25" s="120" t="str" cm="1">
        <f t="array" ref="K25">IFERROR(INDEX(namen_aanvragers_en_sponsoren, SMALL(IF(namen_aanvragers_en_sponsoren&lt;&gt;"", ROW(namen_aanvragers_en_sponsoren)-ROW(penvoerder_naam)+1), ROW(15:15))),"")</f>
        <v/>
      </c>
      <c r="M25" s="120" t="str">
        <f t="array" ref="M25">IFERROR(INDEX(namen_aanvragers, SMALL(IF(namen_aanvragers&lt;&gt;"", ROW(namen_aanvragers)-ROW(penvoerder_naam)+1), ROW(15:15))),"")</f>
        <v/>
      </c>
    </row>
    <row r="26" spans="5:13" x14ac:dyDescent="0.25">
      <c r="K26" s="120" t="str" cm="1">
        <f t="array" ref="K26">IFERROR(INDEX(namen_aanvragers_en_sponsoren, SMALL(IF(namen_aanvragers_en_sponsoren&lt;&gt;"", ROW(namen_aanvragers_en_sponsoren)-ROW(penvoerder_naam)+1), ROW(16:16))),"")</f>
        <v/>
      </c>
      <c r="M26" s="120" t="str">
        <f t="array" ref="M26">IFERROR(INDEX(namen_aanvragers, SMALL(IF(namen_aanvragers&lt;&gt;"", ROW(namen_aanvragers)-ROW(penvoerder_naam)+1), ROW(16:16))),"")</f>
        <v/>
      </c>
    </row>
    <row r="27" spans="5:13" x14ac:dyDescent="0.25">
      <c r="K27" s="120" t="str" cm="1">
        <f t="array" ref="K27">IFERROR(INDEX(namen_aanvragers_en_sponsoren, SMALL(IF(namen_aanvragers_en_sponsoren&lt;&gt;"", ROW(namen_aanvragers_en_sponsoren)-ROW(penvoerder_naam)+1), ROW(17:17))),"")</f>
        <v/>
      </c>
      <c r="M27" s="120" t="str">
        <f t="array" ref="M27">IFERROR(INDEX(namen_aanvragers, SMALL(IF(namen_aanvragers&lt;&gt;"", ROW(namen_aanvragers)-ROW(penvoerder_naam)+1), ROW(17:17))),"")</f>
        <v/>
      </c>
    </row>
    <row r="28" spans="5:13" x14ac:dyDescent="0.25">
      <c r="K28" s="120" t="str" cm="1">
        <f t="array" ref="K28">IFERROR(INDEX(namen_aanvragers_en_sponsoren, SMALL(IF(namen_aanvragers_en_sponsoren&lt;&gt;"", ROW(namen_aanvragers_en_sponsoren)-ROW(penvoerder_naam)+1), ROW(18:18))),"")</f>
        <v/>
      </c>
      <c r="M28" s="120" t="str">
        <f t="array" ref="M28">IFERROR(INDEX(namen_aanvragers, SMALL(IF(namen_aanvragers&lt;&gt;"", ROW(namen_aanvragers)-ROW(penvoerder_naam)+1), ROW(18:18))),"")</f>
        <v/>
      </c>
    </row>
    <row r="29" spans="5:13" x14ac:dyDescent="0.25">
      <c r="K29" s="120" t="str" cm="1">
        <f t="array" ref="K29">IFERROR(INDEX(namen_aanvragers_en_sponsoren, SMALL(IF(namen_aanvragers_en_sponsoren&lt;&gt;"", ROW(namen_aanvragers_en_sponsoren)-ROW(penvoerder_naam)+1), ROW(19:19))),"")</f>
        <v/>
      </c>
      <c r="M29" s="120" t="str">
        <f t="array" ref="M29">IFERROR(INDEX(namen_aanvragers, SMALL(IF(namen_aanvragers&lt;&gt;"", ROW(namen_aanvragers)-ROW(penvoerder_naam)+1), ROW(19:19))),"")</f>
        <v/>
      </c>
    </row>
    <row r="30" spans="5:13" x14ac:dyDescent="0.25">
      <c r="K30" s="120" t="str" cm="1">
        <f t="array" ref="K30">IFERROR(INDEX(namen_aanvragers_en_sponsoren, SMALL(IF(namen_aanvragers_en_sponsoren&lt;&gt;"", ROW(namen_aanvragers_en_sponsoren)-ROW(penvoerder_naam)+1), ROW(20:20))),"")</f>
        <v/>
      </c>
      <c r="M30" s="120" t="str">
        <f t="array" ref="M30">IFERROR(INDEX(namen_aanvragers, SMALL(IF(namen_aanvragers&lt;&gt;"", ROW(namen_aanvragers)-ROW(penvoerder_naam)+1), ROW(20:20))),"")</f>
        <v/>
      </c>
    </row>
    <row r="31" spans="5:13" x14ac:dyDescent="0.25">
      <c r="K31" s="120" t="str" cm="1">
        <f t="array" ref="K31">IFERROR(INDEX(namen_aanvragers_en_sponsoren, SMALL(IF(namen_aanvragers_en_sponsoren&lt;&gt;"", ROW(namen_aanvragers_en_sponsoren)-ROW(penvoerder_naam)+1), ROW(21:21))),"")</f>
        <v/>
      </c>
      <c r="M31" s="120" t="str">
        <f t="array" ref="M31">IFERROR(INDEX(namen_aanvragers, SMALL(IF(namen_aanvragers&lt;&gt;"", ROW(namen_aanvragers)-ROW(penvoerder_naam)+1), ROW(21:21))),"")</f>
        <v/>
      </c>
    </row>
  </sheetData>
  <sheetProtection algorithmName="SHA-512" hashValue="Qrc5EmFDvsedgo2k/LQcwszjnlwFoPiFvKFt79cvoWYm33xEm+bFyP8FpJT2hJiAVeuvm/voot0W9RStFwv8TA==" saltValue="OtK5tjNCkWhZb+ZJjSHO3Q==" spinCount="100000" sheet="1" objects="1" scenarios="1"/>
  <mergeCells count="1">
    <mergeCell ref="K4:M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D8D49-F4E8-4355-BD4C-2DD3B8401D0C}">
  <sheetPr>
    <tabColor rgb="FFFFFF00"/>
    <pageSetUpPr fitToPage="1"/>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A11</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5Rjt++lr/n2tptx76ReCHrpTAAvueeW4LqugOe79EJCipbfztjQOWa+Vc0H4sC/N0fXW7CFPDVMouvkXU+NDaA==" saltValue="xQBgmnojrBnUL4qhJJ4Hf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AE25726B-B6B4-4E6B-9143-70058A40BD06}">
      <formula1>$P$10:$P$12</formula1>
    </dataValidation>
    <dataValidation type="list" allowBlank="1" showInputMessage="1" showErrorMessage="1" prompt="Stelt u zich goed op de hoogte van wat integrale Kostensystematiek (IKS) inhoudt, of kies voor één van de andere methoden." sqref="D10" xr:uid="{C4AEA480-DD53-4078-9B2A-E0A46375014B}">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3D0071BE-BE74-46FD-89FB-A4B2A5961BDE}">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1442479-BED0-4C25-85F9-5096AF527E84}">
      <formula1>0</formula1>
      <formula2>0.5</formula2>
    </dataValidation>
    <dataValidation type="whole" allowBlank="1" showInputMessage="1" showErrorMessage="1" error="Uw invoer mag alleen een heel getal zijn en niet hoger dan het maximale subsidiebedrag per project." sqref="J149" xr:uid="{2D5BD2A7-E0F0-4A63-961F-938C46D0970D}">
      <formula1>0</formula1>
      <formula2>maximale_subsidie_per_project</formula2>
    </dataValidation>
    <dataValidation operator="greaterThanOrEqual" allowBlank="1" showInputMessage="1" error="Uw invoer mag alleen een heel getal zijn en niet negatief." sqref="J147" xr:uid="{06C54B4C-4337-4BC1-8A83-E4E1C0969B44}"/>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99BD540D-CDFA-4926-9254-BC8742DD62E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476A-47F3-43C4-82C4-B0E2B4B14433}">
  <sheetPr>
    <tabColor rgb="FFFFFF00"/>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A12</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mVfm0ESAkFRGo7hiL3mMgcPPV6ghXeJv1sCeKd5zc1o1h0iCy/QPfw6p0fiBm4fD+0DhZoTWQSUqx4MSbIJJw==" saltValue="ec2pRWWiIJ9D8QhOnDhUow=="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39C688B2-F428-4D23-A6A0-62693BDC2D25}">
      <formula1>BTW</formula1>
    </dataValidation>
    <dataValidation type="list" allowBlank="1" showInputMessage="1" showErrorMessage="1" prompt="Stelt u zich goed op de hoogte van wat integrale Kostensystematiek (IKS) inhoudt, of kies voor één van de andere methoden." sqref="D10" xr:uid="{AF466C01-5127-4534-9F7D-25B031B70B1F}">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FB8CD853-27FB-4B6B-A6B4-2F1101794F2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1ED5465E-6094-498F-9885-CC80DD5E2F86}">
      <formula1>0</formula1>
      <formula2>0.5</formula2>
    </dataValidation>
    <dataValidation type="whole" allowBlank="1" showInputMessage="1" showErrorMessage="1" error="Uw invoer mag alleen een heel getal zijn en niet hoger dan het maximale subsidiebedrag per project." sqref="J149" xr:uid="{C95CCF3B-33C6-4C3B-9589-E6EB63918C8E}">
      <formula1>0</formula1>
      <formula2>maximale_subsidie_per_project</formula2>
    </dataValidation>
    <dataValidation operator="greaterThanOrEqual" allowBlank="1" showInputMessage="1" error="Uw invoer mag alleen een heel getal zijn en niet negatief." sqref="J147" xr:uid="{7B97003A-1488-4D72-BAC6-98A5BA29320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4DC8CD6F-6925-4CCC-B459-1C588EE797CB}">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1B044-B979-439E-8511-11F65DDFB8B5}">
  <sheetPr>
    <tabColor rgb="FFFFFF00"/>
    <pageSetUpPr fitToPage="1"/>
  </sheetPr>
  <dimension ref="A1:S181"/>
  <sheetViews>
    <sheetView showGridLines="0" zoomScaleNormal="100" zoomScaleSheetLayoutView="100" zoomScalePageLayoutView="20" workbookViewId="0">
      <selection activeCell="C18" sqref="C18"/>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A13</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ZdvCRLwSUwVhZ+03RS/X4k+gXZb04wdD3NTgkfLc6t7mfL+ExkkhUSuSmUqKkX09Gz04bwURyg+w16DUZR3cRA==" saltValue="kVY8puKo83C2z5w1FWejZ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085FB32-6865-4A9F-8286-68453A2F4D34}">
      <formula1>$P$10:$P$12</formula1>
    </dataValidation>
    <dataValidation type="list" allowBlank="1" showInputMessage="1" showErrorMessage="1" prompt="Stelt u zich goed op de hoogte van wat integrale Kostensystematiek (IKS) inhoudt, of kies voor één van de andere methoden." sqref="D10" xr:uid="{DDCE51E7-4D5C-45C4-B005-1F4AF50BF1A3}">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787B4168-A411-403E-B4F1-19135DE4C671}">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3676939B-5EA0-4B7E-A84C-51ED5E400BC7}">
      <formula1>0</formula1>
      <formula2>0.5</formula2>
    </dataValidation>
    <dataValidation type="whole" allowBlank="1" showInputMessage="1" showErrorMessage="1" error="Uw invoer mag alleen een heel getal zijn en niet hoger dan het maximale subsidiebedrag per project." sqref="J149" xr:uid="{BEBC700A-316D-4320-8109-67D0A60AB57A}">
      <formula1>0</formula1>
      <formula2>maximale_subsidie_per_project</formula2>
    </dataValidation>
    <dataValidation operator="greaterThanOrEqual" allowBlank="1" showInputMessage="1" error="Uw invoer mag alleen een heel getal zijn en niet negatief." sqref="J147" xr:uid="{94C5C874-BDA5-4EF9-B472-94883E7D7A6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4EA68699-49F9-4A2C-B5AC-0025230DE0B4}">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6613-D306-45E0-9FE4-458AE15DC79A}">
  <sheetPr>
    <tabColor rgb="FFFFFF00"/>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A14</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FY1qPzZO8s5PItbt4E5sf0CHE62bQLa8WDw1AHu+cnaaKIXAb0+kdHaRvmyZv2ORKmG8qdLVRKknARTDpsSug==" saltValue="4gw4fSD1bba4lU3RbaKOsQ=="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F1791F80-C358-48E1-99B1-39659E9A5ED9}">
      <formula1>BTW</formula1>
    </dataValidation>
    <dataValidation type="list" allowBlank="1" showInputMessage="1" showErrorMessage="1" prompt="Stelt u zich goed op de hoogte van wat integrale Kostensystematiek (IKS) inhoudt, of kies voor één van de andere methoden." sqref="D10" xr:uid="{4A797B7F-A414-4A24-856B-B3F78DEA2B47}">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59EC44DD-BF54-4053-9B3B-0329166E364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EFFF3B5C-B2FC-4DAB-B71A-48F85781671B}">
      <formula1>0</formula1>
      <formula2>0.5</formula2>
    </dataValidation>
    <dataValidation type="whole" allowBlank="1" showInputMessage="1" showErrorMessage="1" error="Uw invoer mag alleen een heel getal zijn en niet hoger dan het maximale subsidiebedrag per project." sqref="J149" xr:uid="{380696D0-54EC-42B0-8AA2-93E01A3DFB90}">
      <formula1>0</formula1>
      <formula2>maximale_subsidie_per_project</formula2>
    </dataValidation>
    <dataValidation operator="greaterThanOrEqual" allowBlank="1" showInputMessage="1" error="Uw invoer mag alleen een heel getal zijn en niet negatief." sqref="J147" xr:uid="{73EB2992-705C-4DAC-B271-1F8FF5C42F26}"/>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032622EB-382A-48B0-A792-8282F26D086C}">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D0A89-6998-4ABB-8D0C-FF9BA006B377}">
  <sheetPr>
    <tabColor rgb="FFFFFF00"/>
  </sheetPr>
  <dimension ref="A1:S181"/>
  <sheetViews>
    <sheetView showGridLines="0" zoomScaleNormal="100" zoomScaleSheetLayoutView="100" workbookViewId="0">
      <selection activeCell="L1" sqref="L1:P1048576"/>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A15</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1atR/XneVJHzhfob+3ezcPwGdb8aJIlR1RbJGPbA7Y8JxP5wBswSbXM1qXl+IqQMmHzvhF/wIqc4BdURSsgddg==" saltValue="3ZIMtFY5uWm0hjXs1BEB/Q=="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Geef hier aan of de kosten inclusief of exclusief BTW zijn opgevoerd. _x000a_(Voor meer informatie, zie het tabblad &quot;Toelichting EO en EXPLOI&quot;)" sqref="D9:J9" xr:uid="{1302DBB9-A87B-49A2-8298-266F70D02F5C}">
      <formula1>BTW</formula1>
    </dataValidation>
    <dataValidation type="list" allowBlank="1" showInputMessage="1" showErrorMessage="1" prompt="Stelt u zich goed op de hoogte van wat integrale Kostensystematiek (IKS) inhoudt, of kies voor één van de andere methoden." sqref="D10" xr:uid="{8B26D57F-CF52-48C9-B8F4-0E6D44D537EA}">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3C3B746E-BFF9-48A2-9A13-27AE53C7CD83}">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DC3FC829-D5F8-4DA6-8BDD-55F7C07A8941}">
      <formula1>0</formula1>
      <formula2>0.5</formula2>
    </dataValidation>
    <dataValidation type="whole" allowBlank="1" showInputMessage="1" showErrorMessage="1" error="Uw invoer mag alleen een heel getal zijn en niet hoger dan het maximale subsidiebedrag per project." sqref="J149" xr:uid="{88916F66-52D3-453A-9C78-7EC91A5C8CEE}">
      <formula1>0</formula1>
      <formula2>maximale_subsidie_per_project</formula2>
    </dataValidation>
    <dataValidation operator="greaterThanOrEqual" allowBlank="1" showInputMessage="1" error="Uw invoer mag alleen een heel getal zijn en niet negatief." sqref="J147" xr:uid="{18A94C77-36A2-4ACC-840F-132104325FDE}"/>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E6FDC6C7-EEEF-443E-A352-80B0DD312E78}">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4C9-9351-4A2A-82B2-550E180A5B64}">
  <sheetPr>
    <tabColor rgb="FFFFFF00"/>
  </sheetPr>
  <dimension ref="A1:S181"/>
  <sheetViews>
    <sheetView showGridLines="0" zoomScaleNormal="100" zoomScaleSheetLayoutView="100" workbookViewId="0">
      <selection activeCell="B18" sqref="B18"/>
    </sheetView>
  </sheetViews>
  <sheetFormatPr defaultRowHeight="15" x14ac:dyDescent="0.25"/>
  <cols>
    <col min="1" max="1" width="2" style="274" customWidth="1"/>
    <col min="2" max="2" width="10.6640625" style="278" customWidth="1"/>
    <col min="3" max="3" width="35" style="278" customWidth="1"/>
    <col min="4" max="4" width="23.109375" style="278" bestFit="1" customWidth="1"/>
    <col min="5" max="5" width="17.21875" style="278" customWidth="1"/>
    <col min="6" max="6" width="23.21875" style="278" customWidth="1"/>
    <col min="7" max="7" width="19.44140625" style="278" bestFit="1" customWidth="1"/>
    <col min="8" max="8" width="12.21875" style="278" customWidth="1"/>
    <col min="9" max="9" width="14.44140625" style="278" customWidth="1"/>
    <col min="10" max="10" width="15.44140625" style="278" customWidth="1"/>
    <col min="11" max="11" width="19.44140625" style="278" customWidth="1"/>
    <col min="12" max="16" width="8.88671875" style="272" hidden="1" customWidth="1"/>
    <col min="17" max="17" width="9.44140625" style="274" bestFit="1" customWidth="1"/>
    <col min="18" max="21" width="8.88671875" style="274" customWidth="1"/>
    <col min="22" max="257" width="9" style="274"/>
    <col min="258" max="258" width="2" style="274" customWidth="1"/>
    <col min="259" max="259" width="10" style="274" customWidth="1"/>
    <col min="260" max="260" width="30.109375" style="274" customWidth="1"/>
    <col min="261" max="261" width="15.33203125" style="274" customWidth="1"/>
    <col min="262" max="262" width="17.21875" style="274" customWidth="1"/>
    <col min="263" max="263" width="18.77734375" style="274" customWidth="1"/>
    <col min="264" max="264" width="16.88671875" style="274" customWidth="1"/>
    <col min="265" max="265" width="12.21875" style="274" customWidth="1"/>
    <col min="266" max="266" width="15.44140625" style="274" customWidth="1"/>
    <col min="267" max="267" width="13" style="274" customWidth="1"/>
    <col min="268" max="268" width="15.77734375" style="274" customWidth="1"/>
    <col min="269" max="270" width="15.44140625" style="274" customWidth="1"/>
    <col min="271" max="271" width="15.6640625" style="274" customWidth="1"/>
    <col min="272" max="272" width="1.77734375" style="274" customWidth="1"/>
    <col min="273" max="273" width="0" style="274" hidden="1" customWidth="1"/>
    <col min="274" max="274" width="1.88671875" style="274" customWidth="1"/>
    <col min="275" max="275" width="7.88671875" style="274" customWidth="1"/>
    <col min="276" max="276" width="2.88671875" style="274" customWidth="1"/>
    <col min="277" max="277" width="14.44140625" style="274" customWidth="1"/>
    <col min="278" max="513" width="9" style="274"/>
    <col min="514" max="514" width="2" style="274" customWidth="1"/>
    <col min="515" max="515" width="10" style="274" customWidth="1"/>
    <col min="516" max="516" width="30.109375" style="274" customWidth="1"/>
    <col min="517" max="517" width="15.33203125" style="274" customWidth="1"/>
    <col min="518" max="518" width="17.21875" style="274" customWidth="1"/>
    <col min="519" max="519" width="18.77734375" style="274" customWidth="1"/>
    <col min="520" max="520" width="16.88671875" style="274" customWidth="1"/>
    <col min="521" max="521" width="12.21875" style="274" customWidth="1"/>
    <col min="522" max="522" width="15.44140625" style="274" customWidth="1"/>
    <col min="523" max="523" width="13" style="274" customWidth="1"/>
    <col min="524" max="524" width="15.77734375" style="274" customWidth="1"/>
    <col min="525" max="526" width="15.44140625" style="274" customWidth="1"/>
    <col min="527" max="527" width="15.6640625" style="274" customWidth="1"/>
    <col min="528" max="528" width="1.77734375" style="274" customWidth="1"/>
    <col min="529" max="529" width="0" style="274" hidden="1" customWidth="1"/>
    <col min="530" max="530" width="1.88671875" style="274" customWidth="1"/>
    <col min="531" max="531" width="7.88671875" style="274" customWidth="1"/>
    <col min="532" max="532" width="2.88671875" style="274" customWidth="1"/>
    <col min="533" max="533" width="14.44140625" style="274" customWidth="1"/>
    <col min="534" max="769" width="9" style="274"/>
    <col min="770" max="770" width="2" style="274" customWidth="1"/>
    <col min="771" max="771" width="10" style="274" customWidth="1"/>
    <col min="772" max="772" width="30.109375" style="274" customWidth="1"/>
    <col min="773" max="773" width="15.33203125" style="274" customWidth="1"/>
    <col min="774" max="774" width="17.21875" style="274" customWidth="1"/>
    <col min="775" max="775" width="18.77734375" style="274" customWidth="1"/>
    <col min="776" max="776" width="16.88671875" style="274" customWidth="1"/>
    <col min="777" max="777" width="12.21875" style="274" customWidth="1"/>
    <col min="778" max="778" width="15.44140625" style="274" customWidth="1"/>
    <col min="779" max="779" width="13" style="274" customWidth="1"/>
    <col min="780" max="780" width="15.77734375" style="274" customWidth="1"/>
    <col min="781" max="782" width="15.44140625" style="274" customWidth="1"/>
    <col min="783" max="783" width="15.6640625" style="274" customWidth="1"/>
    <col min="784" max="784" width="1.77734375" style="274" customWidth="1"/>
    <col min="785" max="785" width="0" style="274" hidden="1" customWidth="1"/>
    <col min="786" max="786" width="1.88671875" style="274" customWidth="1"/>
    <col min="787" max="787" width="7.88671875" style="274" customWidth="1"/>
    <col min="788" max="788" width="2.88671875" style="274" customWidth="1"/>
    <col min="789" max="789" width="14.44140625" style="274" customWidth="1"/>
    <col min="790" max="1025" width="9" style="274"/>
    <col min="1026" max="1026" width="2" style="274" customWidth="1"/>
    <col min="1027" max="1027" width="10" style="274" customWidth="1"/>
    <col min="1028" max="1028" width="30.109375" style="274" customWidth="1"/>
    <col min="1029" max="1029" width="15.33203125" style="274" customWidth="1"/>
    <col min="1030" max="1030" width="17.21875" style="274" customWidth="1"/>
    <col min="1031" max="1031" width="18.77734375" style="274" customWidth="1"/>
    <col min="1032" max="1032" width="16.88671875" style="274" customWidth="1"/>
    <col min="1033" max="1033" width="12.21875" style="274" customWidth="1"/>
    <col min="1034" max="1034" width="15.44140625" style="274" customWidth="1"/>
    <col min="1035" max="1035" width="13" style="274" customWidth="1"/>
    <col min="1036" max="1036" width="15.77734375" style="274" customWidth="1"/>
    <col min="1037" max="1038" width="15.44140625" style="274" customWidth="1"/>
    <col min="1039" max="1039" width="15.6640625" style="274" customWidth="1"/>
    <col min="1040" max="1040" width="1.77734375" style="274" customWidth="1"/>
    <col min="1041" max="1041" width="0" style="274" hidden="1" customWidth="1"/>
    <col min="1042" max="1042" width="1.88671875" style="274" customWidth="1"/>
    <col min="1043" max="1043" width="7.88671875" style="274" customWidth="1"/>
    <col min="1044" max="1044" width="2.88671875" style="274" customWidth="1"/>
    <col min="1045" max="1045" width="14.44140625" style="274" customWidth="1"/>
    <col min="1046" max="1281" width="9" style="274"/>
    <col min="1282" max="1282" width="2" style="274" customWidth="1"/>
    <col min="1283" max="1283" width="10" style="274" customWidth="1"/>
    <col min="1284" max="1284" width="30.109375" style="274" customWidth="1"/>
    <col min="1285" max="1285" width="15.33203125" style="274" customWidth="1"/>
    <col min="1286" max="1286" width="17.21875" style="274" customWidth="1"/>
    <col min="1287" max="1287" width="18.77734375" style="274" customWidth="1"/>
    <col min="1288" max="1288" width="16.88671875" style="274" customWidth="1"/>
    <col min="1289" max="1289" width="12.21875" style="274" customWidth="1"/>
    <col min="1290" max="1290" width="15.44140625" style="274" customWidth="1"/>
    <col min="1291" max="1291" width="13" style="274" customWidth="1"/>
    <col min="1292" max="1292" width="15.77734375" style="274" customWidth="1"/>
    <col min="1293" max="1294" width="15.44140625" style="274" customWidth="1"/>
    <col min="1295" max="1295" width="15.6640625" style="274" customWidth="1"/>
    <col min="1296" max="1296" width="1.77734375" style="274" customWidth="1"/>
    <col min="1297" max="1297" width="0" style="274" hidden="1" customWidth="1"/>
    <col min="1298" max="1298" width="1.88671875" style="274" customWidth="1"/>
    <col min="1299" max="1299" width="7.88671875" style="274" customWidth="1"/>
    <col min="1300" max="1300" width="2.88671875" style="274" customWidth="1"/>
    <col min="1301" max="1301" width="14.44140625" style="274" customWidth="1"/>
    <col min="1302" max="1537" width="9" style="274"/>
    <col min="1538" max="1538" width="2" style="274" customWidth="1"/>
    <col min="1539" max="1539" width="10" style="274" customWidth="1"/>
    <col min="1540" max="1540" width="30.109375" style="274" customWidth="1"/>
    <col min="1541" max="1541" width="15.33203125" style="274" customWidth="1"/>
    <col min="1542" max="1542" width="17.21875" style="274" customWidth="1"/>
    <col min="1543" max="1543" width="18.77734375" style="274" customWidth="1"/>
    <col min="1544" max="1544" width="16.88671875" style="274" customWidth="1"/>
    <col min="1545" max="1545" width="12.21875" style="274" customWidth="1"/>
    <col min="1546" max="1546" width="15.44140625" style="274" customWidth="1"/>
    <col min="1547" max="1547" width="13" style="274" customWidth="1"/>
    <col min="1548" max="1548" width="15.77734375" style="274" customWidth="1"/>
    <col min="1549" max="1550" width="15.44140625" style="274" customWidth="1"/>
    <col min="1551" max="1551" width="15.6640625" style="274" customWidth="1"/>
    <col min="1552" max="1552" width="1.77734375" style="274" customWidth="1"/>
    <col min="1553" max="1553" width="0" style="274" hidden="1" customWidth="1"/>
    <col min="1554" max="1554" width="1.88671875" style="274" customWidth="1"/>
    <col min="1555" max="1555" width="7.88671875" style="274" customWidth="1"/>
    <col min="1556" max="1556" width="2.88671875" style="274" customWidth="1"/>
    <col min="1557" max="1557" width="14.44140625" style="274" customWidth="1"/>
    <col min="1558" max="1793" width="9" style="274"/>
    <col min="1794" max="1794" width="2" style="274" customWidth="1"/>
    <col min="1795" max="1795" width="10" style="274" customWidth="1"/>
    <col min="1796" max="1796" width="30.109375" style="274" customWidth="1"/>
    <col min="1797" max="1797" width="15.33203125" style="274" customWidth="1"/>
    <col min="1798" max="1798" width="17.21875" style="274" customWidth="1"/>
    <col min="1799" max="1799" width="18.77734375" style="274" customWidth="1"/>
    <col min="1800" max="1800" width="16.88671875" style="274" customWidth="1"/>
    <col min="1801" max="1801" width="12.21875" style="274" customWidth="1"/>
    <col min="1802" max="1802" width="15.44140625" style="274" customWidth="1"/>
    <col min="1803" max="1803" width="13" style="274" customWidth="1"/>
    <col min="1804" max="1804" width="15.77734375" style="274" customWidth="1"/>
    <col min="1805" max="1806" width="15.44140625" style="274" customWidth="1"/>
    <col min="1807" max="1807" width="15.6640625" style="274" customWidth="1"/>
    <col min="1808" max="1808" width="1.77734375" style="274" customWidth="1"/>
    <col min="1809" max="1809" width="0" style="274" hidden="1" customWidth="1"/>
    <col min="1810" max="1810" width="1.88671875" style="274" customWidth="1"/>
    <col min="1811" max="1811" width="7.88671875" style="274" customWidth="1"/>
    <col min="1812" max="1812" width="2.88671875" style="274" customWidth="1"/>
    <col min="1813" max="1813" width="14.44140625" style="274" customWidth="1"/>
    <col min="1814" max="2049" width="9" style="274"/>
    <col min="2050" max="2050" width="2" style="274" customWidth="1"/>
    <col min="2051" max="2051" width="10" style="274" customWidth="1"/>
    <col min="2052" max="2052" width="30.109375" style="274" customWidth="1"/>
    <col min="2053" max="2053" width="15.33203125" style="274" customWidth="1"/>
    <col min="2054" max="2054" width="17.21875" style="274" customWidth="1"/>
    <col min="2055" max="2055" width="18.77734375" style="274" customWidth="1"/>
    <col min="2056" max="2056" width="16.88671875" style="274" customWidth="1"/>
    <col min="2057" max="2057" width="12.21875" style="274" customWidth="1"/>
    <col min="2058" max="2058" width="15.44140625" style="274" customWidth="1"/>
    <col min="2059" max="2059" width="13" style="274" customWidth="1"/>
    <col min="2060" max="2060" width="15.77734375" style="274" customWidth="1"/>
    <col min="2061" max="2062" width="15.44140625" style="274" customWidth="1"/>
    <col min="2063" max="2063" width="15.6640625" style="274" customWidth="1"/>
    <col min="2064" max="2064" width="1.77734375" style="274" customWidth="1"/>
    <col min="2065" max="2065" width="0" style="274" hidden="1" customWidth="1"/>
    <col min="2066" max="2066" width="1.88671875" style="274" customWidth="1"/>
    <col min="2067" max="2067" width="7.88671875" style="274" customWidth="1"/>
    <col min="2068" max="2068" width="2.88671875" style="274" customWidth="1"/>
    <col min="2069" max="2069" width="14.44140625" style="274" customWidth="1"/>
    <col min="2070" max="2305" width="9" style="274"/>
    <col min="2306" max="2306" width="2" style="274" customWidth="1"/>
    <col min="2307" max="2307" width="10" style="274" customWidth="1"/>
    <col min="2308" max="2308" width="30.109375" style="274" customWidth="1"/>
    <col min="2309" max="2309" width="15.33203125" style="274" customWidth="1"/>
    <col min="2310" max="2310" width="17.21875" style="274" customWidth="1"/>
    <col min="2311" max="2311" width="18.77734375" style="274" customWidth="1"/>
    <col min="2312" max="2312" width="16.88671875" style="274" customWidth="1"/>
    <col min="2313" max="2313" width="12.21875" style="274" customWidth="1"/>
    <col min="2314" max="2314" width="15.44140625" style="274" customWidth="1"/>
    <col min="2315" max="2315" width="13" style="274" customWidth="1"/>
    <col min="2316" max="2316" width="15.77734375" style="274" customWidth="1"/>
    <col min="2317" max="2318" width="15.44140625" style="274" customWidth="1"/>
    <col min="2319" max="2319" width="15.6640625" style="274" customWidth="1"/>
    <col min="2320" max="2320" width="1.77734375" style="274" customWidth="1"/>
    <col min="2321" max="2321" width="0" style="274" hidden="1" customWidth="1"/>
    <col min="2322" max="2322" width="1.88671875" style="274" customWidth="1"/>
    <col min="2323" max="2323" width="7.88671875" style="274" customWidth="1"/>
    <col min="2324" max="2324" width="2.88671875" style="274" customWidth="1"/>
    <col min="2325" max="2325" width="14.44140625" style="274" customWidth="1"/>
    <col min="2326" max="2561" width="9" style="274"/>
    <col min="2562" max="2562" width="2" style="274" customWidth="1"/>
    <col min="2563" max="2563" width="10" style="274" customWidth="1"/>
    <col min="2564" max="2564" width="30.109375" style="274" customWidth="1"/>
    <col min="2565" max="2565" width="15.33203125" style="274" customWidth="1"/>
    <col min="2566" max="2566" width="17.21875" style="274" customWidth="1"/>
    <col min="2567" max="2567" width="18.77734375" style="274" customWidth="1"/>
    <col min="2568" max="2568" width="16.88671875" style="274" customWidth="1"/>
    <col min="2569" max="2569" width="12.21875" style="274" customWidth="1"/>
    <col min="2570" max="2570" width="15.44140625" style="274" customWidth="1"/>
    <col min="2571" max="2571" width="13" style="274" customWidth="1"/>
    <col min="2572" max="2572" width="15.77734375" style="274" customWidth="1"/>
    <col min="2573" max="2574" width="15.44140625" style="274" customWidth="1"/>
    <col min="2575" max="2575" width="15.6640625" style="274" customWidth="1"/>
    <col min="2576" max="2576" width="1.77734375" style="274" customWidth="1"/>
    <col min="2577" max="2577" width="0" style="274" hidden="1" customWidth="1"/>
    <col min="2578" max="2578" width="1.88671875" style="274" customWidth="1"/>
    <col min="2579" max="2579" width="7.88671875" style="274" customWidth="1"/>
    <col min="2580" max="2580" width="2.88671875" style="274" customWidth="1"/>
    <col min="2581" max="2581" width="14.44140625" style="274" customWidth="1"/>
    <col min="2582" max="2817" width="9" style="274"/>
    <col min="2818" max="2818" width="2" style="274" customWidth="1"/>
    <col min="2819" max="2819" width="10" style="274" customWidth="1"/>
    <col min="2820" max="2820" width="30.109375" style="274" customWidth="1"/>
    <col min="2821" max="2821" width="15.33203125" style="274" customWidth="1"/>
    <col min="2822" max="2822" width="17.21875" style="274" customWidth="1"/>
    <col min="2823" max="2823" width="18.77734375" style="274" customWidth="1"/>
    <col min="2824" max="2824" width="16.88671875" style="274" customWidth="1"/>
    <col min="2825" max="2825" width="12.21875" style="274" customWidth="1"/>
    <col min="2826" max="2826" width="15.44140625" style="274" customWidth="1"/>
    <col min="2827" max="2827" width="13" style="274" customWidth="1"/>
    <col min="2828" max="2828" width="15.77734375" style="274" customWidth="1"/>
    <col min="2829" max="2830" width="15.44140625" style="274" customWidth="1"/>
    <col min="2831" max="2831" width="15.6640625" style="274" customWidth="1"/>
    <col min="2832" max="2832" width="1.77734375" style="274" customWidth="1"/>
    <col min="2833" max="2833" width="0" style="274" hidden="1" customWidth="1"/>
    <col min="2834" max="2834" width="1.88671875" style="274" customWidth="1"/>
    <col min="2835" max="2835" width="7.88671875" style="274" customWidth="1"/>
    <col min="2836" max="2836" width="2.88671875" style="274" customWidth="1"/>
    <col min="2837" max="2837" width="14.44140625" style="274" customWidth="1"/>
    <col min="2838" max="3073" width="9" style="274"/>
    <col min="3074" max="3074" width="2" style="274" customWidth="1"/>
    <col min="3075" max="3075" width="10" style="274" customWidth="1"/>
    <col min="3076" max="3076" width="30.109375" style="274" customWidth="1"/>
    <col min="3077" max="3077" width="15.33203125" style="274" customWidth="1"/>
    <col min="3078" max="3078" width="17.21875" style="274" customWidth="1"/>
    <col min="3079" max="3079" width="18.77734375" style="274" customWidth="1"/>
    <col min="3080" max="3080" width="16.88671875" style="274" customWidth="1"/>
    <col min="3081" max="3081" width="12.21875" style="274" customWidth="1"/>
    <col min="3082" max="3082" width="15.44140625" style="274" customWidth="1"/>
    <col min="3083" max="3083" width="13" style="274" customWidth="1"/>
    <col min="3084" max="3084" width="15.77734375" style="274" customWidth="1"/>
    <col min="3085" max="3086" width="15.44140625" style="274" customWidth="1"/>
    <col min="3087" max="3087" width="15.6640625" style="274" customWidth="1"/>
    <col min="3088" max="3088" width="1.77734375" style="274" customWidth="1"/>
    <col min="3089" max="3089" width="0" style="274" hidden="1" customWidth="1"/>
    <col min="3090" max="3090" width="1.88671875" style="274" customWidth="1"/>
    <col min="3091" max="3091" width="7.88671875" style="274" customWidth="1"/>
    <col min="3092" max="3092" width="2.88671875" style="274" customWidth="1"/>
    <col min="3093" max="3093" width="14.44140625" style="274" customWidth="1"/>
    <col min="3094" max="3329" width="9" style="274"/>
    <col min="3330" max="3330" width="2" style="274" customWidth="1"/>
    <col min="3331" max="3331" width="10" style="274" customWidth="1"/>
    <col min="3332" max="3332" width="30.109375" style="274" customWidth="1"/>
    <col min="3333" max="3333" width="15.33203125" style="274" customWidth="1"/>
    <col min="3334" max="3334" width="17.21875" style="274" customWidth="1"/>
    <col min="3335" max="3335" width="18.77734375" style="274" customWidth="1"/>
    <col min="3336" max="3336" width="16.88671875" style="274" customWidth="1"/>
    <col min="3337" max="3337" width="12.21875" style="274" customWidth="1"/>
    <col min="3338" max="3338" width="15.44140625" style="274" customWidth="1"/>
    <col min="3339" max="3339" width="13" style="274" customWidth="1"/>
    <col min="3340" max="3340" width="15.77734375" style="274" customWidth="1"/>
    <col min="3341" max="3342" width="15.44140625" style="274" customWidth="1"/>
    <col min="3343" max="3343" width="15.6640625" style="274" customWidth="1"/>
    <col min="3344" max="3344" width="1.77734375" style="274" customWidth="1"/>
    <col min="3345" max="3345" width="0" style="274" hidden="1" customWidth="1"/>
    <col min="3346" max="3346" width="1.88671875" style="274" customWidth="1"/>
    <col min="3347" max="3347" width="7.88671875" style="274" customWidth="1"/>
    <col min="3348" max="3348" width="2.88671875" style="274" customWidth="1"/>
    <col min="3349" max="3349" width="14.44140625" style="274" customWidth="1"/>
    <col min="3350" max="3585" width="9" style="274"/>
    <col min="3586" max="3586" width="2" style="274" customWidth="1"/>
    <col min="3587" max="3587" width="10" style="274" customWidth="1"/>
    <col min="3588" max="3588" width="30.109375" style="274" customWidth="1"/>
    <col min="3589" max="3589" width="15.33203125" style="274" customWidth="1"/>
    <col min="3590" max="3590" width="17.21875" style="274" customWidth="1"/>
    <col min="3591" max="3591" width="18.77734375" style="274" customWidth="1"/>
    <col min="3592" max="3592" width="16.88671875" style="274" customWidth="1"/>
    <col min="3593" max="3593" width="12.21875" style="274" customWidth="1"/>
    <col min="3594" max="3594" width="15.44140625" style="274" customWidth="1"/>
    <col min="3595" max="3595" width="13" style="274" customWidth="1"/>
    <col min="3596" max="3596" width="15.77734375" style="274" customWidth="1"/>
    <col min="3597" max="3598" width="15.44140625" style="274" customWidth="1"/>
    <col min="3599" max="3599" width="15.6640625" style="274" customWidth="1"/>
    <col min="3600" max="3600" width="1.77734375" style="274" customWidth="1"/>
    <col min="3601" max="3601" width="0" style="274" hidden="1" customWidth="1"/>
    <col min="3602" max="3602" width="1.88671875" style="274" customWidth="1"/>
    <col min="3603" max="3603" width="7.88671875" style="274" customWidth="1"/>
    <col min="3604" max="3604" width="2.88671875" style="274" customWidth="1"/>
    <col min="3605" max="3605" width="14.44140625" style="274" customWidth="1"/>
    <col min="3606" max="3841" width="9" style="274"/>
    <col min="3842" max="3842" width="2" style="274" customWidth="1"/>
    <col min="3843" max="3843" width="10" style="274" customWidth="1"/>
    <col min="3844" max="3844" width="30.109375" style="274" customWidth="1"/>
    <col min="3845" max="3845" width="15.33203125" style="274" customWidth="1"/>
    <col min="3846" max="3846" width="17.21875" style="274" customWidth="1"/>
    <col min="3847" max="3847" width="18.77734375" style="274" customWidth="1"/>
    <col min="3848" max="3848" width="16.88671875" style="274" customWidth="1"/>
    <col min="3849" max="3849" width="12.21875" style="274" customWidth="1"/>
    <col min="3850" max="3850" width="15.44140625" style="274" customWidth="1"/>
    <col min="3851" max="3851" width="13" style="274" customWidth="1"/>
    <col min="3852" max="3852" width="15.77734375" style="274" customWidth="1"/>
    <col min="3853" max="3854" width="15.44140625" style="274" customWidth="1"/>
    <col min="3855" max="3855" width="15.6640625" style="274" customWidth="1"/>
    <col min="3856" max="3856" width="1.77734375" style="274" customWidth="1"/>
    <col min="3857" max="3857" width="0" style="274" hidden="1" customWidth="1"/>
    <col min="3858" max="3858" width="1.88671875" style="274" customWidth="1"/>
    <col min="3859" max="3859" width="7.88671875" style="274" customWidth="1"/>
    <col min="3860" max="3860" width="2.88671875" style="274" customWidth="1"/>
    <col min="3861" max="3861" width="14.44140625" style="274" customWidth="1"/>
    <col min="3862" max="4097" width="9" style="274"/>
    <col min="4098" max="4098" width="2" style="274" customWidth="1"/>
    <col min="4099" max="4099" width="10" style="274" customWidth="1"/>
    <col min="4100" max="4100" width="30.109375" style="274" customWidth="1"/>
    <col min="4101" max="4101" width="15.33203125" style="274" customWidth="1"/>
    <col min="4102" max="4102" width="17.21875" style="274" customWidth="1"/>
    <col min="4103" max="4103" width="18.77734375" style="274" customWidth="1"/>
    <col min="4104" max="4104" width="16.88671875" style="274" customWidth="1"/>
    <col min="4105" max="4105" width="12.21875" style="274" customWidth="1"/>
    <col min="4106" max="4106" width="15.44140625" style="274" customWidth="1"/>
    <col min="4107" max="4107" width="13" style="274" customWidth="1"/>
    <col min="4108" max="4108" width="15.77734375" style="274" customWidth="1"/>
    <col min="4109" max="4110" width="15.44140625" style="274" customWidth="1"/>
    <col min="4111" max="4111" width="15.6640625" style="274" customWidth="1"/>
    <col min="4112" max="4112" width="1.77734375" style="274" customWidth="1"/>
    <col min="4113" max="4113" width="0" style="274" hidden="1" customWidth="1"/>
    <col min="4114" max="4114" width="1.88671875" style="274" customWidth="1"/>
    <col min="4115" max="4115" width="7.88671875" style="274" customWidth="1"/>
    <col min="4116" max="4116" width="2.88671875" style="274" customWidth="1"/>
    <col min="4117" max="4117" width="14.44140625" style="274" customWidth="1"/>
    <col min="4118" max="4353" width="9" style="274"/>
    <col min="4354" max="4354" width="2" style="274" customWidth="1"/>
    <col min="4355" max="4355" width="10" style="274" customWidth="1"/>
    <col min="4356" max="4356" width="30.109375" style="274" customWidth="1"/>
    <col min="4357" max="4357" width="15.33203125" style="274" customWidth="1"/>
    <col min="4358" max="4358" width="17.21875" style="274" customWidth="1"/>
    <col min="4359" max="4359" width="18.77734375" style="274" customWidth="1"/>
    <col min="4360" max="4360" width="16.88671875" style="274" customWidth="1"/>
    <col min="4361" max="4361" width="12.21875" style="274" customWidth="1"/>
    <col min="4362" max="4362" width="15.44140625" style="274" customWidth="1"/>
    <col min="4363" max="4363" width="13" style="274" customWidth="1"/>
    <col min="4364" max="4364" width="15.77734375" style="274" customWidth="1"/>
    <col min="4365" max="4366" width="15.44140625" style="274" customWidth="1"/>
    <col min="4367" max="4367" width="15.6640625" style="274" customWidth="1"/>
    <col min="4368" max="4368" width="1.77734375" style="274" customWidth="1"/>
    <col min="4369" max="4369" width="0" style="274" hidden="1" customWidth="1"/>
    <col min="4370" max="4370" width="1.88671875" style="274" customWidth="1"/>
    <col min="4371" max="4371" width="7.88671875" style="274" customWidth="1"/>
    <col min="4372" max="4372" width="2.88671875" style="274" customWidth="1"/>
    <col min="4373" max="4373" width="14.44140625" style="274" customWidth="1"/>
    <col min="4374" max="4609" width="9" style="274"/>
    <col min="4610" max="4610" width="2" style="274" customWidth="1"/>
    <col min="4611" max="4611" width="10" style="274" customWidth="1"/>
    <col min="4612" max="4612" width="30.109375" style="274" customWidth="1"/>
    <col min="4613" max="4613" width="15.33203125" style="274" customWidth="1"/>
    <col min="4614" max="4614" width="17.21875" style="274" customWidth="1"/>
    <col min="4615" max="4615" width="18.77734375" style="274" customWidth="1"/>
    <col min="4616" max="4616" width="16.88671875" style="274" customWidth="1"/>
    <col min="4617" max="4617" width="12.21875" style="274" customWidth="1"/>
    <col min="4618" max="4618" width="15.44140625" style="274" customWidth="1"/>
    <col min="4619" max="4619" width="13" style="274" customWidth="1"/>
    <col min="4620" max="4620" width="15.77734375" style="274" customWidth="1"/>
    <col min="4621" max="4622" width="15.44140625" style="274" customWidth="1"/>
    <col min="4623" max="4623" width="15.6640625" style="274" customWidth="1"/>
    <col min="4624" max="4624" width="1.77734375" style="274" customWidth="1"/>
    <col min="4625" max="4625" width="0" style="274" hidden="1" customWidth="1"/>
    <col min="4626" max="4626" width="1.88671875" style="274" customWidth="1"/>
    <col min="4627" max="4627" width="7.88671875" style="274" customWidth="1"/>
    <col min="4628" max="4628" width="2.88671875" style="274" customWidth="1"/>
    <col min="4629" max="4629" width="14.44140625" style="274" customWidth="1"/>
    <col min="4630" max="4865" width="9" style="274"/>
    <col min="4866" max="4866" width="2" style="274" customWidth="1"/>
    <col min="4867" max="4867" width="10" style="274" customWidth="1"/>
    <col min="4868" max="4868" width="30.109375" style="274" customWidth="1"/>
    <col min="4869" max="4869" width="15.33203125" style="274" customWidth="1"/>
    <col min="4870" max="4870" width="17.21875" style="274" customWidth="1"/>
    <col min="4871" max="4871" width="18.77734375" style="274" customWidth="1"/>
    <col min="4872" max="4872" width="16.88671875" style="274" customWidth="1"/>
    <col min="4873" max="4873" width="12.21875" style="274" customWidth="1"/>
    <col min="4874" max="4874" width="15.44140625" style="274" customWidth="1"/>
    <col min="4875" max="4875" width="13" style="274" customWidth="1"/>
    <col min="4876" max="4876" width="15.77734375" style="274" customWidth="1"/>
    <col min="4877" max="4878" width="15.44140625" style="274" customWidth="1"/>
    <col min="4879" max="4879" width="15.6640625" style="274" customWidth="1"/>
    <col min="4880" max="4880" width="1.77734375" style="274" customWidth="1"/>
    <col min="4881" max="4881" width="0" style="274" hidden="1" customWidth="1"/>
    <col min="4882" max="4882" width="1.88671875" style="274" customWidth="1"/>
    <col min="4883" max="4883" width="7.88671875" style="274" customWidth="1"/>
    <col min="4884" max="4884" width="2.88671875" style="274" customWidth="1"/>
    <col min="4885" max="4885" width="14.44140625" style="274" customWidth="1"/>
    <col min="4886" max="5121" width="9" style="274"/>
    <col min="5122" max="5122" width="2" style="274" customWidth="1"/>
    <col min="5123" max="5123" width="10" style="274" customWidth="1"/>
    <col min="5124" max="5124" width="30.109375" style="274" customWidth="1"/>
    <col min="5125" max="5125" width="15.33203125" style="274" customWidth="1"/>
    <col min="5126" max="5126" width="17.21875" style="274" customWidth="1"/>
    <col min="5127" max="5127" width="18.77734375" style="274" customWidth="1"/>
    <col min="5128" max="5128" width="16.88671875" style="274" customWidth="1"/>
    <col min="5129" max="5129" width="12.21875" style="274" customWidth="1"/>
    <col min="5130" max="5130" width="15.44140625" style="274" customWidth="1"/>
    <col min="5131" max="5131" width="13" style="274" customWidth="1"/>
    <col min="5132" max="5132" width="15.77734375" style="274" customWidth="1"/>
    <col min="5133" max="5134" width="15.44140625" style="274" customWidth="1"/>
    <col min="5135" max="5135" width="15.6640625" style="274" customWidth="1"/>
    <col min="5136" max="5136" width="1.77734375" style="274" customWidth="1"/>
    <col min="5137" max="5137" width="0" style="274" hidden="1" customWidth="1"/>
    <col min="5138" max="5138" width="1.88671875" style="274" customWidth="1"/>
    <col min="5139" max="5139" width="7.88671875" style="274" customWidth="1"/>
    <col min="5140" max="5140" width="2.88671875" style="274" customWidth="1"/>
    <col min="5141" max="5141" width="14.44140625" style="274" customWidth="1"/>
    <col min="5142" max="5377" width="9" style="274"/>
    <col min="5378" max="5378" width="2" style="274" customWidth="1"/>
    <col min="5379" max="5379" width="10" style="274" customWidth="1"/>
    <col min="5380" max="5380" width="30.109375" style="274" customWidth="1"/>
    <col min="5381" max="5381" width="15.33203125" style="274" customWidth="1"/>
    <col min="5382" max="5382" width="17.21875" style="274" customWidth="1"/>
    <col min="5383" max="5383" width="18.77734375" style="274" customWidth="1"/>
    <col min="5384" max="5384" width="16.88671875" style="274" customWidth="1"/>
    <col min="5385" max="5385" width="12.21875" style="274" customWidth="1"/>
    <col min="5386" max="5386" width="15.44140625" style="274" customWidth="1"/>
    <col min="5387" max="5387" width="13" style="274" customWidth="1"/>
    <col min="5388" max="5388" width="15.77734375" style="274" customWidth="1"/>
    <col min="5389" max="5390" width="15.44140625" style="274" customWidth="1"/>
    <col min="5391" max="5391" width="15.6640625" style="274" customWidth="1"/>
    <col min="5392" max="5392" width="1.77734375" style="274" customWidth="1"/>
    <col min="5393" max="5393" width="0" style="274" hidden="1" customWidth="1"/>
    <col min="5394" max="5394" width="1.88671875" style="274" customWidth="1"/>
    <col min="5395" max="5395" width="7.88671875" style="274" customWidth="1"/>
    <col min="5396" max="5396" width="2.88671875" style="274" customWidth="1"/>
    <col min="5397" max="5397" width="14.44140625" style="274" customWidth="1"/>
    <col min="5398" max="5633" width="9" style="274"/>
    <col min="5634" max="5634" width="2" style="274" customWidth="1"/>
    <col min="5635" max="5635" width="10" style="274" customWidth="1"/>
    <col min="5636" max="5636" width="30.109375" style="274" customWidth="1"/>
    <col min="5637" max="5637" width="15.33203125" style="274" customWidth="1"/>
    <col min="5638" max="5638" width="17.21875" style="274" customWidth="1"/>
    <col min="5639" max="5639" width="18.77734375" style="274" customWidth="1"/>
    <col min="5640" max="5640" width="16.88671875" style="274" customWidth="1"/>
    <col min="5641" max="5641" width="12.21875" style="274" customWidth="1"/>
    <col min="5642" max="5642" width="15.44140625" style="274" customWidth="1"/>
    <col min="5643" max="5643" width="13" style="274" customWidth="1"/>
    <col min="5644" max="5644" width="15.77734375" style="274" customWidth="1"/>
    <col min="5645" max="5646" width="15.44140625" style="274" customWidth="1"/>
    <col min="5647" max="5647" width="15.6640625" style="274" customWidth="1"/>
    <col min="5648" max="5648" width="1.77734375" style="274" customWidth="1"/>
    <col min="5649" max="5649" width="0" style="274" hidden="1" customWidth="1"/>
    <col min="5650" max="5650" width="1.88671875" style="274" customWidth="1"/>
    <col min="5651" max="5651" width="7.88671875" style="274" customWidth="1"/>
    <col min="5652" max="5652" width="2.88671875" style="274" customWidth="1"/>
    <col min="5653" max="5653" width="14.44140625" style="274" customWidth="1"/>
    <col min="5654" max="5889" width="9" style="274"/>
    <col min="5890" max="5890" width="2" style="274" customWidth="1"/>
    <col min="5891" max="5891" width="10" style="274" customWidth="1"/>
    <col min="5892" max="5892" width="30.109375" style="274" customWidth="1"/>
    <col min="5893" max="5893" width="15.33203125" style="274" customWidth="1"/>
    <col min="5894" max="5894" width="17.21875" style="274" customWidth="1"/>
    <col min="5895" max="5895" width="18.77734375" style="274" customWidth="1"/>
    <col min="5896" max="5896" width="16.88671875" style="274" customWidth="1"/>
    <col min="5897" max="5897" width="12.21875" style="274" customWidth="1"/>
    <col min="5898" max="5898" width="15.44140625" style="274" customWidth="1"/>
    <col min="5899" max="5899" width="13" style="274" customWidth="1"/>
    <col min="5900" max="5900" width="15.77734375" style="274" customWidth="1"/>
    <col min="5901" max="5902" width="15.44140625" style="274" customWidth="1"/>
    <col min="5903" max="5903" width="15.6640625" style="274" customWidth="1"/>
    <col min="5904" max="5904" width="1.77734375" style="274" customWidth="1"/>
    <col min="5905" max="5905" width="0" style="274" hidden="1" customWidth="1"/>
    <col min="5906" max="5906" width="1.88671875" style="274" customWidth="1"/>
    <col min="5907" max="5907" width="7.88671875" style="274" customWidth="1"/>
    <col min="5908" max="5908" width="2.88671875" style="274" customWidth="1"/>
    <col min="5909" max="5909" width="14.44140625" style="274" customWidth="1"/>
    <col min="5910" max="6145" width="9" style="274"/>
    <col min="6146" max="6146" width="2" style="274" customWidth="1"/>
    <col min="6147" max="6147" width="10" style="274" customWidth="1"/>
    <col min="6148" max="6148" width="30.109375" style="274" customWidth="1"/>
    <col min="6149" max="6149" width="15.33203125" style="274" customWidth="1"/>
    <col min="6150" max="6150" width="17.21875" style="274" customWidth="1"/>
    <col min="6151" max="6151" width="18.77734375" style="274" customWidth="1"/>
    <col min="6152" max="6152" width="16.88671875" style="274" customWidth="1"/>
    <col min="6153" max="6153" width="12.21875" style="274" customWidth="1"/>
    <col min="6154" max="6154" width="15.44140625" style="274" customWidth="1"/>
    <col min="6155" max="6155" width="13" style="274" customWidth="1"/>
    <col min="6156" max="6156" width="15.77734375" style="274" customWidth="1"/>
    <col min="6157" max="6158" width="15.44140625" style="274" customWidth="1"/>
    <col min="6159" max="6159" width="15.6640625" style="274" customWidth="1"/>
    <col min="6160" max="6160" width="1.77734375" style="274" customWidth="1"/>
    <col min="6161" max="6161" width="0" style="274" hidden="1" customWidth="1"/>
    <col min="6162" max="6162" width="1.88671875" style="274" customWidth="1"/>
    <col min="6163" max="6163" width="7.88671875" style="274" customWidth="1"/>
    <col min="6164" max="6164" width="2.88671875" style="274" customWidth="1"/>
    <col min="6165" max="6165" width="14.44140625" style="274" customWidth="1"/>
    <col min="6166" max="6401" width="9" style="274"/>
    <col min="6402" max="6402" width="2" style="274" customWidth="1"/>
    <col min="6403" max="6403" width="10" style="274" customWidth="1"/>
    <col min="6404" max="6404" width="30.109375" style="274" customWidth="1"/>
    <col min="6405" max="6405" width="15.33203125" style="274" customWidth="1"/>
    <col min="6406" max="6406" width="17.21875" style="274" customWidth="1"/>
    <col min="6407" max="6407" width="18.77734375" style="274" customWidth="1"/>
    <col min="6408" max="6408" width="16.88671875" style="274" customWidth="1"/>
    <col min="6409" max="6409" width="12.21875" style="274" customWidth="1"/>
    <col min="6410" max="6410" width="15.44140625" style="274" customWidth="1"/>
    <col min="6411" max="6411" width="13" style="274" customWidth="1"/>
    <col min="6412" max="6412" width="15.77734375" style="274" customWidth="1"/>
    <col min="6413" max="6414" width="15.44140625" style="274" customWidth="1"/>
    <col min="6415" max="6415" width="15.6640625" style="274" customWidth="1"/>
    <col min="6416" max="6416" width="1.77734375" style="274" customWidth="1"/>
    <col min="6417" max="6417" width="0" style="274" hidden="1" customWidth="1"/>
    <col min="6418" max="6418" width="1.88671875" style="274" customWidth="1"/>
    <col min="6419" max="6419" width="7.88671875" style="274" customWidth="1"/>
    <col min="6420" max="6420" width="2.88671875" style="274" customWidth="1"/>
    <col min="6421" max="6421" width="14.44140625" style="274" customWidth="1"/>
    <col min="6422" max="6657" width="9" style="274"/>
    <col min="6658" max="6658" width="2" style="274" customWidth="1"/>
    <col min="6659" max="6659" width="10" style="274" customWidth="1"/>
    <col min="6660" max="6660" width="30.109375" style="274" customWidth="1"/>
    <col min="6661" max="6661" width="15.33203125" style="274" customWidth="1"/>
    <col min="6662" max="6662" width="17.21875" style="274" customWidth="1"/>
    <col min="6663" max="6663" width="18.77734375" style="274" customWidth="1"/>
    <col min="6664" max="6664" width="16.88671875" style="274" customWidth="1"/>
    <col min="6665" max="6665" width="12.21875" style="274" customWidth="1"/>
    <col min="6666" max="6666" width="15.44140625" style="274" customWidth="1"/>
    <col min="6667" max="6667" width="13" style="274" customWidth="1"/>
    <col min="6668" max="6668" width="15.77734375" style="274" customWidth="1"/>
    <col min="6669" max="6670" width="15.44140625" style="274" customWidth="1"/>
    <col min="6671" max="6671" width="15.6640625" style="274" customWidth="1"/>
    <col min="6672" max="6672" width="1.77734375" style="274" customWidth="1"/>
    <col min="6673" max="6673" width="0" style="274" hidden="1" customWidth="1"/>
    <col min="6674" max="6674" width="1.88671875" style="274" customWidth="1"/>
    <col min="6675" max="6675" width="7.88671875" style="274" customWidth="1"/>
    <col min="6676" max="6676" width="2.88671875" style="274" customWidth="1"/>
    <col min="6677" max="6677" width="14.44140625" style="274" customWidth="1"/>
    <col min="6678" max="6913" width="9" style="274"/>
    <col min="6914" max="6914" width="2" style="274" customWidth="1"/>
    <col min="6915" max="6915" width="10" style="274" customWidth="1"/>
    <col min="6916" max="6916" width="30.109375" style="274" customWidth="1"/>
    <col min="6917" max="6917" width="15.33203125" style="274" customWidth="1"/>
    <col min="6918" max="6918" width="17.21875" style="274" customWidth="1"/>
    <col min="6919" max="6919" width="18.77734375" style="274" customWidth="1"/>
    <col min="6920" max="6920" width="16.88671875" style="274" customWidth="1"/>
    <col min="6921" max="6921" width="12.21875" style="274" customWidth="1"/>
    <col min="6922" max="6922" width="15.44140625" style="274" customWidth="1"/>
    <col min="6923" max="6923" width="13" style="274" customWidth="1"/>
    <col min="6924" max="6924" width="15.77734375" style="274" customWidth="1"/>
    <col min="6925" max="6926" width="15.44140625" style="274" customWidth="1"/>
    <col min="6927" max="6927" width="15.6640625" style="274" customWidth="1"/>
    <col min="6928" max="6928" width="1.77734375" style="274" customWidth="1"/>
    <col min="6929" max="6929" width="0" style="274" hidden="1" customWidth="1"/>
    <col min="6930" max="6930" width="1.88671875" style="274" customWidth="1"/>
    <col min="6931" max="6931" width="7.88671875" style="274" customWidth="1"/>
    <col min="6932" max="6932" width="2.88671875" style="274" customWidth="1"/>
    <col min="6933" max="6933" width="14.44140625" style="274" customWidth="1"/>
    <col min="6934" max="7169" width="9" style="274"/>
    <col min="7170" max="7170" width="2" style="274" customWidth="1"/>
    <col min="7171" max="7171" width="10" style="274" customWidth="1"/>
    <col min="7172" max="7172" width="30.109375" style="274" customWidth="1"/>
    <col min="7173" max="7173" width="15.33203125" style="274" customWidth="1"/>
    <col min="7174" max="7174" width="17.21875" style="274" customWidth="1"/>
    <col min="7175" max="7175" width="18.77734375" style="274" customWidth="1"/>
    <col min="7176" max="7176" width="16.88671875" style="274" customWidth="1"/>
    <col min="7177" max="7177" width="12.21875" style="274" customWidth="1"/>
    <col min="7178" max="7178" width="15.44140625" style="274" customWidth="1"/>
    <col min="7179" max="7179" width="13" style="274" customWidth="1"/>
    <col min="7180" max="7180" width="15.77734375" style="274" customWidth="1"/>
    <col min="7181" max="7182" width="15.44140625" style="274" customWidth="1"/>
    <col min="7183" max="7183" width="15.6640625" style="274" customWidth="1"/>
    <col min="7184" max="7184" width="1.77734375" style="274" customWidth="1"/>
    <col min="7185" max="7185" width="0" style="274" hidden="1" customWidth="1"/>
    <col min="7186" max="7186" width="1.88671875" style="274" customWidth="1"/>
    <col min="7187" max="7187" width="7.88671875" style="274" customWidth="1"/>
    <col min="7188" max="7188" width="2.88671875" style="274" customWidth="1"/>
    <col min="7189" max="7189" width="14.44140625" style="274" customWidth="1"/>
    <col min="7190" max="7425" width="9" style="274"/>
    <col min="7426" max="7426" width="2" style="274" customWidth="1"/>
    <col min="7427" max="7427" width="10" style="274" customWidth="1"/>
    <col min="7428" max="7428" width="30.109375" style="274" customWidth="1"/>
    <col min="7429" max="7429" width="15.33203125" style="274" customWidth="1"/>
    <col min="7430" max="7430" width="17.21875" style="274" customWidth="1"/>
    <col min="7431" max="7431" width="18.77734375" style="274" customWidth="1"/>
    <col min="7432" max="7432" width="16.88671875" style="274" customWidth="1"/>
    <col min="7433" max="7433" width="12.21875" style="274" customWidth="1"/>
    <col min="7434" max="7434" width="15.44140625" style="274" customWidth="1"/>
    <col min="7435" max="7435" width="13" style="274" customWidth="1"/>
    <col min="7436" max="7436" width="15.77734375" style="274" customWidth="1"/>
    <col min="7437" max="7438" width="15.44140625" style="274" customWidth="1"/>
    <col min="7439" max="7439" width="15.6640625" style="274" customWidth="1"/>
    <col min="7440" max="7440" width="1.77734375" style="274" customWidth="1"/>
    <col min="7441" max="7441" width="0" style="274" hidden="1" customWidth="1"/>
    <col min="7442" max="7442" width="1.88671875" style="274" customWidth="1"/>
    <col min="7443" max="7443" width="7.88671875" style="274" customWidth="1"/>
    <col min="7444" max="7444" width="2.88671875" style="274" customWidth="1"/>
    <col min="7445" max="7445" width="14.44140625" style="274" customWidth="1"/>
    <col min="7446" max="7681" width="9" style="274"/>
    <col min="7682" max="7682" width="2" style="274" customWidth="1"/>
    <col min="7683" max="7683" width="10" style="274" customWidth="1"/>
    <col min="7684" max="7684" width="30.109375" style="274" customWidth="1"/>
    <col min="7685" max="7685" width="15.33203125" style="274" customWidth="1"/>
    <col min="7686" max="7686" width="17.21875" style="274" customWidth="1"/>
    <col min="7687" max="7687" width="18.77734375" style="274" customWidth="1"/>
    <col min="7688" max="7688" width="16.88671875" style="274" customWidth="1"/>
    <col min="7689" max="7689" width="12.21875" style="274" customWidth="1"/>
    <col min="7690" max="7690" width="15.44140625" style="274" customWidth="1"/>
    <col min="7691" max="7691" width="13" style="274" customWidth="1"/>
    <col min="7692" max="7692" width="15.77734375" style="274" customWidth="1"/>
    <col min="7693" max="7694" width="15.44140625" style="274" customWidth="1"/>
    <col min="7695" max="7695" width="15.6640625" style="274" customWidth="1"/>
    <col min="7696" max="7696" width="1.77734375" style="274" customWidth="1"/>
    <col min="7697" max="7697" width="0" style="274" hidden="1" customWidth="1"/>
    <col min="7698" max="7698" width="1.88671875" style="274" customWidth="1"/>
    <col min="7699" max="7699" width="7.88671875" style="274" customWidth="1"/>
    <col min="7700" max="7700" width="2.88671875" style="274" customWidth="1"/>
    <col min="7701" max="7701" width="14.44140625" style="274" customWidth="1"/>
    <col min="7702" max="7937" width="9" style="274"/>
    <col min="7938" max="7938" width="2" style="274" customWidth="1"/>
    <col min="7939" max="7939" width="10" style="274" customWidth="1"/>
    <col min="7940" max="7940" width="30.109375" style="274" customWidth="1"/>
    <col min="7941" max="7941" width="15.33203125" style="274" customWidth="1"/>
    <col min="7942" max="7942" width="17.21875" style="274" customWidth="1"/>
    <col min="7943" max="7943" width="18.77734375" style="274" customWidth="1"/>
    <col min="7944" max="7944" width="16.88671875" style="274" customWidth="1"/>
    <col min="7945" max="7945" width="12.21875" style="274" customWidth="1"/>
    <col min="7946" max="7946" width="15.44140625" style="274" customWidth="1"/>
    <col min="7947" max="7947" width="13" style="274" customWidth="1"/>
    <col min="7948" max="7948" width="15.77734375" style="274" customWidth="1"/>
    <col min="7949" max="7950" width="15.44140625" style="274" customWidth="1"/>
    <col min="7951" max="7951" width="15.6640625" style="274" customWidth="1"/>
    <col min="7952" max="7952" width="1.77734375" style="274" customWidth="1"/>
    <col min="7953" max="7953" width="0" style="274" hidden="1" customWidth="1"/>
    <col min="7954" max="7954" width="1.88671875" style="274" customWidth="1"/>
    <col min="7955" max="7955" width="7.88671875" style="274" customWidth="1"/>
    <col min="7956" max="7956" width="2.88671875" style="274" customWidth="1"/>
    <col min="7957" max="7957" width="14.44140625" style="274" customWidth="1"/>
    <col min="7958" max="8193" width="9" style="274"/>
    <col min="8194" max="8194" width="2" style="274" customWidth="1"/>
    <col min="8195" max="8195" width="10" style="274" customWidth="1"/>
    <col min="8196" max="8196" width="30.109375" style="274" customWidth="1"/>
    <col min="8197" max="8197" width="15.33203125" style="274" customWidth="1"/>
    <col min="8198" max="8198" width="17.21875" style="274" customWidth="1"/>
    <col min="8199" max="8199" width="18.77734375" style="274" customWidth="1"/>
    <col min="8200" max="8200" width="16.88671875" style="274" customWidth="1"/>
    <col min="8201" max="8201" width="12.21875" style="274" customWidth="1"/>
    <col min="8202" max="8202" width="15.44140625" style="274" customWidth="1"/>
    <col min="8203" max="8203" width="13" style="274" customWidth="1"/>
    <col min="8204" max="8204" width="15.77734375" style="274" customWidth="1"/>
    <col min="8205" max="8206" width="15.44140625" style="274" customWidth="1"/>
    <col min="8207" max="8207" width="15.6640625" style="274" customWidth="1"/>
    <col min="8208" max="8208" width="1.77734375" style="274" customWidth="1"/>
    <col min="8209" max="8209" width="0" style="274" hidden="1" customWidth="1"/>
    <col min="8210" max="8210" width="1.88671875" style="274" customWidth="1"/>
    <col min="8211" max="8211" width="7.88671875" style="274" customWidth="1"/>
    <col min="8212" max="8212" width="2.88671875" style="274" customWidth="1"/>
    <col min="8213" max="8213" width="14.44140625" style="274" customWidth="1"/>
    <col min="8214" max="8449" width="9" style="274"/>
    <col min="8450" max="8450" width="2" style="274" customWidth="1"/>
    <col min="8451" max="8451" width="10" style="274" customWidth="1"/>
    <col min="8452" max="8452" width="30.109375" style="274" customWidth="1"/>
    <col min="8453" max="8453" width="15.33203125" style="274" customWidth="1"/>
    <col min="8454" max="8454" width="17.21875" style="274" customWidth="1"/>
    <col min="8455" max="8455" width="18.77734375" style="274" customWidth="1"/>
    <col min="8456" max="8456" width="16.88671875" style="274" customWidth="1"/>
    <col min="8457" max="8457" width="12.21875" style="274" customWidth="1"/>
    <col min="8458" max="8458" width="15.44140625" style="274" customWidth="1"/>
    <col min="8459" max="8459" width="13" style="274" customWidth="1"/>
    <col min="8460" max="8460" width="15.77734375" style="274" customWidth="1"/>
    <col min="8461" max="8462" width="15.44140625" style="274" customWidth="1"/>
    <col min="8463" max="8463" width="15.6640625" style="274" customWidth="1"/>
    <col min="8464" max="8464" width="1.77734375" style="274" customWidth="1"/>
    <col min="8465" max="8465" width="0" style="274" hidden="1" customWidth="1"/>
    <col min="8466" max="8466" width="1.88671875" style="274" customWidth="1"/>
    <col min="8467" max="8467" width="7.88671875" style="274" customWidth="1"/>
    <col min="8468" max="8468" width="2.88671875" style="274" customWidth="1"/>
    <col min="8469" max="8469" width="14.44140625" style="274" customWidth="1"/>
    <col min="8470" max="8705" width="9" style="274"/>
    <col min="8706" max="8706" width="2" style="274" customWidth="1"/>
    <col min="8707" max="8707" width="10" style="274" customWidth="1"/>
    <col min="8708" max="8708" width="30.109375" style="274" customWidth="1"/>
    <col min="8709" max="8709" width="15.33203125" style="274" customWidth="1"/>
    <col min="8710" max="8710" width="17.21875" style="274" customWidth="1"/>
    <col min="8711" max="8711" width="18.77734375" style="274" customWidth="1"/>
    <col min="8712" max="8712" width="16.88671875" style="274" customWidth="1"/>
    <col min="8713" max="8713" width="12.21875" style="274" customWidth="1"/>
    <col min="8714" max="8714" width="15.44140625" style="274" customWidth="1"/>
    <col min="8715" max="8715" width="13" style="274" customWidth="1"/>
    <col min="8716" max="8716" width="15.77734375" style="274" customWidth="1"/>
    <col min="8717" max="8718" width="15.44140625" style="274" customWidth="1"/>
    <col min="8719" max="8719" width="15.6640625" style="274" customWidth="1"/>
    <col min="8720" max="8720" width="1.77734375" style="274" customWidth="1"/>
    <col min="8721" max="8721" width="0" style="274" hidden="1" customWidth="1"/>
    <col min="8722" max="8722" width="1.88671875" style="274" customWidth="1"/>
    <col min="8723" max="8723" width="7.88671875" style="274" customWidth="1"/>
    <col min="8724" max="8724" width="2.88671875" style="274" customWidth="1"/>
    <col min="8725" max="8725" width="14.44140625" style="274" customWidth="1"/>
    <col min="8726" max="8961" width="9" style="274"/>
    <col min="8962" max="8962" width="2" style="274" customWidth="1"/>
    <col min="8963" max="8963" width="10" style="274" customWidth="1"/>
    <col min="8964" max="8964" width="30.109375" style="274" customWidth="1"/>
    <col min="8965" max="8965" width="15.33203125" style="274" customWidth="1"/>
    <col min="8966" max="8966" width="17.21875" style="274" customWidth="1"/>
    <col min="8967" max="8967" width="18.77734375" style="274" customWidth="1"/>
    <col min="8968" max="8968" width="16.88671875" style="274" customWidth="1"/>
    <col min="8969" max="8969" width="12.21875" style="274" customWidth="1"/>
    <col min="8970" max="8970" width="15.44140625" style="274" customWidth="1"/>
    <col min="8971" max="8971" width="13" style="274" customWidth="1"/>
    <col min="8972" max="8972" width="15.77734375" style="274" customWidth="1"/>
    <col min="8973" max="8974" width="15.44140625" style="274" customWidth="1"/>
    <col min="8975" max="8975" width="15.6640625" style="274" customWidth="1"/>
    <col min="8976" max="8976" width="1.77734375" style="274" customWidth="1"/>
    <col min="8977" max="8977" width="0" style="274" hidden="1" customWidth="1"/>
    <col min="8978" max="8978" width="1.88671875" style="274" customWidth="1"/>
    <col min="8979" max="8979" width="7.88671875" style="274" customWidth="1"/>
    <col min="8980" max="8980" width="2.88671875" style="274" customWidth="1"/>
    <col min="8981" max="8981" width="14.44140625" style="274" customWidth="1"/>
    <col min="8982" max="9217" width="9" style="274"/>
    <col min="9218" max="9218" width="2" style="274" customWidth="1"/>
    <col min="9219" max="9219" width="10" style="274" customWidth="1"/>
    <col min="9220" max="9220" width="30.109375" style="274" customWidth="1"/>
    <col min="9221" max="9221" width="15.33203125" style="274" customWidth="1"/>
    <col min="9222" max="9222" width="17.21875" style="274" customWidth="1"/>
    <col min="9223" max="9223" width="18.77734375" style="274" customWidth="1"/>
    <col min="9224" max="9224" width="16.88671875" style="274" customWidth="1"/>
    <col min="9225" max="9225" width="12.21875" style="274" customWidth="1"/>
    <col min="9226" max="9226" width="15.44140625" style="274" customWidth="1"/>
    <col min="9227" max="9227" width="13" style="274" customWidth="1"/>
    <col min="9228" max="9228" width="15.77734375" style="274" customWidth="1"/>
    <col min="9229" max="9230" width="15.44140625" style="274" customWidth="1"/>
    <col min="9231" max="9231" width="15.6640625" style="274" customWidth="1"/>
    <col min="9232" max="9232" width="1.77734375" style="274" customWidth="1"/>
    <col min="9233" max="9233" width="0" style="274" hidden="1" customWidth="1"/>
    <col min="9234" max="9234" width="1.88671875" style="274" customWidth="1"/>
    <col min="9235" max="9235" width="7.88671875" style="274" customWidth="1"/>
    <col min="9236" max="9236" width="2.88671875" style="274" customWidth="1"/>
    <col min="9237" max="9237" width="14.44140625" style="274" customWidth="1"/>
    <col min="9238" max="9473" width="9" style="274"/>
    <col min="9474" max="9474" width="2" style="274" customWidth="1"/>
    <col min="9475" max="9475" width="10" style="274" customWidth="1"/>
    <col min="9476" max="9476" width="30.109375" style="274" customWidth="1"/>
    <col min="9477" max="9477" width="15.33203125" style="274" customWidth="1"/>
    <col min="9478" max="9478" width="17.21875" style="274" customWidth="1"/>
    <col min="9479" max="9479" width="18.77734375" style="274" customWidth="1"/>
    <col min="9480" max="9480" width="16.88671875" style="274" customWidth="1"/>
    <col min="9481" max="9481" width="12.21875" style="274" customWidth="1"/>
    <col min="9482" max="9482" width="15.44140625" style="274" customWidth="1"/>
    <col min="9483" max="9483" width="13" style="274" customWidth="1"/>
    <col min="9484" max="9484" width="15.77734375" style="274" customWidth="1"/>
    <col min="9485" max="9486" width="15.44140625" style="274" customWidth="1"/>
    <col min="9487" max="9487" width="15.6640625" style="274" customWidth="1"/>
    <col min="9488" max="9488" width="1.77734375" style="274" customWidth="1"/>
    <col min="9489" max="9489" width="0" style="274" hidden="1" customWidth="1"/>
    <col min="9490" max="9490" width="1.88671875" style="274" customWidth="1"/>
    <col min="9491" max="9491" width="7.88671875" style="274" customWidth="1"/>
    <col min="9492" max="9492" width="2.88671875" style="274" customWidth="1"/>
    <col min="9493" max="9493" width="14.44140625" style="274" customWidth="1"/>
    <col min="9494" max="9729" width="9" style="274"/>
    <col min="9730" max="9730" width="2" style="274" customWidth="1"/>
    <col min="9731" max="9731" width="10" style="274" customWidth="1"/>
    <col min="9732" max="9732" width="30.109375" style="274" customWidth="1"/>
    <col min="9733" max="9733" width="15.33203125" style="274" customWidth="1"/>
    <col min="9734" max="9734" width="17.21875" style="274" customWidth="1"/>
    <col min="9735" max="9735" width="18.77734375" style="274" customWidth="1"/>
    <col min="9736" max="9736" width="16.88671875" style="274" customWidth="1"/>
    <col min="9737" max="9737" width="12.21875" style="274" customWidth="1"/>
    <col min="9738" max="9738" width="15.44140625" style="274" customWidth="1"/>
    <col min="9739" max="9739" width="13" style="274" customWidth="1"/>
    <col min="9740" max="9740" width="15.77734375" style="274" customWidth="1"/>
    <col min="9741" max="9742" width="15.44140625" style="274" customWidth="1"/>
    <col min="9743" max="9743" width="15.6640625" style="274" customWidth="1"/>
    <col min="9744" max="9744" width="1.77734375" style="274" customWidth="1"/>
    <col min="9745" max="9745" width="0" style="274" hidden="1" customWidth="1"/>
    <col min="9746" max="9746" width="1.88671875" style="274" customWidth="1"/>
    <col min="9747" max="9747" width="7.88671875" style="274" customWidth="1"/>
    <col min="9748" max="9748" width="2.88671875" style="274" customWidth="1"/>
    <col min="9749" max="9749" width="14.44140625" style="274" customWidth="1"/>
    <col min="9750" max="9985" width="9" style="274"/>
    <col min="9986" max="9986" width="2" style="274" customWidth="1"/>
    <col min="9987" max="9987" width="10" style="274" customWidth="1"/>
    <col min="9988" max="9988" width="30.109375" style="274" customWidth="1"/>
    <col min="9989" max="9989" width="15.33203125" style="274" customWidth="1"/>
    <col min="9990" max="9990" width="17.21875" style="274" customWidth="1"/>
    <col min="9991" max="9991" width="18.77734375" style="274" customWidth="1"/>
    <col min="9992" max="9992" width="16.88671875" style="274" customWidth="1"/>
    <col min="9993" max="9993" width="12.21875" style="274" customWidth="1"/>
    <col min="9994" max="9994" width="15.44140625" style="274" customWidth="1"/>
    <col min="9995" max="9995" width="13" style="274" customWidth="1"/>
    <col min="9996" max="9996" width="15.77734375" style="274" customWidth="1"/>
    <col min="9997" max="9998" width="15.44140625" style="274" customWidth="1"/>
    <col min="9999" max="9999" width="15.6640625" style="274" customWidth="1"/>
    <col min="10000" max="10000" width="1.77734375" style="274" customWidth="1"/>
    <col min="10001" max="10001" width="0" style="274" hidden="1" customWidth="1"/>
    <col min="10002" max="10002" width="1.88671875" style="274" customWidth="1"/>
    <col min="10003" max="10003" width="7.88671875" style="274" customWidth="1"/>
    <col min="10004" max="10004" width="2.88671875" style="274" customWidth="1"/>
    <col min="10005" max="10005" width="14.44140625" style="274" customWidth="1"/>
    <col min="10006" max="10241" width="9" style="274"/>
    <col min="10242" max="10242" width="2" style="274" customWidth="1"/>
    <col min="10243" max="10243" width="10" style="274" customWidth="1"/>
    <col min="10244" max="10244" width="30.109375" style="274" customWidth="1"/>
    <col min="10245" max="10245" width="15.33203125" style="274" customWidth="1"/>
    <col min="10246" max="10246" width="17.21875" style="274" customWidth="1"/>
    <col min="10247" max="10247" width="18.77734375" style="274" customWidth="1"/>
    <col min="10248" max="10248" width="16.88671875" style="274" customWidth="1"/>
    <col min="10249" max="10249" width="12.21875" style="274" customWidth="1"/>
    <col min="10250" max="10250" width="15.44140625" style="274" customWidth="1"/>
    <col min="10251" max="10251" width="13" style="274" customWidth="1"/>
    <col min="10252" max="10252" width="15.77734375" style="274" customWidth="1"/>
    <col min="10253" max="10254" width="15.44140625" style="274" customWidth="1"/>
    <col min="10255" max="10255" width="15.6640625" style="274" customWidth="1"/>
    <col min="10256" max="10256" width="1.77734375" style="274" customWidth="1"/>
    <col min="10257" max="10257" width="0" style="274" hidden="1" customWidth="1"/>
    <col min="10258" max="10258" width="1.88671875" style="274" customWidth="1"/>
    <col min="10259" max="10259" width="7.88671875" style="274" customWidth="1"/>
    <col min="10260" max="10260" width="2.88671875" style="274" customWidth="1"/>
    <col min="10261" max="10261" width="14.44140625" style="274" customWidth="1"/>
    <col min="10262" max="10497" width="9" style="274"/>
    <col min="10498" max="10498" width="2" style="274" customWidth="1"/>
    <col min="10499" max="10499" width="10" style="274" customWidth="1"/>
    <col min="10500" max="10500" width="30.109375" style="274" customWidth="1"/>
    <col min="10501" max="10501" width="15.33203125" style="274" customWidth="1"/>
    <col min="10502" max="10502" width="17.21875" style="274" customWidth="1"/>
    <col min="10503" max="10503" width="18.77734375" style="274" customWidth="1"/>
    <col min="10504" max="10504" width="16.88671875" style="274" customWidth="1"/>
    <col min="10505" max="10505" width="12.21875" style="274" customWidth="1"/>
    <col min="10506" max="10506" width="15.44140625" style="274" customWidth="1"/>
    <col min="10507" max="10507" width="13" style="274" customWidth="1"/>
    <col min="10508" max="10508" width="15.77734375" style="274" customWidth="1"/>
    <col min="10509" max="10510" width="15.44140625" style="274" customWidth="1"/>
    <col min="10511" max="10511" width="15.6640625" style="274" customWidth="1"/>
    <col min="10512" max="10512" width="1.77734375" style="274" customWidth="1"/>
    <col min="10513" max="10513" width="0" style="274" hidden="1" customWidth="1"/>
    <col min="10514" max="10514" width="1.88671875" style="274" customWidth="1"/>
    <col min="10515" max="10515" width="7.88671875" style="274" customWidth="1"/>
    <col min="10516" max="10516" width="2.88671875" style="274" customWidth="1"/>
    <col min="10517" max="10517" width="14.44140625" style="274" customWidth="1"/>
    <col min="10518" max="10753" width="9" style="274"/>
    <col min="10754" max="10754" width="2" style="274" customWidth="1"/>
    <col min="10755" max="10755" width="10" style="274" customWidth="1"/>
    <col min="10756" max="10756" width="30.109375" style="274" customWidth="1"/>
    <col min="10757" max="10757" width="15.33203125" style="274" customWidth="1"/>
    <col min="10758" max="10758" width="17.21875" style="274" customWidth="1"/>
    <col min="10759" max="10759" width="18.77734375" style="274" customWidth="1"/>
    <col min="10760" max="10760" width="16.88671875" style="274" customWidth="1"/>
    <col min="10761" max="10761" width="12.21875" style="274" customWidth="1"/>
    <col min="10762" max="10762" width="15.44140625" style="274" customWidth="1"/>
    <col min="10763" max="10763" width="13" style="274" customWidth="1"/>
    <col min="10764" max="10764" width="15.77734375" style="274" customWidth="1"/>
    <col min="10765" max="10766" width="15.44140625" style="274" customWidth="1"/>
    <col min="10767" max="10767" width="15.6640625" style="274" customWidth="1"/>
    <col min="10768" max="10768" width="1.77734375" style="274" customWidth="1"/>
    <col min="10769" max="10769" width="0" style="274" hidden="1" customWidth="1"/>
    <col min="10770" max="10770" width="1.88671875" style="274" customWidth="1"/>
    <col min="10771" max="10771" width="7.88671875" style="274" customWidth="1"/>
    <col min="10772" max="10772" width="2.88671875" style="274" customWidth="1"/>
    <col min="10773" max="10773" width="14.44140625" style="274" customWidth="1"/>
    <col min="10774" max="11009" width="9" style="274"/>
    <col min="11010" max="11010" width="2" style="274" customWidth="1"/>
    <col min="11011" max="11011" width="10" style="274" customWidth="1"/>
    <col min="11012" max="11012" width="30.109375" style="274" customWidth="1"/>
    <col min="11013" max="11013" width="15.33203125" style="274" customWidth="1"/>
    <col min="11014" max="11014" width="17.21875" style="274" customWidth="1"/>
    <col min="11015" max="11015" width="18.77734375" style="274" customWidth="1"/>
    <col min="11016" max="11016" width="16.88671875" style="274" customWidth="1"/>
    <col min="11017" max="11017" width="12.21875" style="274" customWidth="1"/>
    <col min="11018" max="11018" width="15.44140625" style="274" customWidth="1"/>
    <col min="11019" max="11019" width="13" style="274" customWidth="1"/>
    <col min="11020" max="11020" width="15.77734375" style="274" customWidth="1"/>
    <col min="11021" max="11022" width="15.44140625" style="274" customWidth="1"/>
    <col min="11023" max="11023" width="15.6640625" style="274" customWidth="1"/>
    <col min="11024" max="11024" width="1.77734375" style="274" customWidth="1"/>
    <col min="11025" max="11025" width="0" style="274" hidden="1" customWidth="1"/>
    <col min="11026" max="11026" width="1.88671875" style="274" customWidth="1"/>
    <col min="11027" max="11027" width="7.88671875" style="274" customWidth="1"/>
    <col min="11028" max="11028" width="2.88671875" style="274" customWidth="1"/>
    <col min="11029" max="11029" width="14.44140625" style="274" customWidth="1"/>
    <col min="11030" max="11265" width="9" style="274"/>
    <col min="11266" max="11266" width="2" style="274" customWidth="1"/>
    <col min="11267" max="11267" width="10" style="274" customWidth="1"/>
    <col min="11268" max="11268" width="30.109375" style="274" customWidth="1"/>
    <col min="11269" max="11269" width="15.33203125" style="274" customWidth="1"/>
    <col min="11270" max="11270" width="17.21875" style="274" customWidth="1"/>
    <col min="11271" max="11271" width="18.77734375" style="274" customWidth="1"/>
    <col min="11272" max="11272" width="16.88671875" style="274" customWidth="1"/>
    <col min="11273" max="11273" width="12.21875" style="274" customWidth="1"/>
    <col min="11274" max="11274" width="15.44140625" style="274" customWidth="1"/>
    <col min="11275" max="11275" width="13" style="274" customWidth="1"/>
    <col min="11276" max="11276" width="15.77734375" style="274" customWidth="1"/>
    <col min="11277" max="11278" width="15.44140625" style="274" customWidth="1"/>
    <col min="11279" max="11279" width="15.6640625" style="274" customWidth="1"/>
    <col min="11280" max="11280" width="1.77734375" style="274" customWidth="1"/>
    <col min="11281" max="11281" width="0" style="274" hidden="1" customWidth="1"/>
    <col min="11282" max="11282" width="1.88671875" style="274" customWidth="1"/>
    <col min="11283" max="11283" width="7.88671875" style="274" customWidth="1"/>
    <col min="11284" max="11284" width="2.88671875" style="274" customWidth="1"/>
    <col min="11285" max="11285" width="14.44140625" style="274" customWidth="1"/>
    <col min="11286" max="11521" width="9" style="274"/>
    <col min="11522" max="11522" width="2" style="274" customWidth="1"/>
    <col min="11523" max="11523" width="10" style="274" customWidth="1"/>
    <col min="11524" max="11524" width="30.109375" style="274" customWidth="1"/>
    <col min="11525" max="11525" width="15.33203125" style="274" customWidth="1"/>
    <col min="11526" max="11526" width="17.21875" style="274" customWidth="1"/>
    <col min="11527" max="11527" width="18.77734375" style="274" customWidth="1"/>
    <col min="11528" max="11528" width="16.88671875" style="274" customWidth="1"/>
    <col min="11529" max="11529" width="12.21875" style="274" customWidth="1"/>
    <col min="11530" max="11530" width="15.44140625" style="274" customWidth="1"/>
    <col min="11531" max="11531" width="13" style="274" customWidth="1"/>
    <col min="11532" max="11532" width="15.77734375" style="274" customWidth="1"/>
    <col min="11533" max="11534" width="15.44140625" style="274" customWidth="1"/>
    <col min="11535" max="11535" width="15.6640625" style="274" customWidth="1"/>
    <col min="11536" max="11536" width="1.77734375" style="274" customWidth="1"/>
    <col min="11537" max="11537" width="0" style="274" hidden="1" customWidth="1"/>
    <col min="11538" max="11538" width="1.88671875" style="274" customWidth="1"/>
    <col min="11539" max="11539" width="7.88671875" style="274" customWidth="1"/>
    <col min="11540" max="11540" width="2.88671875" style="274" customWidth="1"/>
    <col min="11541" max="11541" width="14.44140625" style="274" customWidth="1"/>
    <col min="11542" max="11777" width="9" style="274"/>
    <col min="11778" max="11778" width="2" style="274" customWidth="1"/>
    <col min="11779" max="11779" width="10" style="274" customWidth="1"/>
    <col min="11780" max="11780" width="30.109375" style="274" customWidth="1"/>
    <col min="11781" max="11781" width="15.33203125" style="274" customWidth="1"/>
    <col min="11782" max="11782" width="17.21875" style="274" customWidth="1"/>
    <col min="11783" max="11783" width="18.77734375" style="274" customWidth="1"/>
    <col min="11784" max="11784" width="16.88671875" style="274" customWidth="1"/>
    <col min="11785" max="11785" width="12.21875" style="274" customWidth="1"/>
    <col min="11786" max="11786" width="15.44140625" style="274" customWidth="1"/>
    <col min="11787" max="11787" width="13" style="274" customWidth="1"/>
    <col min="11788" max="11788" width="15.77734375" style="274" customWidth="1"/>
    <col min="11789" max="11790" width="15.44140625" style="274" customWidth="1"/>
    <col min="11791" max="11791" width="15.6640625" style="274" customWidth="1"/>
    <col min="11792" max="11792" width="1.77734375" style="274" customWidth="1"/>
    <col min="11793" max="11793" width="0" style="274" hidden="1" customWidth="1"/>
    <col min="11794" max="11794" width="1.88671875" style="274" customWidth="1"/>
    <col min="11795" max="11795" width="7.88671875" style="274" customWidth="1"/>
    <col min="11796" max="11796" width="2.88671875" style="274" customWidth="1"/>
    <col min="11797" max="11797" width="14.44140625" style="274" customWidth="1"/>
    <col min="11798" max="12033" width="9" style="274"/>
    <col min="12034" max="12034" width="2" style="274" customWidth="1"/>
    <col min="12035" max="12035" width="10" style="274" customWidth="1"/>
    <col min="12036" max="12036" width="30.109375" style="274" customWidth="1"/>
    <col min="12037" max="12037" width="15.33203125" style="274" customWidth="1"/>
    <col min="12038" max="12038" width="17.21875" style="274" customWidth="1"/>
    <col min="12039" max="12039" width="18.77734375" style="274" customWidth="1"/>
    <col min="12040" max="12040" width="16.88671875" style="274" customWidth="1"/>
    <col min="12041" max="12041" width="12.21875" style="274" customWidth="1"/>
    <col min="12042" max="12042" width="15.44140625" style="274" customWidth="1"/>
    <col min="12043" max="12043" width="13" style="274" customWidth="1"/>
    <col min="12044" max="12044" width="15.77734375" style="274" customWidth="1"/>
    <col min="12045" max="12046" width="15.44140625" style="274" customWidth="1"/>
    <col min="12047" max="12047" width="15.6640625" style="274" customWidth="1"/>
    <col min="12048" max="12048" width="1.77734375" style="274" customWidth="1"/>
    <col min="12049" max="12049" width="0" style="274" hidden="1" customWidth="1"/>
    <col min="12050" max="12050" width="1.88671875" style="274" customWidth="1"/>
    <col min="12051" max="12051" width="7.88671875" style="274" customWidth="1"/>
    <col min="12052" max="12052" width="2.88671875" style="274" customWidth="1"/>
    <col min="12053" max="12053" width="14.44140625" style="274" customWidth="1"/>
    <col min="12054" max="12289" width="9" style="274"/>
    <col min="12290" max="12290" width="2" style="274" customWidth="1"/>
    <col min="12291" max="12291" width="10" style="274" customWidth="1"/>
    <col min="12292" max="12292" width="30.109375" style="274" customWidth="1"/>
    <col min="12293" max="12293" width="15.33203125" style="274" customWidth="1"/>
    <col min="12294" max="12294" width="17.21875" style="274" customWidth="1"/>
    <col min="12295" max="12295" width="18.77734375" style="274" customWidth="1"/>
    <col min="12296" max="12296" width="16.88671875" style="274" customWidth="1"/>
    <col min="12297" max="12297" width="12.21875" style="274" customWidth="1"/>
    <col min="12298" max="12298" width="15.44140625" style="274" customWidth="1"/>
    <col min="12299" max="12299" width="13" style="274" customWidth="1"/>
    <col min="12300" max="12300" width="15.77734375" style="274" customWidth="1"/>
    <col min="12301" max="12302" width="15.44140625" style="274" customWidth="1"/>
    <col min="12303" max="12303" width="15.6640625" style="274" customWidth="1"/>
    <col min="12304" max="12304" width="1.77734375" style="274" customWidth="1"/>
    <col min="12305" max="12305" width="0" style="274" hidden="1" customWidth="1"/>
    <col min="12306" max="12306" width="1.88671875" style="274" customWidth="1"/>
    <col min="12307" max="12307" width="7.88671875" style="274" customWidth="1"/>
    <col min="12308" max="12308" width="2.88671875" style="274" customWidth="1"/>
    <col min="12309" max="12309" width="14.44140625" style="274" customWidth="1"/>
    <col min="12310" max="12545" width="9" style="274"/>
    <col min="12546" max="12546" width="2" style="274" customWidth="1"/>
    <col min="12547" max="12547" width="10" style="274" customWidth="1"/>
    <col min="12548" max="12548" width="30.109375" style="274" customWidth="1"/>
    <col min="12549" max="12549" width="15.33203125" style="274" customWidth="1"/>
    <col min="12550" max="12550" width="17.21875" style="274" customWidth="1"/>
    <col min="12551" max="12551" width="18.77734375" style="274" customWidth="1"/>
    <col min="12552" max="12552" width="16.88671875" style="274" customWidth="1"/>
    <col min="12553" max="12553" width="12.21875" style="274" customWidth="1"/>
    <col min="12554" max="12554" width="15.44140625" style="274" customWidth="1"/>
    <col min="12555" max="12555" width="13" style="274" customWidth="1"/>
    <col min="12556" max="12556" width="15.77734375" style="274" customWidth="1"/>
    <col min="12557" max="12558" width="15.44140625" style="274" customWidth="1"/>
    <col min="12559" max="12559" width="15.6640625" style="274" customWidth="1"/>
    <col min="12560" max="12560" width="1.77734375" style="274" customWidth="1"/>
    <col min="12561" max="12561" width="0" style="274" hidden="1" customWidth="1"/>
    <col min="12562" max="12562" width="1.88671875" style="274" customWidth="1"/>
    <col min="12563" max="12563" width="7.88671875" style="274" customWidth="1"/>
    <col min="12564" max="12564" width="2.88671875" style="274" customWidth="1"/>
    <col min="12565" max="12565" width="14.44140625" style="274" customWidth="1"/>
    <col min="12566" max="12801" width="9" style="274"/>
    <col min="12802" max="12802" width="2" style="274" customWidth="1"/>
    <col min="12803" max="12803" width="10" style="274" customWidth="1"/>
    <col min="12804" max="12804" width="30.109375" style="274" customWidth="1"/>
    <col min="12805" max="12805" width="15.33203125" style="274" customWidth="1"/>
    <col min="12806" max="12806" width="17.21875" style="274" customWidth="1"/>
    <col min="12807" max="12807" width="18.77734375" style="274" customWidth="1"/>
    <col min="12808" max="12808" width="16.88671875" style="274" customWidth="1"/>
    <col min="12809" max="12809" width="12.21875" style="274" customWidth="1"/>
    <col min="12810" max="12810" width="15.44140625" style="274" customWidth="1"/>
    <col min="12811" max="12811" width="13" style="274" customWidth="1"/>
    <col min="12812" max="12812" width="15.77734375" style="274" customWidth="1"/>
    <col min="12813" max="12814" width="15.44140625" style="274" customWidth="1"/>
    <col min="12815" max="12815" width="15.6640625" style="274" customWidth="1"/>
    <col min="12816" max="12816" width="1.77734375" style="274" customWidth="1"/>
    <col min="12817" max="12817" width="0" style="274" hidden="1" customWidth="1"/>
    <col min="12818" max="12818" width="1.88671875" style="274" customWidth="1"/>
    <col min="12819" max="12819" width="7.88671875" style="274" customWidth="1"/>
    <col min="12820" max="12820" width="2.88671875" style="274" customWidth="1"/>
    <col min="12821" max="12821" width="14.44140625" style="274" customWidth="1"/>
    <col min="12822" max="13057" width="9" style="274"/>
    <col min="13058" max="13058" width="2" style="274" customWidth="1"/>
    <col min="13059" max="13059" width="10" style="274" customWidth="1"/>
    <col min="13060" max="13060" width="30.109375" style="274" customWidth="1"/>
    <col min="13061" max="13061" width="15.33203125" style="274" customWidth="1"/>
    <col min="13062" max="13062" width="17.21875" style="274" customWidth="1"/>
    <col min="13063" max="13063" width="18.77734375" style="274" customWidth="1"/>
    <col min="13064" max="13064" width="16.88671875" style="274" customWidth="1"/>
    <col min="13065" max="13065" width="12.21875" style="274" customWidth="1"/>
    <col min="13066" max="13066" width="15.44140625" style="274" customWidth="1"/>
    <col min="13067" max="13067" width="13" style="274" customWidth="1"/>
    <col min="13068" max="13068" width="15.77734375" style="274" customWidth="1"/>
    <col min="13069" max="13070" width="15.44140625" style="274" customWidth="1"/>
    <col min="13071" max="13071" width="15.6640625" style="274" customWidth="1"/>
    <col min="13072" max="13072" width="1.77734375" style="274" customWidth="1"/>
    <col min="13073" max="13073" width="0" style="274" hidden="1" customWidth="1"/>
    <col min="13074" max="13074" width="1.88671875" style="274" customWidth="1"/>
    <col min="13075" max="13075" width="7.88671875" style="274" customWidth="1"/>
    <col min="13076" max="13076" width="2.88671875" style="274" customWidth="1"/>
    <col min="13077" max="13077" width="14.44140625" style="274" customWidth="1"/>
    <col min="13078" max="13313" width="9" style="274"/>
    <col min="13314" max="13314" width="2" style="274" customWidth="1"/>
    <col min="13315" max="13315" width="10" style="274" customWidth="1"/>
    <col min="13316" max="13316" width="30.109375" style="274" customWidth="1"/>
    <col min="13317" max="13317" width="15.33203125" style="274" customWidth="1"/>
    <col min="13318" max="13318" width="17.21875" style="274" customWidth="1"/>
    <col min="13319" max="13319" width="18.77734375" style="274" customWidth="1"/>
    <col min="13320" max="13320" width="16.88671875" style="274" customWidth="1"/>
    <col min="13321" max="13321" width="12.21875" style="274" customWidth="1"/>
    <col min="13322" max="13322" width="15.44140625" style="274" customWidth="1"/>
    <col min="13323" max="13323" width="13" style="274" customWidth="1"/>
    <col min="13324" max="13324" width="15.77734375" style="274" customWidth="1"/>
    <col min="13325" max="13326" width="15.44140625" style="274" customWidth="1"/>
    <col min="13327" max="13327" width="15.6640625" style="274" customWidth="1"/>
    <col min="13328" max="13328" width="1.77734375" style="274" customWidth="1"/>
    <col min="13329" max="13329" width="0" style="274" hidden="1" customWidth="1"/>
    <col min="13330" max="13330" width="1.88671875" style="274" customWidth="1"/>
    <col min="13331" max="13331" width="7.88671875" style="274" customWidth="1"/>
    <col min="13332" max="13332" width="2.88671875" style="274" customWidth="1"/>
    <col min="13333" max="13333" width="14.44140625" style="274" customWidth="1"/>
    <col min="13334" max="13569" width="9" style="274"/>
    <col min="13570" max="13570" width="2" style="274" customWidth="1"/>
    <col min="13571" max="13571" width="10" style="274" customWidth="1"/>
    <col min="13572" max="13572" width="30.109375" style="274" customWidth="1"/>
    <col min="13573" max="13573" width="15.33203125" style="274" customWidth="1"/>
    <col min="13574" max="13574" width="17.21875" style="274" customWidth="1"/>
    <col min="13575" max="13575" width="18.77734375" style="274" customWidth="1"/>
    <col min="13576" max="13576" width="16.88671875" style="274" customWidth="1"/>
    <col min="13577" max="13577" width="12.21875" style="274" customWidth="1"/>
    <col min="13578" max="13578" width="15.44140625" style="274" customWidth="1"/>
    <col min="13579" max="13579" width="13" style="274" customWidth="1"/>
    <col min="13580" max="13580" width="15.77734375" style="274" customWidth="1"/>
    <col min="13581" max="13582" width="15.44140625" style="274" customWidth="1"/>
    <col min="13583" max="13583" width="15.6640625" style="274" customWidth="1"/>
    <col min="13584" max="13584" width="1.77734375" style="274" customWidth="1"/>
    <col min="13585" max="13585" width="0" style="274" hidden="1" customWidth="1"/>
    <col min="13586" max="13586" width="1.88671875" style="274" customWidth="1"/>
    <col min="13587" max="13587" width="7.88671875" style="274" customWidth="1"/>
    <col min="13588" max="13588" width="2.88671875" style="274" customWidth="1"/>
    <col min="13589" max="13589" width="14.44140625" style="274" customWidth="1"/>
    <col min="13590" max="13825" width="9" style="274"/>
    <col min="13826" max="13826" width="2" style="274" customWidth="1"/>
    <col min="13827" max="13827" width="10" style="274" customWidth="1"/>
    <col min="13828" max="13828" width="30.109375" style="274" customWidth="1"/>
    <col min="13829" max="13829" width="15.33203125" style="274" customWidth="1"/>
    <col min="13830" max="13830" width="17.21875" style="274" customWidth="1"/>
    <col min="13831" max="13831" width="18.77734375" style="274" customWidth="1"/>
    <col min="13832" max="13832" width="16.88671875" style="274" customWidth="1"/>
    <col min="13833" max="13833" width="12.21875" style="274" customWidth="1"/>
    <col min="13834" max="13834" width="15.44140625" style="274" customWidth="1"/>
    <col min="13835" max="13835" width="13" style="274" customWidth="1"/>
    <col min="13836" max="13836" width="15.77734375" style="274" customWidth="1"/>
    <col min="13837" max="13838" width="15.44140625" style="274" customWidth="1"/>
    <col min="13839" max="13839" width="15.6640625" style="274" customWidth="1"/>
    <col min="13840" max="13840" width="1.77734375" style="274" customWidth="1"/>
    <col min="13841" max="13841" width="0" style="274" hidden="1" customWidth="1"/>
    <col min="13842" max="13842" width="1.88671875" style="274" customWidth="1"/>
    <col min="13843" max="13843" width="7.88671875" style="274" customWidth="1"/>
    <col min="13844" max="13844" width="2.88671875" style="274" customWidth="1"/>
    <col min="13845" max="13845" width="14.44140625" style="274" customWidth="1"/>
    <col min="13846" max="14081" width="9" style="274"/>
    <col min="14082" max="14082" width="2" style="274" customWidth="1"/>
    <col min="14083" max="14083" width="10" style="274" customWidth="1"/>
    <col min="14084" max="14084" width="30.109375" style="274" customWidth="1"/>
    <col min="14085" max="14085" width="15.33203125" style="274" customWidth="1"/>
    <col min="14086" max="14086" width="17.21875" style="274" customWidth="1"/>
    <col min="14087" max="14087" width="18.77734375" style="274" customWidth="1"/>
    <col min="14088" max="14088" width="16.88671875" style="274" customWidth="1"/>
    <col min="14089" max="14089" width="12.21875" style="274" customWidth="1"/>
    <col min="14090" max="14090" width="15.44140625" style="274" customWidth="1"/>
    <col min="14091" max="14091" width="13" style="274" customWidth="1"/>
    <col min="14092" max="14092" width="15.77734375" style="274" customWidth="1"/>
    <col min="14093" max="14094" width="15.44140625" style="274" customWidth="1"/>
    <col min="14095" max="14095" width="15.6640625" style="274" customWidth="1"/>
    <col min="14096" max="14096" width="1.77734375" style="274" customWidth="1"/>
    <col min="14097" max="14097" width="0" style="274" hidden="1" customWidth="1"/>
    <col min="14098" max="14098" width="1.88671875" style="274" customWidth="1"/>
    <col min="14099" max="14099" width="7.88671875" style="274" customWidth="1"/>
    <col min="14100" max="14100" width="2.88671875" style="274" customWidth="1"/>
    <col min="14101" max="14101" width="14.44140625" style="274" customWidth="1"/>
    <col min="14102" max="14337" width="9" style="274"/>
    <col min="14338" max="14338" width="2" style="274" customWidth="1"/>
    <col min="14339" max="14339" width="10" style="274" customWidth="1"/>
    <col min="14340" max="14340" width="30.109375" style="274" customWidth="1"/>
    <col min="14341" max="14341" width="15.33203125" style="274" customWidth="1"/>
    <col min="14342" max="14342" width="17.21875" style="274" customWidth="1"/>
    <col min="14343" max="14343" width="18.77734375" style="274" customWidth="1"/>
    <col min="14344" max="14344" width="16.88671875" style="274" customWidth="1"/>
    <col min="14345" max="14345" width="12.21875" style="274" customWidth="1"/>
    <col min="14346" max="14346" width="15.44140625" style="274" customWidth="1"/>
    <col min="14347" max="14347" width="13" style="274" customWidth="1"/>
    <col min="14348" max="14348" width="15.77734375" style="274" customWidth="1"/>
    <col min="14349" max="14350" width="15.44140625" style="274" customWidth="1"/>
    <col min="14351" max="14351" width="15.6640625" style="274" customWidth="1"/>
    <col min="14352" max="14352" width="1.77734375" style="274" customWidth="1"/>
    <col min="14353" max="14353" width="0" style="274" hidden="1" customWidth="1"/>
    <col min="14354" max="14354" width="1.88671875" style="274" customWidth="1"/>
    <col min="14355" max="14355" width="7.88671875" style="274" customWidth="1"/>
    <col min="14356" max="14356" width="2.88671875" style="274" customWidth="1"/>
    <col min="14357" max="14357" width="14.44140625" style="274" customWidth="1"/>
    <col min="14358" max="14593" width="9" style="274"/>
    <col min="14594" max="14594" width="2" style="274" customWidth="1"/>
    <col min="14595" max="14595" width="10" style="274" customWidth="1"/>
    <col min="14596" max="14596" width="30.109375" style="274" customWidth="1"/>
    <col min="14597" max="14597" width="15.33203125" style="274" customWidth="1"/>
    <col min="14598" max="14598" width="17.21875" style="274" customWidth="1"/>
    <col min="14599" max="14599" width="18.77734375" style="274" customWidth="1"/>
    <col min="14600" max="14600" width="16.88671875" style="274" customWidth="1"/>
    <col min="14601" max="14601" width="12.21875" style="274" customWidth="1"/>
    <col min="14602" max="14602" width="15.44140625" style="274" customWidth="1"/>
    <col min="14603" max="14603" width="13" style="274" customWidth="1"/>
    <col min="14604" max="14604" width="15.77734375" style="274" customWidth="1"/>
    <col min="14605" max="14606" width="15.44140625" style="274" customWidth="1"/>
    <col min="14607" max="14607" width="15.6640625" style="274" customWidth="1"/>
    <col min="14608" max="14608" width="1.77734375" style="274" customWidth="1"/>
    <col min="14609" max="14609" width="0" style="274" hidden="1" customWidth="1"/>
    <col min="14610" max="14610" width="1.88671875" style="274" customWidth="1"/>
    <col min="14611" max="14611" width="7.88671875" style="274" customWidth="1"/>
    <col min="14612" max="14612" width="2.88671875" style="274" customWidth="1"/>
    <col min="14613" max="14613" width="14.44140625" style="274" customWidth="1"/>
    <col min="14614" max="14849" width="9" style="274"/>
    <col min="14850" max="14850" width="2" style="274" customWidth="1"/>
    <col min="14851" max="14851" width="10" style="274" customWidth="1"/>
    <col min="14852" max="14852" width="30.109375" style="274" customWidth="1"/>
    <col min="14853" max="14853" width="15.33203125" style="274" customWidth="1"/>
    <col min="14854" max="14854" width="17.21875" style="274" customWidth="1"/>
    <col min="14855" max="14855" width="18.77734375" style="274" customWidth="1"/>
    <col min="14856" max="14856" width="16.88671875" style="274" customWidth="1"/>
    <col min="14857" max="14857" width="12.21875" style="274" customWidth="1"/>
    <col min="14858" max="14858" width="15.44140625" style="274" customWidth="1"/>
    <col min="14859" max="14859" width="13" style="274" customWidth="1"/>
    <col min="14860" max="14860" width="15.77734375" style="274" customWidth="1"/>
    <col min="14861" max="14862" width="15.44140625" style="274" customWidth="1"/>
    <col min="14863" max="14863" width="15.6640625" style="274" customWidth="1"/>
    <col min="14864" max="14864" width="1.77734375" style="274" customWidth="1"/>
    <col min="14865" max="14865" width="0" style="274" hidden="1" customWidth="1"/>
    <col min="14866" max="14866" width="1.88671875" style="274" customWidth="1"/>
    <col min="14867" max="14867" width="7.88671875" style="274" customWidth="1"/>
    <col min="14868" max="14868" width="2.88671875" style="274" customWidth="1"/>
    <col min="14869" max="14869" width="14.44140625" style="274" customWidth="1"/>
    <col min="14870" max="15105" width="9" style="274"/>
    <col min="15106" max="15106" width="2" style="274" customWidth="1"/>
    <col min="15107" max="15107" width="10" style="274" customWidth="1"/>
    <col min="15108" max="15108" width="30.109375" style="274" customWidth="1"/>
    <col min="15109" max="15109" width="15.33203125" style="274" customWidth="1"/>
    <col min="15110" max="15110" width="17.21875" style="274" customWidth="1"/>
    <col min="15111" max="15111" width="18.77734375" style="274" customWidth="1"/>
    <col min="15112" max="15112" width="16.88671875" style="274" customWidth="1"/>
    <col min="15113" max="15113" width="12.21875" style="274" customWidth="1"/>
    <col min="15114" max="15114" width="15.44140625" style="274" customWidth="1"/>
    <col min="15115" max="15115" width="13" style="274" customWidth="1"/>
    <col min="15116" max="15116" width="15.77734375" style="274" customWidth="1"/>
    <col min="15117" max="15118" width="15.44140625" style="274" customWidth="1"/>
    <col min="15119" max="15119" width="15.6640625" style="274" customWidth="1"/>
    <col min="15120" max="15120" width="1.77734375" style="274" customWidth="1"/>
    <col min="15121" max="15121" width="0" style="274" hidden="1" customWidth="1"/>
    <col min="15122" max="15122" width="1.88671875" style="274" customWidth="1"/>
    <col min="15123" max="15123" width="7.88671875" style="274" customWidth="1"/>
    <col min="15124" max="15124" width="2.88671875" style="274" customWidth="1"/>
    <col min="15125" max="15125" width="14.44140625" style="274" customWidth="1"/>
    <col min="15126" max="15361" width="9" style="274"/>
    <col min="15362" max="15362" width="2" style="274" customWidth="1"/>
    <col min="15363" max="15363" width="10" style="274" customWidth="1"/>
    <col min="15364" max="15364" width="30.109375" style="274" customWidth="1"/>
    <col min="15365" max="15365" width="15.33203125" style="274" customWidth="1"/>
    <col min="15366" max="15366" width="17.21875" style="274" customWidth="1"/>
    <col min="15367" max="15367" width="18.77734375" style="274" customWidth="1"/>
    <col min="15368" max="15368" width="16.88671875" style="274" customWidth="1"/>
    <col min="15369" max="15369" width="12.21875" style="274" customWidth="1"/>
    <col min="15370" max="15370" width="15.44140625" style="274" customWidth="1"/>
    <col min="15371" max="15371" width="13" style="274" customWidth="1"/>
    <col min="15372" max="15372" width="15.77734375" style="274" customWidth="1"/>
    <col min="15373" max="15374" width="15.44140625" style="274" customWidth="1"/>
    <col min="15375" max="15375" width="15.6640625" style="274" customWidth="1"/>
    <col min="15376" max="15376" width="1.77734375" style="274" customWidth="1"/>
    <col min="15377" max="15377" width="0" style="274" hidden="1" customWidth="1"/>
    <col min="15378" max="15378" width="1.88671875" style="274" customWidth="1"/>
    <col min="15379" max="15379" width="7.88671875" style="274" customWidth="1"/>
    <col min="15380" max="15380" width="2.88671875" style="274" customWidth="1"/>
    <col min="15381" max="15381" width="14.44140625" style="274" customWidth="1"/>
    <col min="15382" max="15617" width="9" style="274"/>
    <col min="15618" max="15618" width="2" style="274" customWidth="1"/>
    <col min="15619" max="15619" width="10" style="274" customWidth="1"/>
    <col min="15620" max="15620" width="30.109375" style="274" customWidth="1"/>
    <col min="15621" max="15621" width="15.33203125" style="274" customWidth="1"/>
    <col min="15622" max="15622" width="17.21875" style="274" customWidth="1"/>
    <col min="15623" max="15623" width="18.77734375" style="274" customWidth="1"/>
    <col min="15624" max="15624" width="16.88671875" style="274" customWidth="1"/>
    <col min="15625" max="15625" width="12.21875" style="274" customWidth="1"/>
    <col min="15626" max="15626" width="15.44140625" style="274" customWidth="1"/>
    <col min="15627" max="15627" width="13" style="274" customWidth="1"/>
    <col min="15628" max="15628" width="15.77734375" style="274" customWidth="1"/>
    <col min="15629" max="15630" width="15.44140625" style="274" customWidth="1"/>
    <col min="15631" max="15631" width="15.6640625" style="274" customWidth="1"/>
    <col min="15632" max="15632" width="1.77734375" style="274" customWidth="1"/>
    <col min="15633" max="15633" width="0" style="274" hidden="1" customWidth="1"/>
    <col min="15634" max="15634" width="1.88671875" style="274" customWidth="1"/>
    <col min="15635" max="15635" width="7.88671875" style="274" customWidth="1"/>
    <col min="15636" max="15636" width="2.88671875" style="274" customWidth="1"/>
    <col min="15637" max="15637" width="14.44140625" style="274" customWidth="1"/>
    <col min="15638" max="15873" width="9" style="274"/>
    <col min="15874" max="15874" width="2" style="274" customWidth="1"/>
    <col min="15875" max="15875" width="10" style="274" customWidth="1"/>
    <col min="15876" max="15876" width="30.109375" style="274" customWidth="1"/>
    <col min="15877" max="15877" width="15.33203125" style="274" customWidth="1"/>
    <col min="15878" max="15878" width="17.21875" style="274" customWidth="1"/>
    <col min="15879" max="15879" width="18.77734375" style="274" customWidth="1"/>
    <col min="15880" max="15880" width="16.88671875" style="274" customWidth="1"/>
    <col min="15881" max="15881" width="12.21875" style="274" customWidth="1"/>
    <col min="15882" max="15882" width="15.44140625" style="274" customWidth="1"/>
    <col min="15883" max="15883" width="13" style="274" customWidth="1"/>
    <col min="15884" max="15884" width="15.77734375" style="274" customWidth="1"/>
    <col min="15885" max="15886" width="15.44140625" style="274" customWidth="1"/>
    <col min="15887" max="15887" width="15.6640625" style="274" customWidth="1"/>
    <col min="15888" max="15888" width="1.77734375" style="274" customWidth="1"/>
    <col min="15889" max="15889" width="0" style="274" hidden="1" customWidth="1"/>
    <col min="15890" max="15890" width="1.88671875" style="274" customWidth="1"/>
    <col min="15891" max="15891" width="7.88671875" style="274" customWidth="1"/>
    <col min="15892" max="15892" width="2.88671875" style="274" customWidth="1"/>
    <col min="15893" max="15893" width="14.44140625" style="274" customWidth="1"/>
    <col min="15894" max="16129" width="9" style="274"/>
    <col min="16130" max="16130" width="2" style="274" customWidth="1"/>
    <col min="16131" max="16131" width="10" style="274" customWidth="1"/>
    <col min="16132" max="16132" width="30.109375" style="274" customWidth="1"/>
    <col min="16133" max="16133" width="15.33203125" style="274" customWidth="1"/>
    <col min="16134" max="16134" width="17.21875" style="274" customWidth="1"/>
    <col min="16135" max="16135" width="18.77734375" style="274" customWidth="1"/>
    <col min="16136" max="16136" width="16.88671875" style="274" customWidth="1"/>
    <col min="16137" max="16137" width="12.21875" style="274" customWidth="1"/>
    <col min="16138" max="16138" width="15.44140625" style="274" customWidth="1"/>
    <col min="16139" max="16139" width="13" style="274" customWidth="1"/>
    <col min="16140" max="16140" width="15.77734375" style="274" customWidth="1"/>
    <col min="16141" max="16142" width="15.44140625" style="274" customWidth="1"/>
    <col min="16143" max="16143" width="15.6640625" style="274" customWidth="1"/>
    <col min="16144" max="16144" width="1.77734375" style="274" customWidth="1"/>
    <col min="16145" max="16145" width="0" style="274" hidden="1" customWidth="1"/>
    <col min="16146" max="16146" width="1.88671875" style="274" customWidth="1"/>
    <col min="16147" max="16147" width="7.88671875" style="274" customWidth="1"/>
    <col min="16148" max="16148" width="2.88671875" style="274" customWidth="1"/>
    <col min="16149" max="16149" width="14.44140625" style="274" customWidth="1"/>
    <col min="16150" max="16384" width="9" style="274"/>
  </cols>
  <sheetData>
    <row r="1" spans="1:18" ht="15.6" x14ac:dyDescent="0.25">
      <c r="A1" s="271"/>
      <c r="B1" s="497" t="s">
        <v>237</v>
      </c>
      <c r="C1" s="497"/>
      <c r="D1" s="497"/>
      <c r="E1" s="497"/>
      <c r="F1" s="497"/>
      <c r="G1" s="497"/>
      <c r="H1" s="497"/>
      <c r="I1" s="497"/>
      <c r="J1" s="497"/>
      <c r="K1" s="271"/>
      <c r="P1" s="273"/>
    </row>
    <row r="2" spans="1:18" ht="23.25" customHeight="1" x14ac:dyDescent="0.4">
      <c r="A2" s="275"/>
      <c r="B2" s="498" t="s">
        <v>314</v>
      </c>
      <c r="C2" s="498"/>
      <c r="D2" s="498"/>
      <c r="E2" s="498"/>
      <c r="F2" s="498"/>
      <c r="G2" s="498"/>
      <c r="H2" s="498"/>
      <c r="I2" s="498"/>
      <c r="J2" s="498"/>
      <c r="K2" s="276"/>
      <c r="L2" s="470" t="s">
        <v>238</v>
      </c>
      <c r="M2" s="470"/>
      <c r="N2" s="470"/>
      <c r="O2" s="470"/>
      <c r="P2" s="470"/>
    </row>
    <row r="3" spans="1:18" ht="22.8" x14ac:dyDescent="0.4">
      <c r="A3" s="275"/>
      <c r="B3" s="277"/>
      <c r="C3" s="277"/>
      <c r="D3" s="277"/>
      <c r="E3" s="277"/>
      <c r="F3" s="277"/>
      <c r="G3" s="277"/>
      <c r="H3" s="277"/>
      <c r="I3" s="277"/>
      <c r="J3" s="277"/>
      <c r="K3" s="276"/>
      <c r="L3" s="470"/>
      <c r="M3" s="470"/>
      <c r="N3" s="470"/>
      <c r="O3" s="470"/>
      <c r="P3" s="470"/>
    </row>
    <row r="4" spans="1:18" x14ac:dyDescent="0.25">
      <c r="A4" s="275"/>
      <c r="B4" s="274"/>
      <c r="E4" s="275"/>
      <c r="F4" s="275"/>
      <c r="G4" s="279"/>
      <c r="H4" s="275"/>
      <c r="I4" s="275"/>
      <c r="J4" s="271"/>
      <c r="K4" s="275"/>
      <c r="L4" s="273"/>
      <c r="M4" s="273"/>
      <c r="N4" s="273"/>
      <c r="O4" s="273"/>
      <c r="P4" s="273"/>
    </row>
    <row r="5" spans="1:18" ht="15" customHeight="1" x14ac:dyDescent="0.25">
      <c r="A5" s="275"/>
      <c r="B5" s="492" t="s">
        <v>239</v>
      </c>
      <c r="C5" s="492"/>
      <c r="D5" s="280"/>
      <c r="E5" s="280"/>
      <c r="F5" s="280"/>
      <c r="G5" s="280"/>
      <c r="H5" s="280"/>
      <c r="I5" s="280"/>
      <c r="J5" s="281"/>
      <c r="K5" s="282"/>
      <c r="L5" s="283" t="s">
        <v>240</v>
      </c>
      <c r="M5" s="469" t="str" cm="1">
        <f t="array" aca="1" ref="M5" ca="1">MID(CELL("filename",A1),FIND("]",CELL("filename",A1))+1,255)</f>
        <v>A16</v>
      </c>
      <c r="N5" s="469"/>
      <c r="O5" s="469"/>
      <c r="P5" s="469"/>
    </row>
    <row r="6" spans="1:18" ht="15" customHeight="1" x14ac:dyDescent="0.25">
      <c r="A6" s="275"/>
      <c r="B6" s="493" t="s">
        <v>241</v>
      </c>
      <c r="C6" s="494"/>
      <c r="D6" s="453" t="str">
        <f ca="1">IF(M6=0,"",M6)</f>
        <v/>
      </c>
      <c r="E6" s="454"/>
      <c r="F6" s="454"/>
      <c r="G6" s="454"/>
      <c r="H6" s="454"/>
      <c r="I6" s="454"/>
      <c r="J6" s="455"/>
      <c r="K6" s="284"/>
      <c r="L6" s="283" t="s">
        <v>242</v>
      </c>
      <c r="M6" s="469">
        <f ca="1">IFERROR(INDEX(Projectoverzicht!$C$19:$F$34,MATCH($M$5,Projectoverzicht!$F$19:$F$34,0),1),"")</f>
        <v>0</v>
      </c>
      <c r="N6" s="469"/>
      <c r="O6" s="469"/>
      <c r="P6" s="469"/>
      <c r="Q6" s="285"/>
      <c r="R6" s="285"/>
    </row>
    <row r="7" spans="1:18" ht="15" customHeight="1" x14ac:dyDescent="0.25">
      <c r="A7" s="275"/>
      <c r="B7" s="286" t="s">
        <v>121</v>
      </c>
      <c r="C7" s="287"/>
      <c r="D7" s="453" t="str">
        <f ca="1">IF(M7=0,"",M7)</f>
        <v/>
      </c>
      <c r="E7" s="454"/>
      <c r="F7" s="454"/>
      <c r="G7" s="454"/>
      <c r="H7" s="454"/>
      <c r="I7" s="454"/>
      <c r="J7" s="455"/>
      <c r="K7" s="284"/>
      <c r="L7" s="283" t="s">
        <v>121</v>
      </c>
      <c r="M7" s="469">
        <f ca="1">IFERROR(INDEX(Projectoverzicht!$C$19:$F$34,MATCH($M$5,Projectoverzicht!$F$19:$F$34,0),2),"")</f>
        <v>0</v>
      </c>
      <c r="N7" s="469"/>
      <c r="O7" s="469"/>
      <c r="P7" s="469"/>
      <c r="Q7" s="285"/>
      <c r="R7" s="285"/>
    </row>
    <row r="8" spans="1:18" ht="15" customHeight="1" x14ac:dyDescent="0.25">
      <c r="A8" s="275"/>
      <c r="B8" s="493" t="s">
        <v>243</v>
      </c>
      <c r="C8" s="494"/>
      <c r="D8" s="456" t="str">
        <f>IF(ISTEXT(Projectoverzicht!$C$12),Projectoverzicht!$C$12,"")</f>
        <v/>
      </c>
      <c r="E8" s="457"/>
      <c r="F8" s="457"/>
      <c r="G8" s="457"/>
      <c r="H8" s="457"/>
      <c r="I8" s="457"/>
      <c r="J8" s="458"/>
      <c r="K8" s="284"/>
      <c r="L8" s="273"/>
      <c r="M8" s="273"/>
      <c r="N8" s="273"/>
      <c r="O8" s="273"/>
      <c r="P8" s="273"/>
    </row>
    <row r="9" spans="1:18" ht="15" customHeight="1" x14ac:dyDescent="0.25">
      <c r="A9" s="275"/>
      <c r="B9" s="493" t="s">
        <v>244</v>
      </c>
      <c r="C9" s="494"/>
      <c r="D9" s="459" t="s">
        <v>66</v>
      </c>
      <c r="E9" s="460"/>
      <c r="F9" s="460"/>
      <c r="G9" s="460"/>
      <c r="H9" s="460"/>
      <c r="I9" s="460"/>
      <c r="J9" s="461"/>
      <c r="K9" s="284"/>
      <c r="L9" s="273"/>
      <c r="M9" s="273"/>
      <c r="N9" s="273"/>
      <c r="O9" s="273"/>
      <c r="P9" s="273"/>
    </row>
    <row r="10" spans="1:18" ht="15" customHeight="1" x14ac:dyDescent="0.25">
      <c r="A10" s="275"/>
      <c r="B10" s="495" t="s">
        <v>245</v>
      </c>
      <c r="C10" s="496"/>
      <c r="D10" s="459" t="s">
        <v>69</v>
      </c>
      <c r="E10" s="460"/>
      <c r="F10" s="460"/>
      <c r="G10" s="460"/>
      <c r="H10" s="460"/>
      <c r="I10" s="460"/>
      <c r="J10" s="461"/>
      <c r="K10" s="284"/>
      <c r="L10" s="273"/>
      <c r="M10" s="273"/>
      <c r="N10" s="273"/>
      <c r="O10" s="273"/>
      <c r="P10" s="273"/>
    </row>
    <row r="11" spans="1:18" ht="13.2" x14ac:dyDescent="0.25">
      <c r="A11" s="275"/>
      <c r="B11" s="288"/>
      <c r="C11" s="275"/>
      <c r="D11" s="275"/>
      <c r="E11" s="275"/>
      <c r="F11" s="275"/>
      <c r="G11" s="275"/>
      <c r="H11" s="275"/>
      <c r="I11" s="275"/>
      <c r="J11" s="275"/>
      <c r="K11" s="274"/>
      <c r="L11" s="273"/>
      <c r="M11" s="273"/>
      <c r="N11" s="273"/>
      <c r="O11" s="273"/>
      <c r="P11" s="273"/>
    </row>
    <row r="12" spans="1:18" ht="13.2" x14ac:dyDescent="0.25">
      <c r="A12" s="275"/>
      <c r="B12" s="289" t="s">
        <v>246</v>
      </c>
      <c r="C12" s="290"/>
      <c r="D12" s="291"/>
      <c r="E12" s="290"/>
      <c r="F12" s="290"/>
      <c r="G12" s="290"/>
      <c r="H12" s="290"/>
      <c r="I12" s="290"/>
      <c r="J12" s="290"/>
      <c r="K12" s="284"/>
      <c r="L12" s="273"/>
      <c r="M12" s="273"/>
      <c r="N12" s="273"/>
      <c r="O12" s="273"/>
      <c r="P12" s="273"/>
    </row>
    <row r="13" spans="1:18" ht="13.2" x14ac:dyDescent="0.25">
      <c r="A13" s="275"/>
      <c r="B13" s="289" t="s">
        <v>247</v>
      </c>
      <c r="C13" s="290"/>
      <c r="D13" s="291"/>
      <c r="E13" s="290"/>
      <c r="F13" s="290"/>
      <c r="G13" s="290"/>
      <c r="H13" s="290"/>
      <c r="I13" s="290"/>
      <c r="J13" s="290"/>
      <c r="K13" s="284"/>
      <c r="L13" s="273"/>
      <c r="M13" s="273"/>
      <c r="N13" s="273"/>
      <c r="O13" s="273"/>
      <c r="P13" s="273"/>
    </row>
    <row r="14" spans="1:18" ht="13.2" x14ac:dyDescent="0.25">
      <c r="A14" s="275"/>
      <c r="B14" s="288"/>
      <c r="C14" s="275"/>
      <c r="D14" s="275"/>
      <c r="E14" s="275"/>
      <c r="F14" s="275"/>
      <c r="G14" s="275"/>
      <c r="H14" s="275"/>
      <c r="I14" s="275"/>
      <c r="J14" s="275"/>
      <c r="K14" s="274"/>
      <c r="L14" s="273"/>
      <c r="M14" s="273"/>
      <c r="N14" s="273"/>
      <c r="O14" s="273"/>
      <c r="P14" s="273"/>
    </row>
    <row r="15" spans="1:18" ht="13.2" x14ac:dyDescent="0.25">
      <c r="A15" s="275"/>
      <c r="B15" s="289" t="s">
        <v>248</v>
      </c>
      <c r="C15" s="289" t="s">
        <v>249</v>
      </c>
      <c r="D15" s="292"/>
      <c r="E15" s="292"/>
      <c r="F15" s="292"/>
      <c r="G15" s="292"/>
      <c r="H15" s="292"/>
      <c r="I15" s="292"/>
      <c r="J15" s="292"/>
      <c r="K15" s="282"/>
      <c r="L15" s="273"/>
      <c r="M15" s="273"/>
      <c r="N15" s="273"/>
      <c r="O15" s="273"/>
      <c r="P15" s="273"/>
    </row>
    <row r="16" spans="1:18" ht="13.2" x14ac:dyDescent="0.25">
      <c r="A16" s="275"/>
      <c r="B16" s="288"/>
      <c r="C16" s="275"/>
      <c r="D16" s="275"/>
      <c r="E16" s="275"/>
      <c r="F16" s="275"/>
      <c r="G16" s="275"/>
      <c r="H16" s="275"/>
      <c r="I16" s="275"/>
      <c r="J16" s="275"/>
      <c r="K16" s="274"/>
      <c r="L16" s="273"/>
      <c r="M16" s="273"/>
      <c r="N16" s="273"/>
      <c r="O16" s="273"/>
      <c r="P16" s="273"/>
    </row>
    <row r="17" spans="1:16" ht="13.2" x14ac:dyDescent="0.25">
      <c r="A17" s="275"/>
      <c r="B17" s="330" t="s">
        <v>250</v>
      </c>
      <c r="C17" s="294" t="s">
        <v>251</v>
      </c>
      <c r="D17" s="500" t="s">
        <v>252</v>
      </c>
      <c r="E17" s="500"/>
      <c r="F17" s="295" t="s">
        <v>253</v>
      </c>
      <c r="G17" s="294" t="s">
        <v>254</v>
      </c>
      <c r="H17" s="499"/>
      <c r="I17" s="484"/>
      <c r="J17" s="295" t="s">
        <v>255</v>
      </c>
      <c r="K17" s="296"/>
      <c r="L17" s="273"/>
      <c r="M17" s="273"/>
      <c r="N17" s="273"/>
      <c r="O17" s="297"/>
      <c r="P17" s="298"/>
    </row>
    <row r="18" spans="1:16" ht="13.2" x14ac:dyDescent="0.25">
      <c r="A18" s="275"/>
      <c r="B18" s="299"/>
      <c r="C18" s="300"/>
      <c r="D18" s="485"/>
      <c r="E18" s="485"/>
      <c r="F18" s="301"/>
      <c r="G18" s="302"/>
      <c r="H18" s="486"/>
      <c r="I18" s="487"/>
      <c r="J18" s="303">
        <f t="shared" ref="J18:J39" si="0">F18*G18</f>
        <v>0</v>
      </c>
      <c r="K18" s="284"/>
      <c r="L18" s="273"/>
      <c r="M18" s="273"/>
      <c r="N18" s="273"/>
      <c r="O18" s="273"/>
      <c r="P18" s="273"/>
    </row>
    <row r="19" spans="1:16" ht="13.2" x14ac:dyDescent="0.25">
      <c r="A19" s="275"/>
      <c r="B19" s="299"/>
      <c r="C19" s="300"/>
      <c r="D19" s="485"/>
      <c r="E19" s="485"/>
      <c r="F19" s="301"/>
      <c r="G19" s="302"/>
      <c r="H19" s="486"/>
      <c r="I19" s="487"/>
      <c r="J19" s="303">
        <f t="shared" si="0"/>
        <v>0</v>
      </c>
      <c r="K19" s="284"/>
      <c r="L19" s="273"/>
      <c r="M19" s="273"/>
      <c r="N19" s="273"/>
      <c r="O19" s="273"/>
      <c r="P19" s="273"/>
    </row>
    <row r="20" spans="1:16" ht="13.2" x14ac:dyDescent="0.25">
      <c r="A20" s="275"/>
      <c r="B20" s="299"/>
      <c r="C20" s="300"/>
      <c r="D20" s="485"/>
      <c r="E20" s="485"/>
      <c r="F20" s="301"/>
      <c r="G20" s="302"/>
      <c r="H20" s="486"/>
      <c r="I20" s="487"/>
      <c r="J20" s="303">
        <f t="shared" si="0"/>
        <v>0</v>
      </c>
      <c r="K20" s="284"/>
      <c r="L20" s="273"/>
      <c r="M20" s="273"/>
      <c r="N20" s="273"/>
      <c r="O20" s="273"/>
      <c r="P20" s="273"/>
    </row>
    <row r="21" spans="1:16" ht="13.2" x14ac:dyDescent="0.25">
      <c r="A21" s="275"/>
      <c r="B21" s="299"/>
      <c r="C21" s="300"/>
      <c r="D21" s="485"/>
      <c r="E21" s="485"/>
      <c r="F21" s="301"/>
      <c r="G21" s="302"/>
      <c r="H21" s="486"/>
      <c r="I21" s="487"/>
      <c r="J21" s="303">
        <f t="shared" si="0"/>
        <v>0</v>
      </c>
      <c r="K21" s="284"/>
      <c r="L21" s="273"/>
      <c r="M21" s="273"/>
      <c r="N21" s="273"/>
      <c r="O21" s="273"/>
      <c r="P21" s="273"/>
    </row>
    <row r="22" spans="1:16" ht="13.2" x14ac:dyDescent="0.25">
      <c r="A22" s="275"/>
      <c r="B22" s="299"/>
      <c r="C22" s="300"/>
      <c r="D22" s="485"/>
      <c r="E22" s="485"/>
      <c r="F22" s="301"/>
      <c r="G22" s="302"/>
      <c r="H22" s="486"/>
      <c r="I22" s="487"/>
      <c r="J22" s="303">
        <f t="shared" si="0"/>
        <v>0</v>
      </c>
      <c r="K22" s="284"/>
      <c r="L22" s="273"/>
      <c r="M22" s="273"/>
      <c r="N22" s="273"/>
      <c r="O22" s="273"/>
      <c r="P22" s="273"/>
    </row>
    <row r="23" spans="1:16" ht="13.2" x14ac:dyDescent="0.25">
      <c r="A23" s="275"/>
      <c r="B23" s="299"/>
      <c r="C23" s="300"/>
      <c r="D23" s="485"/>
      <c r="E23" s="485"/>
      <c r="F23" s="301"/>
      <c r="G23" s="302"/>
      <c r="H23" s="486"/>
      <c r="I23" s="487"/>
      <c r="J23" s="303">
        <f t="shared" si="0"/>
        <v>0</v>
      </c>
      <c r="K23" s="284"/>
      <c r="L23" s="273"/>
      <c r="M23" s="273"/>
      <c r="N23" s="273"/>
      <c r="O23" s="273"/>
      <c r="P23" s="273"/>
    </row>
    <row r="24" spans="1:16" ht="13.2" x14ac:dyDescent="0.25">
      <c r="A24" s="275"/>
      <c r="B24" s="299"/>
      <c r="C24" s="300"/>
      <c r="D24" s="485"/>
      <c r="E24" s="485"/>
      <c r="F24" s="301"/>
      <c r="G24" s="302"/>
      <c r="H24" s="486"/>
      <c r="I24" s="487"/>
      <c r="J24" s="303">
        <f t="shared" si="0"/>
        <v>0</v>
      </c>
      <c r="K24" s="284"/>
      <c r="L24" s="273"/>
      <c r="M24" s="273"/>
      <c r="N24" s="273"/>
      <c r="O24" s="273"/>
      <c r="P24" s="273"/>
    </row>
    <row r="25" spans="1:16" ht="13.2" x14ac:dyDescent="0.25">
      <c r="A25" s="275"/>
      <c r="B25" s="299"/>
      <c r="C25" s="300"/>
      <c r="D25" s="485"/>
      <c r="E25" s="485"/>
      <c r="F25" s="301"/>
      <c r="G25" s="302"/>
      <c r="H25" s="486"/>
      <c r="I25" s="487"/>
      <c r="J25" s="303">
        <f t="shared" si="0"/>
        <v>0</v>
      </c>
      <c r="K25" s="284"/>
      <c r="L25" s="273"/>
      <c r="M25" s="273"/>
      <c r="N25" s="273"/>
      <c r="O25" s="273"/>
      <c r="P25" s="273"/>
    </row>
    <row r="26" spans="1:16" ht="13.2" x14ac:dyDescent="0.25">
      <c r="A26" s="275"/>
      <c r="B26" s="299"/>
      <c r="C26" s="300"/>
      <c r="D26" s="485"/>
      <c r="E26" s="485"/>
      <c r="F26" s="301"/>
      <c r="G26" s="302"/>
      <c r="H26" s="486"/>
      <c r="I26" s="487"/>
      <c r="J26" s="303">
        <f t="shared" si="0"/>
        <v>0</v>
      </c>
      <c r="K26" s="284"/>
      <c r="L26" s="273"/>
      <c r="M26" s="273"/>
      <c r="N26" s="273"/>
      <c r="O26" s="273"/>
      <c r="P26" s="273"/>
    </row>
    <row r="27" spans="1:16" ht="13.2" x14ac:dyDescent="0.25">
      <c r="A27" s="275"/>
      <c r="B27" s="299"/>
      <c r="C27" s="300"/>
      <c r="D27" s="485"/>
      <c r="E27" s="485"/>
      <c r="F27" s="301"/>
      <c r="G27" s="302"/>
      <c r="H27" s="486"/>
      <c r="I27" s="487"/>
      <c r="J27" s="303">
        <f t="shared" si="0"/>
        <v>0</v>
      </c>
      <c r="K27" s="284"/>
      <c r="L27" s="273"/>
      <c r="M27" s="273"/>
      <c r="N27" s="273"/>
      <c r="O27" s="273"/>
      <c r="P27" s="273"/>
    </row>
    <row r="28" spans="1:16" ht="13.2" x14ac:dyDescent="0.25">
      <c r="A28" s="275"/>
      <c r="B28" s="299"/>
      <c r="C28" s="300"/>
      <c r="D28" s="485"/>
      <c r="E28" s="485"/>
      <c r="F28" s="301"/>
      <c r="G28" s="302"/>
      <c r="H28" s="486"/>
      <c r="I28" s="487"/>
      <c r="J28" s="303">
        <f t="shared" si="0"/>
        <v>0</v>
      </c>
      <c r="K28" s="284"/>
      <c r="L28" s="273"/>
      <c r="M28" s="273"/>
      <c r="N28" s="273"/>
      <c r="O28" s="273"/>
      <c r="P28" s="273"/>
    </row>
    <row r="29" spans="1:16" ht="13.2" x14ac:dyDescent="0.25">
      <c r="A29" s="275"/>
      <c r="B29" s="299"/>
      <c r="C29" s="300"/>
      <c r="D29" s="485"/>
      <c r="E29" s="485"/>
      <c r="F29" s="301"/>
      <c r="G29" s="302"/>
      <c r="H29" s="486"/>
      <c r="I29" s="487"/>
      <c r="J29" s="303">
        <f t="shared" si="0"/>
        <v>0</v>
      </c>
      <c r="K29" s="284"/>
      <c r="L29" s="273"/>
      <c r="M29" s="273"/>
      <c r="N29" s="273"/>
      <c r="O29" s="273"/>
      <c r="P29" s="273"/>
    </row>
    <row r="30" spans="1:16" ht="13.2" x14ac:dyDescent="0.25">
      <c r="A30" s="275"/>
      <c r="B30" s="299"/>
      <c r="C30" s="300"/>
      <c r="D30" s="485"/>
      <c r="E30" s="485"/>
      <c r="F30" s="301"/>
      <c r="G30" s="302"/>
      <c r="H30" s="486"/>
      <c r="I30" s="487"/>
      <c r="J30" s="303">
        <f t="shared" si="0"/>
        <v>0</v>
      </c>
      <c r="K30" s="284"/>
      <c r="L30" s="273"/>
      <c r="M30" s="273"/>
      <c r="N30" s="273"/>
      <c r="O30" s="273"/>
      <c r="P30" s="273"/>
    </row>
    <row r="31" spans="1:16" ht="13.2" x14ac:dyDescent="0.25">
      <c r="A31" s="275"/>
      <c r="B31" s="299"/>
      <c r="C31" s="300"/>
      <c r="D31" s="485"/>
      <c r="E31" s="485"/>
      <c r="F31" s="301"/>
      <c r="G31" s="302"/>
      <c r="H31" s="486"/>
      <c r="I31" s="487"/>
      <c r="J31" s="303">
        <f t="shared" si="0"/>
        <v>0</v>
      </c>
      <c r="K31" s="284"/>
      <c r="L31" s="273"/>
      <c r="M31" s="273"/>
      <c r="N31" s="273"/>
      <c r="O31" s="273"/>
      <c r="P31" s="273"/>
    </row>
    <row r="32" spans="1:16" ht="13.2" x14ac:dyDescent="0.25">
      <c r="A32" s="275"/>
      <c r="B32" s="299"/>
      <c r="C32" s="300"/>
      <c r="D32" s="485"/>
      <c r="E32" s="485"/>
      <c r="F32" s="301"/>
      <c r="G32" s="302"/>
      <c r="H32" s="486"/>
      <c r="I32" s="487"/>
      <c r="J32" s="303">
        <f t="shared" si="0"/>
        <v>0</v>
      </c>
      <c r="K32" s="284"/>
      <c r="L32" s="273"/>
      <c r="M32" s="273"/>
      <c r="N32" s="273"/>
      <c r="O32" s="273"/>
      <c r="P32" s="273"/>
    </row>
    <row r="33" spans="1:18" ht="13.2" x14ac:dyDescent="0.25">
      <c r="A33" s="275"/>
      <c r="B33" s="299"/>
      <c r="C33" s="300"/>
      <c r="D33" s="485"/>
      <c r="E33" s="485"/>
      <c r="F33" s="301"/>
      <c r="G33" s="302"/>
      <c r="H33" s="486"/>
      <c r="I33" s="487"/>
      <c r="J33" s="303">
        <f t="shared" si="0"/>
        <v>0</v>
      </c>
      <c r="K33" s="284"/>
      <c r="L33" s="273"/>
      <c r="M33" s="273"/>
      <c r="N33" s="273"/>
      <c r="O33" s="273"/>
      <c r="P33" s="273"/>
    </row>
    <row r="34" spans="1:18" ht="13.2" x14ac:dyDescent="0.25">
      <c r="A34" s="275"/>
      <c r="B34" s="299"/>
      <c r="C34" s="300"/>
      <c r="D34" s="485"/>
      <c r="E34" s="485"/>
      <c r="F34" s="301"/>
      <c r="G34" s="302"/>
      <c r="H34" s="486"/>
      <c r="I34" s="487"/>
      <c r="J34" s="303">
        <f t="shared" si="0"/>
        <v>0</v>
      </c>
      <c r="K34" s="284"/>
      <c r="L34" s="273"/>
      <c r="M34" s="273"/>
      <c r="N34" s="273"/>
      <c r="O34" s="273"/>
      <c r="P34" s="273"/>
    </row>
    <row r="35" spans="1:18" ht="13.2" x14ac:dyDescent="0.25">
      <c r="A35" s="275"/>
      <c r="B35" s="299"/>
      <c r="C35" s="300"/>
      <c r="D35" s="485"/>
      <c r="E35" s="485"/>
      <c r="F35" s="301"/>
      <c r="G35" s="302"/>
      <c r="H35" s="486"/>
      <c r="I35" s="487"/>
      <c r="J35" s="303">
        <f t="shared" si="0"/>
        <v>0</v>
      </c>
      <c r="K35" s="284"/>
      <c r="L35" s="273"/>
      <c r="M35" s="273"/>
      <c r="N35" s="273"/>
      <c r="O35" s="273"/>
      <c r="P35" s="273"/>
    </row>
    <row r="36" spans="1:18" ht="13.2" x14ac:dyDescent="0.25">
      <c r="A36" s="275"/>
      <c r="B36" s="299"/>
      <c r="C36" s="300"/>
      <c r="D36" s="485"/>
      <c r="E36" s="485"/>
      <c r="F36" s="301"/>
      <c r="G36" s="302"/>
      <c r="H36" s="486"/>
      <c r="I36" s="487"/>
      <c r="J36" s="303">
        <f t="shared" si="0"/>
        <v>0</v>
      </c>
      <c r="K36" s="284"/>
      <c r="L36" s="273"/>
      <c r="M36" s="273"/>
      <c r="N36" s="273"/>
      <c r="O36" s="273"/>
      <c r="P36" s="273"/>
    </row>
    <row r="37" spans="1:18" ht="13.2" x14ac:dyDescent="0.25">
      <c r="A37" s="275"/>
      <c r="B37" s="299"/>
      <c r="C37" s="300"/>
      <c r="D37" s="485"/>
      <c r="E37" s="485"/>
      <c r="F37" s="301"/>
      <c r="G37" s="302"/>
      <c r="H37" s="486"/>
      <c r="I37" s="487"/>
      <c r="J37" s="303">
        <f t="shared" si="0"/>
        <v>0</v>
      </c>
      <c r="K37" s="284"/>
      <c r="L37" s="273"/>
      <c r="M37" s="273"/>
      <c r="N37" s="273"/>
      <c r="O37" s="273"/>
      <c r="P37" s="273"/>
    </row>
    <row r="38" spans="1:18" ht="13.2" x14ac:dyDescent="0.25">
      <c r="A38" s="275"/>
      <c r="B38" s="299"/>
      <c r="C38" s="300"/>
      <c r="D38" s="485"/>
      <c r="E38" s="485"/>
      <c r="F38" s="301"/>
      <c r="G38" s="302"/>
      <c r="H38" s="486"/>
      <c r="I38" s="487"/>
      <c r="J38" s="303">
        <f t="shared" si="0"/>
        <v>0</v>
      </c>
      <c r="K38" s="284"/>
      <c r="L38" s="273"/>
      <c r="M38" s="273"/>
      <c r="N38" s="273"/>
      <c r="O38" s="273"/>
      <c r="P38" s="273"/>
    </row>
    <row r="39" spans="1:18" ht="13.2" x14ac:dyDescent="0.25">
      <c r="A39" s="275"/>
      <c r="B39" s="299"/>
      <c r="C39" s="300"/>
      <c r="D39" s="485"/>
      <c r="E39" s="485"/>
      <c r="F39" s="301"/>
      <c r="G39" s="302"/>
      <c r="H39" s="486"/>
      <c r="I39" s="487"/>
      <c r="J39" s="303">
        <f t="shared" si="0"/>
        <v>0</v>
      </c>
      <c r="K39" s="284"/>
      <c r="L39" s="273"/>
      <c r="M39" s="273"/>
      <c r="N39" s="273"/>
      <c r="O39" s="273"/>
      <c r="P39" s="273"/>
    </row>
    <row r="40" spans="1:18" x14ac:dyDescent="0.25">
      <c r="A40" s="275"/>
      <c r="B40" s="275"/>
      <c r="D40" s="275"/>
      <c r="E40" s="275"/>
      <c r="F40" s="275"/>
      <c r="G40" s="275"/>
      <c r="H40" s="304"/>
      <c r="I40" s="304" t="s">
        <v>256</v>
      </c>
      <c r="J40" s="305">
        <f>SUM(J18:J39)</f>
        <v>0</v>
      </c>
      <c r="K40" s="284"/>
      <c r="L40" s="273"/>
      <c r="M40" s="273"/>
      <c r="N40" s="273"/>
      <c r="O40" s="273"/>
      <c r="P40" s="273"/>
    </row>
    <row r="41" spans="1:18" x14ac:dyDescent="0.25">
      <c r="A41" s="275"/>
      <c r="B41" s="275"/>
      <c r="D41" s="275"/>
      <c r="E41" s="275"/>
      <c r="F41" s="275"/>
      <c r="G41" s="275"/>
      <c r="H41" s="304"/>
      <c r="I41" s="304" t="s">
        <v>257</v>
      </c>
      <c r="J41" s="303">
        <f>IF(D10='Gegevens en Lijsten'!I12,J40*0.5,0)</f>
        <v>0</v>
      </c>
      <c r="K41" s="284"/>
      <c r="L41" s="273"/>
      <c r="M41" s="273"/>
      <c r="N41" s="273"/>
      <c r="O41" s="273"/>
      <c r="P41" s="273"/>
    </row>
    <row r="42" spans="1:18" x14ac:dyDescent="0.25">
      <c r="A42" s="275"/>
      <c r="B42" s="275"/>
      <c r="D42" s="275"/>
      <c r="E42" s="275"/>
      <c r="F42" s="275"/>
      <c r="G42" s="275"/>
      <c r="H42" s="275"/>
      <c r="I42" s="288"/>
      <c r="J42" s="288"/>
      <c r="K42" s="284"/>
      <c r="L42" s="273"/>
      <c r="M42" s="273"/>
      <c r="N42" s="273"/>
      <c r="O42" s="273"/>
      <c r="P42" s="273"/>
    </row>
    <row r="43" spans="1:18" x14ac:dyDescent="0.25">
      <c r="A43" s="275"/>
      <c r="B43" s="275"/>
      <c r="D43" s="275"/>
      <c r="E43" s="275"/>
      <c r="F43" s="275"/>
      <c r="G43" s="275"/>
      <c r="H43" s="275"/>
      <c r="I43" s="306" t="s">
        <v>258</v>
      </c>
      <c r="J43" s="305">
        <f>J40+J41</f>
        <v>0</v>
      </c>
      <c r="K43" s="284"/>
      <c r="L43" s="273"/>
      <c r="M43" s="273"/>
      <c r="N43" s="273"/>
      <c r="O43" s="273"/>
      <c r="P43" s="273"/>
    </row>
    <row r="44" spans="1:18" ht="13.2" x14ac:dyDescent="0.25">
      <c r="A44" s="275"/>
      <c r="B44" s="307"/>
      <c r="C44" s="288"/>
      <c r="D44" s="275"/>
      <c r="E44" s="275"/>
      <c r="F44" s="275"/>
      <c r="G44" s="275"/>
      <c r="H44" s="275"/>
      <c r="I44" s="275"/>
      <c r="J44" s="288"/>
      <c r="K44" s="308"/>
      <c r="L44" s="309"/>
      <c r="M44" s="309"/>
      <c r="N44" s="309"/>
      <c r="O44" s="273"/>
      <c r="P44" s="273"/>
    </row>
    <row r="45" spans="1:18" ht="13.2" x14ac:dyDescent="0.25">
      <c r="A45" s="275"/>
      <c r="B45" s="289" t="s">
        <v>259</v>
      </c>
      <c r="C45" s="289" t="s">
        <v>260</v>
      </c>
      <c r="D45" s="289"/>
      <c r="E45" s="292"/>
      <c r="F45" s="292"/>
      <c r="G45" s="292"/>
      <c r="H45" s="292"/>
      <c r="I45" s="292"/>
      <c r="J45" s="292"/>
      <c r="K45" s="284"/>
      <c r="L45" s="273"/>
      <c r="M45" s="273"/>
      <c r="N45" s="273"/>
      <c r="O45" s="273"/>
      <c r="P45" s="273"/>
    </row>
    <row r="46" spans="1:18" ht="13.2" x14ac:dyDescent="0.25">
      <c r="A46" s="275"/>
      <c r="B46" s="288"/>
      <c r="C46" s="288"/>
      <c r="D46" s="288"/>
      <c r="E46" s="275"/>
      <c r="F46" s="275"/>
      <c r="G46" s="275"/>
      <c r="H46" s="275"/>
      <c r="I46" s="275"/>
      <c r="J46" s="275"/>
      <c r="K46" s="275"/>
      <c r="L46" s="273"/>
      <c r="M46" s="273"/>
      <c r="N46" s="273"/>
      <c r="O46" s="273"/>
      <c r="P46" s="273"/>
    </row>
    <row r="47" spans="1:18" ht="13.2" x14ac:dyDescent="0.25">
      <c r="A47" s="275"/>
      <c r="B47" s="288" t="s">
        <v>261</v>
      </c>
      <c r="C47" s="310" t="s">
        <v>262</v>
      </c>
      <c r="D47" s="311"/>
      <c r="E47" s="275"/>
      <c r="F47" s="275"/>
      <c r="G47" s="275"/>
      <c r="H47" s="275"/>
      <c r="I47" s="275"/>
      <c r="J47" s="311"/>
      <c r="K47" s="311"/>
      <c r="L47" s="298"/>
      <c r="M47" s="298"/>
      <c r="N47" s="298"/>
      <c r="O47" s="298"/>
      <c r="P47" s="273"/>
    </row>
    <row r="48" spans="1:18" ht="26.4" x14ac:dyDescent="0.25">
      <c r="A48" s="275"/>
      <c r="B48" s="330" t="s">
        <v>250</v>
      </c>
      <c r="C48" s="312" t="s">
        <v>263</v>
      </c>
      <c r="D48" s="313" t="s">
        <v>264</v>
      </c>
      <c r="E48" s="314" t="s">
        <v>265</v>
      </c>
      <c r="F48" s="315" t="s">
        <v>266</v>
      </c>
      <c r="G48" s="316"/>
      <c r="H48" s="317"/>
      <c r="I48" s="317"/>
      <c r="J48" s="313" t="s">
        <v>255</v>
      </c>
      <c r="K48" s="274"/>
      <c r="L48" s="298"/>
      <c r="M48" s="298"/>
      <c r="N48" s="298"/>
      <c r="O48" s="298"/>
      <c r="P48" s="298"/>
      <c r="R48" s="318"/>
    </row>
    <row r="49" spans="1:17" ht="13.2" x14ac:dyDescent="0.25">
      <c r="A49" s="275"/>
      <c r="B49" s="319"/>
      <c r="C49" s="320"/>
      <c r="D49" s="321"/>
      <c r="E49" s="322"/>
      <c r="F49" s="323"/>
      <c r="G49" s="324"/>
      <c r="H49" s="325"/>
      <c r="I49" s="325"/>
      <c r="J49" s="303">
        <f t="shared" ref="J49:J63" si="1">IF(ISNUMBER(E49),IF(AND(D49&gt;openstellingsdatum_regeling,ISNUMBER(E49),ISNUMBER(F49)),E49*((Project_einddatum-D49)/(F49*365)),0),0)</f>
        <v>0</v>
      </c>
      <c r="K49" s="32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73"/>
      <c r="M49" s="273"/>
      <c r="N49" s="273"/>
      <c r="O49" s="273"/>
      <c r="P49" s="273"/>
      <c r="Q49" s="327"/>
    </row>
    <row r="50" spans="1:17" ht="13.2" x14ac:dyDescent="0.25">
      <c r="A50" s="275"/>
      <c r="B50" s="319"/>
      <c r="C50" s="320"/>
      <c r="D50" s="321"/>
      <c r="E50" s="322"/>
      <c r="F50" s="323"/>
      <c r="G50" s="324"/>
      <c r="H50" s="325"/>
      <c r="I50" s="325"/>
      <c r="J50" s="303">
        <f t="shared" si="1"/>
        <v>0</v>
      </c>
      <c r="K50" s="326" t="str">
        <f t="shared" si="2"/>
        <v/>
      </c>
      <c r="L50" s="273"/>
      <c r="M50" s="273"/>
      <c r="N50" s="273"/>
      <c r="O50" s="273"/>
      <c r="P50" s="273"/>
    </row>
    <row r="51" spans="1:17" ht="13.2" x14ac:dyDescent="0.25">
      <c r="A51" s="275"/>
      <c r="B51" s="319"/>
      <c r="C51" s="320"/>
      <c r="D51" s="321"/>
      <c r="E51" s="322"/>
      <c r="F51" s="323"/>
      <c r="G51" s="324"/>
      <c r="H51" s="325"/>
      <c r="I51" s="325"/>
      <c r="J51" s="303">
        <f t="shared" si="1"/>
        <v>0</v>
      </c>
      <c r="K51" s="326" t="str">
        <f t="shared" si="2"/>
        <v/>
      </c>
      <c r="L51" s="273"/>
      <c r="M51" s="273"/>
      <c r="N51" s="273"/>
      <c r="O51" s="273"/>
      <c r="P51" s="273"/>
    </row>
    <row r="52" spans="1:17" ht="13.2" x14ac:dyDescent="0.25">
      <c r="A52" s="275"/>
      <c r="B52" s="319"/>
      <c r="C52" s="320"/>
      <c r="D52" s="321"/>
      <c r="E52" s="322"/>
      <c r="F52" s="323"/>
      <c r="G52" s="324"/>
      <c r="H52" s="325"/>
      <c r="I52" s="325"/>
      <c r="J52" s="303">
        <f t="shared" si="1"/>
        <v>0</v>
      </c>
      <c r="K52" s="326" t="str">
        <f t="shared" si="2"/>
        <v/>
      </c>
      <c r="L52" s="273"/>
      <c r="M52" s="273"/>
      <c r="N52" s="273"/>
      <c r="O52" s="273"/>
      <c r="P52" s="273"/>
    </row>
    <row r="53" spans="1:17" ht="13.2" x14ac:dyDescent="0.25">
      <c r="A53" s="275"/>
      <c r="B53" s="319"/>
      <c r="C53" s="320"/>
      <c r="D53" s="321"/>
      <c r="E53" s="322"/>
      <c r="F53" s="323"/>
      <c r="G53" s="324"/>
      <c r="H53" s="325"/>
      <c r="I53" s="325"/>
      <c r="J53" s="303">
        <f t="shared" si="1"/>
        <v>0</v>
      </c>
      <c r="K53" s="326" t="str">
        <f t="shared" si="2"/>
        <v/>
      </c>
      <c r="L53" s="273"/>
      <c r="M53" s="273"/>
      <c r="N53" s="273"/>
      <c r="O53" s="273"/>
      <c r="P53" s="273"/>
    </row>
    <row r="54" spans="1:17" ht="13.2" x14ac:dyDescent="0.25">
      <c r="A54" s="275"/>
      <c r="B54" s="319"/>
      <c r="C54" s="320"/>
      <c r="D54" s="321"/>
      <c r="E54" s="322"/>
      <c r="F54" s="323"/>
      <c r="G54" s="324"/>
      <c r="H54" s="325"/>
      <c r="I54" s="325"/>
      <c r="J54" s="303">
        <f t="shared" si="1"/>
        <v>0</v>
      </c>
      <c r="K54" s="326" t="str">
        <f t="shared" si="2"/>
        <v/>
      </c>
      <c r="L54" s="273"/>
      <c r="M54" s="273"/>
      <c r="N54" s="273"/>
      <c r="O54" s="273"/>
      <c r="P54" s="273"/>
    </row>
    <row r="55" spans="1:17" ht="13.2" x14ac:dyDescent="0.25">
      <c r="A55" s="275"/>
      <c r="B55" s="319"/>
      <c r="C55" s="320"/>
      <c r="D55" s="321"/>
      <c r="E55" s="322"/>
      <c r="F55" s="323"/>
      <c r="G55" s="324"/>
      <c r="H55" s="325"/>
      <c r="I55" s="325"/>
      <c r="J55" s="303">
        <f t="shared" si="1"/>
        <v>0</v>
      </c>
      <c r="K55" s="326" t="str">
        <f t="shared" si="2"/>
        <v/>
      </c>
      <c r="L55" s="273"/>
      <c r="M55" s="273"/>
      <c r="N55" s="273"/>
      <c r="O55" s="273"/>
      <c r="P55" s="273"/>
    </row>
    <row r="56" spans="1:17" ht="13.2" x14ac:dyDescent="0.25">
      <c r="A56" s="275"/>
      <c r="B56" s="319"/>
      <c r="C56" s="320"/>
      <c r="D56" s="321"/>
      <c r="E56" s="322"/>
      <c r="F56" s="323"/>
      <c r="G56" s="324"/>
      <c r="H56" s="325"/>
      <c r="I56" s="325"/>
      <c r="J56" s="303">
        <f t="shared" si="1"/>
        <v>0</v>
      </c>
      <c r="K56" s="326" t="str">
        <f t="shared" si="2"/>
        <v/>
      </c>
      <c r="L56" s="273"/>
      <c r="M56" s="273"/>
      <c r="N56" s="273"/>
      <c r="O56" s="273"/>
      <c r="P56" s="273"/>
    </row>
    <row r="57" spans="1:17" ht="13.2" x14ac:dyDescent="0.25">
      <c r="A57" s="275"/>
      <c r="B57" s="319"/>
      <c r="C57" s="320"/>
      <c r="D57" s="321"/>
      <c r="E57" s="322"/>
      <c r="F57" s="323"/>
      <c r="G57" s="324"/>
      <c r="H57" s="325"/>
      <c r="I57" s="325"/>
      <c r="J57" s="303">
        <f t="shared" si="1"/>
        <v>0</v>
      </c>
      <c r="K57" s="326" t="str">
        <f t="shared" si="2"/>
        <v/>
      </c>
      <c r="L57" s="273"/>
      <c r="M57" s="273"/>
      <c r="N57" s="273"/>
      <c r="O57" s="273"/>
      <c r="P57" s="273"/>
    </row>
    <row r="58" spans="1:17" ht="13.2" x14ac:dyDescent="0.25">
      <c r="A58" s="275"/>
      <c r="B58" s="319"/>
      <c r="C58" s="320"/>
      <c r="D58" s="321"/>
      <c r="E58" s="322"/>
      <c r="F58" s="323"/>
      <c r="G58" s="324"/>
      <c r="H58" s="325"/>
      <c r="I58" s="325"/>
      <c r="J58" s="303">
        <f t="shared" si="1"/>
        <v>0</v>
      </c>
      <c r="K58" s="326" t="str">
        <f t="shared" si="2"/>
        <v/>
      </c>
      <c r="L58" s="273"/>
      <c r="M58" s="273"/>
      <c r="N58" s="273"/>
      <c r="O58" s="273"/>
      <c r="P58" s="273"/>
    </row>
    <row r="59" spans="1:17" ht="13.2" x14ac:dyDescent="0.25">
      <c r="A59" s="275"/>
      <c r="B59" s="319"/>
      <c r="C59" s="320"/>
      <c r="D59" s="321"/>
      <c r="E59" s="322"/>
      <c r="F59" s="323"/>
      <c r="G59" s="324"/>
      <c r="H59" s="325"/>
      <c r="I59" s="325"/>
      <c r="J59" s="303">
        <f t="shared" si="1"/>
        <v>0</v>
      </c>
      <c r="K59" s="326" t="str">
        <f t="shared" si="2"/>
        <v/>
      </c>
      <c r="L59" s="273"/>
      <c r="M59" s="273"/>
      <c r="N59" s="273"/>
      <c r="O59" s="273"/>
      <c r="P59" s="273"/>
    </row>
    <row r="60" spans="1:17" ht="13.2" x14ac:dyDescent="0.25">
      <c r="A60" s="275"/>
      <c r="B60" s="319"/>
      <c r="C60" s="320"/>
      <c r="D60" s="321"/>
      <c r="E60" s="322"/>
      <c r="F60" s="323"/>
      <c r="G60" s="324"/>
      <c r="H60" s="325"/>
      <c r="I60" s="325"/>
      <c r="J60" s="303">
        <f t="shared" si="1"/>
        <v>0</v>
      </c>
      <c r="K60" s="326" t="str">
        <f t="shared" si="2"/>
        <v/>
      </c>
      <c r="L60" s="273"/>
      <c r="M60" s="273"/>
      <c r="N60" s="273"/>
      <c r="O60" s="273"/>
      <c r="P60" s="273"/>
    </row>
    <row r="61" spans="1:17" ht="13.2" x14ac:dyDescent="0.25">
      <c r="A61" s="275"/>
      <c r="B61" s="319"/>
      <c r="C61" s="320"/>
      <c r="D61" s="321"/>
      <c r="E61" s="322"/>
      <c r="F61" s="323"/>
      <c r="G61" s="324"/>
      <c r="H61" s="325"/>
      <c r="I61" s="325"/>
      <c r="J61" s="303">
        <f t="shared" si="1"/>
        <v>0</v>
      </c>
      <c r="K61" s="326" t="str">
        <f t="shared" si="2"/>
        <v/>
      </c>
      <c r="L61" s="273"/>
      <c r="M61" s="273"/>
      <c r="N61" s="273"/>
      <c r="O61" s="273"/>
      <c r="P61" s="273"/>
    </row>
    <row r="62" spans="1:17" ht="13.2" x14ac:dyDescent="0.25">
      <c r="A62" s="275"/>
      <c r="B62" s="319"/>
      <c r="C62" s="320"/>
      <c r="D62" s="321"/>
      <c r="E62" s="322"/>
      <c r="F62" s="323"/>
      <c r="G62" s="324"/>
      <c r="H62" s="325"/>
      <c r="I62" s="325"/>
      <c r="J62" s="303">
        <f t="shared" si="1"/>
        <v>0</v>
      </c>
      <c r="K62" s="326" t="str">
        <f t="shared" si="2"/>
        <v/>
      </c>
      <c r="L62" s="273"/>
      <c r="M62" s="273"/>
      <c r="N62" s="273"/>
      <c r="O62" s="273"/>
      <c r="P62" s="273"/>
    </row>
    <row r="63" spans="1:17" ht="13.2" x14ac:dyDescent="0.25">
      <c r="A63" s="275"/>
      <c r="B63" s="319"/>
      <c r="C63" s="320"/>
      <c r="D63" s="321"/>
      <c r="E63" s="322"/>
      <c r="F63" s="323"/>
      <c r="G63" s="324"/>
      <c r="H63" s="325"/>
      <c r="I63" s="325"/>
      <c r="J63" s="303">
        <f t="shared" si="1"/>
        <v>0</v>
      </c>
      <c r="K63" s="326" t="str">
        <f t="shared" si="2"/>
        <v/>
      </c>
      <c r="L63" s="273"/>
      <c r="M63" s="273"/>
      <c r="N63" s="273"/>
      <c r="O63" s="273"/>
      <c r="P63" s="273"/>
    </row>
    <row r="64" spans="1:17" ht="13.2" x14ac:dyDescent="0.25">
      <c r="A64" s="275"/>
      <c r="B64" s="275"/>
      <c r="C64" s="288" t="s">
        <v>267</v>
      </c>
      <c r="D64" s="288"/>
      <c r="E64" s="288"/>
      <c r="F64" s="288"/>
      <c r="G64" s="288"/>
      <c r="H64" s="288"/>
      <c r="I64" s="288"/>
      <c r="J64" s="305">
        <f>SUM(J49:J63)</f>
        <v>0</v>
      </c>
      <c r="K64" s="274"/>
      <c r="L64" s="273"/>
      <c r="M64" s="273"/>
      <c r="N64" s="273"/>
      <c r="O64" s="273"/>
      <c r="P64" s="273"/>
    </row>
    <row r="65" spans="1:19" ht="13.2" x14ac:dyDescent="0.25">
      <c r="A65" s="275"/>
      <c r="B65" s="275"/>
      <c r="C65" s="311"/>
      <c r="D65" s="275"/>
      <c r="E65" s="275"/>
      <c r="F65" s="275"/>
      <c r="G65" s="275"/>
      <c r="H65" s="275"/>
      <c r="I65" s="275"/>
      <c r="J65" s="275"/>
      <c r="K65" s="275"/>
      <c r="L65" s="273"/>
      <c r="M65" s="273"/>
      <c r="N65" s="273"/>
      <c r="O65" s="273"/>
      <c r="P65" s="273"/>
    </row>
    <row r="66" spans="1:19" ht="12.75" customHeight="1" x14ac:dyDescent="0.25">
      <c r="A66" s="275"/>
      <c r="B66" s="288" t="s">
        <v>268</v>
      </c>
      <c r="C66" s="310" t="s">
        <v>269</v>
      </c>
      <c r="D66" s="311"/>
      <c r="E66" s="275"/>
      <c r="F66" s="328"/>
      <c r="G66" s="328"/>
      <c r="H66" s="311"/>
      <c r="I66" s="311"/>
      <c r="J66" s="311"/>
      <c r="K66" s="311"/>
      <c r="L66" s="298"/>
      <c r="M66" s="298"/>
      <c r="N66" s="298"/>
      <c r="O66" s="298"/>
      <c r="P66" s="298"/>
    </row>
    <row r="67" spans="1:19" ht="26.4" x14ac:dyDescent="0.25">
      <c r="A67" s="275"/>
      <c r="B67" s="330" t="s">
        <v>250</v>
      </c>
      <c r="C67" s="329" t="s">
        <v>263</v>
      </c>
      <c r="D67" s="330" t="s">
        <v>270</v>
      </c>
      <c r="E67" s="314" t="s">
        <v>271</v>
      </c>
      <c r="F67" s="315" t="s">
        <v>272</v>
      </c>
      <c r="G67" s="315" t="s">
        <v>273</v>
      </c>
      <c r="H67" s="315" t="s">
        <v>274</v>
      </c>
      <c r="I67" s="316" t="s">
        <v>275</v>
      </c>
      <c r="J67" s="295" t="s">
        <v>255</v>
      </c>
      <c r="K67" s="274"/>
      <c r="L67" s="273"/>
      <c r="M67" s="298"/>
      <c r="N67" s="273"/>
      <c r="O67" s="273"/>
      <c r="P67" s="273"/>
    </row>
    <row r="68" spans="1:19" ht="13.2" x14ac:dyDescent="0.25">
      <c r="A68" s="275"/>
      <c r="B68" s="299"/>
      <c r="C68" s="299"/>
      <c r="D68" s="331"/>
      <c r="E68" s="322"/>
      <c r="F68" s="322"/>
      <c r="G68" s="323"/>
      <c r="H68" s="332">
        <f>IFERROR(F68/G68,0)</f>
        <v>0</v>
      </c>
      <c r="I68" s="323"/>
      <c r="J68" s="332">
        <f t="shared" ref="J68:J82" si="3">H68*I68</f>
        <v>0</v>
      </c>
      <c r="K68" s="274"/>
      <c r="L68" s="273"/>
      <c r="M68" s="298"/>
      <c r="N68" s="273"/>
      <c r="O68" s="273"/>
      <c r="P68" s="273"/>
    </row>
    <row r="69" spans="1:19" ht="13.2" x14ac:dyDescent="0.25">
      <c r="A69" s="275"/>
      <c r="B69" s="299"/>
      <c r="C69" s="299"/>
      <c r="D69" s="331"/>
      <c r="E69" s="322"/>
      <c r="F69" s="322"/>
      <c r="G69" s="323"/>
      <c r="H69" s="332">
        <f t="shared" ref="H69:H82" si="4">IFERROR(F69/G69,0)</f>
        <v>0</v>
      </c>
      <c r="I69" s="323"/>
      <c r="J69" s="332">
        <f t="shared" si="3"/>
        <v>0</v>
      </c>
      <c r="K69" s="274"/>
      <c r="L69" s="273"/>
      <c r="M69" s="298"/>
      <c r="N69" s="273"/>
      <c r="O69" s="273"/>
      <c r="P69" s="273"/>
    </row>
    <row r="70" spans="1:19" ht="13.2" x14ac:dyDescent="0.25">
      <c r="A70" s="275"/>
      <c r="B70" s="299"/>
      <c r="C70" s="299"/>
      <c r="D70" s="331"/>
      <c r="E70" s="322"/>
      <c r="F70" s="322"/>
      <c r="G70" s="323"/>
      <c r="H70" s="332">
        <f t="shared" si="4"/>
        <v>0</v>
      </c>
      <c r="I70" s="323"/>
      <c r="J70" s="332">
        <f t="shared" si="3"/>
        <v>0</v>
      </c>
      <c r="K70" s="274"/>
      <c r="L70" s="273"/>
      <c r="M70" s="273"/>
      <c r="N70" s="273"/>
      <c r="O70" s="273"/>
      <c r="P70" s="273"/>
    </row>
    <row r="71" spans="1:19" ht="13.2" x14ac:dyDescent="0.25">
      <c r="A71" s="275"/>
      <c r="B71" s="299"/>
      <c r="C71" s="299"/>
      <c r="D71" s="331"/>
      <c r="E71" s="322"/>
      <c r="F71" s="322"/>
      <c r="G71" s="323"/>
      <c r="H71" s="332">
        <f t="shared" si="4"/>
        <v>0</v>
      </c>
      <c r="I71" s="323"/>
      <c r="J71" s="332">
        <f t="shared" si="3"/>
        <v>0</v>
      </c>
      <c r="K71" s="274"/>
      <c r="L71" s="273"/>
      <c r="M71" s="273"/>
      <c r="N71" s="298"/>
      <c r="O71" s="298"/>
      <c r="P71" s="298"/>
      <c r="Q71" s="318"/>
    </row>
    <row r="72" spans="1:19" ht="13.2" x14ac:dyDescent="0.25">
      <c r="A72" s="275"/>
      <c r="B72" s="299"/>
      <c r="C72" s="299"/>
      <c r="D72" s="331"/>
      <c r="E72" s="322"/>
      <c r="F72" s="322"/>
      <c r="G72" s="323"/>
      <c r="H72" s="332">
        <f t="shared" si="4"/>
        <v>0</v>
      </c>
      <c r="I72" s="323"/>
      <c r="J72" s="332">
        <f t="shared" si="3"/>
        <v>0</v>
      </c>
      <c r="K72" s="274"/>
      <c r="L72" s="273"/>
      <c r="M72" s="273"/>
      <c r="N72" s="298"/>
      <c r="O72" s="298"/>
      <c r="P72" s="298"/>
      <c r="Q72" s="318"/>
    </row>
    <row r="73" spans="1:19" ht="13.2" x14ac:dyDescent="0.25">
      <c r="A73" s="275"/>
      <c r="B73" s="299"/>
      <c r="C73" s="299"/>
      <c r="D73" s="331"/>
      <c r="E73" s="322"/>
      <c r="F73" s="322"/>
      <c r="G73" s="323"/>
      <c r="H73" s="332">
        <f t="shared" si="4"/>
        <v>0</v>
      </c>
      <c r="I73" s="323"/>
      <c r="J73" s="332">
        <f t="shared" si="3"/>
        <v>0</v>
      </c>
      <c r="K73" s="274"/>
      <c r="L73" s="273"/>
      <c r="M73" s="273"/>
      <c r="N73" s="298"/>
      <c r="O73" s="298"/>
      <c r="P73" s="298"/>
      <c r="Q73" s="318"/>
    </row>
    <row r="74" spans="1:19" ht="13.2" x14ac:dyDescent="0.25">
      <c r="A74" s="275"/>
      <c r="B74" s="299"/>
      <c r="C74" s="299"/>
      <c r="D74" s="331"/>
      <c r="E74" s="322"/>
      <c r="F74" s="322"/>
      <c r="G74" s="323"/>
      <c r="H74" s="332">
        <f t="shared" si="4"/>
        <v>0</v>
      </c>
      <c r="I74" s="323"/>
      <c r="J74" s="332">
        <f t="shared" si="3"/>
        <v>0</v>
      </c>
      <c r="K74" s="274"/>
      <c r="L74" s="273"/>
      <c r="M74" s="273"/>
      <c r="N74" s="298"/>
      <c r="O74" s="298"/>
      <c r="P74" s="298"/>
      <c r="Q74" s="318"/>
    </row>
    <row r="75" spans="1:19" ht="13.2" x14ac:dyDescent="0.25">
      <c r="A75" s="275"/>
      <c r="B75" s="299"/>
      <c r="C75" s="299"/>
      <c r="D75" s="331"/>
      <c r="E75" s="322"/>
      <c r="F75" s="322"/>
      <c r="G75" s="323"/>
      <c r="H75" s="332">
        <f t="shared" si="4"/>
        <v>0</v>
      </c>
      <c r="I75" s="323"/>
      <c r="J75" s="332">
        <f t="shared" si="3"/>
        <v>0</v>
      </c>
      <c r="K75" s="274"/>
      <c r="L75" s="273"/>
      <c r="M75" s="273"/>
      <c r="N75" s="298"/>
      <c r="O75" s="298"/>
      <c r="P75" s="298"/>
      <c r="Q75" s="318"/>
    </row>
    <row r="76" spans="1:19" ht="13.2" x14ac:dyDescent="0.25">
      <c r="A76" s="275"/>
      <c r="B76" s="299"/>
      <c r="C76" s="299"/>
      <c r="D76" s="331"/>
      <c r="E76" s="322"/>
      <c r="F76" s="322"/>
      <c r="G76" s="323"/>
      <c r="H76" s="332">
        <f t="shared" si="4"/>
        <v>0</v>
      </c>
      <c r="I76" s="323"/>
      <c r="J76" s="332">
        <f t="shared" si="3"/>
        <v>0</v>
      </c>
      <c r="K76" s="274"/>
      <c r="L76" s="273"/>
      <c r="M76" s="273"/>
      <c r="N76" s="298"/>
      <c r="O76" s="298"/>
      <c r="P76" s="298"/>
      <c r="Q76" s="318"/>
      <c r="S76" s="318"/>
    </row>
    <row r="77" spans="1:19" ht="13.2" x14ac:dyDescent="0.25">
      <c r="A77" s="275"/>
      <c r="B77" s="299"/>
      <c r="C77" s="299"/>
      <c r="D77" s="331"/>
      <c r="E77" s="322"/>
      <c r="F77" s="322"/>
      <c r="G77" s="323"/>
      <c r="H77" s="332">
        <f t="shared" si="4"/>
        <v>0</v>
      </c>
      <c r="I77" s="323"/>
      <c r="J77" s="332">
        <f t="shared" si="3"/>
        <v>0</v>
      </c>
      <c r="K77" s="274"/>
      <c r="L77" s="273"/>
      <c r="M77" s="273"/>
      <c r="N77" s="273"/>
      <c r="O77" s="273"/>
      <c r="P77" s="273"/>
    </row>
    <row r="78" spans="1:19" ht="13.2" x14ac:dyDescent="0.25">
      <c r="A78" s="275"/>
      <c r="B78" s="299"/>
      <c r="C78" s="299"/>
      <c r="D78" s="331"/>
      <c r="E78" s="322"/>
      <c r="F78" s="322"/>
      <c r="G78" s="323"/>
      <c r="H78" s="332">
        <f t="shared" si="4"/>
        <v>0</v>
      </c>
      <c r="I78" s="323"/>
      <c r="J78" s="332">
        <f t="shared" si="3"/>
        <v>0</v>
      </c>
      <c r="K78" s="274"/>
      <c r="L78" s="273"/>
      <c r="M78" s="273"/>
      <c r="N78" s="273"/>
      <c r="O78" s="273"/>
      <c r="P78" s="273"/>
    </row>
    <row r="79" spans="1:19" ht="13.2" x14ac:dyDescent="0.25">
      <c r="A79" s="275"/>
      <c r="B79" s="299"/>
      <c r="C79" s="299"/>
      <c r="D79" s="331"/>
      <c r="E79" s="322"/>
      <c r="F79" s="322"/>
      <c r="G79" s="323"/>
      <c r="H79" s="332">
        <f t="shared" si="4"/>
        <v>0</v>
      </c>
      <c r="I79" s="323"/>
      <c r="J79" s="332">
        <f t="shared" si="3"/>
        <v>0</v>
      </c>
      <c r="K79" s="274"/>
      <c r="L79" s="273"/>
      <c r="M79" s="298"/>
      <c r="N79" s="273"/>
      <c r="O79" s="273"/>
      <c r="P79" s="273"/>
    </row>
    <row r="80" spans="1:19" ht="13.2" x14ac:dyDescent="0.25">
      <c r="A80" s="275"/>
      <c r="B80" s="299"/>
      <c r="C80" s="299"/>
      <c r="D80" s="331"/>
      <c r="E80" s="322"/>
      <c r="F80" s="322"/>
      <c r="G80" s="323"/>
      <c r="H80" s="332">
        <f t="shared" si="4"/>
        <v>0</v>
      </c>
      <c r="I80" s="323"/>
      <c r="J80" s="332">
        <f t="shared" si="3"/>
        <v>0</v>
      </c>
      <c r="K80" s="274"/>
      <c r="L80" s="273"/>
      <c r="M80" s="298"/>
      <c r="N80" s="273"/>
      <c r="O80" s="273"/>
      <c r="P80" s="273"/>
    </row>
    <row r="81" spans="1:17" ht="13.2" x14ac:dyDescent="0.25">
      <c r="A81" s="275"/>
      <c r="B81" s="299"/>
      <c r="C81" s="299"/>
      <c r="D81" s="331"/>
      <c r="E81" s="322"/>
      <c r="F81" s="322"/>
      <c r="G81" s="323"/>
      <c r="H81" s="332">
        <f t="shared" si="4"/>
        <v>0</v>
      </c>
      <c r="I81" s="323"/>
      <c r="J81" s="332">
        <f t="shared" si="3"/>
        <v>0</v>
      </c>
      <c r="K81" s="274"/>
      <c r="L81" s="273"/>
      <c r="M81" s="273"/>
      <c r="N81" s="273"/>
      <c r="O81" s="273"/>
      <c r="P81" s="273"/>
    </row>
    <row r="82" spans="1:17" ht="13.2" x14ac:dyDescent="0.25">
      <c r="A82" s="275"/>
      <c r="B82" s="299"/>
      <c r="C82" s="299"/>
      <c r="D82" s="331"/>
      <c r="E82" s="322"/>
      <c r="F82" s="322"/>
      <c r="G82" s="323"/>
      <c r="H82" s="332">
        <f t="shared" si="4"/>
        <v>0</v>
      </c>
      <c r="I82" s="323"/>
      <c r="J82" s="332">
        <f t="shared" si="3"/>
        <v>0</v>
      </c>
      <c r="K82" s="274"/>
      <c r="L82" s="273"/>
      <c r="M82" s="273"/>
      <c r="N82" s="298"/>
      <c r="O82" s="298"/>
      <c r="P82" s="298"/>
      <c r="Q82" s="318"/>
    </row>
    <row r="83" spans="1:17" ht="13.2" x14ac:dyDescent="0.25">
      <c r="A83" s="275"/>
      <c r="B83" s="275"/>
      <c r="C83" s="288" t="s">
        <v>276</v>
      </c>
      <c r="D83" s="275"/>
      <c r="E83" s="275"/>
      <c r="F83" s="275"/>
      <c r="G83" s="275"/>
      <c r="H83" s="275"/>
      <c r="I83" s="275"/>
      <c r="J83" s="305">
        <f>SUM(J68:J82)</f>
        <v>0</v>
      </c>
      <c r="K83" s="274"/>
      <c r="L83" s="273"/>
      <c r="M83" s="273"/>
      <c r="N83" s="273"/>
      <c r="O83" s="273"/>
      <c r="P83" s="273"/>
    </row>
    <row r="84" spans="1:17" ht="13.2" x14ac:dyDescent="0.25">
      <c r="A84" s="275"/>
      <c r="B84" s="275"/>
      <c r="C84" s="275"/>
      <c r="D84" s="275"/>
      <c r="E84" s="275"/>
      <c r="F84" s="275"/>
      <c r="G84" s="275"/>
      <c r="H84" s="275"/>
      <c r="I84" s="275"/>
      <c r="J84" s="333"/>
      <c r="K84" s="274"/>
      <c r="L84" s="273"/>
      <c r="M84" s="273"/>
      <c r="N84" s="273"/>
      <c r="O84" s="273"/>
      <c r="P84" s="273"/>
    </row>
    <row r="85" spans="1:17" ht="13.2" x14ac:dyDescent="0.25">
      <c r="A85" s="275"/>
      <c r="B85" s="288"/>
      <c r="C85" s="288" t="s">
        <v>277</v>
      </c>
      <c r="D85" s="288"/>
      <c r="E85" s="288"/>
      <c r="F85" s="288"/>
      <c r="G85" s="288"/>
      <c r="H85" s="288"/>
      <c r="I85" s="288"/>
      <c r="J85" s="305">
        <f>J64+J83</f>
        <v>0</v>
      </c>
      <c r="K85" s="274"/>
      <c r="L85" s="273"/>
      <c r="M85" s="273"/>
      <c r="N85" s="273"/>
      <c r="O85" s="273"/>
      <c r="P85" s="273"/>
    </row>
    <row r="86" spans="1:17" ht="13.2" x14ac:dyDescent="0.25">
      <c r="A86" s="275"/>
      <c r="B86" s="275"/>
      <c r="C86" s="311" t="s">
        <v>278</v>
      </c>
      <c r="D86" s="275"/>
      <c r="E86" s="275"/>
      <c r="F86" s="275"/>
      <c r="G86" s="275"/>
      <c r="H86" s="275"/>
      <c r="I86" s="275"/>
      <c r="J86" s="275"/>
      <c r="K86" s="275"/>
      <c r="L86" s="273"/>
      <c r="M86" s="273"/>
      <c r="N86" s="273"/>
      <c r="O86" s="273"/>
      <c r="P86" s="273"/>
    </row>
    <row r="87" spans="1:17" ht="13.2" x14ac:dyDescent="0.25">
      <c r="A87" s="275"/>
      <c r="B87" s="275"/>
      <c r="C87" s="311"/>
      <c r="D87" s="275"/>
      <c r="E87" s="275"/>
      <c r="F87" s="275"/>
      <c r="G87" s="275"/>
      <c r="H87" s="275"/>
      <c r="I87" s="275"/>
      <c r="J87" s="275"/>
      <c r="K87" s="275"/>
      <c r="L87" s="273"/>
      <c r="M87" s="273"/>
      <c r="N87" s="273"/>
      <c r="O87" s="273"/>
      <c r="P87" s="273"/>
    </row>
    <row r="88" spans="1:17" ht="13.2" x14ac:dyDescent="0.25">
      <c r="A88" s="275"/>
      <c r="B88" s="289" t="s">
        <v>279</v>
      </c>
      <c r="C88" s="289" t="s">
        <v>280</v>
      </c>
      <c r="D88" s="292"/>
      <c r="E88" s="292"/>
      <c r="F88" s="292"/>
      <c r="G88" s="292"/>
      <c r="H88" s="292"/>
      <c r="I88" s="292"/>
      <c r="J88" s="292"/>
      <c r="K88" s="284"/>
      <c r="L88" s="273"/>
      <c r="M88" s="273"/>
      <c r="N88" s="273"/>
      <c r="O88" s="273"/>
      <c r="P88" s="273"/>
    </row>
    <row r="89" spans="1:17" ht="13.2" x14ac:dyDescent="0.25">
      <c r="A89" s="275"/>
      <c r="B89" s="288"/>
      <c r="C89" s="288"/>
      <c r="D89" s="275"/>
      <c r="E89" s="275"/>
      <c r="F89" s="275"/>
      <c r="G89" s="275"/>
      <c r="H89" s="275"/>
      <c r="I89" s="275"/>
      <c r="J89" s="275"/>
      <c r="K89" s="284"/>
      <c r="L89" s="273"/>
      <c r="M89" s="273"/>
      <c r="N89" s="273"/>
      <c r="O89" s="273"/>
      <c r="P89" s="273"/>
    </row>
    <row r="90" spans="1:17" ht="13.2" x14ac:dyDescent="0.25">
      <c r="A90" s="275"/>
      <c r="B90" s="330" t="s">
        <v>250</v>
      </c>
      <c r="C90" s="488" t="s">
        <v>263</v>
      </c>
      <c r="D90" s="489"/>
      <c r="E90" s="295" t="s">
        <v>281</v>
      </c>
      <c r="F90" s="295" t="s">
        <v>282</v>
      </c>
      <c r="G90" s="483"/>
      <c r="H90" s="483"/>
      <c r="I90" s="484"/>
      <c r="J90" s="295" t="s">
        <v>255</v>
      </c>
      <c r="K90" s="284"/>
      <c r="L90" s="273"/>
      <c r="M90" s="273"/>
      <c r="N90" s="273"/>
      <c r="O90" s="273"/>
      <c r="P90" s="273"/>
    </row>
    <row r="91" spans="1:17" ht="13.2" x14ac:dyDescent="0.25">
      <c r="A91" s="275"/>
      <c r="B91" s="299"/>
      <c r="C91" s="474"/>
      <c r="D91" s="475"/>
      <c r="E91" s="301"/>
      <c r="F91" s="324"/>
      <c r="G91" s="480"/>
      <c r="H91" s="481"/>
      <c r="I91" s="482"/>
      <c r="J91" s="332">
        <f t="shared" ref="J91:J108" si="5">E91*F91</f>
        <v>0</v>
      </c>
      <c r="K91" s="284"/>
      <c r="L91" s="273"/>
      <c r="M91" s="273"/>
      <c r="N91" s="273"/>
      <c r="O91" s="273"/>
      <c r="P91" s="273"/>
    </row>
    <row r="92" spans="1:17" ht="13.2" x14ac:dyDescent="0.25">
      <c r="A92" s="275"/>
      <c r="B92" s="299"/>
      <c r="C92" s="474"/>
      <c r="D92" s="475"/>
      <c r="E92" s="301"/>
      <c r="F92" s="324"/>
      <c r="G92" s="480"/>
      <c r="H92" s="481"/>
      <c r="I92" s="482"/>
      <c r="J92" s="332">
        <f t="shared" si="5"/>
        <v>0</v>
      </c>
      <c r="K92" s="284"/>
      <c r="L92" s="273"/>
      <c r="M92" s="273"/>
      <c r="N92" s="273"/>
      <c r="O92" s="273"/>
      <c r="P92" s="273"/>
    </row>
    <row r="93" spans="1:17" ht="13.2" x14ac:dyDescent="0.25">
      <c r="A93" s="275"/>
      <c r="B93" s="299"/>
      <c r="C93" s="474"/>
      <c r="D93" s="475"/>
      <c r="E93" s="301"/>
      <c r="F93" s="324"/>
      <c r="G93" s="480"/>
      <c r="H93" s="481"/>
      <c r="I93" s="482"/>
      <c r="J93" s="332">
        <f t="shared" si="5"/>
        <v>0</v>
      </c>
      <c r="K93" s="284"/>
      <c r="L93" s="273"/>
      <c r="M93" s="273"/>
      <c r="N93" s="273"/>
      <c r="O93" s="273"/>
      <c r="P93" s="273"/>
    </row>
    <row r="94" spans="1:17" ht="13.2" x14ac:dyDescent="0.25">
      <c r="A94" s="275"/>
      <c r="B94" s="299"/>
      <c r="C94" s="474"/>
      <c r="D94" s="475"/>
      <c r="E94" s="301"/>
      <c r="F94" s="324"/>
      <c r="G94" s="480"/>
      <c r="H94" s="481"/>
      <c r="I94" s="482"/>
      <c r="J94" s="332">
        <f t="shared" si="5"/>
        <v>0</v>
      </c>
      <c r="K94" s="284"/>
      <c r="L94" s="273"/>
      <c r="M94" s="273"/>
      <c r="N94" s="273"/>
      <c r="O94" s="273"/>
      <c r="P94" s="273"/>
    </row>
    <row r="95" spans="1:17" ht="13.2" x14ac:dyDescent="0.25">
      <c r="A95" s="275"/>
      <c r="B95" s="299"/>
      <c r="C95" s="474"/>
      <c r="D95" s="475"/>
      <c r="E95" s="301"/>
      <c r="F95" s="324"/>
      <c r="G95" s="480"/>
      <c r="H95" s="481"/>
      <c r="I95" s="482"/>
      <c r="J95" s="332">
        <f t="shared" si="5"/>
        <v>0</v>
      </c>
      <c r="K95" s="284"/>
      <c r="L95" s="273"/>
      <c r="M95" s="273"/>
      <c r="N95" s="273"/>
      <c r="O95" s="273"/>
      <c r="P95" s="273"/>
    </row>
    <row r="96" spans="1:17" ht="13.2" x14ac:dyDescent="0.25">
      <c r="A96" s="275"/>
      <c r="B96" s="299"/>
      <c r="C96" s="474"/>
      <c r="D96" s="475"/>
      <c r="E96" s="301"/>
      <c r="F96" s="324"/>
      <c r="G96" s="480"/>
      <c r="H96" s="481"/>
      <c r="I96" s="482"/>
      <c r="J96" s="332">
        <f t="shared" si="5"/>
        <v>0</v>
      </c>
      <c r="K96" s="284"/>
      <c r="L96" s="273"/>
      <c r="M96" s="273"/>
      <c r="N96" s="273"/>
      <c r="O96" s="273"/>
      <c r="P96" s="273"/>
    </row>
    <row r="97" spans="1:16" ht="13.2" x14ac:dyDescent="0.25">
      <c r="A97" s="275"/>
      <c r="B97" s="299"/>
      <c r="C97" s="474"/>
      <c r="D97" s="475"/>
      <c r="E97" s="301"/>
      <c r="F97" s="324"/>
      <c r="G97" s="480"/>
      <c r="H97" s="481"/>
      <c r="I97" s="482"/>
      <c r="J97" s="332">
        <f t="shared" si="5"/>
        <v>0</v>
      </c>
      <c r="K97" s="284"/>
      <c r="L97" s="273"/>
      <c r="M97" s="273"/>
      <c r="N97" s="273"/>
      <c r="O97" s="273"/>
      <c r="P97" s="273"/>
    </row>
    <row r="98" spans="1:16" ht="13.2" x14ac:dyDescent="0.25">
      <c r="A98" s="275"/>
      <c r="B98" s="299"/>
      <c r="C98" s="474"/>
      <c r="D98" s="475"/>
      <c r="E98" s="301"/>
      <c r="F98" s="324"/>
      <c r="G98" s="480"/>
      <c r="H98" s="481"/>
      <c r="I98" s="482"/>
      <c r="J98" s="332">
        <f t="shared" si="5"/>
        <v>0</v>
      </c>
      <c r="K98" s="284"/>
      <c r="L98" s="273"/>
      <c r="M98" s="273"/>
      <c r="N98" s="273"/>
      <c r="O98" s="273"/>
      <c r="P98" s="273"/>
    </row>
    <row r="99" spans="1:16" ht="13.2" x14ac:dyDescent="0.25">
      <c r="A99" s="275"/>
      <c r="B99" s="299"/>
      <c r="C99" s="474"/>
      <c r="D99" s="475"/>
      <c r="E99" s="301"/>
      <c r="F99" s="324"/>
      <c r="G99" s="480"/>
      <c r="H99" s="481"/>
      <c r="I99" s="482"/>
      <c r="J99" s="332">
        <f t="shared" si="5"/>
        <v>0</v>
      </c>
      <c r="K99" s="284"/>
      <c r="L99" s="273"/>
      <c r="M99" s="273"/>
      <c r="N99" s="273"/>
      <c r="O99" s="273"/>
      <c r="P99" s="273"/>
    </row>
    <row r="100" spans="1:16" ht="13.2" x14ac:dyDescent="0.25">
      <c r="A100" s="275"/>
      <c r="B100" s="299"/>
      <c r="C100" s="474"/>
      <c r="D100" s="475"/>
      <c r="E100" s="301"/>
      <c r="F100" s="324"/>
      <c r="G100" s="480"/>
      <c r="H100" s="481"/>
      <c r="I100" s="482"/>
      <c r="J100" s="332">
        <f t="shared" si="5"/>
        <v>0</v>
      </c>
      <c r="K100" s="284"/>
      <c r="L100" s="273"/>
      <c r="M100" s="273"/>
      <c r="N100" s="273"/>
      <c r="O100" s="273"/>
      <c r="P100" s="273"/>
    </row>
    <row r="101" spans="1:16" ht="13.2" x14ac:dyDescent="0.25">
      <c r="A101" s="275"/>
      <c r="B101" s="299"/>
      <c r="C101" s="474"/>
      <c r="D101" s="475"/>
      <c r="E101" s="301"/>
      <c r="F101" s="324"/>
      <c r="G101" s="480"/>
      <c r="H101" s="481"/>
      <c r="I101" s="482"/>
      <c r="J101" s="332">
        <f t="shared" si="5"/>
        <v>0</v>
      </c>
      <c r="K101" s="284"/>
      <c r="L101" s="273"/>
      <c r="M101" s="273"/>
      <c r="N101" s="273"/>
      <c r="O101" s="273"/>
      <c r="P101" s="273"/>
    </row>
    <row r="102" spans="1:16" ht="13.2" x14ac:dyDescent="0.25">
      <c r="A102" s="275"/>
      <c r="B102" s="299"/>
      <c r="C102" s="474"/>
      <c r="D102" s="475"/>
      <c r="E102" s="301"/>
      <c r="F102" s="324"/>
      <c r="G102" s="480"/>
      <c r="H102" s="481"/>
      <c r="I102" s="482"/>
      <c r="J102" s="332">
        <f t="shared" si="5"/>
        <v>0</v>
      </c>
      <c r="K102" s="284"/>
      <c r="L102" s="273"/>
      <c r="M102" s="273"/>
      <c r="N102" s="273"/>
      <c r="O102" s="273"/>
      <c r="P102" s="273"/>
    </row>
    <row r="103" spans="1:16" ht="13.2" x14ac:dyDescent="0.25">
      <c r="A103" s="275"/>
      <c r="B103" s="299"/>
      <c r="C103" s="474"/>
      <c r="D103" s="475"/>
      <c r="E103" s="301"/>
      <c r="F103" s="324"/>
      <c r="G103" s="480"/>
      <c r="H103" s="481"/>
      <c r="I103" s="482"/>
      <c r="J103" s="332">
        <f t="shared" si="5"/>
        <v>0</v>
      </c>
      <c r="K103" s="284"/>
      <c r="L103" s="273"/>
      <c r="M103" s="273"/>
      <c r="N103" s="273"/>
      <c r="O103" s="273"/>
      <c r="P103" s="273"/>
    </row>
    <row r="104" spans="1:16" ht="13.2" x14ac:dyDescent="0.25">
      <c r="A104" s="275"/>
      <c r="B104" s="299"/>
      <c r="C104" s="474"/>
      <c r="D104" s="475"/>
      <c r="E104" s="301"/>
      <c r="F104" s="324"/>
      <c r="G104" s="480"/>
      <c r="H104" s="481"/>
      <c r="I104" s="482"/>
      <c r="J104" s="332">
        <f t="shared" si="5"/>
        <v>0</v>
      </c>
      <c r="K104" s="284"/>
      <c r="L104" s="273"/>
      <c r="M104" s="273"/>
      <c r="N104" s="273"/>
      <c r="O104" s="273"/>
      <c r="P104" s="273"/>
    </row>
    <row r="105" spans="1:16" ht="13.2" x14ac:dyDescent="0.25">
      <c r="A105" s="275"/>
      <c r="B105" s="299"/>
      <c r="C105" s="474"/>
      <c r="D105" s="475"/>
      <c r="E105" s="301"/>
      <c r="F105" s="324"/>
      <c r="G105" s="480"/>
      <c r="H105" s="481"/>
      <c r="I105" s="482"/>
      <c r="J105" s="332">
        <f t="shared" si="5"/>
        <v>0</v>
      </c>
      <c r="K105" s="284"/>
      <c r="L105" s="273"/>
      <c r="M105" s="273"/>
      <c r="N105" s="273"/>
      <c r="O105" s="273"/>
      <c r="P105" s="273"/>
    </row>
    <row r="106" spans="1:16" ht="13.2" x14ac:dyDescent="0.25">
      <c r="A106" s="275"/>
      <c r="B106" s="299"/>
      <c r="C106" s="474"/>
      <c r="D106" s="475"/>
      <c r="E106" s="301"/>
      <c r="F106" s="324"/>
      <c r="G106" s="480"/>
      <c r="H106" s="481"/>
      <c r="I106" s="482"/>
      <c r="J106" s="332">
        <f t="shared" si="5"/>
        <v>0</v>
      </c>
      <c r="K106" s="284"/>
      <c r="L106" s="273"/>
      <c r="M106" s="273"/>
      <c r="N106" s="273"/>
      <c r="O106" s="273"/>
      <c r="P106" s="273"/>
    </row>
    <row r="107" spans="1:16" ht="13.2" x14ac:dyDescent="0.25">
      <c r="A107" s="275"/>
      <c r="B107" s="299"/>
      <c r="C107" s="474"/>
      <c r="D107" s="475"/>
      <c r="E107" s="301"/>
      <c r="F107" s="324"/>
      <c r="G107" s="480"/>
      <c r="H107" s="481"/>
      <c r="I107" s="482"/>
      <c r="J107" s="332">
        <f t="shared" si="5"/>
        <v>0</v>
      </c>
      <c r="K107" s="284"/>
      <c r="L107" s="273"/>
      <c r="M107" s="273"/>
      <c r="N107" s="273"/>
      <c r="O107" s="273"/>
      <c r="P107" s="273"/>
    </row>
    <row r="108" spans="1:16" ht="13.2" x14ac:dyDescent="0.25">
      <c r="A108" s="275"/>
      <c r="B108" s="299"/>
      <c r="C108" s="474"/>
      <c r="D108" s="475"/>
      <c r="E108" s="301"/>
      <c r="F108" s="324"/>
      <c r="G108" s="480"/>
      <c r="H108" s="481"/>
      <c r="I108" s="482"/>
      <c r="J108" s="332">
        <f t="shared" si="5"/>
        <v>0</v>
      </c>
      <c r="K108" s="284"/>
      <c r="L108" s="273"/>
      <c r="M108" s="273"/>
      <c r="N108" s="273"/>
      <c r="O108" s="273"/>
      <c r="P108" s="273"/>
    </row>
    <row r="109" spans="1:16" s="308" customFormat="1" ht="13.2" x14ac:dyDescent="0.25">
      <c r="A109" s="288"/>
      <c r="B109" s="288"/>
      <c r="C109" s="288" t="s">
        <v>283</v>
      </c>
      <c r="D109" s="288"/>
      <c r="E109" s="288"/>
      <c r="F109" s="288"/>
      <c r="G109" s="288"/>
      <c r="J109" s="305">
        <f>SUM(J91:J108)</f>
        <v>0</v>
      </c>
      <c r="K109" s="334"/>
      <c r="L109" s="335"/>
      <c r="M109" s="335"/>
      <c r="N109" s="335"/>
      <c r="O109" s="335"/>
      <c r="P109" s="335"/>
    </row>
    <row r="110" spans="1:16" s="308" customFormat="1" ht="13.2" x14ac:dyDescent="0.25">
      <c r="A110" s="288"/>
      <c r="B110" s="288"/>
      <c r="C110" s="288"/>
      <c r="D110" s="288"/>
      <c r="E110" s="288"/>
      <c r="F110" s="288"/>
      <c r="G110" s="288"/>
      <c r="H110" s="288"/>
      <c r="I110" s="288"/>
      <c r="K110" s="334"/>
      <c r="L110" s="335"/>
      <c r="M110" s="335"/>
      <c r="N110" s="335"/>
      <c r="O110" s="335"/>
      <c r="P110" s="335"/>
    </row>
    <row r="111" spans="1:16" ht="13.2" x14ac:dyDescent="0.25">
      <c r="A111" s="275"/>
      <c r="B111" s="289" t="s">
        <v>284</v>
      </c>
      <c r="C111" s="289" t="s">
        <v>285</v>
      </c>
      <c r="D111" s="292"/>
      <c r="E111" s="292"/>
      <c r="F111" s="292"/>
      <c r="G111" s="292"/>
      <c r="H111" s="292"/>
      <c r="I111" s="292"/>
      <c r="J111" s="292"/>
      <c r="K111" s="284"/>
      <c r="L111" s="273"/>
      <c r="M111" s="273"/>
      <c r="N111" s="273"/>
      <c r="O111" s="273"/>
      <c r="P111" s="273"/>
    </row>
    <row r="112" spans="1:16" ht="13.2" x14ac:dyDescent="0.25">
      <c r="A112" s="275"/>
      <c r="B112" s="275"/>
      <c r="C112" s="275"/>
      <c r="D112" s="275"/>
      <c r="E112" s="275"/>
      <c r="F112" s="275"/>
      <c r="G112" s="275"/>
      <c r="H112" s="275"/>
      <c r="I112" s="275"/>
      <c r="J112" s="274"/>
      <c r="K112" s="284"/>
      <c r="L112" s="273"/>
      <c r="M112" s="273"/>
      <c r="N112" s="273"/>
      <c r="O112" s="273"/>
      <c r="P112" s="273"/>
    </row>
    <row r="113" spans="1:16" ht="13.2" x14ac:dyDescent="0.25">
      <c r="A113" s="275"/>
      <c r="B113" s="330" t="s">
        <v>250</v>
      </c>
      <c r="C113" s="476" t="s">
        <v>286</v>
      </c>
      <c r="D113" s="476"/>
      <c r="E113" s="477" t="s">
        <v>263</v>
      </c>
      <c r="F113" s="478"/>
      <c r="G113" s="478"/>
      <c r="H113" s="479"/>
      <c r="I113" s="294"/>
      <c r="J113" s="313" t="s">
        <v>255</v>
      </c>
      <c r="K113" s="284"/>
      <c r="L113" s="273"/>
      <c r="M113" s="273"/>
      <c r="N113" s="273"/>
      <c r="O113" s="273"/>
      <c r="P113" s="273"/>
    </row>
    <row r="114" spans="1:16" ht="13.2" x14ac:dyDescent="0.25">
      <c r="A114" s="275"/>
      <c r="B114" s="336"/>
      <c r="C114" s="468"/>
      <c r="D114" s="468"/>
      <c r="E114" s="465"/>
      <c r="F114" s="466"/>
      <c r="G114" s="466"/>
      <c r="H114" s="467"/>
      <c r="I114" s="323"/>
      <c r="J114" s="322"/>
      <c r="K114" s="284"/>
      <c r="L114" s="273"/>
      <c r="M114" s="273"/>
      <c r="N114" s="273"/>
      <c r="O114" s="273"/>
      <c r="P114" s="273"/>
    </row>
    <row r="115" spans="1:16" ht="13.2" x14ac:dyDescent="0.25">
      <c r="A115" s="275"/>
      <c r="B115" s="336"/>
      <c r="C115" s="468"/>
      <c r="D115" s="468"/>
      <c r="E115" s="465"/>
      <c r="F115" s="466"/>
      <c r="G115" s="466"/>
      <c r="H115" s="467"/>
      <c r="I115" s="323"/>
      <c r="J115" s="322"/>
      <c r="K115" s="284"/>
      <c r="L115" s="273"/>
      <c r="M115" s="273"/>
      <c r="N115" s="273"/>
      <c r="O115" s="273"/>
      <c r="P115" s="273"/>
    </row>
    <row r="116" spans="1:16" ht="13.2" x14ac:dyDescent="0.25">
      <c r="A116" s="275"/>
      <c r="B116" s="336"/>
      <c r="C116" s="468"/>
      <c r="D116" s="468"/>
      <c r="E116" s="465"/>
      <c r="F116" s="466"/>
      <c r="G116" s="466"/>
      <c r="H116" s="467"/>
      <c r="I116" s="323"/>
      <c r="J116" s="322"/>
      <c r="K116" s="284"/>
      <c r="L116" s="273"/>
      <c r="M116" s="273"/>
      <c r="N116" s="273"/>
      <c r="O116" s="273"/>
      <c r="P116" s="273"/>
    </row>
    <row r="117" spans="1:16" ht="13.2" x14ac:dyDescent="0.25">
      <c r="A117" s="275"/>
      <c r="B117" s="336"/>
      <c r="C117" s="468"/>
      <c r="D117" s="468"/>
      <c r="E117" s="465"/>
      <c r="F117" s="466"/>
      <c r="G117" s="466"/>
      <c r="H117" s="467"/>
      <c r="I117" s="323"/>
      <c r="J117" s="322"/>
      <c r="K117" s="284"/>
      <c r="L117" s="273"/>
      <c r="M117" s="273"/>
      <c r="N117" s="273"/>
      <c r="O117" s="273"/>
      <c r="P117" s="273"/>
    </row>
    <row r="118" spans="1:16" ht="13.2" x14ac:dyDescent="0.25">
      <c r="A118" s="275"/>
      <c r="B118" s="336"/>
      <c r="C118" s="468"/>
      <c r="D118" s="468"/>
      <c r="E118" s="465"/>
      <c r="F118" s="466"/>
      <c r="G118" s="466"/>
      <c r="H118" s="467"/>
      <c r="I118" s="323"/>
      <c r="J118" s="322"/>
      <c r="K118" s="284"/>
      <c r="L118" s="273"/>
      <c r="M118" s="273"/>
      <c r="N118" s="273"/>
      <c r="O118" s="273"/>
      <c r="P118" s="273"/>
    </row>
    <row r="119" spans="1:16" ht="13.2" x14ac:dyDescent="0.25">
      <c r="A119" s="275"/>
      <c r="B119" s="336"/>
      <c r="C119" s="468"/>
      <c r="D119" s="468"/>
      <c r="E119" s="465"/>
      <c r="F119" s="466"/>
      <c r="G119" s="466"/>
      <c r="H119" s="467"/>
      <c r="I119" s="323"/>
      <c r="J119" s="322"/>
      <c r="K119" s="284"/>
      <c r="L119" s="273"/>
      <c r="M119" s="273"/>
      <c r="N119" s="273"/>
      <c r="O119" s="273"/>
      <c r="P119" s="273"/>
    </row>
    <row r="120" spans="1:16" ht="13.2" x14ac:dyDescent="0.25">
      <c r="A120" s="275"/>
      <c r="B120" s="336"/>
      <c r="C120" s="468"/>
      <c r="D120" s="468"/>
      <c r="E120" s="465"/>
      <c r="F120" s="466"/>
      <c r="G120" s="466"/>
      <c r="H120" s="467"/>
      <c r="I120" s="323"/>
      <c r="J120" s="322"/>
      <c r="K120" s="284"/>
      <c r="L120" s="273"/>
      <c r="M120" s="273"/>
      <c r="N120" s="273"/>
      <c r="O120" s="273"/>
      <c r="P120" s="273"/>
    </row>
    <row r="121" spans="1:16" ht="13.2" x14ac:dyDescent="0.25">
      <c r="A121" s="275"/>
      <c r="B121" s="336"/>
      <c r="C121" s="468"/>
      <c r="D121" s="468"/>
      <c r="E121" s="465"/>
      <c r="F121" s="466"/>
      <c r="G121" s="466"/>
      <c r="H121" s="467"/>
      <c r="I121" s="323"/>
      <c r="J121" s="322"/>
      <c r="K121" s="284"/>
      <c r="L121" s="273"/>
      <c r="M121" s="273"/>
      <c r="N121" s="273"/>
      <c r="O121" s="273"/>
      <c r="P121" s="273"/>
    </row>
    <row r="122" spans="1:16" ht="13.2" x14ac:dyDescent="0.25">
      <c r="A122" s="275"/>
      <c r="B122" s="336"/>
      <c r="C122" s="468"/>
      <c r="D122" s="468"/>
      <c r="E122" s="465"/>
      <c r="F122" s="466"/>
      <c r="G122" s="466"/>
      <c r="H122" s="467"/>
      <c r="I122" s="323"/>
      <c r="J122" s="322"/>
      <c r="K122" s="284"/>
      <c r="L122" s="273"/>
      <c r="M122" s="273"/>
      <c r="N122" s="273"/>
      <c r="O122" s="273"/>
      <c r="P122" s="273"/>
    </row>
    <row r="123" spans="1:16" ht="13.2" x14ac:dyDescent="0.25">
      <c r="A123" s="275"/>
      <c r="B123" s="336"/>
      <c r="C123" s="468"/>
      <c r="D123" s="468"/>
      <c r="E123" s="465"/>
      <c r="F123" s="466"/>
      <c r="G123" s="466"/>
      <c r="H123" s="467"/>
      <c r="I123" s="323"/>
      <c r="J123" s="322"/>
      <c r="K123" s="284"/>
      <c r="L123" s="273"/>
      <c r="M123" s="273"/>
      <c r="N123" s="273"/>
      <c r="O123" s="273"/>
      <c r="P123" s="273"/>
    </row>
    <row r="124" spans="1:16" ht="13.2" x14ac:dyDescent="0.25">
      <c r="A124" s="275"/>
      <c r="B124" s="336"/>
      <c r="C124" s="468"/>
      <c r="D124" s="468"/>
      <c r="E124" s="465"/>
      <c r="F124" s="466"/>
      <c r="G124" s="466"/>
      <c r="H124" s="467"/>
      <c r="I124" s="323"/>
      <c r="J124" s="322"/>
      <c r="K124" s="284"/>
      <c r="L124" s="273"/>
      <c r="M124" s="273"/>
      <c r="N124" s="273"/>
      <c r="O124" s="273"/>
      <c r="P124" s="273"/>
    </row>
    <row r="125" spans="1:16" ht="13.2" x14ac:dyDescent="0.25">
      <c r="A125" s="275"/>
      <c r="B125" s="336"/>
      <c r="C125" s="468"/>
      <c r="D125" s="468"/>
      <c r="E125" s="465"/>
      <c r="F125" s="466"/>
      <c r="G125" s="466"/>
      <c r="H125" s="467"/>
      <c r="I125" s="323"/>
      <c r="J125" s="322"/>
      <c r="K125" s="284"/>
      <c r="L125" s="273"/>
      <c r="M125" s="273"/>
      <c r="N125" s="273"/>
      <c r="O125" s="273"/>
      <c r="P125" s="273"/>
    </row>
    <row r="126" spans="1:16" ht="13.2" x14ac:dyDescent="0.25">
      <c r="A126" s="275"/>
      <c r="B126" s="336"/>
      <c r="C126" s="468"/>
      <c r="D126" s="468"/>
      <c r="E126" s="465"/>
      <c r="F126" s="466"/>
      <c r="G126" s="466"/>
      <c r="H126" s="467"/>
      <c r="I126" s="323"/>
      <c r="J126" s="322"/>
      <c r="K126" s="284"/>
      <c r="L126" s="273"/>
      <c r="M126" s="273"/>
      <c r="N126" s="273"/>
      <c r="O126" s="273"/>
      <c r="P126" s="273"/>
    </row>
    <row r="127" spans="1:16" ht="13.2" x14ac:dyDescent="0.25">
      <c r="A127" s="275"/>
      <c r="B127" s="336"/>
      <c r="C127" s="468"/>
      <c r="D127" s="468"/>
      <c r="E127" s="465"/>
      <c r="F127" s="466"/>
      <c r="G127" s="466"/>
      <c r="H127" s="467"/>
      <c r="I127" s="323"/>
      <c r="J127" s="322"/>
      <c r="K127" s="284"/>
      <c r="L127" s="273"/>
      <c r="M127" s="273"/>
      <c r="N127" s="273"/>
      <c r="O127" s="273"/>
      <c r="P127" s="273"/>
    </row>
    <row r="128" spans="1:16" ht="13.2" x14ac:dyDescent="0.25">
      <c r="A128" s="275"/>
      <c r="B128" s="336"/>
      <c r="C128" s="468"/>
      <c r="D128" s="468"/>
      <c r="E128" s="465"/>
      <c r="F128" s="466"/>
      <c r="G128" s="466"/>
      <c r="H128" s="467"/>
      <c r="I128" s="323"/>
      <c r="J128" s="322"/>
      <c r="K128" s="284"/>
      <c r="L128" s="273"/>
      <c r="M128" s="273"/>
      <c r="N128" s="273"/>
      <c r="O128" s="273"/>
      <c r="P128" s="273"/>
    </row>
    <row r="129" spans="1:16" ht="13.2" x14ac:dyDescent="0.25">
      <c r="A129" s="275"/>
      <c r="B129" s="336"/>
      <c r="C129" s="468"/>
      <c r="D129" s="468"/>
      <c r="E129" s="465"/>
      <c r="F129" s="466"/>
      <c r="G129" s="466"/>
      <c r="H129" s="467"/>
      <c r="I129" s="294"/>
      <c r="J129" s="322"/>
      <c r="K129" s="284"/>
      <c r="L129" s="273"/>
      <c r="M129" s="273"/>
      <c r="N129" s="273"/>
      <c r="O129" s="273"/>
      <c r="P129" s="273"/>
    </row>
    <row r="130" spans="1:16" ht="13.2" x14ac:dyDescent="0.25">
      <c r="A130" s="275"/>
      <c r="B130" s="336"/>
      <c r="C130" s="468"/>
      <c r="D130" s="468"/>
      <c r="E130" s="465"/>
      <c r="F130" s="466"/>
      <c r="G130" s="466"/>
      <c r="H130" s="467"/>
      <c r="I130" s="323"/>
      <c r="J130" s="322"/>
      <c r="K130" s="284"/>
      <c r="L130" s="273"/>
      <c r="M130" s="273"/>
      <c r="N130" s="273"/>
      <c r="O130" s="273"/>
      <c r="P130" s="273"/>
    </row>
    <row r="131" spans="1:16" ht="13.2" x14ac:dyDescent="0.25">
      <c r="A131" s="275"/>
      <c r="B131" s="336"/>
      <c r="C131" s="468"/>
      <c r="D131" s="468"/>
      <c r="E131" s="465"/>
      <c r="F131" s="466"/>
      <c r="G131" s="466"/>
      <c r="H131" s="467"/>
      <c r="I131" s="323"/>
      <c r="J131" s="322"/>
      <c r="K131" s="284"/>
      <c r="L131" s="273"/>
      <c r="M131" s="273"/>
      <c r="N131" s="273"/>
      <c r="O131" s="273"/>
      <c r="P131" s="273"/>
    </row>
    <row r="132" spans="1:16" s="308" customFormat="1" ht="13.2" x14ac:dyDescent="0.25">
      <c r="A132" s="288"/>
      <c r="B132" s="288"/>
      <c r="C132" s="288" t="s">
        <v>287</v>
      </c>
      <c r="D132" s="288"/>
      <c r="E132" s="288"/>
      <c r="F132" s="288"/>
      <c r="G132" s="288"/>
      <c r="J132" s="305">
        <f>SUM(J114:J131)</f>
        <v>0</v>
      </c>
      <c r="K132" s="334"/>
      <c r="L132" s="335"/>
      <c r="M132" s="335"/>
      <c r="N132" s="335"/>
      <c r="O132" s="335"/>
      <c r="P132" s="335"/>
    </row>
    <row r="133" spans="1:16" s="308" customFormat="1" ht="13.2" x14ac:dyDescent="0.25">
      <c r="A133" s="288"/>
      <c r="B133" s="288"/>
      <c r="C133" s="288"/>
      <c r="D133" s="288"/>
      <c r="E133" s="288"/>
      <c r="F133" s="288"/>
      <c r="G133" s="288"/>
      <c r="H133" s="288"/>
      <c r="I133" s="288"/>
      <c r="K133" s="334"/>
      <c r="L133" s="335"/>
      <c r="M133" s="335"/>
      <c r="N133" s="335"/>
      <c r="O133" s="335"/>
      <c r="P133" s="335"/>
    </row>
    <row r="134" spans="1:16" ht="13.2" x14ac:dyDescent="0.25">
      <c r="A134" s="275"/>
      <c r="B134" s="289" t="s">
        <v>288</v>
      </c>
      <c r="C134" s="292"/>
      <c r="D134" s="337"/>
      <c r="E134" s="338"/>
      <c r="F134" s="292"/>
      <c r="G134" s="292"/>
      <c r="H134" s="292"/>
      <c r="I134" s="292"/>
      <c r="J134" s="292"/>
      <c r="K134" s="284"/>
      <c r="L134" s="273"/>
      <c r="M134" s="273"/>
      <c r="N134" s="273"/>
      <c r="O134" s="273"/>
      <c r="P134" s="273"/>
    </row>
    <row r="135" spans="1:16" ht="13.2" x14ac:dyDescent="0.25">
      <c r="A135" s="275"/>
      <c r="B135" s="289" t="s">
        <v>289</v>
      </c>
      <c r="C135" s="292"/>
      <c r="D135" s="337"/>
      <c r="E135" s="338"/>
      <c r="F135" s="292"/>
      <c r="G135" s="292"/>
      <c r="H135" s="292"/>
      <c r="I135" s="292"/>
      <c r="J135" s="292"/>
      <c r="K135" s="284"/>
      <c r="L135" s="273"/>
      <c r="M135" s="273"/>
      <c r="N135" s="273"/>
      <c r="O135" s="273"/>
      <c r="P135" s="273"/>
    </row>
    <row r="136" spans="1:16" ht="13.2" x14ac:dyDescent="0.25">
      <c r="A136" s="275"/>
      <c r="B136" s="275"/>
      <c r="C136" s="311"/>
      <c r="D136" s="275"/>
      <c r="E136" s="275"/>
      <c r="F136" s="275"/>
      <c r="G136" s="275"/>
      <c r="H136" s="275"/>
      <c r="I136" s="275"/>
      <c r="J136" s="275"/>
      <c r="K136" s="284"/>
      <c r="L136" s="273"/>
      <c r="M136" s="273"/>
      <c r="N136" s="273"/>
      <c r="O136" s="273"/>
      <c r="P136" s="273"/>
    </row>
    <row r="137" spans="1:16" ht="13.2" x14ac:dyDescent="0.25">
      <c r="A137" s="275"/>
      <c r="B137" s="339" t="s">
        <v>290</v>
      </c>
      <c r="C137" s="340"/>
      <c r="D137" s="340"/>
      <c r="E137" s="340"/>
      <c r="F137" s="340"/>
      <c r="G137" s="340"/>
      <c r="H137" s="340"/>
      <c r="I137" s="341"/>
      <c r="J137" s="342" t="s">
        <v>19</v>
      </c>
      <c r="K137" s="284"/>
      <c r="L137" s="273"/>
      <c r="M137" s="273"/>
      <c r="N137" s="273"/>
      <c r="O137" s="273"/>
      <c r="P137" s="273"/>
    </row>
    <row r="138" spans="1:16" ht="13.2" x14ac:dyDescent="0.25">
      <c r="A138" s="275"/>
      <c r="B138" s="343" t="s">
        <v>291</v>
      </c>
      <c r="C138" s="344"/>
      <c r="D138" s="344"/>
      <c r="E138" s="344"/>
      <c r="F138" s="344"/>
      <c r="G138" s="344"/>
      <c r="H138" s="344"/>
      <c r="I138" s="345"/>
      <c r="J138" s="303">
        <f>J43</f>
        <v>0</v>
      </c>
      <c r="K138" s="284"/>
      <c r="L138" s="273"/>
      <c r="M138" s="273"/>
      <c r="N138" s="273"/>
      <c r="O138" s="273"/>
      <c r="P138" s="273"/>
    </row>
    <row r="139" spans="1:16" ht="13.2" x14ac:dyDescent="0.25">
      <c r="A139" s="275"/>
      <c r="B139" s="343" t="s">
        <v>292</v>
      </c>
      <c r="C139" s="344"/>
      <c r="D139" s="344"/>
      <c r="E139" s="344"/>
      <c r="F139" s="344"/>
      <c r="G139" s="344"/>
      <c r="H139" s="344"/>
      <c r="I139" s="345"/>
      <c r="J139" s="303">
        <f>J85</f>
        <v>0</v>
      </c>
      <c r="K139" s="284"/>
      <c r="L139" s="273"/>
      <c r="M139" s="273"/>
      <c r="N139" s="273"/>
      <c r="O139" s="273"/>
      <c r="P139" s="273"/>
    </row>
    <row r="140" spans="1:16" ht="13.2" x14ac:dyDescent="0.25">
      <c r="A140" s="275"/>
      <c r="B140" s="343" t="s">
        <v>293</v>
      </c>
      <c r="C140" s="344"/>
      <c r="D140" s="344"/>
      <c r="E140" s="344"/>
      <c r="F140" s="344"/>
      <c r="G140" s="344"/>
      <c r="H140" s="344"/>
      <c r="I140" s="345"/>
      <c r="J140" s="303">
        <f>J109</f>
        <v>0</v>
      </c>
      <c r="K140" s="284"/>
      <c r="L140" s="273"/>
      <c r="M140" s="273"/>
      <c r="N140" s="273"/>
      <c r="O140" s="273"/>
      <c r="P140" s="273"/>
    </row>
    <row r="141" spans="1:16" ht="13.2" x14ac:dyDescent="0.25">
      <c r="A141" s="275"/>
      <c r="B141" s="343" t="s">
        <v>294</v>
      </c>
      <c r="C141" s="344"/>
      <c r="D141" s="344"/>
      <c r="E141" s="344"/>
      <c r="F141" s="344"/>
      <c r="G141" s="344"/>
      <c r="H141" s="344"/>
      <c r="I141" s="345"/>
      <c r="J141" s="303">
        <f>J132</f>
        <v>0</v>
      </c>
      <c r="K141" s="284"/>
      <c r="L141" s="273"/>
      <c r="M141" s="273"/>
      <c r="N141" s="273"/>
      <c r="O141" s="273"/>
      <c r="P141" s="273"/>
    </row>
    <row r="142" spans="1:16" ht="13.2" x14ac:dyDescent="0.25">
      <c r="A142" s="275"/>
      <c r="B142" s="288"/>
      <c r="C142" s="288"/>
      <c r="D142" s="275"/>
      <c r="E142" s="275"/>
      <c r="F142" s="275"/>
      <c r="G142" s="275"/>
      <c r="H142" s="275"/>
      <c r="I142" s="346"/>
      <c r="J142" s="275"/>
      <c r="K142" s="284"/>
      <c r="L142" s="273"/>
      <c r="M142" s="273"/>
      <c r="N142" s="273"/>
      <c r="O142" s="273"/>
      <c r="P142" s="273"/>
    </row>
    <row r="143" spans="1:16" ht="13.2" x14ac:dyDescent="0.25">
      <c r="A143" s="275"/>
      <c r="B143" s="347" t="s">
        <v>295</v>
      </c>
      <c r="C143" s="348"/>
      <c r="D143" s="348"/>
      <c r="E143" s="348"/>
      <c r="F143" s="348"/>
      <c r="G143" s="348"/>
      <c r="H143" s="348"/>
      <c r="I143" s="345"/>
      <c r="J143" s="305">
        <f>SUM(J138:J141)</f>
        <v>0</v>
      </c>
      <c r="K143" s="284"/>
      <c r="L143" s="273"/>
      <c r="M143" s="273"/>
      <c r="N143" s="273"/>
      <c r="O143" s="273"/>
      <c r="P143" s="273"/>
    </row>
    <row r="144" spans="1:16" ht="13.2" x14ac:dyDescent="0.25">
      <c r="A144" s="275"/>
      <c r="B144" s="349"/>
      <c r="C144" s="349"/>
      <c r="D144" s="275"/>
      <c r="E144" s="275"/>
      <c r="F144" s="275"/>
      <c r="G144" s="275"/>
      <c r="H144" s="275"/>
      <c r="I144" s="346"/>
      <c r="J144" s="275"/>
      <c r="K144" s="284"/>
      <c r="L144" s="273"/>
      <c r="M144" s="273"/>
      <c r="N144" s="273"/>
      <c r="O144" s="273"/>
      <c r="P144" s="273"/>
    </row>
    <row r="145" spans="1:17" ht="13.2" x14ac:dyDescent="0.25">
      <c r="A145" s="275"/>
      <c r="B145" s="343" t="s">
        <v>309</v>
      </c>
      <c r="C145" s="344"/>
      <c r="D145" s="344"/>
      <c r="E145" s="344"/>
      <c r="F145" s="344"/>
      <c r="G145" s="344"/>
      <c r="H145" s="344"/>
      <c r="I145" s="345"/>
      <c r="J145" s="350">
        <v>0</v>
      </c>
      <c r="K145" s="284"/>
      <c r="L145" s="273"/>
      <c r="M145" s="273"/>
      <c r="N145" s="273"/>
      <c r="O145" s="273"/>
      <c r="P145" s="273"/>
    </row>
    <row r="146" spans="1:17" ht="13.2" x14ac:dyDescent="0.25">
      <c r="A146" s="275"/>
      <c r="B146" s="343" t="s">
        <v>173</v>
      </c>
      <c r="C146" s="344"/>
      <c r="D146" s="344"/>
      <c r="E146" s="344"/>
      <c r="F146" s="344"/>
      <c r="G146" s="344"/>
      <c r="H146" s="344"/>
      <c r="I146" s="345"/>
      <c r="J146" s="352">
        <f>J143*J145</f>
        <v>0</v>
      </c>
      <c r="K146" s="284"/>
      <c r="L146" s="273"/>
      <c r="M146" s="273"/>
      <c r="N146" s="273"/>
      <c r="O146" s="273"/>
      <c r="P146" s="273"/>
    </row>
    <row r="147" spans="1:17" ht="13.2" x14ac:dyDescent="0.25">
      <c r="A147" s="275"/>
      <c r="B147" s="347" t="s">
        <v>231</v>
      </c>
      <c r="C147" s="348"/>
      <c r="D147" s="348"/>
      <c r="E147" s="348"/>
      <c r="F147" s="348"/>
      <c r="G147" s="353"/>
      <c r="H147" s="353"/>
      <c r="I147" s="345"/>
      <c r="J147" s="354">
        <v>0</v>
      </c>
      <c r="K147" s="284"/>
      <c r="L147" s="273"/>
      <c r="M147" s="273"/>
      <c r="N147" s="273"/>
      <c r="O147" s="273"/>
      <c r="P147" s="273"/>
    </row>
    <row r="148" spans="1:17" ht="13.2" x14ac:dyDescent="0.25">
      <c r="A148" s="275"/>
      <c r="B148" s="347" t="s">
        <v>173</v>
      </c>
      <c r="C148" s="348"/>
      <c r="D148" s="348"/>
      <c r="E148" s="348"/>
      <c r="F148" s="348"/>
      <c r="G148" s="348"/>
      <c r="H148" s="348"/>
      <c r="I148" s="345"/>
      <c r="J148" s="305">
        <f>SUM(J146:J146)-J147</f>
        <v>0</v>
      </c>
      <c r="K148" s="355"/>
      <c r="L148" s="273"/>
      <c r="M148" s="273"/>
      <c r="N148" s="273"/>
      <c r="O148" s="273"/>
      <c r="P148" s="273"/>
    </row>
    <row r="149" spans="1:17" ht="13.2" x14ac:dyDescent="0.25">
      <c r="A149" s="275"/>
      <c r="B149" s="347" t="s">
        <v>174</v>
      </c>
      <c r="C149" s="348"/>
      <c r="D149" s="348"/>
      <c r="E149" s="370" t="str">
        <f>IF(AND(J146&gt;0,J149&lt;1),"Let op: Vergeet niet de door u gevraagde subsidie in te vullen! →",IF((MROUND(J149,1)&gt;MROUND(J148,IF(J148&gt;0,1,-1))),"LET OP: U vraagt meer dan de maximale subsidie aan.",""))</f>
        <v/>
      </c>
      <c r="F149" s="370"/>
      <c r="G149" s="370"/>
      <c r="H149" s="370"/>
      <c r="I149" s="371"/>
      <c r="J149" s="354">
        <v>0</v>
      </c>
      <c r="K149" s="355"/>
      <c r="L149" s="273"/>
      <c r="M149" s="273"/>
      <c r="N149" s="273"/>
      <c r="O149" s="273"/>
      <c r="P149" s="273"/>
      <c r="Q149" s="369"/>
    </row>
    <row r="150" spans="1:17" ht="13.2" x14ac:dyDescent="0.25">
      <c r="A150" s="275"/>
      <c r="B150" s="275"/>
      <c r="C150" s="275"/>
      <c r="D150" s="275"/>
      <c r="E150" s="275"/>
      <c r="F150" s="275"/>
      <c r="G150" s="275"/>
      <c r="H150" s="275"/>
      <c r="I150" s="275"/>
      <c r="J150" s="275"/>
      <c r="K150" s="284"/>
      <c r="L150" s="273"/>
      <c r="M150" s="273"/>
      <c r="N150" s="273"/>
      <c r="O150" s="273"/>
      <c r="P150" s="273"/>
    </row>
    <row r="151" spans="1:17" ht="13.2" x14ac:dyDescent="0.25">
      <c r="A151" s="275"/>
      <c r="B151" s="289" t="s">
        <v>297</v>
      </c>
      <c r="C151" s="292"/>
      <c r="D151" s="337"/>
      <c r="E151" s="338"/>
      <c r="F151" s="292"/>
      <c r="G151" s="292"/>
      <c r="H151" s="292"/>
      <c r="I151" s="292"/>
      <c r="J151" s="292"/>
      <c r="K151" s="282"/>
      <c r="L151" s="273"/>
      <c r="M151" s="273"/>
      <c r="N151" s="273"/>
      <c r="O151" s="273"/>
      <c r="P151" s="273"/>
    </row>
    <row r="152" spans="1:17" ht="13.2" x14ac:dyDescent="0.25">
      <c r="A152" s="275"/>
      <c r="B152" s="289" t="s">
        <v>298</v>
      </c>
      <c r="C152" s="292"/>
      <c r="D152" s="337"/>
      <c r="E152" s="338"/>
      <c r="F152" s="292"/>
      <c r="G152" s="292"/>
      <c r="H152" s="292"/>
      <c r="I152" s="292"/>
      <c r="J152" s="292"/>
      <c r="K152" s="282"/>
      <c r="L152" s="273"/>
      <c r="M152" s="273"/>
      <c r="N152" s="273"/>
      <c r="O152" s="273"/>
      <c r="P152" s="273"/>
    </row>
    <row r="153" spans="1:17" ht="13.8" thickBot="1" x14ac:dyDescent="0.3">
      <c r="A153" s="275"/>
      <c r="B153" s="275"/>
      <c r="C153" s="275"/>
      <c r="D153" s="275"/>
      <c r="E153" s="275"/>
      <c r="F153" s="275"/>
      <c r="G153" s="275"/>
      <c r="H153" s="275"/>
      <c r="I153" s="275"/>
      <c r="J153" s="275"/>
      <c r="K153" s="275"/>
      <c r="L153" s="273"/>
      <c r="M153" s="273"/>
      <c r="N153" s="273"/>
      <c r="O153" s="273"/>
      <c r="P153" s="273"/>
    </row>
    <row r="154" spans="1:17" ht="13.2" x14ac:dyDescent="0.25">
      <c r="A154" s="275"/>
      <c r="B154" s="356" t="s">
        <v>299</v>
      </c>
      <c r="C154" s="357" t="s">
        <v>300</v>
      </c>
      <c r="D154" s="358"/>
      <c r="E154" s="358"/>
      <c r="F154" s="358"/>
      <c r="G154" s="358"/>
      <c r="H154" s="358"/>
      <c r="I154" s="358"/>
      <c r="J154" s="359">
        <f>J143</f>
        <v>0</v>
      </c>
      <c r="K154" s="284"/>
      <c r="L154" s="273"/>
      <c r="M154" s="273"/>
      <c r="N154" s="273"/>
      <c r="O154" s="273"/>
      <c r="P154" s="273"/>
    </row>
    <row r="155" spans="1:17" ht="13.2" x14ac:dyDescent="0.25">
      <c r="A155" s="275"/>
      <c r="B155" s="360" t="s">
        <v>301</v>
      </c>
      <c r="C155" s="361" t="s">
        <v>302</v>
      </c>
      <c r="D155" s="362"/>
      <c r="E155" s="362"/>
      <c r="F155" s="362"/>
      <c r="G155" s="362"/>
      <c r="H155" s="362"/>
      <c r="I155" s="362"/>
      <c r="J155" s="363">
        <f>J147</f>
        <v>0</v>
      </c>
      <c r="K155" s="284"/>
      <c r="L155" s="273"/>
      <c r="M155" s="273"/>
      <c r="N155" s="273"/>
      <c r="O155" s="273"/>
      <c r="P155" s="273"/>
    </row>
    <row r="156" spans="1:17" ht="15" customHeight="1" x14ac:dyDescent="0.25">
      <c r="A156" s="275"/>
      <c r="B156" s="360" t="s">
        <v>303</v>
      </c>
      <c r="C156" s="361" t="s">
        <v>304</v>
      </c>
      <c r="D156" s="490" t="str">
        <f>IF(AND(J156&gt;0,J156&lt;J149),"Let op: Dit bedrag is automatisch beperkt op het maximale subsidiebedrag, en lager dan het hierboven gevraagde bedrag.","")</f>
        <v/>
      </c>
      <c r="E156" s="490"/>
      <c r="F156" s="490"/>
      <c r="G156" s="490"/>
      <c r="H156" s="490"/>
      <c r="I156" s="491"/>
      <c r="J156" s="363">
        <f>MIN(J148:J149)</f>
        <v>0</v>
      </c>
      <c r="K156" s="284"/>
      <c r="L156" s="364"/>
      <c r="M156" s="273"/>
      <c r="N156" s="273"/>
      <c r="O156" s="273"/>
      <c r="P156" s="273"/>
    </row>
    <row r="157" spans="1:17" ht="13.8" thickBot="1" x14ac:dyDescent="0.3">
      <c r="A157" s="275"/>
      <c r="B157" s="365" t="s">
        <v>305</v>
      </c>
      <c r="C157" s="366" t="s">
        <v>306</v>
      </c>
      <c r="D157" s="367"/>
      <c r="E157" s="367"/>
      <c r="F157" s="367" t="s">
        <v>307</v>
      </c>
      <c r="G157" s="367"/>
      <c r="H157" s="367"/>
      <c r="I157" s="367"/>
      <c r="J157" s="368">
        <f>J154-J155-J156</f>
        <v>0</v>
      </c>
      <c r="K157" s="284"/>
      <c r="L157" s="273"/>
      <c r="M157" s="273"/>
      <c r="N157" s="273"/>
      <c r="O157" s="273"/>
      <c r="P157" s="273"/>
    </row>
    <row r="158" spans="1:17" ht="13.2" x14ac:dyDescent="0.25">
      <c r="A158" s="275"/>
      <c r="B158" s="275"/>
      <c r="C158" s="275"/>
      <c r="D158" s="275"/>
      <c r="E158" s="275"/>
      <c r="F158" s="275"/>
      <c r="G158" s="275"/>
      <c r="H158" s="275"/>
      <c r="I158" s="275"/>
      <c r="J158" s="275"/>
      <c r="K158" s="274"/>
      <c r="L158" s="273"/>
      <c r="M158" s="273"/>
      <c r="N158" s="273"/>
      <c r="O158" s="273"/>
      <c r="P158" s="273"/>
    </row>
    <row r="159" spans="1:17" ht="13.2" x14ac:dyDescent="0.25">
      <c r="A159" s="275"/>
      <c r="B159" s="289" t="s">
        <v>308</v>
      </c>
      <c r="C159" s="292"/>
      <c r="D159" s="337"/>
      <c r="E159" s="338"/>
      <c r="F159" s="292"/>
      <c r="G159" s="292"/>
      <c r="H159" s="292"/>
      <c r="I159" s="292"/>
      <c r="J159" s="292"/>
      <c r="K159" s="284"/>
      <c r="L159" s="273"/>
      <c r="M159" s="273"/>
      <c r="N159" s="273"/>
      <c r="O159" s="273"/>
      <c r="P159" s="273"/>
    </row>
    <row r="160" spans="1:17" ht="13.2" x14ac:dyDescent="0.25">
      <c r="A160" s="275"/>
      <c r="B160" s="471"/>
      <c r="C160" s="472"/>
      <c r="D160" s="472"/>
      <c r="E160" s="472"/>
      <c r="F160" s="472"/>
      <c r="G160" s="472"/>
      <c r="H160" s="472"/>
      <c r="I160" s="472"/>
      <c r="J160" s="473"/>
      <c r="K160" s="284"/>
      <c r="L160" s="273"/>
      <c r="M160" s="273"/>
      <c r="N160" s="273"/>
      <c r="O160" s="273"/>
      <c r="P160" s="273"/>
    </row>
    <row r="161" spans="1:16" ht="13.2" x14ac:dyDescent="0.25">
      <c r="A161" s="275"/>
      <c r="B161" s="462"/>
      <c r="C161" s="463"/>
      <c r="D161" s="463"/>
      <c r="E161" s="463"/>
      <c r="F161" s="463"/>
      <c r="G161" s="463"/>
      <c r="H161" s="463"/>
      <c r="I161" s="463"/>
      <c r="J161" s="464"/>
      <c r="K161" s="284"/>
      <c r="L161" s="273"/>
      <c r="M161" s="273"/>
      <c r="N161" s="273"/>
      <c r="O161" s="273"/>
      <c r="P161" s="273"/>
    </row>
    <row r="162" spans="1:16" ht="13.2" x14ac:dyDescent="0.25">
      <c r="A162" s="275"/>
      <c r="B162" s="462"/>
      <c r="C162" s="463"/>
      <c r="D162" s="463"/>
      <c r="E162" s="463"/>
      <c r="F162" s="463"/>
      <c r="G162" s="463"/>
      <c r="H162" s="463"/>
      <c r="I162" s="463"/>
      <c r="J162" s="464"/>
      <c r="K162" s="284"/>
      <c r="L162" s="273"/>
      <c r="M162" s="273"/>
      <c r="N162" s="273"/>
      <c r="O162" s="273"/>
      <c r="P162" s="273"/>
    </row>
    <row r="163" spans="1:16" ht="13.2" x14ac:dyDescent="0.25">
      <c r="A163" s="275"/>
      <c r="B163" s="462"/>
      <c r="C163" s="463"/>
      <c r="D163" s="463"/>
      <c r="E163" s="463"/>
      <c r="F163" s="463"/>
      <c r="G163" s="463"/>
      <c r="H163" s="463"/>
      <c r="I163" s="463"/>
      <c r="J163" s="464"/>
      <c r="K163" s="284"/>
      <c r="L163" s="273"/>
      <c r="M163" s="273"/>
      <c r="N163" s="273"/>
      <c r="O163" s="273"/>
      <c r="P163" s="273"/>
    </row>
    <row r="164" spans="1:16" ht="13.2" x14ac:dyDescent="0.25">
      <c r="A164" s="275"/>
      <c r="B164" s="462"/>
      <c r="C164" s="463"/>
      <c r="D164" s="463"/>
      <c r="E164" s="463"/>
      <c r="F164" s="463"/>
      <c r="G164" s="463"/>
      <c r="H164" s="463"/>
      <c r="I164" s="463"/>
      <c r="J164" s="464"/>
      <c r="K164" s="284"/>
      <c r="L164" s="273"/>
      <c r="M164" s="273"/>
      <c r="N164" s="273"/>
      <c r="O164" s="273"/>
      <c r="P164" s="273"/>
    </row>
    <row r="165" spans="1:16" ht="13.2" x14ac:dyDescent="0.25">
      <c r="A165" s="275"/>
      <c r="B165" s="462"/>
      <c r="C165" s="463"/>
      <c r="D165" s="463"/>
      <c r="E165" s="463"/>
      <c r="F165" s="463"/>
      <c r="G165" s="463"/>
      <c r="H165" s="463"/>
      <c r="I165" s="463"/>
      <c r="J165" s="464"/>
      <c r="K165" s="284"/>
      <c r="L165" s="273"/>
      <c r="M165" s="273"/>
      <c r="N165" s="273"/>
      <c r="O165" s="273"/>
      <c r="P165" s="273"/>
    </row>
    <row r="166" spans="1:16" ht="13.2" x14ac:dyDescent="0.25">
      <c r="A166" s="275"/>
      <c r="B166" s="462"/>
      <c r="C166" s="463"/>
      <c r="D166" s="463"/>
      <c r="E166" s="463"/>
      <c r="F166" s="463"/>
      <c r="G166" s="463"/>
      <c r="H166" s="463"/>
      <c r="I166" s="463"/>
      <c r="J166" s="464"/>
      <c r="K166" s="284"/>
      <c r="L166" s="273"/>
      <c r="M166" s="273"/>
      <c r="N166" s="273"/>
      <c r="O166" s="273"/>
      <c r="P166" s="273"/>
    </row>
    <row r="167" spans="1:16" ht="13.2" x14ac:dyDescent="0.25">
      <c r="A167" s="275"/>
      <c r="B167" s="462"/>
      <c r="C167" s="463"/>
      <c r="D167" s="463"/>
      <c r="E167" s="463"/>
      <c r="F167" s="463"/>
      <c r="G167" s="463"/>
      <c r="H167" s="463"/>
      <c r="I167" s="463"/>
      <c r="J167" s="464"/>
      <c r="K167" s="284"/>
      <c r="L167" s="273"/>
      <c r="M167" s="273"/>
      <c r="N167" s="273"/>
      <c r="O167" s="273"/>
      <c r="P167" s="273"/>
    </row>
    <row r="168" spans="1:16" ht="13.2" x14ac:dyDescent="0.25">
      <c r="A168" s="275"/>
      <c r="B168" s="462"/>
      <c r="C168" s="463"/>
      <c r="D168" s="463"/>
      <c r="E168" s="463"/>
      <c r="F168" s="463"/>
      <c r="G168" s="463"/>
      <c r="H168" s="463"/>
      <c r="I168" s="463"/>
      <c r="J168" s="464"/>
      <c r="K168" s="284"/>
      <c r="L168" s="273"/>
      <c r="M168" s="273"/>
      <c r="N168" s="273"/>
      <c r="O168" s="273"/>
      <c r="P168" s="273"/>
    </row>
    <row r="169" spans="1:16" ht="13.2" x14ac:dyDescent="0.25">
      <c r="A169" s="275"/>
      <c r="B169" s="462"/>
      <c r="C169" s="463"/>
      <c r="D169" s="463"/>
      <c r="E169" s="463"/>
      <c r="F169" s="463"/>
      <c r="G169" s="463"/>
      <c r="H169" s="463"/>
      <c r="I169" s="463"/>
      <c r="J169" s="464"/>
      <c r="K169" s="284"/>
      <c r="L169" s="273"/>
      <c r="M169" s="273"/>
      <c r="N169" s="273"/>
      <c r="O169" s="273"/>
      <c r="P169" s="273"/>
    </row>
    <row r="170" spans="1:16" ht="13.2" x14ac:dyDescent="0.25">
      <c r="A170" s="275"/>
      <c r="B170" s="462"/>
      <c r="C170" s="463"/>
      <c r="D170" s="463"/>
      <c r="E170" s="463"/>
      <c r="F170" s="463"/>
      <c r="G170" s="463"/>
      <c r="H170" s="463"/>
      <c r="I170" s="463"/>
      <c r="J170" s="464"/>
      <c r="K170" s="284"/>
      <c r="L170" s="273"/>
      <c r="M170" s="273"/>
      <c r="N170" s="273"/>
      <c r="O170" s="273"/>
      <c r="P170" s="273"/>
    </row>
    <row r="171" spans="1:16" ht="13.2" x14ac:dyDescent="0.25">
      <c r="A171" s="275"/>
      <c r="B171" s="462"/>
      <c r="C171" s="463"/>
      <c r="D171" s="463"/>
      <c r="E171" s="463"/>
      <c r="F171" s="463"/>
      <c r="G171" s="463"/>
      <c r="H171" s="463"/>
      <c r="I171" s="463"/>
      <c r="J171" s="464"/>
      <c r="K171" s="284"/>
      <c r="L171" s="273"/>
      <c r="M171" s="273"/>
      <c r="N171" s="273"/>
      <c r="O171" s="273"/>
      <c r="P171" s="273"/>
    </row>
    <row r="172" spans="1:16" ht="13.2" x14ac:dyDescent="0.25">
      <c r="A172" s="275"/>
      <c r="B172" s="462"/>
      <c r="C172" s="463"/>
      <c r="D172" s="463"/>
      <c r="E172" s="463"/>
      <c r="F172" s="463"/>
      <c r="G172" s="463"/>
      <c r="H172" s="463"/>
      <c r="I172" s="463"/>
      <c r="J172" s="464"/>
      <c r="K172" s="284"/>
      <c r="L172" s="273"/>
      <c r="M172" s="273"/>
      <c r="N172" s="273"/>
      <c r="O172" s="273"/>
      <c r="P172" s="273"/>
    </row>
    <row r="173" spans="1:16" ht="13.2" x14ac:dyDescent="0.25">
      <c r="A173" s="275"/>
      <c r="B173" s="462"/>
      <c r="C173" s="463"/>
      <c r="D173" s="463"/>
      <c r="E173" s="463"/>
      <c r="F173" s="463"/>
      <c r="G173" s="463"/>
      <c r="H173" s="463"/>
      <c r="I173" s="463"/>
      <c r="J173" s="464"/>
      <c r="K173" s="284"/>
      <c r="L173" s="273"/>
      <c r="M173" s="273"/>
      <c r="N173" s="273"/>
      <c r="O173" s="273"/>
      <c r="P173" s="273"/>
    </row>
    <row r="174" spans="1:16" ht="13.2" x14ac:dyDescent="0.25">
      <c r="A174" s="275"/>
      <c r="B174" s="462"/>
      <c r="C174" s="463"/>
      <c r="D174" s="463"/>
      <c r="E174" s="463"/>
      <c r="F174" s="463"/>
      <c r="G174" s="463"/>
      <c r="H174" s="463"/>
      <c r="I174" s="463"/>
      <c r="J174" s="464"/>
      <c r="K174" s="284"/>
      <c r="L174" s="273"/>
      <c r="M174" s="273"/>
      <c r="N174" s="273"/>
      <c r="O174" s="273"/>
      <c r="P174" s="273"/>
    </row>
    <row r="175" spans="1:16" ht="13.2" x14ac:dyDescent="0.25">
      <c r="A175" s="275"/>
      <c r="B175" s="462"/>
      <c r="C175" s="463"/>
      <c r="D175" s="463"/>
      <c r="E175" s="463"/>
      <c r="F175" s="463"/>
      <c r="G175" s="463"/>
      <c r="H175" s="463"/>
      <c r="I175" s="463"/>
      <c r="J175" s="464"/>
      <c r="K175" s="284"/>
      <c r="L175" s="273"/>
      <c r="M175" s="273"/>
      <c r="N175" s="273"/>
      <c r="O175" s="273"/>
      <c r="P175" s="273"/>
    </row>
    <row r="176" spans="1:16" ht="13.2" x14ac:dyDescent="0.25">
      <c r="A176" s="275"/>
      <c r="B176" s="462"/>
      <c r="C176" s="463"/>
      <c r="D176" s="463"/>
      <c r="E176" s="463"/>
      <c r="F176" s="463"/>
      <c r="G176" s="463"/>
      <c r="H176" s="463"/>
      <c r="I176" s="463"/>
      <c r="J176" s="464"/>
      <c r="K176" s="284"/>
      <c r="L176" s="273"/>
      <c r="M176" s="273"/>
      <c r="N176" s="273"/>
      <c r="O176" s="273"/>
      <c r="P176" s="273"/>
    </row>
    <row r="177" spans="1:16" ht="13.2" x14ac:dyDescent="0.25">
      <c r="A177" s="275"/>
      <c r="B177" s="462"/>
      <c r="C177" s="463"/>
      <c r="D177" s="463"/>
      <c r="E177" s="463"/>
      <c r="F177" s="463"/>
      <c r="G177" s="463"/>
      <c r="H177" s="463"/>
      <c r="I177" s="463"/>
      <c r="J177" s="464"/>
      <c r="K177" s="284"/>
      <c r="L177" s="273"/>
      <c r="M177" s="273"/>
      <c r="N177" s="273"/>
      <c r="O177" s="273"/>
      <c r="P177" s="273"/>
    </row>
    <row r="178" spans="1:16" ht="13.2" x14ac:dyDescent="0.25">
      <c r="A178" s="275"/>
      <c r="B178" s="462"/>
      <c r="C178" s="463"/>
      <c r="D178" s="463"/>
      <c r="E178" s="463"/>
      <c r="F178" s="463"/>
      <c r="G178" s="463"/>
      <c r="H178" s="463"/>
      <c r="I178" s="463"/>
      <c r="J178" s="464"/>
      <c r="K178" s="284"/>
      <c r="L178" s="273"/>
      <c r="M178" s="273"/>
      <c r="N178" s="273"/>
      <c r="O178" s="273"/>
      <c r="P178" s="273"/>
    </row>
    <row r="179" spans="1:16" ht="13.2" x14ac:dyDescent="0.25">
      <c r="A179" s="275"/>
      <c r="B179" s="462"/>
      <c r="C179" s="463"/>
      <c r="D179" s="463"/>
      <c r="E179" s="463"/>
      <c r="F179" s="463"/>
      <c r="G179" s="463"/>
      <c r="H179" s="463"/>
      <c r="I179" s="463"/>
      <c r="J179" s="464"/>
      <c r="K179" s="284"/>
      <c r="L179" s="273"/>
      <c r="M179" s="273"/>
      <c r="N179" s="273"/>
      <c r="O179" s="273"/>
      <c r="P179" s="273"/>
    </row>
    <row r="180" spans="1:16" ht="13.2" x14ac:dyDescent="0.25">
      <c r="A180" s="275"/>
      <c r="B180" s="450"/>
      <c r="C180" s="451"/>
      <c r="D180" s="451"/>
      <c r="E180" s="451"/>
      <c r="F180" s="451"/>
      <c r="G180" s="451"/>
      <c r="H180" s="451"/>
      <c r="I180" s="451"/>
      <c r="J180" s="452"/>
      <c r="K180" s="284"/>
      <c r="L180" s="273"/>
      <c r="M180" s="273"/>
      <c r="N180" s="273"/>
      <c r="O180" s="273"/>
      <c r="P180" s="273"/>
    </row>
    <row r="181" spans="1:16" ht="13.2" x14ac:dyDescent="0.25">
      <c r="A181" s="275"/>
      <c r="B181" s="275"/>
      <c r="C181" s="275"/>
      <c r="D181" s="275"/>
      <c r="E181" s="275"/>
      <c r="F181" s="275"/>
      <c r="G181" s="275"/>
      <c r="H181" s="275"/>
      <c r="I181" s="275"/>
      <c r="J181" s="275"/>
      <c r="K181" s="275"/>
      <c r="L181" s="273"/>
      <c r="M181" s="273"/>
      <c r="N181" s="273"/>
      <c r="O181" s="273"/>
      <c r="P181" s="273"/>
    </row>
  </sheetData>
  <sheetProtection algorithmName="SHA-512" hashValue="oUwc6YaTYm0OuodzD/5X73OxVoyFZpNCVZSPcvev+e1t8/Yt6g/9DjDUMzRpOtWjn0RdKkIQWpk2Wqp15sRyfw==" saltValue="2aS14OsV4trkRywhhwN1Gg==" spinCount="100000" sheet="1" objects="1" scenarios="1"/>
  <mergeCells count="160">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 ref="B161:J161"/>
    <mergeCell ref="B162:J162"/>
    <mergeCell ref="B163:J163"/>
    <mergeCell ref="B164:J164"/>
    <mergeCell ref="B165:J165"/>
    <mergeCell ref="B166:J166"/>
    <mergeCell ref="C130:D130"/>
    <mergeCell ref="E130:H130"/>
    <mergeCell ref="C131:D131"/>
    <mergeCell ref="E131:H131"/>
    <mergeCell ref="B160:J160"/>
    <mergeCell ref="D156:I156"/>
    <mergeCell ref="C127:D127"/>
    <mergeCell ref="E127:H127"/>
    <mergeCell ref="C128:D128"/>
    <mergeCell ref="E128:H128"/>
    <mergeCell ref="C129:D129"/>
    <mergeCell ref="E129:H129"/>
    <mergeCell ref="C124:D124"/>
    <mergeCell ref="E124:H124"/>
    <mergeCell ref="C125:D125"/>
    <mergeCell ref="E125:H125"/>
    <mergeCell ref="C126:D126"/>
    <mergeCell ref="E126:H126"/>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05:D105"/>
    <mergeCell ref="G105:I105"/>
    <mergeCell ref="C106:D106"/>
    <mergeCell ref="G106:I106"/>
    <mergeCell ref="C107:D107"/>
    <mergeCell ref="G107:I107"/>
    <mergeCell ref="C102:D102"/>
    <mergeCell ref="G102:I102"/>
    <mergeCell ref="C103:D103"/>
    <mergeCell ref="G103:I103"/>
    <mergeCell ref="C104:D104"/>
    <mergeCell ref="G104:I104"/>
    <mergeCell ref="C99:D99"/>
    <mergeCell ref="G99:I99"/>
    <mergeCell ref="C100:D100"/>
    <mergeCell ref="G100:I100"/>
    <mergeCell ref="C101:D101"/>
    <mergeCell ref="G101:I101"/>
    <mergeCell ref="C96:D96"/>
    <mergeCell ref="G96:I96"/>
    <mergeCell ref="C97:D97"/>
    <mergeCell ref="G97:I97"/>
    <mergeCell ref="C98:D98"/>
    <mergeCell ref="G98:I98"/>
    <mergeCell ref="C93:D93"/>
    <mergeCell ref="G93:I93"/>
    <mergeCell ref="C94:D94"/>
    <mergeCell ref="G94:I94"/>
    <mergeCell ref="C95:D95"/>
    <mergeCell ref="G95:I95"/>
    <mergeCell ref="C90:D90"/>
    <mergeCell ref="G90:I90"/>
    <mergeCell ref="C91:D91"/>
    <mergeCell ref="G91:I91"/>
    <mergeCell ref="C92:D92"/>
    <mergeCell ref="G92:I92"/>
    <mergeCell ref="D37:E37"/>
    <mergeCell ref="H37:I37"/>
    <mergeCell ref="D38:E38"/>
    <mergeCell ref="H38:I38"/>
    <mergeCell ref="D39:E39"/>
    <mergeCell ref="H39:I39"/>
    <mergeCell ref="D34:E34"/>
    <mergeCell ref="H34:I34"/>
    <mergeCell ref="D35:E35"/>
    <mergeCell ref="H35:I35"/>
    <mergeCell ref="D36:E36"/>
    <mergeCell ref="H36:I36"/>
    <mergeCell ref="D31:E31"/>
    <mergeCell ref="H31:I31"/>
    <mergeCell ref="D32:E32"/>
    <mergeCell ref="H32:I32"/>
    <mergeCell ref="D33:E33"/>
    <mergeCell ref="H33:I33"/>
    <mergeCell ref="D28:E28"/>
    <mergeCell ref="H28:I28"/>
    <mergeCell ref="D29:E29"/>
    <mergeCell ref="H29:I29"/>
    <mergeCell ref="D30:E30"/>
    <mergeCell ref="H30:I30"/>
    <mergeCell ref="D25:E25"/>
    <mergeCell ref="H25:I25"/>
    <mergeCell ref="D26:E26"/>
    <mergeCell ref="H26:I26"/>
    <mergeCell ref="D27:E27"/>
    <mergeCell ref="H27:I27"/>
    <mergeCell ref="D22:E22"/>
    <mergeCell ref="H22:I22"/>
    <mergeCell ref="D23:E23"/>
    <mergeCell ref="H23:I23"/>
    <mergeCell ref="D24:E24"/>
    <mergeCell ref="H24:I24"/>
    <mergeCell ref="D19:E19"/>
    <mergeCell ref="H19:I19"/>
    <mergeCell ref="D20:E20"/>
    <mergeCell ref="H20:I20"/>
    <mergeCell ref="D21:E21"/>
    <mergeCell ref="H21:I21"/>
    <mergeCell ref="D17:E17"/>
    <mergeCell ref="H17:I17"/>
    <mergeCell ref="D18:E18"/>
    <mergeCell ref="H18:I18"/>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468A1498-3CA7-40DC-ACAE-5C79313B035B}">
      <formula1>$P$10:$P$12</formula1>
    </dataValidation>
    <dataValidation type="list" allowBlank="1" showInputMessage="1" showErrorMessage="1" prompt="Stelt u zich goed op de hoogte van wat integrale Kostensystematiek (IKS) inhoudt, of kies voor één van de andere methoden." sqref="D10" xr:uid="{ACB45CEB-59F3-4A15-BABE-FACD111C601B}">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4BB83446-B73F-4C52-B333-DBDA6B80EC1A}">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8DBDE8AC-6FBB-4C0D-B165-EE91E6C6F58E}">
      <formula1>0</formula1>
      <formula2>0.5</formula2>
    </dataValidation>
    <dataValidation type="whole" allowBlank="1" showInputMessage="1" showErrorMessage="1" error="Uw invoer mag alleen een heel getal zijn en niet hoger dan het maximale subsidiebedrag per project." sqref="J149" xr:uid="{7F361E45-53DE-4CB0-BA8D-5875A303151B}">
      <formula1>0</formula1>
      <formula2>maximale_subsidie_per_project</formula2>
    </dataValidation>
    <dataValidation operator="greaterThanOrEqual" allowBlank="1" showInputMessage="1" error="Uw invoer mag alleen een heel getal zijn en niet negatief." sqref="J147" xr:uid="{E2AF1B00-B18E-46E6-85F9-5F86ADBD8300}"/>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6B68F23F-E2D3-4A0A-A316-E4C980BF3D1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FFFCD-C90A-405C-98C8-AA806B5E78A1}">
  <sheetPr>
    <tabColor rgb="FF00B0F0"/>
  </sheetPr>
  <dimension ref="A1"/>
  <sheetViews>
    <sheetView showGridLines="0" topLeftCell="A6" zoomScaleNormal="100" zoomScaleSheetLayoutView="100" workbookViewId="0">
      <selection activeCell="O33" sqref="O33"/>
    </sheetView>
  </sheetViews>
  <sheetFormatPr defaultColWidth="9" defaultRowHeight="13.2" x14ac:dyDescent="0.25"/>
  <cols>
    <col min="1" max="7" width="9" style="1"/>
    <col min="8" max="8" width="9" style="1" customWidth="1"/>
    <col min="9" max="16384" width="9" style="1"/>
  </cols>
  <sheetData/>
  <sheetProtection algorithmName="SHA-512" hashValue="XwSKu8q5nyj2vkBZvjSRsLQiOaAJLvqd0zKZv/B59C+T9UZl0DHl2lLDUQmL6k2W61+E3FjVHWHUbYLWr00AsA==" saltValue="Kh1GDR/gjxDXWUZciOcgQA==" spinCount="100000" sheet="1" objects="1" scenarios="1"/>
  <pageMargins left="0.47244094488188976" right="0.47244094488188976" top="0.98425196850393704" bottom="0.98425196850393704" header="0.51181102362204722" footer="0.5118110236220472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AA8D4-5893-4C6D-8C30-780089DA7673}">
  <sheetPr>
    <tabColor rgb="FF00B0F0"/>
  </sheetPr>
  <dimension ref="A1:V91"/>
  <sheetViews>
    <sheetView showGridLines="0" topLeftCell="A35" zoomScaleNormal="100" zoomScaleSheetLayoutView="100" workbookViewId="0">
      <selection activeCell="C13" sqref="C13:N13"/>
    </sheetView>
  </sheetViews>
  <sheetFormatPr defaultRowHeight="13.2" x14ac:dyDescent="0.25"/>
  <cols>
    <col min="1" max="1" width="2" style="243" customWidth="1"/>
    <col min="2" max="2" width="3.77734375" style="243" customWidth="1"/>
    <col min="3" max="3" width="8" style="243" customWidth="1"/>
    <col min="4" max="4" width="8.6640625" style="243" customWidth="1"/>
    <col min="5" max="5" width="8" style="243" customWidth="1"/>
    <col min="6" max="9" width="8.6640625" style="243" customWidth="1"/>
    <col min="10" max="10" width="12.21875" style="243" customWidth="1"/>
    <col min="11" max="14" width="8.6640625" style="243" customWidth="1"/>
    <col min="15" max="22" width="9" style="242"/>
    <col min="23" max="238" width="9" style="243"/>
    <col min="239" max="239" width="7.77734375" style="243" customWidth="1"/>
    <col min="240" max="240" width="6.6640625" style="243" customWidth="1"/>
    <col min="241" max="241" width="5.6640625" style="243" customWidth="1"/>
    <col min="242" max="244" width="9" style="243"/>
    <col min="245" max="245" width="8" style="243" customWidth="1"/>
    <col min="246" max="254" width="9" style="243"/>
    <col min="255" max="255" width="15" style="243" customWidth="1"/>
    <col min="256" max="256" width="7.44140625" style="243" customWidth="1"/>
    <col min="257" max="494" width="9" style="243"/>
    <col min="495" max="495" width="7.77734375" style="243" customWidth="1"/>
    <col min="496" max="496" width="6.6640625" style="243" customWidth="1"/>
    <col min="497" max="497" width="5.6640625" style="243" customWidth="1"/>
    <col min="498" max="500" width="9" style="243"/>
    <col min="501" max="501" width="8" style="243" customWidth="1"/>
    <col min="502" max="510" width="9" style="243"/>
    <col min="511" max="511" width="15" style="243" customWidth="1"/>
    <col min="512" max="512" width="7.44140625" style="243" customWidth="1"/>
    <col min="513" max="750" width="9" style="243"/>
    <col min="751" max="751" width="7.77734375" style="243" customWidth="1"/>
    <col min="752" max="752" width="6.6640625" style="243" customWidth="1"/>
    <col min="753" max="753" width="5.6640625" style="243" customWidth="1"/>
    <col min="754" max="756" width="9" style="243"/>
    <col min="757" max="757" width="8" style="243" customWidth="1"/>
    <col min="758" max="766" width="9" style="243"/>
    <col min="767" max="767" width="15" style="243" customWidth="1"/>
    <col min="768" max="768" width="7.44140625" style="243" customWidth="1"/>
    <col min="769" max="1006" width="9" style="243"/>
    <col min="1007" max="1007" width="7.77734375" style="243" customWidth="1"/>
    <col min="1008" max="1008" width="6.6640625" style="243" customWidth="1"/>
    <col min="1009" max="1009" width="5.6640625" style="243" customWidth="1"/>
    <col min="1010" max="1012" width="9" style="243"/>
    <col min="1013" max="1013" width="8" style="243" customWidth="1"/>
    <col min="1014" max="1022" width="9" style="243"/>
    <col min="1023" max="1023" width="15" style="243" customWidth="1"/>
    <col min="1024" max="1024" width="7.44140625" style="243" customWidth="1"/>
    <col min="1025" max="1262" width="9" style="243"/>
    <col min="1263" max="1263" width="7.77734375" style="243" customWidth="1"/>
    <col min="1264" max="1264" width="6.6640625" style="243" customWidth="1"/>
    <col min="1265" max="1265" width="5.6640625" style="243" customWidth="1"/>
    <col min="1266" max="1268" width="9" style="243"/>
    <col min="1269" max="1269" width="8" style="243" customWidth="1"/>
    <col min="1270" max="1278" width="9" style="243"/>
    <col min="1279" max="1279" width="15" style="243" customWidth="1"/>
    <col min="1280" max="1280" width="7.44140625" style="243" customWidth="1"/>
    <col min="1281" max="1518" width="9" style="243"/>
    <col min="1519" max="1519" width="7.77734375" style="243" customWidth="1"/>
    <col min="1520" max="1520" width="6.6640625" style="243" customWidth="1"/>
    <col min="1521" max="1521" width="5.6640625" style="243" customWidth="1"/>
    <col min="1522" max="1524" width="9" style="243"/>
    <col min="1525" max="1525" width="8" style="243" customWidth="1"/>
    <col min="1526" max="1534" width="9" style="243"/>
    <col min="1535" max="1535" width="15" style="243" customWidth="1"/>
    <col min="1536" max="1536" width="7.44140625" style="243" customWidth="1"/>
    <col min="1537" max="1774" width="9" style="243"/>
    <col min="1775" max="1775" width="7.77734375" style="243" customWidth="1"/>
    <col min="1776" max="1776" width="6.6640625" style="243" customWidth="1"/>
    <col min="1777" max="1777" width="5.6640625" style="243" customWidth="1"/>
    <col min="1778" max="1780" width="9" style="243"/>
    <col min="1781" max="1781" width="8" style="243" customWidth="1"/>
    <col min="1782" max="1790" width="9" style="243"/>
    <col min="1791" max="1791" width="15" style="243" customWidth="1"/>
    <col min="1792" max="1792" width="7.44140625" style="243" customWidth="1"/>
    <col min="1793" max="2030" width="9" style="243"/>
    <col min="2031" max="2031" width="7.77734375" style="243" customWidth="1"/>
    <col min="2032" max="2032" width="6.6640625" style="243" customWidth="1"/>
    <col min="2033" max="2033" width="5.6640625" style="243" customWidth="1"/>
    <col min="2034" max="2036" width="9" style="243"/>
    <col min="2037" max="2037" width="8" style="243" customWidth="1"/>
    <col min="2038" max="2046" width="9" style="243"/>
    <col min="2047" max="2047" width="15" style="243" customWidth="1"/>
    <col min="2048" max="2048" width="7.44140625" style="243" customWidth="1"/>
    <col min="2049" max="2286" width="9" style="243"/>
    <col min="2287" max="2287" width="7.77734375" style="243" customWidth="1"/>
    <col min="2288" max="2288" width="6.6640625" style="243" customWidth="1"/>
    <col min="2289" max="2289" width="5.6640625" style="243" customWidth="1"/>
    <col min="2290" max="2292" width="9" style="243"/>
    <col min="2293" max="2293" width="8" style="243" customWidth="1"/>
    <col min="2294" max="2302" width="9" style="243"/>
    <col min="2303" max="2303" width="15" style="243" customWidth="1"/>
    <col min="2304" max="2304" width="7.44140625" style="243" customWidth="1"/>
    <col min="2305" max="2542" width="9" style="243"/>
    <col min="2543" max="2543" width="7.77734375" style="243" customWidth="1"/>
    <col min="2544" max="2544" width="6.6640625" style="243" customWidth="1"/>
    <col min="2545" max="2545" width="5.6640625" style="243" customWidth="1"/>
    <col min="2546" max="2548" width="9" style="243"/>
    <col min="2549" max="2549" width="8" style="243" customWidth="1"/>
    <col min="2550" max="2558" width="9" style="243"/>
    <col min="2559" max="2559" width="15" style="243" customWidth="1"/>
    <col min="2560" max="2560" width="7.44140625" style="243" customWidth="1"/>
    <col min="2561" max="2798" width="9" style="243"/>
    <col min="2799" max="2799" width="7.77734375" style="243" customWidth="1"/>
    <col min="2800" max="2800" width="6.6640625" style="243" customWidth="1"/>
    <col min="2801" max="2801" width="5.6640625" style="243" customWidth="1"/>
    <col min="2802" max="2804" width="9" style="243"/>
    <col min="2805" max="2805" width="8" style="243" customWidth="1"/>
    <col min="2806" max="2814" width="9" style="243"/>
    <col min="2815" max="2815" width="15" style="243" customWidth="1"/>
    <col min="2816" max="2816" width="7.44140625" style="243" customWidth="1"/>
    <col min="2817" max="3054" width="9" style="243"/>
    <col min="3055" max="3055" width="7.77734375" style="243" customWidth="1"/>
    <col min="3056" max="3056" width="6.6640625" style="243" customWidth="1"/>
    <col min="3057" max="3057" width="5.6640625" style="243" customWidth="1"/>
    <col min="3058" max="3060" width="9" style="243"/>
    <col min="3061" max="3061" width="8" style="243" customWidth="1"/>
    <col min="3062" max="3070" width="9" style="243"/>
    <col min="3071" max="3071" width="15" style="243" customWidth="1"/>
    <col min="3072" max="3072" width="7.44140625" style="243" customWidth="1"/>
    <col min="3073" max="3310" width="9" style="243"/>
    <col min="3311" max="3311" width="7.77734375" style="243" customWidth="1"/>
    <col min="3312" max="3312" width="6.6640625" style="243" customWidth="1"/>
    <col min="3313" max="3313" width="5.6640625" style="243" customWidth="1"/>
    <col min="3314" max="3316" width="9" style="243"/>
    <col min="3317" max="3317" width="8" style="243" customWidth="1"/>
    <col min="3318" max="3326" width="9" style="243"/>
    <col min="3327" max="3327" width="15" style="243" customWidth="1"/>
    <col min="3328" max="3328" width="7.44140625" style="243" customWidth="1"/>
    <col min="3329" max="3566" width="9" style="243"/>
    <col min="3567" max="3567" width="7.77734375" style="243" customWidth="1"/>
    <col min="3568" max="3568" width="6.6640625" style="243" customWidth="1"/>
    <col min="3569" max="3569" width="5.6640625" style="243" customWidth="1"/>
    <col min="3570" max="3572" width="9" style="243"/>
    <col min="3573" max="3573" width="8" style="243" customWidth="1"/>
    <col min="3574" max="3582" width="9" style="243"/>
    <col min="3583" max="3583" width="15" style="243" customWidth="1"/>
    <col min="3584" max="3584" width="7.44140625" style="243" customWidth="1"/>
    <col min="3585" max="3822" width="9" style="243"/>
    <col min="3823" max="3823" width="7.77734375" style="243" customWidth="1"/>
    <col min="3824" max="3824" width="6.6640625" style="243" customWidth="1"/>
    <col min="3825" max="3825" width="5.6640625" style="243" customWidth="1"/>
    <col min="3826" max="3828" width="9" style="243"/>
    <col min="3829" max="3829" width="8" style="243" customWidth="1"/>
    <col min="3830" max="3838" width="9" style="243"/>
    <col min="3839" max="3839" width="15" style="243" customWidth="1"/>
    <col min="3840" max="3840" width="7.44140625" style="243" customWidth="1"/>
    <col min="3841" max="4078" width="9" style="243"/>
    <col min="4079" max="4079" width="7.77734375" style="243" customWidth="1"/>
    <col min="4080" max="4080" width="6.6640625" style="243" customWidth="1"/>
    <col min="4081" max="4081" width="5.6640625" style="243" customWidth="1"/>
    <col min="4082" max="4084" width="9" style="243"/>
    <col min="4085" max="4085" width="8" style="243" customWidth="1"/>
    <col min="4086" max="4094" width="9" style="243"/>
    <col min="4095" max="4095" width="15" style="243" customWidth="1"/>
    <col min="4096" max="4096" width="7.44140625" style="243" customWidth="1"/>
    <col min="4097" max="4334" width="9" style="243"/>
    <col min="4335" max="4335" width="7.77734375" style="243" customWidth="1"/>
    <col min="4336" max="4336" width="6.6640625" style="243" customWidth="1"/>
    <col min="4337" max="4337" width="5.6640625" style="243" customWidth="1"/>
    <col min="4338" max="4340" width="9" style="243"/>
    <col min="4341" max="4341" width="8" style="243" customWidth="1"/>
    <col min="4342" max="4350" width="9" style="243"/>
    <col min="4351" max="4351" width="15" style="243" customWidth="1"/>
    <col min="4352" max="4352" width="7.44140625" style="243" customWidth="1"/>
    <col min="4353" max="4590" width="9" style="243"/>
    <col min="4591" max="4591" width="7.77734375" style="243" customWidth="1"/>
    <col min="4592" max="4592" width="6.6640625" style="243" customWidth="1"/>
    <col min="4593" max="4593" width="5.6640625" style="243" customWidth="1"/>
    <col min="4594" max="4596" width="9" style="243"/>
    <col min="4597" max="4597" width="8" style="243" customWidth="1"/>
    <col min="4598" max="4606" width="9" style="243"/>
    <col min="4607" max="4607" width="15" style="243" customWidth="1"/>
    <col min="4608" max="4608" width="7.44140625" style="243" customWidth="1"/>
    <col min="4609" max="4846" width="9" style="243"/>
    <col min="4847" max="4847" width="7.77734375" style="243" customWidth="1"/>
    <col min="4848" max="4848" width="6.6640625" style="243" customWidth="1"/>
    <col min="4849" max="4849" width="5.6640625" style="243" customWidth="1"/>
    <col min="4850" max="4852" width="9" style="243"/>
    <col min="4853" max="4853" width="8" style="243" customWidth="1"/>
    <col min="4854" max="4862" width="9" style="243"/>
    <col min="4863" max="4863" width="15" style="243" customWidth="1"/>
    <col min="4864" max="4864" width="7.44140625" style="243" customWidth="1"/>
    <col min="4865" max="5102" width="9" style="243"/>
    <col min="5103" max="5103" width="7.77734375" style="243" customWidth="1"/>
    <col min="5104" max="5104" width="6.6640625" style="243" customWidth="1"/>
    <col min="5105" max="5105" width="5.6640625" style="243" customWidth="1"/>
    <col min="5106" max="5108" width="9" style="243"/>
    <col min="5109" max="5109" width="8" style="243" customWidth="1"/>
    <col min="5110" max="5118" width="9" style="243"/>
    <col min="5119" max="5119" width="15" style="243" customWidth="1"/>
    <col min="5120" max="5120" width="7.44140625" style="243" customWidth="1"/>
    <col min="5121" max="5358" width="9" style="243"/>
    <col min="5359" max="5359" width="7.77734375" style="243" customWidth="1"/>
    <col min="5360" max="5360" width="6.6640625" style="243" customWidth="1"/>
    <col min="5361" max="5361" width="5.6640625" style="243" customWidth="1"/>
    <col min="5362" max="5364" width="9" style="243"/>
    <col min="5365" max="5365" width="8" style="243" customWidth="1"/>
    <col min="5366" max="5374" width="9" style="243"/>
    <col min="5375" max="5375" width="15" style="243" customWidth="1"/>
    <col min="5376" max="5376" width="7.44140625" style="243" customWidth="1"/>
    <col min="5377" max="5614" width="9" style="243"/>
    <col min="5615" max="5615" width="7.77734375" style="243" customWidth="1"/>
    <col min="5616" max="5616" width="6.6640625" style="243" customWidth="1"/>
    <col min="5617" max="5617" width="5.6640625" style="243" customWidth="1"/>
    <col min="5618" max="5620" width="9" style="243"/>
    <col min="5621" max="5621" width="8" style="243" customWidth="1"/>
    <col min="5622" max="5630" width="9" style="243"/>
    <col min="5631" max="5631" width="15" style="243" customWidth="1"/>
    <col min="5632" max="5632" width="7.44140625" style="243" customWidth="1"/>
    <col min="5633" max="5870" width="9" style="243"/>
    <col min="5871" max="5871" width="7.77734375" style="243" customWidth="1"/>
    <col min="5872" max="5872" width="6.6640625" style="243" customWidth="1"/>
    <col min="5873" max="5873" width="5.6640625" style="243" customWidth="1"/>
    <col min="5874" max="5876" width="9" style="243"/>
    <col min="5877" max="5877" width="8" style="243" customWidth="1"/>
    <col min="5878" max="5886" width="9" style="243"/>
    <col min="5887" max="5887" width="15" style="243" customWidth="1"/>
    <col min="5888" max="5888" width="7.44140625" style="243" customWidth="1"/>
    <col min="5889" max="6126" width="9" style="243"/>
    <col min="6127" max="6127" width="7.77734375" style="243" customWidth="1"/>
    <col min="6128" max="6128" width="6.6640625" style="243" customWidth="1"/>
    <col min="6129" max="6129" width="5.6640625" style="243" customWidth="1"/>
    <col min="6130" max="6132" width="9" style="243"/>
    <col min="6133" max="6133" width="8" style="243" customWidth="1"/>
    <col min="6134" max="6142" width="9" style="243"/>
    <col min="6143" max="6143" width="15" style="243" customWidth="1"/>
    <col min="6144" max="6144" width="7.44140625" style="243" customWidth="1"/>
    <col min="6145" max="6382" width="9" style="243"/>
    <col min="6383" max="6383" width="7.77734375" style="243" customWidth="1"/>
    <col min="6384" max="6384" width="6.6640625" style="243" customWidth="1"/>
    <col min="6385" max="6385" width="5.6640625" style="243" customWidth="1"/>
    <col min="6386" max="6388" width="9" style="243"/>
    <col min="6389" max="6389" width="8" style="243" customWidth="1"/>
    <col min="6390" max="6398" width="9" style="243"/>
    <col min="6399" max="6399" width="15" style="243" customWidth="1"/>
    <col min="6400" max="6400" width="7.44140625" style="243" customWidth="1"/>
    <col min="6401" max="6638" width="9" style="243"/>
    <col min="6639" max="6639" width="7.77734375" style="243" customWidth="1"/>
    <col min="6640" max="6640" width="6.6640625" style="243" customWidth="1"/>
    <col min="6641" max="6641" width="5.6640625" style="243" customWidth="1"/>
    <col min="6642" max="6644" width="9" style="243"/>
    <col min="6645" max="6645" width="8" style="243" customWidth="1"/>
    <col min="6646" max="6654" width="9" style="243"/>
    <col min="6655" max="6655" width="15" style="243" customWidth="1"/>
    <col min="6656" max="6656" width="7.44140625" style="243" customWidth="1"/>
    <col min="6657" max="6894" width="9" style="243"/>
    <col min="6895" max="6895" width="7.77734375" style="243" customWidth="1"/>
    <col min="6896" max="6896" width="6.6640625" style="243" customWidth="1"/>
    <col min="6897" max="6897" width="5.6640625" style="243" customWidth="1"/>
    <col min="6898" max="6900" width="9" style="243"/>
    <col min="6901" max="6901" width="8" style="243" customWidth="1"/>
    <col min="6902" max="6910" width="9" style="243"/>
    <col min="6911" max="6911" width="15" style="243" customWidth="1"/>
    <col min="6912" max="6912" width="7.44140625" style="243" customWidth="1"/>
    <col min="6913" max="7150" width="9" style="243"/>
    <col min="7151" max="7151" width="7.77734375" style="243" customWidth="1"/>
    <col min="7152" max="7152" width="6.6640625" style="243" customWidth="1"/>
    <col min="7153" max="7153" width="5.6640625" style="243" customWidth="1"/>
    <col min="7154" max="7156" width="9" style="243"/>
    <col min="7157" max="7157" width="8" style="243" customWidth="1"/>
    <col min="7158" max="7166" width="9" style="243"/>
    <col min="7167" max="7167" width="15" style="243" customWidth="1"/>
    <col min="7168" max="7168" width="7.44140625" style="243" customWidth="1"/>
    <col min="7169" max="7406" width="9" style="243"/>
    <col min="7407" max="7407" width="7.77734375" style="243" customWidth="1"/>
    <col min="7408" max="7408" width="6.6640625" style="243" customWidth="1"/>
    <col min="7409" max="7409" width="5.6640625" style="243" customWidth="1"/>
    <col min="7410" max="7412" width="9" style="243"/>
    <col min="7413" max="7413" width="8" style="243" customWidth="1"/>
    <col min="7414" max="7422" width="9" style="243"/>
    <col min="7423" max="7423" width="15" style="243" customWidth="1"/>
    <col min="7424" max="7424" width="7.44140625" style="243" customWidth="1"/>
    <col min="7425" max="7662" width="9" style="243"/>
    <col min="7663" max="7663" width="7.77734375" style="243" customWidth="1"/>
    <col min="7664" max="7664" width="6.6640625" style="243" customWidth="1"/>
    <col min="7665" max="7665" width="5.6640625" style="243" customWidth="1"/>
    <col min="7666" max="7668" width="9" style="243"/>
    <col min="7669" max="7669" width="8" style="243" customWidth="1"/>
    <col min="7670" max="7678" width="9" style="243"/>
    <col min="7679" max="7679" width="15" style="243" customWidth="1"/>
    <col min="7680" max="7680" width="7.44140625" style="243" customWidth="1"/>
    <col min="7681" max="7918" width="9" style="243"/>
    <col min="7919" max="7919" width="7.77734375" style="243" customWidth="1"/>
    <col min="7920" max="7920" width="6.6640625" style="243" customWidth="1"/>
    <col min="7921" max="7921" width="5.6640625" style="243" customWidth="1"/>
    <col min="7922" max="7924" width="9" style="243"/>
    <col min="7925" max="7925" width="8" style="243" customWidth="1"/>
    <col min="7926" max="7934" width="9" style="243"/>
    <col min="7935" max="7935" width="15" style="243" customWidth="1"/>
    <col min="7936" max="7936" width="7.44140625" style="243" customWidth="1"/>
    <col min="7937" max="8174" width="9" style="243"/>
    <col min="8175" max="8175" width="7.77734375" style="243" customWidth="1"/>
    <col min="8176" max="8176" width="6.6640625" style="243" customWidth="1"/>
    <col min="8177" max="8177" width="5.6640625" style="243" customWidth="1"/>
    <col min="8178" max="8180" width="9" style="243"/>
    <col min="8181" max="8181" width="8" style="243" customWidth="1"/>
    <col min="8182" max="8190" width="9" style="243"/>
    <col min="8191" max="8191" width="15" style="243" customWidth="1"/>
    <col min="8192" max="8192" width="7.44140625" style="243" customWidth="1"/>
    <col min="8193" max="8430" width="9" style="243"/>
    <col min="8431" max="8431" width="7.77734375" style="243" customWidth="1"/>
    <col min="8432" max="8432" width="6.6640625" style="243" customWidth="1"/>
    <col min="8433" max="8433" width="5.6640625" style="243" customWidth="1"/>
    <col min="8434" max="8436" width="9" style="243"/>
    <col min="8437" max="8437" width="8" style="243" customWidth="1"/>
    <col min="8438" max="8446" width="9" style="243"/>
    <col min="8447" max="8447" width="15" style="243" customWidth="1"/>
    <col min="8448" max="8448" width="7.44140625" style="243" customWidth="1"/>
    <col min="8449" max="8686" width="9" style="243"/>
    <col min="8687" max="8687" width="7.77734375" style="243" customWidth="1"/>
    <col min="8688" max="8688" width="6.6640625" style="243" customWidth="1"/>
    <col min="8689" max="8689" width="5.6640625" style="243" customWidth="1"/>
    <col min="8690" max="8692" width="9" style="243"/>
    <col min="8693" max="8693" width="8" style="243" customWidth="1"/>
    <col min="8694" max="8702" width="9" style="243"/>
    <col min="8703" max="8703" width="15" style="243" customWidth="1"/>
    <col min="8704" max="8704" width="7.44140625" style="243" customWidth="1"/>
    <col min="8705" max="8942" width="9" style="243"/>
    <col min="8943" max="8943" width="7.77734375" style="243" customWidth="1"/>
    <col min="8944" max="8944" width="6.6640625" style="243" customWidth="1"/>
    <col min="8945" max="8945" width="5.6640625" style="243" customWidth="1"/>
    <col min="8946" max="8948" width="9" style="243"/>
    <col min="8949" max="8949" width="8" style="243" customWidth="1"/>
    <col min="8950" max="8958" width="9" style="243"/>
    <col min="8959" max="8959" width="15" style="243" customWidth="1"/>
    <col min="8960" max="8960" width="7.44140625" style="243" customWidth="1"/>
    <col min="8961" max="9198" width="9" style="243"/>
    <col min="9199" max="9199" width="7.77734375" style="243" customWidth="1"/>
    <col min="9200" max="9200" width="6.6640625" style="243" customWidth="1"/>
    <col min="9201" max="9201" width="5.6640625" style="243" customWidth="1"/>
    <col min="9202" max="9204" width="9" style="243"/>
    <col min="9205" max="9205" width="8" style="243" customWidth="1"/>
    <col min="9206" max="9214" width="9" style="243"/>
    <col min="9215" max="9215" width="15" style="243" customWidth="1"/>
    <col min="9216" max="9216" width="7.44140625" style="243" customWidth="1"/>
    <col min="9217" max="9454" width="9" style="243"/>
    <col min="9455" max="9455" width="7.77734375" style="243" customWidth="1"/>
    <col min="9456" max="9456" width="6.6640625" style="243" customWidth="1"/>
    <col min="9457" max="9457" width="5.6640625" style="243" customWidth="1"/>
    <col min="9458" max="9460" width="9" style="243"/>
    <col min="9461" max="9461" width="8" style="243" customWidth="1"/>
    <col min="9462" max="9470" width="9" style="243"/>
    <col min="9471" max="9471" width="15" style="243" customWidth="1"/>
    <col min="9472" max="9472" width="7.44140625" style="243" customWidth="1"/>
    <col min="9473" max="9710" width="9" style="243"/>
    <col min="9711" max="9711" width="7.77734375" style="243" customWidth="1"/>
    <col min="9712" max="9712" width="6.6640625" style="243" customWidth="1"/>
    <col min="9713" max="9713" width="5.6640625" style="243" customWidth="1"/>
    <col min="9714" max="9716" width="9" style="243"/>
    <col min="9717" max="9717" width="8" style="243" customWidth="1"/>
    <col min="9718" max="9726" width="9" style="243"/>
    <col min="9727" max="9727" width="15" style="243" customWidth="1"/>
    <col min="9728" max="9728" width="7.44140625" style="243" customWidth="1"/>
    <col min="9729" max="9966" width="9" style="243"/>
    <col min="9967" max="9967" width="7.77734375" style="243" customWidth="1"/>
    <col min="9968" max="9968" width="6.6640625" style="243" customWidth="1"/>
    <col min="9969" max="9969" width="5.6640625" style="243" customWidth="1"/>
    <col min="9970" max="9972" width="9" style="243"/>
    <col min="9973" max="9973" width="8" style="243" customWidth="1"/>
    <col min="9974" max="9982" width="9" style="243"/>
    <col min="9983" max="9983" width="15" style="243" customWidth="1"/>
    <col min="9984" max="9984" width="7.44140625" style="243" customWidth="1"/>
    <col min="9985" max="10222" width="9" style="243"/>
    <col min="10223" max="10223" width="7.77734375" style="243" customWidth="1"/>
    <col min="10224" max="10224" width="6.6640625" style="243" customWidth="1"/>
    <col min="10225" max="10225" width="5.6640625" style="243" customWidth="1"/>
    <col min="10226" max="10228" width="9" style="243"/>
    <col min="10229" max="10229" width="8" style="243" customWidth="1"/>
    <col min="10230" max="10238" width="9" style="243"/>
    <col min="10239" max="10239" width="15" style="243" customWidth="1"/>
    <col min="10240" max="10240" width="7.44140625" style="243" customWidth="1"/>
    <col min="10241" max="10478" width="9" style="243"/>
    <col min="10479" max="10479" width="7.77734375" style="243" customWidth="1"/>
    <col min="10480" max="10480" width="6.6640625" style="243" customWidth="1"/>
    <col min="10481" max="10481" width="5.6640625" style="243" customWidth="1"/>
    <col min="10482" max="10484" width="9" style="243"/>
    <col min="10485" max="10485" width="8" style="243" customWidth="1"/>
    <col min="10486" max="10494" width="9" style="243"/>
    <col min="10495" max="10495" width="15" style="243" customWidth="1"/>
    <col min="10496" max="10496" width="7.44140625" style="243" customWidth="1"/>
    <col min="10497" max="10734" width="9" style="243"/>
    <col min="10735" max="10735" width="7.77734375" style="243" customWidth="1"/>
    <col min="10736" max="10736" width="6.6640625" style="243" customWidth="1"/>
    <col min="10737" max="10737" width="5.6640625" style="243" customWidth="1"/>
    <col min="10738" max="10740" width="9" style="243"/>
    <col min="10741" max="10741" width="8" style="243" customWidth="1"/>
    <col min="10742" max="10750" width="9" style="243"/>
    <col min="10751" max="10751" width="15" style="243" customWidth="1"/>
    <col min="10752" max="10752" width="7.44140625" style="243" customWidth="1"/>
    <col min="10753" max="10990" width="9" style="243"/>
    <col min="10991" max="10991" width="7.77734375" style="243" customWidth="1"/>
    <col min="10992" max="10992" width="6.6640625" style="243" customWidth="1"/>
    <col min="10993" max="10993" width="5.6640625" style="243" customWidth="1"/>
    <col min="10994" max="10996" width="9" style="243"/>
    <col min="10997" max="10997" width="8" style="243" customWidth="1"/>
    <col min="10998" max="11006" width="9" style="243"/>
    <col min="11007" max="11007" width="15" style="243" customWidth="1"/>
    <col min="11008" max="11008" width="7.44140625" style="243" customWidth="1"/>
    <col min="11009" max="11246" width="9" style="243"/>
    <col min="11247" max="11247" width="7.77734375" style="243" customWidth="1"/>
    <col min="11248" max="11248" width="6.6640625" style="243" customWidth="1"/>
    <col min="11249" max="11249" width="5.6640625" style="243" customWidth="1"/>
    <col min="11250" max="11252" width="9" style="243"/>
    <col min="11253" max="11253" width="8" style="243" customWidth="1"/>
    <col min="11254" max="11262" width="9" style="243"/>
    <col min="11263" max="11263" width="15" style="243" customWidth="1"/>
    <col min="11264" max="11264" width="7.44140625" style="243" customWidth="1"/>
    <col min="11265" max="11502" width="9" style="243"/>
    <col min="11503" max="11503" width="7.77734375" style="243" customWidth="1"/>
    <col min="11504" max="11504" width="6.6640625" style="243" customWidth="1"/>
    <col min="11505" max="11505" width="5.6640625" style="243" customWidth="1"/>
    <col min="11506" max="11508" width="9" style="243"/>
    <col min="11509" max="11509" width="8" style="243" customWidth="1"/>
    <col min="11510" max="11518" width="9" style="243"/>
    <col min="11519" max="11519" width="15" style="243" customWidth="1"/>
    <col min="11520" max="11520" width="7.44140625" style="243" customWidth="1"/>
    <col min="11521" max="11758" width="9" style="243"/>
    <col min="11759" max="11759" width="7.77734375" style="243" customWidth="1"/>
    <col min="11760" max="11760" width="6.6640625" style="243" customWidth="1"/>
    <col min="11761" max="11761" width="5.6640625" style="243" customWidth="1"/>
    <col min="11762" max="11764" width="9" style="243"/>
    <col min="11765" max="11765" width="8" style="243" customWidth="1"/>
    <col min="11766" max="11774" width="9" style="243"/>
    <col min="11775" max="11775" width="15" style="243" customWidth="1"/>
    <col min="11776" max="11776" width="7.44140625" style="243" customWidth="1"/>
    <col min="11777" max="12014" width="9" style="243"/>
    <col min="12015" max="12015" width="7.77734375" style="243" customWidth="1"/>
    <col min="12016" max="12016" width="6.6640625" style="243" customWidth="1"/>
    <col min="12017" max="12017" width="5.6640625" style="243" customWidth="1"/>
    <col min="12018" max="12020" width="9" style="243"/>
    <col min="12021" max="12021" width="8" style="243" customWidth="1"/>
    <col min="12022" max="12030" width="9" style="243"/>
    <col min="12031" max="12031" width="15" style="243" customWidth="1"/>
    <col min="12032" max="12032" width="7.44140625" style="243" customWidth="1"/>
    <col min="12033" max="12270" width="9" style="243"/>
    <col min="12271" max="12271" width="7.77734375" style="243" customWidth="1"/>
    <col min="12272" max="12272" width="6.6640625" style="243" customWidth="1"/>
    <col min="12273" max="12273" width="5.6640625" style="243" customWidth="1"/>
    <col min="12274" max="12276" width="9" style="243"/>
    <col min="12277" max="12277" width="8" style="243" customWidth="1"/>
    <col min="12278" max="12286" width="9" style="243"/>
    <col min="12287" max="12287" width="15" style="243" customWidth="1"/>
    <col min="12288" max="12288" width="7.44140625" style="243" customWidth="1"/>
    <col min="12289" max="12526" width="9" style="243"/>
    <col min="12527" max="12527" width="7.77734375" style="243" customWidth="1"/>
    <col min="12528" max="12528" width="6.6640625" style="243" customWidth="1"/>
    <col min="12529" max="12529" width="5.6640625" style="243" customWidth="1"/>
    <col min="12530" max="12532" width="9" style="243"/>
    <col min="12533" max="12533" width="8" style="243" customWidth="1"/>
    <col min="12534" max="12542" width="9" style="243"/>
    <col min="12543" max="12543" width="15" style="243" customWidth="1"/>
    <col min="12544" max="12544" width="7.44140625" style="243" customWidth="1"/>
    <col min="12545" max="12782" width="9" style="243"/>
    <col min="12783" max="12783" width="7.77734375" style="243" customWidth="1"/>
    <col min="12784" max="12784" width="6.6640625" style="243" customWidth="1"/>
    <col min="12785" max="12785" width="5.6640625" style="243" customWidth="1"/>
    <col min="12786" max="12788" width="9" style="243"/>
    <col min="12789" max="12789" width="8" style="243" customWidth="1"/>
    <col min="12790" max="12798" width="9" style="243"/>
    <col min="12799" max="12799" width="15" style="243" customWidth="1"/>
    <col min="12800" max="12800" width="7.44140625" style="243" customWidth="1"/>
    <col min="12801" max="13038" width="9" style="243"/>
    <col min="13039" max="13039" width="7.77734375" style="243" customWidth="1"/>
    <col min="13040" max="13040" width="6.6640625" style="243" customWidth="1"/>
    <col min="13041" max="13041" width="5.6640625" style="243" customWidth="1"/>
    <col min="13042" max="13044" width="9" style="243"/>
    <col min="13045" max="13045" width="8" style="243" customWidth="1"/>
    <col min="13046" max="13054" width="9" style="243"/>
    <col min="13055" max="13055" width="15" style="243" customWidth="1"/>
    <col min="13056" max="13056" width="7.44140625" style="243" customWidth="1"/>
    <col min="13057" max="13294" width="9" style="243"/>
    <col min="13295" max="13295" width="7.77734375" style="243" customWidth="1"/>
    <col min="13296" max="13296" width="6.6640625" style="243" customWidth="1"/>
    <col min="13297" max="13297" width="5.6640625" style="243" customWidth="1"/>
    <col min="13298" max="13300" width="9" style="243"/>
    <col min="13301" max="13301" width="8" style="243" customWidth="1"/>
    <col min="13302" max="13310" width="9" style="243"/>
    <col min="13311" max="13311" width="15" style="243" customWidth="1"/>
    <col min="13312" max="13312" width="7.44140625" style="243" customWidth="1"/>
    <col min="13313" max="13550" width="9" style="243"/>
    <col min="13551" max="13551" width="7.77734375" style="243" customWidth="1"/>
    <col min="13552" max="13552" width="6.6640625" style="243" customWidth="1"/>
    <col min="13553" max="13553" width="5.6640625" style="243" customWidth="1"/>
    <col min="13554" max="13556" width="9" style="243"/>
    <col min="13557" max="13557" width="8" style="243" customWidth="1"/>
    <col min="13558" max="13566" width="9" style="243"/>
    <col min="13567" max="13567" width="15" style="243" customWidth="1"/>
    <col min="13568" max="13568" width="7.44140625" style="243" customWidth="1"/>
    <col min="13569" max="13806" width="9" style="243"/>
    <col min="13807" max="13807" width="7.77734375" style="243" customWidth="1"/>
    <col min="13808" max="13808" width="6.6640625" style="243" customWidth="1"/>
    <col min="13809" max="13809" width="5.6640625" style="243" customWidth="1"/>
    <col min="13810" max="13812" width="9" style="243"/>
    <col min="13813" max="13813" width="8" style="243" customWidth="1"/>
    <col min="13814" max="13822" width="9" style="243"/>
    <col min="13823" max="13823" width="15" style="243" customWidth="1"/>
    <col min="13824" max="13824" width="7.44140625" style="243" customWidth="1"/>
    <col min="13825" max="14062" width="9" style="243"/>
    <col min="14063" max="14063" width="7.77734375" style="243" customWidth="1"/>
    <col min="14064" max="14064" width="6.6640625" style="243" customWidth="1"/>
    <col min="14065" max="14065" width="5.6640625" style="243" customWidth="1"/>
    <col min="14066" max="14068" width="9" style="243"/>
    <col min="14069" max="14069" width="8" style="243" customWidth="1"/>
    <col min="14070" max="14078" width="9" style="243"/>
    <col min="14079" max="14079" width="15" style="243" customWidth="1"/>
    <col min="14080" max="14080" width="7.44140625" style="243" customWidth="1"/>
    <col min="14081" max="14318" width="9" style="243"/>
    <col min="14319" max="14319" width="7.77734375" style="243" customWidth="1"/>
    <col min="14320" max="14320" width="6.6640625" style="243" customWidth="1"/>
    <col min="14321" max="14321" width="5.6640625" style="243" customWidth="1"/>
    <col min="14322" max="14324" width="9" style="243"/>
    <col min="14325" max="14325" width="8" style="243" customWidth="1"/>
    <col min="14326" max="14334" width="9" style="243"/>
    <col min="14335" max="14335" width="15" style="243" customWidth="1"/>
    <col min="14336" max="14336" width="7.44140625" style="243" customWidth="1"/>
    <col min="14337" max="14574" width="9" style="243"/>
    <col min="14575" max="14575" width="7.77734375" style="243" customWidth="1"/>
    <col min="14576" max="14576" width="6.6640625" style="243" customWidth="1"/>
    <col min="14577" max="14577" width="5.6640625" style="243" customWidth="1"/>
    <col min="14578" max="14580" width="9" style="243"/>
    <col min="14581" max="14581" width="8" style="243" customWidth="1"/>
    <col min="14582" max="14590" width="9" style="243"/>
    <col min="14591" max="14591" width="15" style="243" customWidth="1"/>
    <col min="14592" max="14592" width="7.44140625" style="243" customWidth="1"/>
    <col min="14593" max="14830" width="9" style="243"/>
    <col min="14831" max="14831" width="7.77734375" style="243" customWidth="1"/>
    <col min="14832" max="14832" width="6.6640625" style="243" customWidth="1"/>
    <col min="14833" max="14833" width="5.6640625" style="243" customWidth="1"/>
    <col min="14834" max="14836" width="9" style="243"/>
    <col min="14837" max="14837" width="8" style="243" customWidth="1"/>
    <col min="14838" max="14846" width="9" style="243"/>
    <col min="14847" max="14847" width="15" style="243" customWidth="1"/>
    <col min="14848" max="14848" width="7.44140625" style="243" customWidth="1"/>
    <col min="14849" max="15086" width="9" style="243"/>
    <col min="15087" max="15087" width="7.77734375" style="243" customWidth="1"/>
    <col min="15088" max="15088" width="6.6640625" style="243" customWidth="1"/>
    <col min="15089" max="15089" width="5.6640625" style="243" customWidth="1"/>
    <col min="15090" max="15092" width="9" style="243"/>
    <col min="15093" max="15093" width="8" style="243" customWidth="1"/>
    <col min="15094" max="15102" width="9" style="243"/>
    <col min="15103" max="15103" width="15" style="243" customWidth="1"/>
    <col min="15104" max="15104" width="7.44140625" style="243" customWidth="1"/>
    <col min="15105" max="15342" width="9" style="243"/>
    <col min="15343" max="15343" width="7.77734375" style="243" customWidth="1"/>
    <col min="15344" max="15344" width="6.6640625" style="243" customWidth="1"/>
    <col min="15345" max="15345" width="5.6640625" style="243" customWidth="1"/>
    <col min="15346" max="15348" width="9" style="243"/>
    <col min="15349" max="15349" width="8" style="243" customWidth="1"/>
    <col min="15350" max="15358" width="9" style="243"/>
    <col min="15359" max="15359" width="15" style="243" customWidth="1"/>
    <col min="15360" max="15360" width="7.44140625" style="243" customWidth="1"/>
    <col min="15361" max="15598" width="9" style="243"/>
    <col min="15599" max="15599" width="7.77734375" style="243" customWidth="1"/>
    <col min="15600" max="15600" width="6.6640625" style="243" customWidth="1"/>
    <col min="15601" max="15601" width="5.6640625" style="243" customWidth="1"/>
    <col min="15602" max="15604" width="9" style="243"/>
    <col min="15605" max="15605" width="8" style="243" customWidth="1"/>
    <col min="15606" max="15614" width="9" style="243"/>
    <col min="15615" max="15615" width="15" style="243" customWidth="1"/>
    <col min="15616" max="15616" width="7.44140625" style="243" customWidth="1"/>
    <col min="15617" max="15854" width="9" style="243"/>
    <col min="15855" max="15855" width="7.77734375" style="243" customWidth="1"/>
    <col min="15856" max="15856" width="6.6640625" style="243" customWidth="1"/>
    <col min="15857" max="15857" width="5.6640625" style="243" customWidth="1"/>
    <col min="15858" max="15860" width="9" style="243"/>
    <col min="15861" max="15861" width="8" style="243" customWidth="1"/>
    <col min="15862" max="15870" width="9" style="243"/>
    <col min="15871" max="15871" width="15" style="243" customWidth="1"/>
    <col min="15872" max="15872" width="7.44140625" style="243" customWidth="1"/>
    <col min="15873" max="16110" width="9" style="243"/>
    <col min="16111" max="16111" width="7.77734375" style="243" customWidth="1"/>
    <col min="16112" max="16112" width="6.6640625" style="243" customWidth="1"/>
    <col min="16113" max="16113" width="5.6640625" style="243" customWidth="1"/>
    <col min="16114" max="16116" width="9" style="243"/>
    <col min="16117" max="16117" width="8" style="243" customWidth="1"/>
    <col min="16118" max="16126" width="9" style="243"/>
    <col min="16127" max="16127" width="15" style="243" customWidth="1"/>
    <col min="16128" max="16128" width="7.44140625" style="243" customWidth="1"/>
    <col min="16129" max="16384" width="9" style="243"/>
  </cols>
  <sheetData>
    <row r="1" spans="1:16" ht="22.8" x14ac:dyDescent="0.4">
      <c r="A1" s="236"/>
      <c r="B1" s="237"/>
      <c r="C1" s="238"/>
      <c r="D1" s="239"/>
      <c r="E1" s="238"/>
      <c r="F1" s="240"/>
      <c r="G1" s="240"/>
      <c r="H1" s="240"/>
      <c r="I1" s="241"/>
      <c r="J1" s="241"/>
      <c r="K1" s="241"/>
      <c r="L1" s="241"/>
      <c r="M1" s="241"/>
      <c r="N1" s="241"/>
    </row>
    <row r="2" spans="1:16" ht="22.8" x14ac:dyDescent="0.4">
      <c r="A2" s="236"/>
      <c r="B2" s="236"/>
      <c r="C2" s="236"/>
      <c r="D2" s="237"/>
      <c r="E2" s="240"/>
      <c r="F2" s="240"/>
      <c r="G2" s="240"/>
      <c r="H2" s="240"/>
      <c r="I2" s="241"/>
      <c r="J2" s="241"/>
      <c r="K2" s="241"/>
      <c r="L2" s="241"/>
      <c r="M2" s="241"/>
      <c r="N2" s="241"/>
    </row>
    <row r="3" spans="1:16" ht="22.8" x14ac:dyDescent="0.4">
      <c r="A3" s="236"/>
      <c r="B3" s="236"/>
      <c r="C3" s="236"/>
      <c r="D3" s="237"/>
      <c r="E3" s="240"/>
      <c r="F3" s="241"/>
      <c r="G3" s="241"/>
      <c r="H3" s="241"/>
      <c r="I3" s="241"/>
      <c r="J3" s="238"/>
      <c r="K3" s="238"/>
      <c r="L3" s="241"/>
      <c r="M3" s="241"/>
      <c r="N3" s="241"/>
    </row>
    <row r="4" spans="1:16" ht="18" customHeight="1" x14ac:dyDescent="0.4">
      <c r="A4" s="236"/>
      <c r="B4" s="236"/>
      <c r="D4" s="237"/>
      <c r="E4" s="240"/>
      <c r="F4" s="241"/>
      <c r="G4" s="241"/>
      <c r="H4" s="241"/>
      <c r="I4" s="241"/>
      <c r="J4" s="238"/>
      <c r="K4" s="238"/>
      <c r="L4" s="241"/>
      <c r="M4" s="241"/>
      <c r="N4" s="241"/>
    </row>
    <row r="5" spans="1:16" ht="38.25" customHeight="1" x14ac:dyDescent="0.4">
      <c r="A5" s="236"/>
      <c r="B5" s="237"/>
      <c r="C5" s="237"/>
      <c r="D5" s="237"/>
      <c r="E5" s="240"/>
      <c r="F5" s="241"/>
      <c r="G5" s="241"/>
      <c r="H5" s="241"/>
      <c r="I5" s="241"/>
      <c r="J5" s="238"/>
      <c r="K5" s="238"/>
      <c r="L5" s="241"/>
      <c r="M5" s="241"/>
      <c r="N5" s="241"/>
    </row>
    <row r="6" spans="1:16" ht="22.8" x14ac:dyDescent="0.4">
      <c r="A6" s="236"/>
      <c r="B6" s="237" t="s">
        <v>310</v>
      </c>
      <c r="C6" s="237"/>
      <c r="D6" s="237"/>
      <c r="E6" s="240"/>
      <c r="F6" s="241"/>
      <c r="G6" s="241"/>
      <c r="H6" s="241"/>
      <c r="I6" s="241"/>
      <c r="J6" s="238"/>
      <c r="K6" s="238"/>
      <c r="L6" s="241"/>
      <c r="M6" s="241"/>
      <c r="N6" s="241"/>
    </row>
    <row r="7" spans="1:16" ht="22.8" x14ac:dyDescent="0.4">
      <c r="A7" s="236"/>
      <c r="B7" s="244" t="s">
        <v>101</v>
      </c>
      <c r="C7" s="237"/>
      <c r="D7" s="237"/>
      <c r="E7" s="240"/>
      <c r="F7" s="241"/>
      <c r="G7" s="241"/>
      <c r="H7" s="241"/>
      <c r="I7" s="241"/>
      <c r="J7" s="238"/>
      <c r="K7" s="238"/>
      <c r="L7" s="241"/>
      <c r="M7" s="241"/>
      <c r="N7" s="241"/>
    </row>
    <row r="8" spans="1:16" ht="22.8" x14ac:dyDescent="0.4">
      <c r="A8" s="236"/>
      <c r="B8" s="245" t="s">
        <v>102</v>
      </c>
      <c r="C8" s="237"/>
      <c r="D8" s="237"/>
      <c r="E8" s="240"/>
      <c r="F8" s="241"/>
      <c r="G8" s="241"/>
      <c r="H8" s="241"/>
      <c r="I8" s="241"/>
      <c r="J8" s="238"/>
      <c r="K8" s="238"/>
      <c r="L8" s="241"/>
      <c r="M8" s="241"/>
      <c r="N8" s="241"/>
    </row>
    <row r="9" spans="1:16" ht="12.75" customHeight="1" x14ac:dyDescent="0.4">
      <c r="A9" s="236"/>
      <c r="B9" s="246"/>
      <c r="C9" s="237"/>
      <c r="D9" s="247"/>
      <c r="E9" s="241"/>
      <c r="F9" s="238"/>
      <c r="G9" s="238"/>
      <c r="H9" s="238"/>
      <c r="I9" s="238"/>
      <c r="J9" s="238"/>
      <c r="K9" s="238"/>
      <c r="L9" s="238"/>
      <c r="M9" s="238"/>
      <c r="N9" s="238"/>
      <c r="P9" s="248"/>
    </row>
    <row r="10" spans="1:16" ht="12.75" customHeight="1" x14ac:dyDescent="0.25">
      <c r="A10" s="236"/>
      <c r="B10" s="249" t="s">
        <v>103</v>
      </c>
      <c r="C10" s="250"/>
      <c r="D10" s="251"/>
      <c r="E10" s="251"/>
      <c r="F10" s="250"/>
      <c r="G10" s="250"/>
      <c r="H10" s="250"/>
      <c r="I10" s="250"/>
      <c r="J10" s="250"/>
      <c r="K10" s="250"/>
      <c r="L10" s="250"/>
      <c r="M10" s="250"/>
      <c r="N10" s="250"/>
    </row>
    <row r="11" spans="1:16" ht="54" customHeight="1" x14ac:dyDescent="0.25">
      <c r="A11" s="236"/>
      <c r="B11" s="252" t="s">
        <v>104</v>
      </c>
      <c r="C11" s="401" t="s">
        <v>105</v>
      </c>
      <c r="D11" s="401"/>
      <c r="E11" s="401"/>
      <c r="F11" s="401"/>
      <c r="G11" s="401"/>
      <c r="H11" s="401"/>
      <c r="I11" s="401"/>
      <c r="J11" s="401"/>
      <c r="K11" s="401"/>
      <c r="L11" s="401"/>
      <c r="M11" s="401"/>
      <c r="N11" s="401"/>
    </row>
    <row r="12" spans="1:16" x14ac:dyDescent="0.25">
      <c r="A12" s="236"/>
      <c r="B12" s="252" t="s">
        <v>104</v>
      </c>
      <c r="C12" s="402" t="s">
        <v>106</v>
      </c>
      <c r="D12" s="402"/>
      <c r="E12" s="402"/>
      <c r="F12" s="402"/>
      <c r="G12" s="402"/>
      <c r="H12" s="402"/>
      <c r="I12" s="402"/>
      <c r="J12" s="402"/>
      <c r="K12" s="402"/>
      <c r="L12" s="402"/>
      <c r="M12" s="402"/>
      <c r="N12" s="402"/>
    </row>
    <row r="13" spans="1:16" x14ac:dyDescent="0.25">
      <c r="A13" s="236"/>
      <c r="B13" s="252" t="s">
        <v>104</v>
      </c>
      <c r="C13" s="402" t="s">
        <v>313</v>
      </c>
      <c r="D13" s="402"/>
      <c r="E13" s="402"/>
      <c r="F13" s="402"/>
      <c r="G13" s="402"/>
      <c r="H13" s="402"/>
      <c r="I13" s="402"/>
      <c r="J13" s="402"/>
      <c r="K13" s="402"/>
      <c r="L13" s="402"/>
      <c r="M13" s="402"/>
      <c r="N13" s="402"/>
    </row>
    <row r="14" spans="1:16" x14ac:dyDescent="0.25">
      <c r="A14" s="236"/>
      <c r="B14" s="252" t="s">
        <v>104</v>
      </c>
      <c r="C14" s="401" t="s">
        <v>107</v>
      </c>
      <c r="D14" s="401"/>
      <c r="E14" s="401"/>
      <c r="F14" s="401"/>
      <c r="G14" s="401"/>
      <c r="H14" s="401"/>
      <c r="I14" s="401"/>
      <c r="J14" s="401"/>
      <c r="K14" s="401"/>
      <c r="L14" s="401"/>
      <c r="M14" s="401"/>
      <c r="N14" s="401"/>
    </row>
    <row r="15" spans="1:16" x14ac:dyDescent="0.25">
      <c r="A15" s="236"/>
      <c r="B15" s="252" t="s">
        <v>104</v>
      </c>
      <c r="C15" s="402" t="s">
        <v>312</v>
      </c>
      <c r="D15" s="402"/>
      <c r="E15" s="402"/>
      <c r="F15" s="402"/>
      <c r="G15" s="402"/>
      <c r="H15" s="402"/>
      <c r="I15" s="402"/>
      <c r="J15" s="402"/>
      <c r="K15" s="402"/>
      <c r="L15" s="402"/>
      <c r="M15" s="402"/>
      <c r="N15" s="402"/>
    </row>
    <row r="16" spans="1:16" ht="12.75" customHeight="1" x14ac:dyDescent="0.25">
      <c r="A16" s="236"/>
      <c r="B16" s="252"/>
      <c r="C16" s="403" t="s">
        <v>108</v>
      </c>
      <c r="D16" s="403"/>
      <c r="E16" s="253"/>
      <c r="F16" s="253"/>
      <c r="J16" s="254"/>
      <c r="K16" s="254"/>
      <c r="L16" s="254"/>
      <c r="M16" s="254"/>
      <c r="N16" s="254"/>
    </row>
    <row r="17" spans="1:14" ht="12.75" customHeight="1" x14ac:dyDescent="0.25">
      <c r="A17" s="236"/>
      <c r="B17" s="252" t="s">
        <v>104</v>
      </c>
      <c r="C17" s="402" t="s">
        <v>109</v>
      </c>
      <c r="D17" s="402"/>
      <c r="E17" s="402"/>
      <c r="F17" s="402"/>
      <c r="G17" s="402"/>
      <c r="H17" s="402"/>
      <c r="I17" s="402"/>
      <c r="J17" s="402"/>
      <c r="K17" s="404" t="s">
        <v>110</v>
      </c>
      <c r="L17" s="404"/>
      <c r="M17" s="404"/>
      <c r="N17" s="404"/>
    </row>
    <row r="18" spans="1:14" ht="7.5" customHeight="1" x14ac:dyDescent="0.25">
      <c r="A18" s="236"/>
      <c r="B18" s="252"/>
    </row>
    <row r="19" spans="1:14" ht="13.8" x14ac:dyDescent="0.25">
      <c r="A19" s="236"/>
      <c r="B19" s="249" t="s">
        <v>111</v>
      </c>
      <c r="C19" s="250"/>
      <c r="D19" s="251"/>
      <c r="E19" s="251"/>
      <c r="F19" s="250"/>
      <c r="G19" s="250"/>
      <c r="H19" s="250"/>
      <c r="I19" s="250"/>
      <c r="J19" s="250"/>
      <c r="K19" s="250"/>
      <c r="L19" s="250"/>
      <c r="M19" s="250"/>
      <c r="N19" s="250"/>
    </row>
    <row r="20" spans="1:14" x14ac:dyDescent="0.25">
      <c r="A20" s="236"/>
      <c r="B20" s="252" t="s">
        <v>104</v>
      </c>
      <c r="C20" s="255" t="s">
        <v>112</v>
      </c>
      <c r="D20" s="255"/>
      <c r="E20" s="255"/>
      <c r="F20" s="255"/>
      <c r="G20" s="255"/>
      <c r="H20" s="255"/>
      <c r="I20" s="255"/>
      <c r="J20" s="255"/>
      <c r="K20" s="255"/>
      <c r="L20" s="255"/>
      <c r="M20" s="255"/>
      <c r="N20" s="255"/>
    </row>
    <row r="21" spans="1:14" x14ac:dyDescent="0.25">
      <c r="A21" s="236"/>
      <c r="B21" s="252" t="s">
        <v>104</v>
      </c>
      <c r="C21" s="256" t="s">
        <v>113</v>
      </c>
      <c r="D21" s="255"/>
      <c r="E21" s="255"/>
      <c r="F21" s="255"/>
      <c r="G21" s="255"/>
      <c r="H21" s="255"/>
      <c r="I21" s="255"/>
      <c r="J21" s="255"/>
      <c r="K21" s="255"/>
      <c r="L21" s="255"/>
      <c r="M21" s="255"/>
      <c r="N21" s="255"/>
    </row>
    <row r="22" spans="1:14" x14ac:dyDescent="0.25">
      <c r="A22" s="236"/>
      <c r="B22" s="252" t="s">
        <v>104</v>
      </c>
      <c r="C22" s="255" t="s">
        <v>114</v>
      </c>
      <c r="D22" s="255"/>
      <c r="E22" s="255"/>
      <c r="F22" s="255"/>
      <c r="G22" s="255"/>
      <c r="H22" s="255"/>
      <c r="I22" s="255"/>
      <c r="J22" s="255"/>
      <c r="K22" s="255"/>
      <c r="L22" s="255"/>
      <c r="M22" s="255"/>
      <c r="N22" s="255"/>
    </row>
    <row r="23" spans="1:14" ht="33.75" customHeight="1" x14ac:dyDescent="0.25">
      <c r="A23" s="236"/>
      <c r="B23" s="252" t="s">
        <v>104</v>
      </c>
      <c r="C23" s="405" t="s">
        <v>115</v>
      </c>
      <c r="D23" s="405"/>
      <c r="E23" s="405"/>
      <c r="F23" s="405"/>
      <c r="G23" s="405"/>
      <c r="H23" s="405"/>
      <c r="I23" s="405"/>
      <c r="J23" s="405"/>
      <c r="K23" s="405"/>
      <c r="L23" s="405"/>
      <c r="M23" s="405"/>
      <c r="N23" s="405"/>
    </row>
    <row r="24" spans="1:14" ht="10.5" customHeight="1" x14ac:dyDescent="0.25">
      <c r="A24" s="236"/>
      <c r="B24" s="257"/>
      <c r="C24" s="257"/>
      <c r="D24" s="257"/>
      <c r="E24" s="257"/>
      <c r="F24" s="257"/>
      <c r="G24" s="257"/>
      <c r="H24" s="257"/>
      <c r="I24" s="257"/>
      <c r="J24" s="257"/>
      <c r="K24" s="257"/>
      <c r="L24" s="257"/>
      <c r="M24" s="257"/>
      <c r="N24" s="257"/>
    </row>
    <row r="25" spans="1:14" ht="13.8" x14ac:dyDescent="0.25">
      <c r="A25" s="236"/>
      <c r="B25" s="249" t="s">
        <v>116</v>
      </c>
      <c r="C25" s="250"/>
      <c r="D25" s="250"/>
      <c r="E25" s="250"/>
      <c r="F25" s="250"/>
      <c r="G25" s="250"/>
      <c r="H25" s="250"/>
      <c r="I25" s="250"/>
      <c r="J25" s="250"/>
      <c r="K25" s="250"/>
      <c r="L25" s="250"/>
      <c r="M25" s="250"/>
      <c r="N25" s="250"/>
    </row>
    <row r="26" spans="1:14" x14ac:dyDescent="0.25">
      <c r="A26" s="236"/>
      <c r="B26" s="236" t="s">
        <v>117</v>
      </c>
      <c r="C26" s="236"/>
      <c r="D26" s="236"/>
      <c r="E26" s="236"/>
      <c r="F26" s="236"/>
      <c r="G26" s="236"/>
      <c r="H26" s="236"/>
      <c r="I26" s="236"/>
      <c r="J26" s="236"/>
      <c r="K26" s="236"/>
      <c r="L26" s="236"/>
      <c r="M26" s="236"/>
      <c r="N26" s="236"/>
    </row>
    <row r="27" spans="1:14" x14ac:dyDescent="0.25">
      <c r="A27" s="236"/>
      <c r="B27" s="258" t="s">
        <v>104</v>
      </c>
      <c r="C27" s="236" t="s">
        <v>118</v>
      </c>
      <c r="D27" s="236"/>
      <c r="E27" s="236"/>
      <c r="F27" s="236"/>
      <c r="G27" s="236"/>
      <c r="H27" s="236"/>
      <c r="I27" s="236"/>
      <c r="J27" s="236"/>
      <c r="K27" s="236"/>
      <c r="L27" s="236"/>
      <c r="M27" s="236"/>
      <c r="N27" s="236"/>
    </row>
    <row r="28" spans="1:14" x14ac:dyDescent="0.25">
      <c r="A28" s="236"/>
      <c r="B28" s="258" t="s">
        <v>104</v>
      </c>
      <c r="C28" s="236" t="s">
        <v>119</v>
      </c>
      <c r="D28" s="236"/>
      <c r="E28" s="236"/>
      <c r="F28" s="236"/>
      <c r="G28" s="236"/>
      <c r="H28" s="236"/>
      <c r="I28" s="236"/>
      <c r="J28" s="236"/>
      <c r="K28" s="236"/>
      <c r="L28" s="236"/>
      <c r="M28" s="236"/>
      <c r="N28" s="236"/>
    </row>
    <row r="29" spans="1:14" x14ac:dyDescent="0.25">
      <c r="A29" s="236"/>
      <c r="B29" s="258" t="s">
        <v>104</v>
      </c>
      <c r="C29" s="236" t="s">
        <v>120</v>
      </c>
      <c r="D29" s="236"/>
      <c r="E29" s="236"/>
      <c r="F29" s="236"/>
      <c r="G29" s="236"/>
      <c r="H29" s="236"/>
      <c r="I29" s="236"/>
      <c r="J29" s="236"/>
      <c r="K29" s="236"/>
      <c r="L29" s="236"/>
      <c r="M29" s="236"/>
      <c r="N29" s="236"/>
    </row>
    <row r="30" spans="1:14" x14ac:dyDescent="0.25">
      <c r="A30" s="236"/>
      <c r="B30" s="258"/>
      <c r="C30" s="236"/>
      <c r="D30" s="236"/>
      <c r="E30" s="236"/>
      <c r="F30" s="236"/>
      <c r="G30" s="236"/>
      <c r="H30" s="236"/>
      <c r="I30" s="236"/>
      <c r="J30" s="236"/>
      <c r="K30" s="236"/>
      <c r="L30" s="236"/>
      <c r="M30" s="236"/>
      <c r="N30" s="236"/>
    </row>
    <row r="31" spans="1:14" ht="13.8" x14ac:dyDescent="0.25">
      <c r="A31" s="236"/>
      <c r="B31" s="249" t="s">
        <v>121</v>
      </c>
      <c r="C31" s="250"/>
      <c r="D31" s="250"/>
      <c r="E31" s="250"/>
      <c r="F31" s="250"/>
      <c r="G31" s="250"/>
      <c r="H31" s="250"/>
      <c r="I31" s="250"/>
      <c r="J31" s="250"/>
      <c r="K31" s="250"/>
      <c r="L31" s="250"/>
      <c r="M31" s="250"/>
      <c r="N31" s="250"/>
    </row>
    <row r="32" spans="1:14" x14ac:dyDescent="0.25">
      <c r="A32" s="236"/>
      <c r="B32" s="400" t="s">
        <v>122</v>
      </c>
      <c r="C32" s="400"/>
      <c r="D32" s="400"/>
      <c r="E32" s="400"/>
      <c r="F32" s="400"/>
      <c r="G32" s="400"/>
      <c r="H32" s="400"/>
      <c r="I32" s="400"/>
      <c r="J32" s="400"/>
      <c r="K32" s="400"/>
      <c r="L32" s="400"/>
      <c r="M32" s="400"/>
      <c r="N32" s="400"/>
    </row>
    <row r="33" spans="1:14" ht="28.5" customHeight="1" x14ac:dyDescent="0.25">
      <c r="A33" s="236"/>
      <c r="B33" s="406" t="s">
        <v>123</v>
      </c>
      <c r="C33" s="406"/>
      <c r="D33" s="406"/>
      <c r="E33" s="406"/>
      <c r="F33" s="406"/>
      <c r="G33" s="406"/>
      <c r="H33" s="406"/>
      <c r="I33" s="406"/>
      <c r="J33" s="406"/>
      <c r="K33" s="406"/>
      <c r="L33" s="406"/>
      <c r="M33" s="406"/>
      <c r="N33" s="406"/>
    </row>
    <row r="34" spans="1:14" ht="12.75" customHeight="1" x14ac:dyDescent="0.25">
      <c r="A34" s="236"/>
      <c r="B34" s="259" t="s">
        <v>124</v>
      </c>
      <c r="E34" s="259"/>
      <c r="F34" s="259"/>
      <c r="G34" s="259"/>
      <c r="H34" s="259"/>
      <c r="I34" s="259"/>
      <c r="J34" s="259"/>
      <c r="M34" s="380"/>
    </row>
    <row r="35" spans="1:14" x14ac:dyDescent="0.25">
      <c r="A35" s="236"/>
      <c r="K35" s="236"/>
      <c r="L35" s="236"/>
      <c r="M35" s="236"/>
      <c r="N35" s="236"/>
    </row>
    <row r="36" spans="1:14" x14ac:dyDescent="0.25">
      <c r="A36" s="236"/>
      <c r="B36" s="400" t="s">
        <v>125</v>
      </c>
      <c r="C36" s="400"/>
      <c r="D36" s="400"/>
      <c r="E36" s="400"/>
      <c r="F36" s="400"/>
      <c r="G36" s="400"/>
      <c r="H36" s="400"/>
      <c r="I36" s="400"/>
      <c r="J36" s="400"/>
      <c r="K36" s="400"/>
      <c r="L36" s="400"/>
      <c r="M36" s="400"/>
      <c r="N36" s="400"/>
    </row>
    <row r="37" spans="1:14" x14ac:dyDescent="0.25">
      <c r="A37" s="236"/>
      <c r="B37" s="409" t="s">
        <v>311</v>
      </c>
      <c r="C37" s="409"/>
      <c r="D37" s="409"/>
      <c r="E37" s="409"/>
      <c r="F37" s="409"/>
      <c r="G37" s="409"/>
      <c r="H37" s="409"/>
      <c r="I37" s="409"/>
      <c r="J37" s="409"/>
      <c r="K37" s="409"/>
      <c r="L37" s="409"/>
      <c r="M37" s="409"/>
      <c r="N37" s="409"/>
    </row>
    <row r="38" spans="1:14" x14ac:dyDescent="0.25">
      <c r="A38" s="236"/>
      <c r="B38" s="259"/>
      <c r="C38" s="236"/>
      <c r="D38" s="236"/>
      <c r="E38" s="236"/>
      <c r="F38" s="236"/>
      <c r="G38" s="236"/>
      <c r="H38" s="236"/>
      <c r="I38" s="236"/>
      <c r="J38" s="236"/>
      <c r="K38" s="236"/>
      <c r="L38" s="236"/>
      <c r="M38" s="236"/>
      <c r="N38" s="236"/>
    </row>
    <row r="39" spans="1:14" ht="13.8" x14ac:dyDescent="0.25">
      <c r="A39" s="236"/>
      <c r="B39" s="249" t="s">
        <v>126</v>
      </c>
      <c r="C39" s="250"/>
      <c r="D39" s="250"/>
      <c r="E39" s="250"/>
      <c r="F39" s="250"/>
      <c r="G39" s="250"/>
      <c r="H39" s="250"/>
      <c r="I39" s="250"/>
      <c r="J39" s="250"/>
      <c r="K39" s="250"/>
      <c r="L39" s="250"/>
      <c r="M39" s="250"/>
      <c r="N39" s="250"/>
    </row>
    <row r="40" spans="1:14" ht="12.75" customHeight="1" x14ac:dyDescent="0.25">
      <c r="A40" s="236"/>
      <c r="B40" s="406" t="s">
        <v>127</v>
      </c>
      <c r="C40" s="406"/>
      <c r="D40" s="406"/>
      <c r="E40" s="406"/>
      <c r="F40" s="406"/>
      <c r="G40" s="406"/>
      <c r="H40" s="406"/>
      <c r="I40" s="406"/>
      <c r="J40" s="406"/>
      <c r="K40" s="406"/>
      <c r="L40" s="406"/>
      <c r="M40" s="406"/>
      <c r="N40" s="406"/>
    </row>
    <row r="41" spans="1:14" x14ac:dyDescent="0.25">
      <c r="A41" s="236"/>
      <c r="B41" s="406"/>
      <c r="C41" s="406"/>
      <c r="D41" s="406"/>
      <c r="E41" s="406"/>
      <c r="F41" s="406"/>
      <c r="G41" s="406"/>
      <c r="H41" s="406"/>
      <c r="I41" s="406"/>
      <c r="J41" s="406"/>
      <c r="K41" s="406"/>
      <c r="L41" s="406"/>
      <c r="M41" s="406"/>
      <c r="N41" s="406"/>
    </row>
    <row r="42" spans="1:14" x14ac:dyDescent="0.25">
      <c r="A42" s="236"/>
      <c r="B42" s="260"/>
      <c r="C42" s="260"/>
      <c r="D42" s="260"/>
      <c r="E42" s="260"/>
      <c r="F42" s="260"/>
      <c r="G42" s="260"/>
      <c r="H42" s="260"/>
      <c r="I42" s="260"/>
      <c r="J42" s="260"/>
      <c r="K42" s="260"/>
      <c r="L42" s="260"/>
      <c r="M42" s="260"/>
      <c r="N42" s="260"/>
    </row>
    <row r="43" spans="1:14" ht="12.75" customHeight="1" x14ac:dyDescent="0.25">
      <c r="A43" s="236"/>
      <c r="B43" s="406" t="s">
        <v>128</v>
      </c>
      <c r="C43" s="406"/>
      <c r="D43" s="406"/>
      <c r="E43" s="406"/>
      <c r="F43" s="406"/>
      <c r="G43" s="406"/>
      <c r="H43" s="406"/>
      <c r="I43" s="406"/>
      <c r="J43" s="406"/>
      <c r="K43" s="406"/>
      <c r="L43" s="406"/>
      <c r="M43" s="406"/>
      <c r="N43" s="406"/>
    </row>
    <row r="44" spans="1:14" ht="17.25" customHeight="1" x14ac:dyDescent="0.25">
      <c r="A44" s="236"/>
      <c r="B44" s="260"/>
      <c r="C44" s="260"/>
      <c r="D44" s="260"/>
      <c r="E44" s="260"/>
      <c r="F44" s="260"/>
      <c r="G44" s="260"/>
      <c r="H44" s="260"/>
      <c r="I44" s="260"/>
      <c r="J44" s="260"/>
      <c r="K44" s="260"/>
      <c r="L44" s="260"/>
      <c r="M44" s="260"/>
      <c r="N44" s="260"/>
    </row>
    <row r="45" spans="1:14" ht="42.75" customHeight="1" x14ac:dyDescent="0.25">
      <c r="A45" s="236"/>
      <c r="B45" s="261" t="s">
        <v>129</v>
      </c>
      <c r="C45" s="407" t="s">
        <v>130</v>
      </c>
      <c r="D45" s="407"/>
      <c r="E45" s="407"/>
      <c r="F45" s="407"/>
      <c r="G45" s="407"/>
      <c r="H45" s="407"/>
      <c r="I45" s="407"/>
      <c r="J45" s="407"/>
      <c r="K45" s="407"/>
      <c r="L45" s="407"/>
      <c r="M45" s="407"/>
      <c r="N45" s="407"/>
    </row>
    <row r="46" spans="1:14" ht="53.25" customHeight="1" x14ac:dyDescent="0.25">
      <c r="A46" s="236"/>
      <c r="B46" s="261" t="s">
        <v>131</v>
      </c>
      <c r="C46" s="407" t="s">
        <v>132</v>
      </c>
      <c r="D46" s="407"/>
      <c r="E46" s="407"/>
      <c r="F46" s="407"/>
      <c r="G46" s="407"/>
      <c r="H46" s="407"/>
      <c r="I46" s="407"/>
      <c r="J46" s="407"/>
      <c r="K46" s="407"/>
      <c r="L46" s="407"/>
      <c r="M46" s="407"/>
      <c r="N46" s="407"/>
    </row>
    <row r="47" spans="1:14" x14ac:dyDescent="0.25">
      <c r="A47" s="236"/>
      <c r="B47" s="261"/>
      <c r="C47" s="410" t="s">
        <v>133</v>
      </c>
      <c r="D47" s="410"/>
      <c r="E47" s="410"/>
      <c r="F47" s="410"/>
      <c r="G47" s="262"/>
      <c r="H47" s="262"/>
      <c r="I47" s="262"/>
      <c r="J47" s="262"/>
      <c r="K47" s="262"/>
      <c r="L47" s="262"/>
      <c r="M47" s="262"/>
      <c r="N47" s="262"/>
    </row>
    <row r="48" spans="1:14" ht="31.5" customHeight="1" x14ac:dyDescent="0.25">
      <c r="A48" s="236"/>
      <c r="B48" s="406" t="s">
        <v>134</v>
      </c>
      <c r="C48" s="406"/>
      <c r="D48" s="406"/>
      <c r="E48" s="406"/>
      <c r="F48" s="406"/>
      <c r="G48" s="406"/>
      <c r="H48" s="406"/>
      <c r="I48" s="406"/>
      <c r="J48" s="406"/>
      <c r="K48" s="406"/>
      <c r="L48" s="406"/>
      <c r="M48" s="406"/>
      <c r="N48" s="406"/>
    </row>
    <row r="49" spans="1:14" x14ac:dyDescent="0.25">
      <c r="A49" s="236"/>
      <c r="B49" s="236"/>
      <c r="C49" s="236"/>
      <c r="D49" s="236"/>
      <c r="E49" s="236"/>
      <c r="F49" s="236"/>
      <c r="G49" s="236"/>
      <c r="H49" s="236"/>
      <c r="I49" s="236"/>
      <c r="J49" s="236"/>
      <c r="K49" s="236"/>
      <c r="L49" s="236"/>
      <c r="M49" s="236"/>
      <c r="N49" s="236"/>
    </row>
    <row r="50" spans="1:14" ht="13.8" x14ac:dyDescent="0.25">
      <c r="B50" s="249" t="s">
        <v>55</v>
      </c>
      <c r="C50" s="250"/>
      <c r="D50" s="250"/>
      <c r="E50" s="250"/>
      <c r="F50" s="250"/>
      <c r="G50" s="250"/>
      <c r="H50" s="250"/>
      <c r="I50" s="250"/>
      <c r="J50" s="250"/>
      <c r="K50" s="250"/>
      <c r="L50" s="250"/>
      <c r="M50" s="250"/>
      <c r="N50" s="250"/>
    </row>
    <row r="51" spans="1:14" x14ac:dyDescent="0.25">
      <c r="B51" s="406" t="s">
        <v>135</v>
      </c>
      <c r="C51" s="406"/>
      <c r="D51" s="406"/>
      <c r="E51" s="406"/>
      <c r="F51" s="406"/>
      <c r="G51" s="406"/>
      <c r="H51" s="406"/>
      <c r="I51" s="406"/>
      <c r="J51" s="406"/>
      <c r="K51" s="406"/>
      <c r="L51" s="406"/>
      <c r="M51" s="406"/>
      <c r="N51" s="406"/>
    </row>
    <row r="52" spans="1:14" x14ac:dyDescent="0.25">
      <c r="B52" s="406"/>
      <c r="C52" s="406"/>
      <c r="D52" s="406"/>
      <c r="E52" s="406"/>
      <c r="F52" s="406"/>
      <c r="G52" s="406"/>
      <c r="H52" s="406"/>
      <c r="I52" s="406"/>
      <c r="J52" s="406"/>
      <c r="K52" s="406"/>
      <c r="L52" s="406"/>
      <c r="M52" s="406"/>
      <c r="N52" s="406"/>
    </row>
    <row r="53" spans="1:14" x14ac:dyDescent="0.25">
      <c r="B53" s="406"/>
      <c r="C53" s="406"/>
      <c r="D53" s="406"/>
      <c r="E53" s="406"/>
      <c r="F53" s="406"/>
      <c r="G53" s="406"/>
      <c r="H53" s="406"/>
      <c r="I53" s="406"/>
      <c r="J53" s="406"/>
      <c r="K53" s="406"/>
      <c r="L53" s="406"/>
      <c r="M53" s="406"/>
      <c r="N53" s="406"/>
    </row>
    <row r="54" spans="1:14" x14ac:dyDescent="0.25">
      <c r="B54" s="406"/>
      <c r="C54" s="406"/>
      <c r="D54" s="406"/>
      <c r="E54" s="406"/>
      <c r="F54" s="406"/>
      <c r="G54" s="406"/>
      <c r="H54" s="406"/>
      <c r="I54" s="406"/>
      <c r="J54" s="406"/>
      <c r="K54" s="406"/>
      <c r="L54" s="406"/>
      <c r="M54" s="406"/>
      <c r="N54" s="406"/>
    </row>
    <row r="55" spans="1:14" x14ac:dyDescent="0.25">
      <c r="B55" s="236"/>
      <c r="C55" s="236"/>
      <c r="D55" s="236"/>
      <c r="E55" s="236"/>
      <c r="F55" s="236"/>
      <c r="G55" s="236"/>
      <c r="H55" s="236"/>
      <c r="I55" s="236"/>
      <c r="J55" s="236"/>
      <c r="K55" s="236"/>
      <c r="L55" s="236"/>
      <c r="M55" s="236"/>
      <c r="N55" s="236"/>
    </row>
    <row r="56" spans="1:14" ht="13.8" x14ac:dyDescent="0.25">
      <c r="B56" s="249" t="s">
        <v>136</v>
      </c>
      <c r="C56" s="250"/>
      <c r="D56" s="250"/>
      <c r="E56" s="250"/>
      <c r="F56" s="250"/>
      <c r="G56" s="250"/>
      <c r="H56" s="250"/>
      <c r="I56" s="250"/>
      <c r="J56" s="250"/>
      <c r="K56" s="250"/>
      <c r="L56" s="250"/>
      <c r="M56" s="250"/>
      <c r="N56" s="250"/>
    </row>
    <row r="57" spans="1:14" x14ac:dyDescent="0.25">
      <c r="B57" s="407" t="s">
        <v>137</v>
      </c>
      <c r="C57" s="407"/>
      <c r="D57" s="407"/>
      <c r="E57" s="407"/>
      <c r="F57" s="407"/>
      <c r="G57" s="407"/>
      <c r="H57" s="407"/>
      <c r="I57" s="407"/>
      <c r="J57" s="407"/>
      <c r="K57" s="407"/>
      <c r="L57" s="407"/>
      <c r="M57" s="407"/>
      <c r="N57" s="407"/>
    </row>
    <row r="58" spans="1:14" x14ac:dyDescent="0.25">
      <c r="B58" s="407"/>
      <c r="C58" s="407"/>
      <c r="D58" s="407"/>
      <c r="E58" s="407"/>
      <c r="F58" s="407"/>
      <c r="G58" s="407"/>
      <c r="H58" s="407"/>
      <c r="I58" s="407"/>
      <c r="J58" s="407"/>
      <c r="K58" s="407"/>
      <c r="L58" s="407"/>
      <c r="M58" s="407"/>
      <c r="N58" s="407"/>
    </row>
    <row r="59" spans="1:14" x14ac:dyDescent="0.25">
      <c r="B59" s="407"/>
      <c r="C59" s="407"/>
      <c r="D59" s="407"/>
      <c r="E59" s="407"/>
      <c r="F59" s="407"/>
      <c r="G59" s="407"/>
      <c r="H59" s="407"/>
      <c r="I59" s="407"/>
      <c r="J59" s="407"/>
      <c r="K59" s="407"/>
      <c r="L59" s="407"/>
      <c r="M59" s="407"/>
      <c r="N59" s="407"/>
    </row>
    <row r="60" spans="1:14" x14ac:dyDescent="0.25">
      <c r="B60" s="407"/>
      <c r="C60" s="407"/>
      <c r="D60" s="407"/>
      <c r="E60" s="407"/>
      <c r="F60" s="407"/>
      <c r="G60" s="407"/>
      <c r="H60" s="407"/>
      <c r="I60" s="407"/>
      <c r="J60" s="407"/>
      <c r="K60" s="407"/>
      <c r="L60" s="407"/>
      <c r="M60" s="407"/>
      <c r="N60" s="407"/>
    </row>
    <row r="61" spans="1:14" x14ac:dyDescent="0.25">
      <c r="B61" s="407"/>
      <c r="C61" s="407"/>
      <c r="D61" s="407"/>
      <c r="E61" s="407"/>
      <c r="F61" s="407"/>
      <c r="G61" s="407"/>
      <c r="H61" s="407"/>
      <c r="I61" s="407"/>
      <c r="J61" s="407"/>
      <c r="K61" s="407"/>
      <c r="L61" s="407"/>
      <c r="M61" s="407"/>
      <c r="N61" s="407"/>
    </row>
    <row r="64" spans="1:14" ht="12.75" customHeight="1" x14ac:dyDescent="0.25"/>
    <row r="65" spans="2:22" x14ac:dyDescent="0.25">
      <c r="B65" s="263"/>
    </row>
    <row r="66" spans="2:22" x14ac:dyDescent="0.25">
      <c r="B66" s="264"/>
    </row>
    <row r="67" spans="2:22" x14ac:dyDescent="0.25">
      <c r="B67" s="264"/>
      <c r="G67" s="408"/>
      <c r="H67" s="408"/>
      <c r="I67" s="408"/>
      <c r="J67" s="408"/>
      <c r="K67" s="408"/>
      <c r="L67" s="408"/>
      <c r="M67" s="408"/>
      <c r="N67" s="408"/>
    </row>
    <row r="68" spans="2:22" x14ac:dyDescent="0.25">
      <c r="B68" s="264"/>
      <c r="C68" s="265"/>
    </row>
    <row r="71" spans="2:22" x14ac:dyDescent="0.25">
      <c r="B71" s="266"/>
    </row>
    <row r="75" spans="2:22" x14ac:dyDescent="0.25">
      <c r="B75" s="266"/>
    </row>
    <row r="76" spans="2:22" x14ac:dyDescent="0.25">
      <c r="P76" s="243"/>
      <c r="Q76" s="243"/>
      <c r="R76" s="243"/>
      <c r="S76" s="243"/>
      <c r="T76" s="243"/>
      <c r="U76" s="243"/>
      <c r="V76" s="243"/>
    </row>
    <row r="77" spans="2:22" x14ac:dyDescent="0.25">
      <c r="P77" s="243"/>
      <c r="Q77" s="243"/>
      <c r="R77" s="243"/>
      <c r="S77" s="243"/>
      <c r="T77" s="243"/>
      <c r="U77" s="243"/>
      <c r="V77" s="243"/>
    </row>
    <row r="78" spans="2:22" x14ac:dyDescent="0.25">
      <c r="P78" s="243"/>
      <c r="Q78" s="243"/>
      <c r="R78" s="243"/>
      <c r="S78" s="243"/>
      <c r="T78" s="243"/>
      <c r="U78" s="243"/>
      <c r="V78" s="243"/>
    </row>
    <row r="79" spans="2:22" x14ac:dyDescent="0.25">
      <c r="P79" s="243"/>
      <c r="Q79" s="243"/>
      <c r="R79" s="243"/>
      <c r="S79" s="243"/>
      <c r="T79" s="243"/>
      <c r="U79" s="243"/>
      <c r="V79" s="243"/>
    </row>
    <row r="80" spans="2:22" x14ac:dyDescent="0.25">
      <c r="P80" s="243"/>
      <c r="Q80" s="243"/>
      <c r="R80" s="243"/>
      <c r="S80" s="243"/>
      <c r="T80" s="243"/>
      <c r="U80" s="243"/>
      <c r="V80" s="243"/>
    </row>
    <row r="81" spans="15:22" x14ac:dyDescent="0.25">
      <c r="P81" s="243"/>
      <c r="Q81" s="243"/>
      <c r="R81" s="243"/>
      <c r="S81" s="243"/>
      <c r="T81" s="243"/>
      <c r="U81" s="243"/>
      <c r="V81" s="243"/>
    </row>
    <row r="82" spans="15:22" x14ac:dyDescent="0.25">
      <c r="O82" s="243"/>
      <c r="P82" s="243"/>
      <c r="Q82" s="243"/>
      <c r="R82" s="243"/>
      <c r="S82" s="243"/>
      <c r="T82" s="243"/>
      <c r="U82" s="243"/>
      <c r="V82" s="243"/>
    </row>
    <row r="83" spans="15:22" x14ac:dyDescent="0.25">
      <c r="O83" s="243"/>
      <c r="P83" s="243"/>
      <c r="Q83" s="243"/>
      <c r="R83" s="243"/>
      <c r="S83" s="243"/>
      <c r="T83" s="243"/>
      <c r="U83" s="243"/>
      <c r="V83" s="243"/>
    </row>
    <row r="84" spans="15:22" x14ac:dyDescent="0.25">
      <c r="O84" s="243"/>
      <c r="P84" s="243"/>
      <c r="Q84" s="243"/>
      <c r="R84" s="243"/>
      <c r="S84" s="243"/>
      <c r="T84" s="243"/>
      <c r="U84" s="243"/>
      <c r="V84" s="243"/>
    </row>
    <row r="85" spans="15:22" x14ac:dyDescent="0.25">
      <c r="O85" s="243"/>
      <c r="P85" s="243"/>
      <c r="Q85" s="243"/>
      <c r="R85" s="243"/>
      <c r="S85" s="243"/>
      <c r="T85" s="243"/>
      <c r="U85" s="243"/>
      <c r="V85" s="243"/>
    </row>
    <row r="86" spans="15:22" x14ac:dyDescent="0.25">
      <c r="O86" s="243"/>
    </row>
    <row r="87" spans="15:22" x14ac:dyDescent="0.25">
      <c r="O87" s="243"/>
    </row>
    <row r="88" spans="15:22" x14ac:dyDescent="0.25">
      <c r="O88" s="243"/>
    </row>
    <row r="89" spans="15:22" x14ac:dyDescent="0.25">
      <c r="O89" s="243"/>
    </row>
    <row r="90" spans="15:22" x14ac:dyDescent="0.25">
      <c r="O90" s="243"/>
    </row>
    <row r="91" spans="15:22" x14ac:dyDescent="0.25">
      <c r="O91" s="243"/>
    </row>
  </sheetData>
  <sheetProtection algorithmName="SHA-512" hashValue="T4HIS205wycfI9sVJvk8xNHGiP3dtZ3R4fUN7iUc6uM4BWONJ/PLoRHADMBUUVHnjQPnxVl697siWm0r2gi6tA==" saltValue="2m/8IMjAtmA90eoNjsMuKQ==" spinCount="100000" sheet="1" objects="1" scenarios="1"/>
  <mergeCells count="22">
    <mergeCell ref="B48:N48"/>
    <mergeCell ref="B51:N54"/>
    <mergeCell ref="B57:N61"/>
    <mergeCell ref="G67:N67"/>
    <mergeCell ref="B37:N37"/>
    <mergeCell ref="B40:N41"/>
    <mergeCell ref="B43:N43"/>
    <mergeCell ref="C45:N45"/>
    <mergeCell ref="C46:N46"/>
    <mergeCell ref="C47:F47"/>
    <mergeCell ref="B36:N36"/>
    <mergeCell ref="C11:N11"/>
    <mergeCell ref="C12:N12"/>
    <mergeCell ref="C13:N13"/>
    <mergeCell ref="C14:N14"/>
    <mergeCell ref="C15:N15"/>
    <mergeCell ref="C16:D16"/>
    <mergeCell ref="C17:J17"/>
    <mergeCell ref="K17:N17"/>
    <mergeCell ref="C23:N23"/>
    <mergeCell ref="B32:N32"/>
    <mergeCell ref="B33:N33"/>
  </mergeCells>
  <hyperlinks>
    <hyperlink ref="B34" r:id="rId1" xr:uid="{1C0371B5-E6BA-4455-BF21-EFD64CA9D1C6}"/>
    <hyperlink ref="K17:N17" r:id="rId2" display="http://www.rvo.nl/over-ons/contact" xr:uid="{5C5D63A9-F9E6-4935-85A9-F5A6E7FFCC66}"/>
    <hyperlink ref="C47" r:id="rId3" display="http://www.rvo.nl/sseb-aanschaf" xr:uid="{3327F347-4619-490D-933C-23C3E691A146}"/>
    <hyperlink ref="C16:D16" r:id="rId4" display="www.rvo.nl/SSEB" xr:uid="{4460D657-BC87-46A2-BF8A-562B36AE463A}"/>
  </hyperlinks>
  <pageMargins left="0.23622047244094491" right="0.23622047244094491" top="0.23622047244094491" bottom="0.23622047244094491" header="0.31496062992125984" footer="0.31496062992125984"/>
  <pageSetup paperSize="9" scale="80" orientation="portrait" r:id="rId5"/>
  <headerFooter alignWithMargins="0"/>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E239F-E05E-4C10-B8B9-590FF05C8FD5}">
  <sheetPr codeName="Blad14">
    <tabColor rgb="FF7030A0"/>
  </sheetPr>
  <dimension ref="A1:Q81"/>
  <sheetViews>
    <sheetView zoomScale="85" zoomScaleNormal="85" workbookViewId="0">
      <pane ySplit="1" topLeftCell="A2" activePane="bottomLeft" state="frozen"/>
      <selection activeCell="A6" sqref="A6"/>
      <selection pane="bottomLeft" activeCell="A6" sqref="A6"/>
    </sheetView>
  </sheetViews>
  <sheetFormatPr defaultRowHeight="13.2" x14ac:dyDescent="0.25"/>
  <cols>
    <col min="1" max="1" width="10.88671875" style="29" customWidth="1"/>
    <col min="2" max="4" width="11.21875" style="43" bestFit="1" customWidth="1"/>
    <col min="5" max="5" width="14.44140625" style="43" customWidth="1"/>
    <col min="6" max="9" width="9.6640625" style="43" customWidth="1"/>
    <col min="10" max="10" width="11.109375" style="43" customWidth="1"/>
    <col min="11" max="12" width="9.6640625" style="43" customWidth="1"/>
    <col min="13" max="13" width="11.88671875" style="43" customWidth="1"/>
    <col min="14" max="14" width="13.44140625" style="43" customWidth="1"/>
    <col min="15" max="15" width="23.44140625" style="43" bestFit="1" customWidth="1"/>
    <col min="16" max="16" width="16.88671875" style="29" customWidth="1"/>
    <col min="17" max="17" width="20.21875" style="43" customWidth="1"/>
    <col min="18" max="256" width="9" style="43"/>
    <col min="257" max="257" width="10.88671875" style="43" customWidth="1"/>
    <col min="258" max="258" width="9.6640625" style="43" customWidth="1"/>
    <col min="259" max="259" width="25.44140625" style="43" customWidth="1"/>
    <col min="260" max="260" width="24" style="43" customWidth="1"/>
    <col min="261" max="261" width="14.44140625" style="43" customWidth="1"/>
    <col min="262" max="265" width="9.6640625" style="43" customWidth="1"/>
    <col min="266" max="266" width="11.109375" style="43" customWidth="1"/>
    <col min="267" max="268" width="9.6640625" style="43" customWidth="1"/>
    <col min="269" max="269" width="11.88671875" style="43" customWidth="1"/>
    <col min="270" max="270" width="13.44140625" style="43" customWidth="1"/>
    <col min="271" max="271" width="23.44140625" style="43" bestFit="1" customWidth="1"/>
    <col min="272" max="272" width="16.88671875" style="43" customWidth="1"/>
    <col min="273" max="273" width="20.21875" style="43" customWidth="1"/>
    <col min="274" max="512" width="9" style="43"/>
    <col min="513" max="513" width="10.88671875" style="43" customWidth="1"/>
    <col min="514" max="514" width="9.6640625" style="43" customWidth="1"/>
    <col min="515" max="515" width="25.44140625" style="43" customWidth="1"/>
    <col min="516" max="516" width="24" style="43" customWidth="1"/>
    <col min="517" max="517" width="14.44140625" style="43" customWidth="1"/>
    <col min="518" max="521" width="9.6640625" style="43" customWidth="1"/>
    <col min="522" max="522" width="11.109375" style="43" customWidth="1"/>
    <col min="523" max="524" width="9.6640625" style="43" customWidth="1"/>
    <col min="525" max="525" width="11.88671875" style="43" customWidth="1"/>
    <col min="526" max="526" width="13.44140625" style="43" customWidth="1"/>
    <col min="527" max="527" width="23.44140625" style="43" bestFit="1" customWidth="1"/>
    <col min="528" max="528" width="16.88671875" style="43" customWidth="1"/>
    <col min="529" max="529" width="20.21875" style="43" customWidth="1"/>
    <col min="530" max="768" width="9" style="43"/>
    <col min="769" max="769" width="10.88671875" style="43" customWidth="1"/>
    <col min="770" max="770" width="9.6640625" style="43" customWidth="1"/>
    <col min="771" max="771" width="25.44140625" style="43" customWidth="1"/>
    <col min="772" max="772" width="24" style="43" customWidth="1"/>
    <col min="773" max="773" width="14.44140625" style="43" customWidth="1"/>
    <col min="774" max="777" width="9.6640625" style="43" customWidth="1"/>
    <col min="778" max="778" width="11.109375" style="43" customWidth="1"/>
    <col min="779" max="780" width="9.6640625" style="43" customWidth="1"/>
    <col min="781" max="781" width="11.88671875" style="43" customWidth="1"/>
    <col min="782" max="782" width="13.44140625" style="43" customWidth="1"/>
    <col min="783" max="783" width="23.44140625" style="43" bestFit="1" customWidth="1"/>
    <col min="784" max="784" width="16.88671875" style="43" customWidth="1"/>
    <col min="785" max="785" width="20.21875" style="43" customWidth="1"/>
    <col min="786" max="1024" width="9" style="43"/>
    <col min="1025" max="1025" width="10.88671875" style="43" customWidth="1"/>
    <col min="1026" max="1026" width="9.6640625" style="43" customWidth="1"/>
    <col min="1027" max="1027" width="25.44140625" style="43" customWidth="1"/>
    <col min="1028" max="1028" width="24" style="43" customWidth="1"/>
    <col min="1029" max="1029" width="14.44140625" style="43" customWidth="1"/>
    <col min="1030" max="1033" width="9.6640625" style="43" customWidth="1"/>
    <col min="1034" max="1034" width="11.109375" style="43" customWidth="1"/>
    <col min="1035" max="1036" width="9.6640625" style="43" customWidth="1"/>
    <col min="1037" max="1037" width="11.88671875" style="43" customWidth="1"/>
    <col min="1038" max="1038" width="13.44140625" style="43" customWidth="1"/>
    <col min="1039" max="1039" width="23.44140625" style="43" bestFit="1" customWidth="1"/>
    <col min="1040" max="1040" width="16.88671875" style="43" customWidth="1"/>
    <col min="1041" max="1041" width="20.21875" style="43" customWidth="1"/>
    <col min="1042" max="1280" width="9" style="43"/>
    <col min="1281" max="1281" width="10.88671875" style="43" customWidth="1"/>
    <col min="1282" max="1282" width="9.6640625" style="43" customWidth="1"/>
    <col min="1283" max="1283" width="25.44140625" style="43" customWidth="1"/>
    <col min="1284" max="1284" width="24" style="43" customWidth="1"/>
    <col min="1285" max="1285" width="14.44140625" style="43" customWidth="1"/>
    <col min="1286" max="1289" width="9.6640625" style="43" customWidth="1"/>
    <col min="1290" max="1290" width="11.109375" style="43" customWidth="1"/>
    <col min="1291" max="1292" width="9.6640625" style="43" customWidth="1"/>
    <col min="1293" max="1293" width="11.88671875" style="43" customWidth="1"/>
    <col min="1294" max="1294" width="13.44140625" style="43" customWidth="1"/>
    <col min="1295" max="1295" width="23.44140625" style="43" bestFit="1" customWidth="1"/>
    <col min="1296" max="1296" width="16.88671875" style="43" customWidth="1"/>
    <col min="1297" max="1297" width="20.21875" style="43" customWidth="1"/>
    <col min="1298" max="1536" width="9" style="43"/>
    <col min="1537" max="1537" width="10.88671875" style="43" customWidth="1"/>
    <col min="1538" max="1538" width="9.6640625" style="43" customWidth="1"/>
    <col min="1539" max="1539" width="25.44140625" style="43" customWidth="1"/>
    <col min="1540" max="1540" width="24" style="43" customWidth="1"/>
    <col min="1541" max="1541" width="14.44140625" style="43" customWidth="1"/>
    <col min="1542" max="1545" width="9.6640625" style="43" customWidth="1"/>
    <col min="1546" max="1546" width="11.109375" style="43" customWidth="1"/>
    <col min="1547" max="1548" width="9.6640625" style="43" customWidth="1"/>
    <col min="1549" max="1549" width="11.88671875" style="43" customWidth="1"/>
    <col min="1550" max="1550" width="13.44140625" style="43" customWidth="1"/>
    <col min="1551" max="1551" width="23.44140625" style="43" bestFit="1" customWidth="1"/>
    <col min="1552" max="1552" width="16.88671875" style="43" customWidth="1"/>
    <col min="1553" max="1553" width="20.21875" style="43" customWidth="1"/>
    <col min="1554" max="1792" width="9" style="43"/>
    <col min="1793" max="1793" width="10.88671875" style="43" customWidth="1"/>
    <col min="1794" max="1794" width="9.6640625" style="43" customWidth="1"/>
    <col min="1795" max="1795" width="25.44140625" style="43" customWidth="1"/>
    <col min="1796" max="1796" width="24" style="43" customWidth="1"/>
    <col min="1797" max="1797" width="14.44140625" style="43" customWidth="1"/>
    <col min="1798" max="1801" width="9.6640625" style="43" customWidth="1"/>
    <col min="1802" max="1802" width="11.109375" style="43" customWidth="1"/>
    <col min="1803" max="1804" width="9.6640625" style="43" customWidth="1"/>
    <col min="1805" max="1805" width="11.88671875" style="43" customWidth="1"/>
    <col min="1806" max="1806" width="13.44140625" style="43" customWidth="1"/>
    <col min="1807" max="1807" width="23.44140625" style="43" bestFit="1" customWidth="1"/>
    <col min="1808" max="1808" width="16.88671875" style="43" customWidth="1"/>
    <col min="1809" max="1809" width="20.21875" style="43" customWidth="1"/>
    <col min="1810" max="2048" width="9" style="43"/>
    <col min="2049" max="2049" width="10.88671875" style="43" customWidth="1"/>
    <col min="2050" max="2050" width="9.6640625" style="43" customWidth="1"/>
    <col min="2051" max="2051" width="25.44140625" style="43" customWidth="1"/>
    <col min="2052" max="2052" width="24" style="43" customWidth="1"/>
    <col min="2053" max="2053" width="14.44140625" style="43" customWidth="1"/>
    <col min="2054" max="2057" width="9.6640625" style="43" customWidth="1"/>
    <col min="2058" max="2058" width="11.109375" style="43" customWidth="1"/>
    <col min="2059" max="2060" width="9.6640625" style="43" customWidth="1"/>
    <col min="2061" max="2061" width="11.88671875" style="43" customWidth="1"/>
    <col min="2062" max="2062" width="13.44140625" style="43" customWidth="1"/>
    <col min="2063" max="2063" width="23.44140625" style="43" bestFit="1" customWidth="1"/>
    <col min="2064" max="2064" width="16.88671875" style="43" customWidth="1"/>
    <col min="2065" max="2065" width="20.21875" style="43" customWidth="1"/>
    <col min="2066" max="2304" width="9" style="43"/>
    <col min="2305" max="2305" width="10.88671875" style="43" customWidth="1"/>
    <col min="2306" max="2306" width="9.6640625" style="43" customWidth="1"/>
    <col min="2307" max="2307" width="25.44140625" style="43" customWidth="1"/>
    <col min="2308" max="2308" width="24" style="43" customWidth="1"/>
    <col min="2309" max="2309" width="14.44140625" style="43" customWidth="1"/>
    <col min="2310" max="2313" width="9.6640625" style="43" customWidth="1"/>
    <col min="2314" max="2314" width="11.109375" style="43" customWidth="1"/>
    <col min="2315" max="2316" width="9.6640625" style="43" customWidth="1"/>
    <col min="2317" max="2317" width="11.88671875" style="43" customWidth="1"/>
    <col min="2318" max="2318" width="13.44140625" style="43" customWidth="1"/>
    <col min="2319" max="2319" width="23.44140625" style="43" bestFit="1" customWidth="1"/>
    <col min="2320" max="2320" width="16.88671875" style="43" customWidth="1"/>
    <col min="2321" max="2321" width="20.21875" style="43" customWidth="1"/>
    <col min="2322" max="2560" width="9" style="43"/>
    <col min="2561" max="2561" width="10.88671875" style="43" customWidth="1"/>
    <col min="2562" max="2562" width="9.6640625" style="43" customWidth="1"/>
    <col min="2563" max="2563" width="25.44140625" style="43" customWidth="1"/>
    <col min="2564" max="2564" width="24" style="43" customWidth="1"/>
    <col min="2565" max="2565" width="14.44140625" style="43" customWidth="1"/>
    <col min="2566" max="2569" width="9.6640625" style="43" customWidth="1"/>
    <col min="2570" max="2570" width="11.109375" style="43" customWidth="1"/>
    <col min="2571" max="2572" width="9.6640625" style="43" customWidth="1"/>
    <col min="2573" max="2573" width="11.88671875" style="43" customWidth="1"/>
    <col min="2574" max="2574" width="13.44140625" style="43" customWidth="1"/>
    <col min="2575" max="2575" width="23.44140625" style="43" bestFit="1" customWidth="1"/>
    <col min="2576" max="2576" width="16.88671875" style="43" customWidth="1"/>
    <col min="2577" max="2577" width="20.21875" style="43" customWidth="1"/>
    <col min="2578" max="2816" width="9" style="43"/>
    <col min="2817" max="2817" width="10.88671875" style="43" customWidth="1"/>
    <col min="2818" max="2818" width="9.6640625" style="43" customWidth="1"/>
    <col min="2819" max="2819" width="25.44140625" style="43" customWidth="1"/>
    <col min="2820" max="2820" width="24" style="43" customWidth="1"/>
    <col min="2821" max="2821" width="14.44140625" style="43" customWidth="1"/>
    <col min="2822" max="2825" width="9.6640625" style="43" customWidth="1"/>
    <col min="2826" max="2826" width="11.109375" style="43" customWidth="1"/>
    <col min="2827" max="2828" width="9.6640625" style="43" customWidth="1"/>
    <col min="2829" max="2829" width="11.88671875" style="43" customWidth="1"/>
    <col min="2830" max="2830" width="13.44140625" style="43" customWidth="1"/>
    <col min="2831" max="2831" width="23.44140625" style="43" bestFit="1" customWidth="1"/>
    <col min="2832" max="2832" width="16.88671875" style="43" customWidth="1"/>
    <col min="2833" max="2833" width="20.21875" style="43" customWidth="1"/>
    <col min="2834" max="3072" width="9" style="43"/>
    <col min="3073" max="3073" width="10.88671875" style="43" customWidth="1"/>
    <col min="3074" max="3074" width="9.6640625" style="43" customWidth="1"/>
    <col min="3075" max="3075" width="25.44140625" style="43" customWidth="1"/>
    <col min="3076" max="3076" width="24" style="43" customWidth="1"/>
    <col min="3077" max="3077" width="14.44140625" style="43" customWidth="1"/>
    <col min="3078" max="3081" width="9.6640625" style="43" customWidth="1"/>
    <col min="3082" max="3082" width="11.109375" style="43" customWidth="1"/>
    <col min="3083" max="3084" width="9.6640625" style="43" customWidth="1"/>
    <col min="3085" max="3085" width="11.88671875" style="43" customWidth="1"/>
    <col min="3086" max="3086" width="13.44140625" style="43" customWidth="1"/>
    <col min="3087" max="3087" width="23.44140625" style="43" bestFit="1" customWidth="1"/>
    <col min="3088" max="3088" width="16.88671875" style="43" customWidth="1"/>
    <col min="3089" max="3089" width="20.21875" style="43" customWidth="1"/>
    <col min="3090" max="3328" width="9" style="43"/>
    <col min="3329" max="3329" width="10.88671875" style="43" customWidth="1"/>
    <col min="3330" max="3330" width="9.6640625" style="43" customWidth="1"/>
    <col min="3331" max="3331" width="25.44140625" style="43" customWidth="1"/>
    <col min="3332" max="3332" width="24" style="43" customWidth="1"/>
    <col min="3333" max="3333" width="14.44140625" style="43" customWidth="1"/>
    <col min="3334" max="3337" width="9.6640625" style="43" customWidth="1"/>
    <col min="3338" max="3338" width="11.109375" style="43" customWidth="1"/>
    <col min="3339" max="3340" width="9.6640625" style="43" customWidth="1"/>
    <col min="3341" max="3341" width="11.88671875" style="43" customWidth="1"/>
    <col min="3342" max="3342" width="13.44140625" style="43" customWidth="1"/>
    <col min="3343" max="3343" width="23.44140625" style="43" bestFit="1" customWidth="1"/>
    <col min="3344" max="3344" width="16.88671875" style="43" customWidth="1"/>
    <col min="3345" max="3345" width="20.21875" style="43" customWidth="1"/>
    <col min="3346" max="3584" width="9" style="43"/>
    <col min="3585" max="3585" width="10.88671875" style="43" customWidth="1"/>
    <col min="3586" max="3586" width="9.6640625" style="43" customWidth="1"/>
    <col min="3587" max="3587" width="25.44140625" style="43" customWidth="1"/>
    <col min="3588" max="3588" width="24" style="43" customWidth="1"/>
    <col min="3589" max="3589" width="14.44140625" style="43" customWidth="1"/>
    <col min="3590" max="3593" width="9.6640625" style="43" customWidth="1"/>
    <col min="3594" max="3594" width="11.109375" style="43" customWidth="1"/>
    <col min="3595" max="3596" width="9.6640625" style="43" customWidth="1"/>
    <col min="3597" max="3597" width="11.88671875" style="43" customWidth="1"/>
    <col min="3598" max="3598" width="13.44140625" style="43" customWidth="1"/>
    <col min="3599" max="3599" width="23.44140625" style="43" bestFit="1" customWidth="1"/>
    <col min="3600" max="3600" width="16.88671875" style="43" customWidth="1"/>
    <col min="3601" max="3601" width="20.21875" style="43" customWidth="1"/>
    <col min="3602" max="3840" width="9" style="43"/>
    <col min="3841" max="3841" width="10.88671875" style="43" customWidth="1"/>
    <col min="3842" max="3842" width="9.6640625" style="43" customWidth="1"/>
    <col min="3843" max="3843" width="25.44140625" style="43" customWidth="1"/>
    <col min="3844" max="3844" width="24" style="43" customWidth="1"/>
    <col min="3845" max="3845" width="14.44140625" style="43" customWidth="1"/>
    <col min="3846" max="3849" width="9.6640625" style="43" customWidth="1"/>
    <col min="3850" max="3850" width="11.109375" style="43" customWidth="1"/>
    <col min="3851" max="3852" width="9.6640625" style="43" customWidth="1"/>
    <col min="3853" max="3853" width="11.88671875" style="43" customWidth="1"/>
    <col min="3854" max="3854" width="13.44140625" style="43" customWidth="1"/>
    <col min="3855" max="3855" width="23.44140625" style="43" bestFit="1" customWidth="1"/>
    <col min="3856" max="3856" width="16.88671875" style="43" customWidth="1"/>
    <col min="3857" max="3857" width="20.21875" style="43" customWidth="1"/>
    <col min="3858" max="4096" width="9" style="43"/>
    <col min="4097" max="4097" width="10.88671875" style="43" customWidth="1"/>
    <col min="4098" max="4098" width="9.6640625" style="43" customWidth="1"/>
    <col min="4099" max="4099" width="25.44140625" style="43" customWidth="1"/>
    <col min="4100" max="4100" width="24" style="43" customWidth="1"/>
    <col min="4101" max="4101" width="14.44140625" style="43" customWidth="1"/>
    <col min="4102" max="4105" width="9.6640625" style="43" customWidth="1"/>
    <col min="4106" max="4106" width="11.109375" style="43" customWidth="1"/>
    <col min="4107" max="4108" width="9.6640625" style="43" customWidth="1"/>
    <col min="4109" max="4109" width="11.88671875" style="43" customWidth="1"/>
    <col min="4110" max="4110" width="13.44140625" style="43" customWidth="1"/>
    <col min="4111" max="4111" width="23.44140625" style="43" bestFit="1" customWidth="1"/>
    <col min="4112" max="4112" width="16.88671875" style="43" customWidth="1"/>
    <col min="4113" max="4113" width="20.21875" style="43" customWidth="1"/>
    <col min="4114" max="4352" width="9" style="43"/>
    <col min="4353" max="4353" width="10.88671875" style="43" customWidth="1"/>
    <col min="4354" max="4354" width="9.6640625" style="43" customWidth="1"/>
    <col min="4355" max="4355" width="25.44140625" style="43" customWidth="1"/>
    <col min="4356" max="4356" width="24" style="43" customWidth="1"/>
    <col min="4357" max="4357" width="14.44140625" style="43" customWidth="1"/>
    <col min="4358" max="4361" width="9.6640625" style="43" customWidth="1"/>
    <col min="4362" max="4362" width="11.109375" style="43" customWidth="1"/>
    <col min="4363" max="4364" width="9.6640625" style="43" customWidth="1"/>
    <col min="4365" max="4365" width="11.88671875" style="43" customWidth="1"/>
    <col min="4366" max="4366" width="13.44140625" style="43" customWidth="1"/>
    <col min="4367" max="4367" width="23.44140625" style="43" bestFit="1" customWidth="1"/>
    <col min="4368" max="4368" width="16.88671875" style="43" customWidth="1"/>
    <col min="4369" max="4369" width="20.21875" style="43" customWidth="1"/>
    <col min="4370" max="4608" width="9" style="43"/>
    <col min="4609" max="4609" width="10.88671875" style="43" customWidth="1"/>
    <col min="4610" max="4610" width="9.6640625" style="43" customWidth="1"/>
    <col min="4611" max="4611" width="25.44140625" style="43" customWidth="1"/>
    <col min="4612" max="4612" width="24" style="43" customWidth="1"/>
    <col min="4613" max="4613" width="14.44140625" style="43" customWidth="1"/>
    <col min="4614" max="4617" width="9.6640625" style="43" customWidth="1"/>
    <col min="4618" max="4618" width="11.109375" style="43" customWidth="1"/>
    <col min="4619" max="4620" width="9.6640625" style="43" customWidth="1"/>
    <col min="4621" max="4621" width="11.88671875" style="43" customWidth="1"/>
    <col min="4622" max="4622" width="13.44140625" style="43" customWidth="1"/>
    <col min="4623" max="4623" width="23.44140625" style="43" bestFit="1" customWidth="1"/>
    <col min="4624" max="4624" width="16.88671875" style="43" customWidth="1"/>
    <col min="4625" max="4625" width="20.21875" style="43" customWidth="1"/>
    <col min="4626" max="4864" width="9" style="43"/>
    <col min="4865" max="4865" width="10.88671875" style="43" customWidth="1"/>
    <col min="4866" max="4866" width="9.6640625" style="43" customWidth="1"/>
    <col min="4867" max="4867" width="25.44140625" style="43" customWidth="1"/>
    <col min="4868" max="4868" width="24" style="43" customWidth="1"/>
    <col min="4869" max="4869" width="14.44140625" style="43" customWidth="1"/>
    <col min="4870" max="4873" width="9.6640625" style="43" customWidth="1"/>
    <col min="4874" max="4874" width="11.109375" style="43" customWidth="1"/>
    <col min="4875" max="4876" width="9.6640625" style="43" customWidth="1"/>
    <col min="4877" max="4877" width="11.88671875" style="43" customWidth="1"/>
    <col min="4878" max="4878" width="13.44140625" style="43" customWidth="1"/>
    <col min="4879" max="4879" width="23.44140625" style="43" bestFit="1" customWidth="1"/>
    <col min="4880" max="4880" width="16.88671875" style="43" customWidth="1"/>
    <col min="4881" max="4881" width="20.21875" style="43" customWidth="1"/>
    <col min="4882" max="5120" width="9" style="43"/>
    <col min="5121" max="5121" width="10.88671875" style="43" customWidth="1"/>
    <col min="5122" max="5122" width="9.6640625" style="43" customWidth="1"/>
    <col min="5123" max="5123" width="25.44140625" style="43" customWidth="1"/>
    <col min="5124" max="5124" width="24" style="43" customWidth="1"/>
    <col min="5125" max="5125" width="14.44140625" style="43" customWidth="1"/>
    <col min="5126" max="5129" width="9.6640625" style="43" customWidth="1"/>
    <col min="5130" max="5130" width="11.109375" style="43" customWidth="1"/>
    <col min="5131" max="5132" width="9.6640625" style="43" customWidth="1"/>
    <col min="5133" max="5133" width="11.88671875" style="43" customWidth="1"/>
    <col min="5134" max="5134" width="13.44140625" style="43" customWidth="1"/>
    <col min="5135" max="5135" width="23.44140625" style="43" bestFit="1" customWidth="1"/>
    <col min="5136" max="5136" width="16.88671875" style="43" customWidth="1"/>
    <col min="5137" max="5137" width="20.21875" style="43" customWidth="1"/>
    <col min="5138" max="5376" width="9" style="43"/>
    <col min="5377" max="5377" width="10.88671875" style="43" customWidth="1"/>
    <col min="5378" max="5378" width="9.6640625" style="43" customWidth="1"/>
    <col min="5379" max="5379" width="25.44140625" style="43" customWidth="1"/>
    <col min="5380" max="5380" width="24" style="43" customWidth="1"/>
    <col min="5381" max="5381" width="14.44140625" style="43" customWidth="1"/>
    <col min="5382" max="5385" width="9.6640625" style="43" customWidth="1"/>
    <col min="5386" max="5386" width="11.109375" style="43" customWidth="1"/>
    <col min="5387" max="5388" width="9.6640625" style="43" customWidth="1"/>
    <col min="5389" max="5389" width="11.88671875" style="43" customWidth="1"/>
    <col min="5390" max="5390" width="13.44140625" style="43" customWidth="1"/>
    <col min="5391" max="5391" width="23.44140625" style="43" bestFit="1" customWidth="1"/>
    <col min="5392" max="5392" width="16.88671875" style="43" customWidth="1"/>
    <col min="5393" max="5393" width="20.21875" style="43" customWidth="1"/>
    <col min="5394" max="5632" width="9" style="43"/>
    <col min="5633" max="5633" width="10.88671875" style="43" customWidth="1"/>
    <col min="5634" max="5634" width="9.6640625" style="43" customWidth="1"/>
    <col min="5635" max="5635" width="25.44140625" style="43" customWidth="1"/>
    <col min="5636" max="5636" width="24" style="43" customWidth="1"/>
    <col min="5637" max="5637" width="14.44140625" style="43" customWidth="1"/>
    <col min="5638" max="5641" width="9.6640625" style="43" customWidth="1"/>
    <col min="5642" max="5642" width="11.109375" style="43" customWidth="1"/>
    <col min="5643" max="5644" width="9.6640625" style="43" customWidth="1"/>
    <col min="5645" max="5645" width="11.88671875" style="43" customWidth="1"/>
    <col min="5646" max="5646" width="13.44140625" style="43" customWidth="1"/>
    <col min="5647" max="5647" width="23.44140625" style="43" bestFit="1" customWidth="1"/>
    <col min="5648" max="5648" width="16.88671875" style="43" customWidth="1"/>
    <col min="5649" max="5649" width="20.21875" style="43" customWidth="1"/>
    <col min="5650" max="5888" width="9" style="43"/>
    <col min="5889" max="5889" width="10.88671875" style="43" customWidth="1"/>
    <col min="5890" max="5890" width="9.6640625" style="43" customWidth="1"/>
    <col min="5891" max="5891" width="25.44140625" style="43" customWidth="1"/>
    <col min="5892" max="5892" width="24" style="43" customWidth="1"/>
    <col min="5893" max="5893" width="14.44140625" style="43" customWidth="1"/>
    <col min="5894" max="5897" width="9.6640625" style="43" customWidth="1"/>
    <col min="5898" max="5898" width="11.109375" style="43" customWidth="1"/>
    <col min="5899" max="5900" width="9.6640625" style="43" customWidth="1"/>
    <col min="5901" max="5901" width="11.88671875" style="43" customWidth="1"/>
    <col min="5902" max="5902" width="13.44140625" style="43" customWidth="1"/>
    <col min="5903" max="5903" width="23.44140625" style="43" bestFit="1" customWidth="1"/>
    <col min="5904" max="5904" width="16.88671875" style="43" customWidth="1"/>
    <col min="5905" max="5905" width="20.21875" style="43" customWidth="1"/>
    <col min="5906" max="6144" width="9" style="43"/>
    <col min="6145" max="6145" width="10.88671875" style="43" customWidth="1"/>
    <col min="6146" max="6146" width="9.6640625" style="43" customWidth="1"/>
    <col min="6147" max="6147" width="25.44140625" style="43" customWidth="1"/>
    <col min="6148" max="6148" width="24" style="43" customWidth="1"/>
    <col min="6149" max="6149" width="14.44140625" style="43" customWidth="1"/>
    <col min="6150" max="6153" width="9.6640625" style="43" customWidth="1"/>
    <col min="6154" max="6154" width="11.109375" style="43" customWidth="1"/>
    <col min="6155" max="6156" width="9.6640625" style="43" customWidth="1"/>
    <col min="6157" max="6157" width="11.88671875" style="43" customWidth="1"/>
    <col min="6158" max="6158" width="13.44140625" style="43" customWidth="1"/>
    <col min="6159" max="6159" width="23.44140625" style="43" bestFit="1" customWidth="1"/>
    <col min="6160" max="6160" width="16.88671875" style="43" customWidth="1"/>
    <col min="6161" max="6161" width="20.21875" style="43" customWidth="1"/>
    <col min="6162" max="6400" width="9" style="43"/>
    <col min="6401" max="6401" width="10.88671875" style="43" customWidth="1"/>
    <col min="6402" max="6402" width="9.6640625" style="43" customWidth="1"/>
    <col min="6403" max="6403" width="25.44140625" style="43" customWidth="1"/>
    <col min="6404" max="6404" width="24" style="43" customWidth="1"/>
    <col min="6405" max="6405" width="14.44140625" style="43" customWidth="1"/>
    <col min="6406" max="6409" width="9.6640625" style="43" customWidth="1"/>
    <col min="6410" max="6410" width="11.109375" style="43" customWidth="1"/>
    <col min="6411" max="6412" width="9.6640625" style="43" customWidth="1"/>
    <col min="6413" max="6413" width="11.88671875" style="43" customWidth="1"/>
    <col min="6414" max="6414" width="13.44140625" style="43" customWidth="1"/>
    <col min="6415" max="6415" width="23.44140625" style="43" bestFit="1" customWidth="1"/>
    <col min="6416" max="6416" width="16.88671875" style="43" customWidth="1"/>
    <col min="6417" max="6417" width="20.21875" style="43" customWidth="1"/>
    <col min="6418" max="6656" width="9" style="43"/>
    <col min="6657" max="6657" width="10.88671875" style="43" customWidth="1"/>
    <col min="6658" max="6658" width="9.6640625" style="43" customWidth="1"/>
    <col min="6659" max="6659" width="25.44140625" style="43" customWidth="1"/>
    <col min="6660" max="6660" width="24" style="43" customWidth="1"/>
    <col min="6661" max="6661" width="14.44140625" style="43" customWidth="1"/>
    <col min="6662" max="6665" width="9.6640625" style="43" customWidth="1"/>
    <col min="6666" max="6666" width="11.109375" style="43" customWidth="1"/>
    <col min="6667" max="6668" width="9.6640625" style="43" customWidth="1"/>
    <col min="6669" max="6669" width="11.88671875" style="43" customWidth="1"/>
    <col min="6670" max="6670" width="13.44140625" style="43" customWidth="1"/>
    <col min="6671" max="6671" width="23.44140625" style="43" bestFit="1" customWidth="1"/>
    <col min="6672" max="6672" width="16.88671875" style="43" customWidth="1"/>
    <col min="6673" max="6673" width="20.21875" style="43" customWidth="1"/>
    <col min="6674" max="6912" width="9" style="43"/>
    <col min="6913" max="6913" width="10.88671875" style="43" customWidth="1"/>
    <col min="6914" max="6914" width="9.6640625" style="43" customWidth="1"/>
    <col min="6915" max="6915" width="25.44140625" style="43" customWidth="1"/>
    <col min="6916" max="6916" width="24" style="43" customWidth="1"/>
    <col min="6917" max="6917" width="14.44140625" style="43" customWidth="1"/>
    <col min="6918" max="6921" width="9.6640625" style="43" customWidth="1"/>
    <col min="6922" max="6922" width="11.109375" style="43" customWidth="1"/>
    <col min="6923" max="6924" width="9.6640625" style="43" customWidth="1"/>
    <col min="6925" max="6925" width="11.88671875" style="43" customWidth="1"/>
    <col min="6926" max="6926" width="13.44140625" style="43" customWidth="1"/>
    <col min="6927" max="6927" width="23.44140625" style="43" bestFit="1" customWidth="1"/>
    <col min="6928" max="6928" width="16.88671875" style="43" customWidth="1"/>
    <col min="6929" max="6929" width="20.21875" style="43" customWidth="1"/>
    <col min="6930" max="7168" width="9" style="43"/>
    <col min="7169" max="7169" width="10.88671875" style="43" customWidth="1"/>
    <col min="7170" max="7170" width="9.6640625" style="43" customWidth="1"/>
    <col min="7171" max="7171" width="25.44140625" style="43" customWidth="1"/>
    <col min="7172" max="7172" width="24" style="43" customWidth="1"/>
    <col min="7173" max="7173" width="14.44140625" style="43" customWidth="1"/>
    <col min="7174" max="7177" width="9.6640625" style="43" customWidth="1"/>
    <col min="7178" max="7178" width="11.109375" style="43" customWidth="1"/>
    <col min="7179" max="7180" width="9.6640625" style="43" customWidth="1"/>
    <col min="7181" max="7181" width="11.88671875" style="43" customWidth="1"/>
    <col min="7182" max="7182" width="13.44140625" style="43" customWidth="1"/>
    <col min="7183" max="7183" width="23.44140625" style="43" bestFit="1" customWidth="1"/>
    <col min="7184" max="7184" width="16.88671875" style="43" customWidth="1"/>
    <col min="7185" max="7185" width="20.21875" style="43" customWidth="1"/>
    <col min="7186" max="7424" width="9" style="43"/>
    <col min="7425" max="7425" width="10.88671875" style="43" customWidth="1"/>
    <col min="7426" max="7426" width="9.6640625" style="43" customWidth="1"/>
    <col min="7427" max="7427" width="25.44140625" style="43" customWidth="1"/>
    <col min="7428" max="7428" width="24" style="43" customWidth="1"/>
    <col min="7429" max="7429" width="14.44140625" style="43" customWidth="1"/>
    <col min="7430" max="7433" width="9.6640625" style="43" customWidth="1"/>
    <col min="7434" max="7434" width="11.109375" style="43" customWidth="1"/>
    <col min="7435" max="7436" width="9.6640625" style="43" customWidth="1"/>
    <col min="7437" max="7437" width="11.88671875" style="43" customWidth="1"/>
    <col min="7438" max="7438" width="13.44140625" style="43" customWidth="1"/>
    <col min="7439" max="7439" width="23.44140625" style="43" bestFit="1" customWidth="1"/>
    <col min="7440" max="7440" width="16.88671875" style="43" customWidth="1"/>
    <col min="7441" max="7441" width="20.21875" style="43" customWidth="1"/>
    <col min="7442" max="7680" width="9" style="43"/>
    <col min="7681" max="7681" width="10.88671875" style="43" customWidth="1"/>
    <col min="7682" max="7682" width="9.6640625" style="43" customWidth="1"/>
    <col min="7683" max="7683" width="25.44140625" style="43" customWidth="1"/>
    <col min="7684" max="7684" width="24" style="43" customWidth="1"/>
    <col min="7685" max="7685" width="14.44140625" style="43" customWidth="1"/>
    <col min="7686" max="7689" width="9.6640625" style="43" customWidth="1"/>
    <col min="7690" max="7690" width="11.109375" style="43" customWidth="1"/>
    <col min="7691" max="7692" width="9.6640625" style="43" customWidth="1"/>
    <col min="7693" max="7693" width="11.88671875" style="43" customWidth="1"/>
    <col min="7694" max="7694" width="13.44140625" style="43" customWidth="1"/>
    <col min="7695" max="7695" width="23.44140625" style="43" bestFit="1" customWidth="1"/>
    <col min="7696" max="7696" width="16.88671875" style="43" customWidth="1"/>
    <col min="7697" max="7697" width="20.21875" style="43" customWidth="1"/>
    <col min="7698" max="7936" width="9" style="43"/>
    <col min="7937" max="7937" width="10.88671875" style="43" customWidth="1"/>
    <col min="7938" max="7938" width="9.6640625" style="43" customWidth="1"/>
    <col min="7939" max="7939" width="25.44140625" style="43" customWidth="1"/>
    <col min="7940" max="7940" width="24" style="43" customWidth="1"/>
    <col min="7941" max="7941" width="14.44140625" style="43" customWidth="1"/>
    <col min="7942" max="7945" width="9.6640625" style="43" customWidth="1"/>
    <col min="7946" max="7946" width="11.109375" style="43" customWidth="1"/>
    <col min="7947" max="7948" width="9.6640625" style="43" customWidth="1"/>
    <col min="7949" max="7949" width="11.88671875" style="43" customWidth="1"/>
    <col min="7950" max="7950" width="13.44140625" style="43" customWidth="1"/>
    <col min="7951" max="7951" width="23.44140625" style="43" bestFit="1" customWidth="1"/>
    <col min="7952" max="7952" width="16.88671875" style="43" customWidth="1"/>
    <col min="7953" max="7953" width="20.21875" style="43" customWidth="1"/>
    <col min="7954" max="8192" width="9" style="43"/>
    <col min="8193" max="8193" width="10.88671875" style="43" customWidth="1"/>
    <col min="8194" max="8194" width="9.6640625" style="43" customWidth="1"/>
    <col min="8195" max="8195" width="25.44140625" style="43" customWidth="1"/>
    <col min="8196" max="8196" width="24" style="43" customWidth="1"/>
    <col min="8197" max="8197" width="14.44140625" style="43" customWidth="1"/>
    <col min="8198" max="8201" width="9.6640625" style="43" customWidth="1"/>
    <col min="8202" max="8202" width="11.109375" style="43" customWidth="1"/>
    <col min="8203" max="8204" width="9.6640625" style="43" customWidth="1"/>
    <col min="8205" max="8205" width="11.88671875" style="43" customWidth="1"/>
    <col min="8206" max="8206" width="13.44140625" style="43" customWidth="1"/>
    <col min="8207" max="8207" width="23.44140625" style="43" bestFit="1" customWidth="1"/>
    <col min="8208" max="8208" width="16.88671875" style="43" customWidth="1"/>
    <col min="8209" max="8209" width="20.21875" style="43" customWidth="1"/>
    <col min="8210" max="8448" width="9" style="43"/>
    <col min="8449" max="8449" width="10.88671875" style="43" customWidth="1"/>
    <col min="8450" max="8450" width="9.6640625" style="43" customWidth="1"/>
    <col min="8451" max="8451" width="25.44140625" style="43" customWidth="1"/>
    <col min="8452" max="8452" width="24" style="43" customWidth="1"/>
    <col min="8453" max="8453" width="14.44140625" style="43" customWidth="1"/>
    <col min="8454" max="8457" width="9.6640625" style="43" customWidth="1"/>
    <col min="8458" max="8458" width="11.109375" style="43" customWidth="1"/>
    <col min="8459" max="8460" width="9.6640625" style="43" customWidth="1"/>
    <col min="8461" max="8461" width="11.88671875" style="43" customWidth="1"/>
    <col min="8462" max="8462" width="13.44140625" style="43" customWidth="1"/>
    <col min="8463" max="8463" width="23.44140625" style="43" bestFit="1" customWidth="1"/>
    <col min="8464" max="8464" width="16.88671875" style="43" customWidth="1"/>
    <col min="8465" max="8465" width="20.21875" style="43" customWidth="1"/>
    <col min="8466" max="8704" width="9" style="43"/>
    <col min="8705" max="8705" width="10.88671875" style="43" customWidth="1"/>
    <col min="8706" max="8706" width="9.6640625" style="43" customWidth="1"/>
    <col min="8707" max="8707" width="25.44140625" style="43" customWidth="1"/>
    <col min="8708" max="8708" width="24" style="43" customWidth="1"/>
    <col min="8709" max="8709" width="14.44140625" style="43" customWidth="1"/>
    <col min="8710" max="8713" width="9.6640625" style="43" customWidth="1"/>
    <col min="8714" max="8714" width="11.109375" style="43" customWidth="1"/>
    <col min="8715" max="8716" width="9.6640625" style="43" customWidth="1"/>
    <col min="8717" max="8717" width="11.88671875" style="43" customWidth="1"/>
    <col min="8718" max="8718" width="13.44140625" style="43" customWidth="1"/>
    <col min="8719" max="8719" width="23.44140625" style="43" bestFit="1" customWidth="1"/>
    <col min="8720" max="8720" width="16.88671875" style="43" customWidth="1"/>
    <col min="8721" max="8721" width="20.21875" style="43" customWidth="1"/>
    <col min="8722" max="8960" width="9" style="43"/>
    <col min="8961" max="8961" width="10.88671875" style="43" customWidth="1"/>
    <col min="8962" max="8962" width="9.6640625" style="43" customWidth="1"/>
    <col min="8963" max="8963" width="25.44140625" style="43" customWidth="1"/>
    <col min="8964" max="8964" width="24" style="43" customWidth="1"/>
    <col min="8965" max="8965" width="14.44140625" style="43" customWidth="1"/>
    <col min="8966" max="8969" width="9.6640625" style="43" customWidth="1"/>
    <col min="8970" max="8970" width="11.109375" style="43" customWidth="1"/>
    <col min="8971" max="8972" width="9.6640625" style="43" customWidth="1"/>
    <col min="8973" max="8973" width="11.88671875" style="43" customWidth="1"/>
    <col min="8974" max="8974" width="13.44140625" style="43" customWidth="1"/>
    <col min="8975" max="8975" width="23.44140625" style="43" bestFit="1" customWidth="1"/>
    <col min="8976" max="8976" width="16.88671875" style="43" customWidth="1"/>
    <col min="8977" max="8977" width="20.21875" style="43" customWidth="1"/>
    <col min="8978" max="9216" width="9" style="43"/>
    <col min="9217" max="9217" width="10.88671875" style="43" customWidth="1"/>
    <col min="9218" max="9218" width="9.6640625" style="43" customWidth="1"/>
    <col min="9219" max="9219" width="25.44140625" style="43" customWidth="1"/>
    <col min="9220" max="9220" width="24" style="43" customWidth="1"/>
    <col min="9221" max="9221" width="14.44140625" style="43" customWidth="1"/>
    <col min="9222" max="9225" width="9.6640625" style="43" customWidth="1"/>
    <col min="9226" max="9226" width="11.109375" style="43" customWidth="1"/>
    <col min="9227" max="9228" width="9.6640625" style="43" customWidth="1"/>
    <col min="9229" max="9229" width="11.88671875" style="43" customWidth="1"/>
    <col min="9230" max="9230" width="13.44140625" style="43" customWidth="1"/>
    <col min="9231" max="9231" width="23.44140625" style="43" bestFit="1" customWidth="1"/>
    <col min="9232" max="9232" width="16.88671875" style="43" customWidth="1"/>
    <col min="9233" max="9233" width="20.21875" style="43" customWidth="1"/>
    <col min="9234" max="9472" width="9" style="43"/>
    <col min="9473" max="9473" width="10.88671875" style="43" customWidth="1"/>
    <col min="9474" max="9474" width="9.6640625" style="43" customWidth="1"/>
    <col min="9475" max="9475" width="25.44140625" style="43" customWidth="1"/>
    <col min="9476" max="9476" width="24" style="43" customWidth="1"/>
    <col min="9477" max="9477" width="14.44140625" style="43" customWidth="1"/>
    <col min="9478" max="9481" width="9.6640625" style="43" customWidth="1"/>
    <col min="9482" max="9482" width="11.109375" style="43" customWidth="1"/>
    <col min="9483" max="9484" width="9.6640625" style="43" customWidth="1"/>
    <col min="9485" max="9485" width="11.88671875" style="43" customWidth="1"/>
    <col min="9486" max="9486" width="13.44140625" style="43" customWidth="1"/>
    <col min="9487" max="9487" width="23.44140625" style="43" bestFit="1" customWidth="1"/>
    <col min="9488" max="9488" width="16.88671875" style="43" customWidth="1"/>
    <col min="9489" max="9489" width="20.21875" style="43" customWidth="1"/>
    <col min="9490" max="9728" width="9" style="43"/>
    <col min="9729" max="9729" width="10.88671875" style="43" customWidth="1"/>
    <col min="9730" max="9730" width="9.6640625" style="43" customWidth="1"/>
    <col min="9731" max="9731" width="25.44140625" style="43" customWidth="1"/>
    <col min="9732" max="9732" width="24" style="43" customWidth="1"/>
    <col min="9733" max="9733" width="14.44140625" style="43" customWidth="1"/>
    <col min="9734" max="9737" width="9.6640625" style="43" customWidth="1"/>
    <col min="9738" max="9738" width="11.109375" style="43" customWidth="1"/>
    <col min="9739" max="9740" width="9.6640625" style="43" customWidth="1"/>
    <col min="9741" max="9741" width="11.88671875" style="43" customWidth="1"/>
    <col min="9742" max="9742" width="13.44140625" style="43" customWidth="1"/>
    <col min="9743" max="9743" width="23.44140625" style="43" bestFit="1" customWidth="1"/>
    <col min="9744" max="9744" width="16.88671875" style="43" customWidth="1"/>
    <col min="9745" max="9745" width="20.21875" style="43" customWidth="1"/>
    <col min="9746" max="9984" width="9" style="43"/>
    <col min="9985" max="9985" width="10.88671875" style="43" customWidth="1"/>
    <col min="9986" max="9986" width="9.6640625" style="43" customWidth="1"/>
    <col min="9987" max="9987" width="25.44140625" style="43" customWidth="1"/>
    <col min="9988" max="9988" width="24" style="43" customWidth="1"/>
    <col min="9989" max="9989" width="14.44140625" style="43" customWidth="1"/>
    <col min="9990" max="9993" width="9.6640625" style="43" customWidth="1"/>
    <col min="9994" max="9994" width="11.109375" style="43" customWidth="1"/>
    <col min="9995" max="9996" width="9.6640625" style="43" customWidth="1"/>
    <col min="9997" max="9997" width="11.88671875" style="43" customWidth="1"/>
    <col min="9998" max="9998" width="13.44140625" style="43" customWidth="1"/>
    <col min="9999" max="9999" width="23.44140625" style="43" bestFit="1" customWidth="1"/>
    <col min="10000" max="10000" width="16.88671875" style="43" customWidth="1"/>
    <col min="10001" max="10001" width="20.21875" style="43" customWidth="1"/>
    <col min="10002" max="10240" width="9" style="43"/>
    <col min="10241" max="10241" width="10.88671875" style="43" customWidth="1"/>
    <col min="10242" max="10242" width="9.6640625" style="43" customWidth="1"/>
    <col min="10243" max="10243" width="25.44140625" style="43" customWidth="1"/>
    <col min="10244" max="10244" width="24" style="43" customWidth="1"/>
    <col min="10245" max="10245" width="14.44140625" style="43" customWidth="1"/>
    <col min="10246" max="10249" width="9.6640625" style="43" customWidth="1"/>
    <col min="10250" max="10250" width="11.109375" style="43" customWidth="1"/>
    <col min="10251" max="10252" width="9.6640625" style="43" customWidth="1"/>
    <col min="10253" max="10253" width="11.88671875" style="43" customWidth="1"/>
    <col min="10254" max="10254" width="13.44140625" style="43" customWidth="1"/>
    <col min="10255" max="10255" width="23.44140625" style="43" bestFit="1" customWidth="1"/>
    <col min="10256" max="10256" width="16.88671875" style="43" customWidth="1"/>
    <col min="10257" max="10257" width="20.21875" style="43" customWidth="1"/>
    <col min="10258" max="10496" width="9" style="43"/>
    <col min="10497" max="10497" width="10.88671875" style="43" customWidth="1"/>
    <col min="10498" max="10498" width="9.6640625" style="43" customWidth="1"/>
    <col min="10499" max="10499" width="25.44140625" style="43" customWidth="1"/>
    <col min="10500" max="10500" width="24" style="43" customWidth="1"/>
    <col min="10501" max="10501" width="14.44140625" style="43" customWidth="1"/>
    <col min="10502" max="10505" width="9.6640625" style="43" customWidth="1"/>
    <col min="10506" max="10506" width="11.109375" style="43" customWidth="1"/>
    <col min="10507" max="10508" width="9.6640625" style="43" customWidth="1"/>
    <col min="10509" max="10509" width="11.88671875" style="43" customWidth="1"/>
    <col min="10510" max="10510" width="13.44140625" style="43" customWidth="1"/>
    <col min="10511" max="10511" width="23.44140625" style="43" bestFit="1" customWidth="1"/>
    <col min="10512" max="10512" width="16.88671875" style="43" customWidth="1"/>
    <col min="10513" max="10513" width="20.21875" style="43" customWidth="1"/>
    <col min="10514" max="10752" width="9" style="43"/>
    <col min="10753" max="10753" width="10.88671875" style="43" customWidth="1"/>
    <col min="10754" max="10754" width="9.6640625" style="43" customWidth="1"/>
    <col min="10755" max="10755" width="25.44140625" style="43" customWidth="1"/>
    <col min="10756" max="10756" width="24" style="43" customWidth="1"/>
    <col min="10757" max="10757" width="14.44140625" style="43" customWidth="1"/>
    <col min="10758" max="10761" width="9.6640625" style="43" customWidth="1"/>
    <col min="10762" max="10762" width="11.109375" style="43" customWidth="1"/>
    <col min="10763" max="10764" width="9.6640625" style="43" customWidth="1"/>
    <col min="10765" max="10765" width="11.88671875" style="43" customWidth="1"/>
    <col min="10766" max="10766" width="13.44140625" style="43" customWidth="1"/>
    <col min="10767" max="10767" width="23.44140625" style="43" bestFit="1" customWidth="1"/>
    <col min="10768" max="10768" width="16.88671875" style="43" customWidth="1"/>
    <col min="10769" max="10769" width="20.21875" style="43" customWidth="1"/>
    <col min="10770" max="11008" width="9" style="43"/>
    <col min="11009" max="11009" width="10.88671875" style="43" customWidth="1"/>
    <col min="11010" max="11010" width="9.6640625" style="43" customWidth="1"/>
    <col min="11011" max="11011" width="25.44140625" style="43" customWidth="1"/>
    <col min="11012" max="11012" width="24" style="43" customWidth="1"/>
    <col min="11013" max="11013" width="14.44140625" style="43" customWidth="1"/>
    <col min="11014" max="11017" width="9.6640625" style="43" customWidth="1"/>
    <col min="11018" max="11018" width="11.109375" style="43" customWidth="1"/>
    <col min="11019" max="11020" width="9.6640625" style="43" customWidth="1"/>
    <col min="11021" max="11021" width="11.88671875" style="43" customWidth="1"/>
    <col min="11022" max="11022" width="13.44140625" style="43" customWidth="1"/>
    <col min="11023" max="11023" width="23.44140625" style="43" bestFit="1" customWidth="1"/>
    <col min="11024" max="11024" width="16.88671875" style="43" customWidth="1"/>
    <col min="11025" max="11025" width="20.21875" style="43" customWidth="1"/>
    <col min="11026" max="11264" width="9" style="43"/>
    <col min="11265" max="11265" width="10.88671875" style="43" customWidth="1"/>
    <col min="11266" max="11266" width="9.6640625" style="43" customWidth="1"/>
    <col min="11267" max="11267" width="25.44140625" style="43" customWidth="1"/>
    <col min="11268" max="11268" width="24" style="43" customWidth="1"/>
    <col min="11269" max="11269" width="14.44140625" style="43" customWidth="1"/>
    <col min="11270" max="11273" width="9.6640625" style="43" customWidth="1"/>
    <col min="11274" max="11274" width="11.109375" style="43" customWidth="1"/>
    <col min="11275" max="11276" width="9.6640625" style="43" customWidth="1"/>
    <col min="11277" max="11277" width="11.88671875" style="43" customWidth="1"/>
    <col min="11278" max="11278" width="13.44140625" style="43" customWidth="1"/>
    <col min="11279" max="11279" width="23.44140625" style="43" bestFit="1" customWidth="1"/>
    <col min="11280" max="11280" width="16.88671875" style="43" customWidth="1"/>
    <col min="11281" max="11281" width="20.21875" style="43" customWidth="1"/>
    <col min="11282" max="11520" width="9" style="43"/>
    <col min="11521" max="11521" width="10.88671875" style="43" customWidth="1"/>
    <col min="11522" max="11522" width="9.6640625" style="43" customWidth="1"/>
    <col min="11523" max="11523" width="25.44140625" style="43" customWidth="1"/>
    <col min="11524" max="11524" width="24" style="43" customWidth="1"/>
    <col min="11525" max="11525" width="14.44140625" style="43" customWidth="1"/>
    <col min="11526" max="11529" width="9.6640625" style="43" customWidth="1"/>
    <col min="11530" max="11530" width="11.109375" style="43" customWidth="1"/>
    <col min="11531" max="11532" width="9.6640625" style="43" customWidth="1"/>
    <col min="11533" max="11533" width="11.88671875" style="43" customWidth="1"/>
    <col min="11534" max="11534" width="13.44140625" style="43" customWidth="1"/>
    <col min="11535" max="11535" width="23.44140625" style="43" bestFit="1" customWidth="1"/>
    <col min="11536" max="11536" width="16.88671875" style="43" customWidth="1"/>
    <col min="11537" max="11537" width="20.21875" style="43" customWidth="1"/>
    <col min="11538" max="11776" width="9" style="43"/>
    <col min="11777" max="11777" width="10.88671875" style="43" customWidth="1"/>
    <col min="11778" max="11778" width="9.6640625" style="43" customWidth="1"/>
    <col min="11779" max="11779" width="25.44140625" style="43" customWidth="1"/>
    <col min="11780" max="11780" width="24" style="43" customWidth="1"/>
    <col min="11781" max="11781" width="14.44140625" style="43" customWidth="1"/>
    <col min="11782" max="11785" width="9.6640625" style="43" customWidth="1"/>
    <col min="11786" max="11786" width="11.109375" style="43" customWidth="1"/>
    <col min="11787" max="11788" width="9.6640625" style="43" customWidth="1"/>
    <col min="11789" max="11789" width="11.88671875" style="43" customWidth="1"/>
    <col min="11790" max="11790" width="13.44140625" style="43" customWidth="1"/>
    <col min="11791" max="11791" width="23.44140625" style="43" bestFit="1" customWidth="1"/>
    <col min="11792" max="11792" width="16.88671875" style="43" customWidth="1"/>
    <col min="11793" max="11793" width="20.21875" style="43" customWidth="1"/>
    <col min="11794" max="12032" width="9" style="43"/>
    <col min="12033" max="12033" width="10.88671875" style="43" customWidth="1"/>
    <col min="12034" max="12034" width="9.6640625" style="43" customWidth="1"/>
    <col min="12035" max="12035" width="25.44140625" style="43" customWidth="1"/>
    <col min="12036" max="12036" width="24" style="43" customWidth="1"/>
    <col min="12037" max="12037" width="14.44140625" style="43" customWidth="1"/>
    <col min="12038" max="12041" width="9.6640625" style="43" customWidth="1"/>
    <col min="12042" max="12042" width="11.109375" style="43" customWidth="1"/>
    <col min="12043" max="12044" width="9.6640625" style="43" customWidth="1"/>
    <col min="12045" max="12045" width="11.88671875" style="43" customWidth="1"/>
    <col min="12046" max="12046" width="13.44140625" style="43" customWidth="1"/>
    <col min="12047" max="12047" width="23.44140625" style="43" bestFit="1" customWidth="1"/>
    <col min="12048" max="12048" width="16.88671875" style="43" customWidth="1"/>
    <col min="12049" max="12049" width="20.21875" style="43" customWidth="1"/>
    <col min="12050" max="12288" width="9" style="43"/>
    <col min="12289" max="12289" width="10.88671875" style="43" customWidth="1"/>
    <col min="12290" max="12290" width="9.6640625" style="43" customWidth="1"/>
    <col min="12291" max="12291" width="25.44140625" style="43" customWidth="1"/>
    <col min="12292" max="12292" width="24" style="43" customWidth="1"/>
    <col min="12293" max="12293" width="14.44140625" style="43" customWidth="1"/>
    <col min="12294" max="12297" width="9.6640625" style="43" customWidth="1"/>
    <col min="12298" max="12298" width="11.109375" style="43" customWidth="1"/>
    <col min="12299" max="12300" width="9.6640625" style="43" customWidth="1"/>
    <col min="12301" max="12301" width="11.88671875" style="43" customWidth="1"/>
    <col min="12302" max="12302" width="13.44140625" style="43" customWidth="1"/>
    <col min="12303" max="12303" width="23.44140625" style="43" bestFit="1" customWidth="1"/>
    <col min="12304" max="12304" width="16.88671875" style="43" customWidth="1"/>
    <col min="12305" max="12305" width="20.21875" style="43" customWidth="1"/>
    <col min="12306" max="12544" width="9" style="43"/>
    <col min="12545" max="12545" width="10.88671875" style="43" customWidth="1"/>
    <col min="12546" max="12546" width="9.6640625" style="43" customWidth="1"/>
    <col min="12547" max="12547" width="25.44140625" style="43" customWidth="1"/>
    <col min="12548" max="12548" width="24" style="43" customWidth="1"/>
    <col min="12549" max="12549" width="14.44140625" style="43" customWidth="1"/>
    <col min="12550" max="12553" width="9.6640625" style="43" customWidth="1"/>
    <col min="12554" max="12554" width="11.109375" style="43" customWidth="1"/>
    <col min="12555" max="12556" width="9.6640625" style="43" customWidth="1"/>
    <col min="12557" max="12557" width="11.88671875" style="43" customWidth="1"/>
    <col min="12558" max="12558" width="13.44140625" style="43" customWidth="1"/>
    <col min="12559" max="12559" width="23.44140625" style="43" bestFit="1" customWidth="1"/>
    <col min="12560" max="12560" width="16.88671875" style="43" customWidth="1"/>
    <col min="12561" max="12561" width="20.21875" style="43" customWidth="1"/>
    <col min="12562" max="12800" width="9" style="43"/>
    <col min="12801" max="12801" width="10.88671875" style="43" customWidth="1"/>
    <col min="12802" max="12802" width="9.6640625" style="43" customWidth="1"/>
    <col min="12803" max="12803" width="25.44140625" style="43" customWidth="1"/>
    <col min="12804" max="12804" width="24" style="43" customWidth="1"/>
    <col min="12805" max="12805" width="14.44140625" style="43" customWidth="1"/>
    <col min="12806" max="12809" width="9.6640625" style="43" customWidth="1"/>
    <col min="12810" max="12810" width="11.109375" style="43" customWidth="1"/>
    <col min="12811" max="12812" width="9.6640625" style="43" customWidth="1"/>
    <col min="12813" max="12813" width="11.88671875" style="43" customWidth="1"/>
    <col min="12814" max="12814" width="13.44140625" style="43" customWidth="1"/>
    <col min="12815" max="12815" width="23.44140625" style="43" bestFit="1" customWidth="1"/>
    <col min="12816" max="12816" width="16.88671875" style="43" customWidth="1"/>
    <col min="12817" max="12817" width="20.21875" style="43" customWidth="1"/>
    <col min="12818" max="13056" width="9" style="43"/>
    <col min="13057" max="13057" width="10.88671875" style="43" customWidth="1"/>
    <col min="13058" max="13058" width="9.6640625" style="43" customWidth="1"/>
    <col min="13059" max="13059" width="25.44140625" style="43" customWidth="1"/>
    <col min="13060" max="13060" width="24" style="43" customWidth="1"/>
    <col min="13061" max="13061" width="14.44140625" style="43" customWidth="1"/>
    <col min="13062" max="13065" width="9.6640625" style="43" customWidth="1"/>
    <col min="13066" max="13066" width="11.109375" style="43" customWidth="1"/>
    <col min="13067" max="13068" width="9.6640625" style="43" customWidth="1"/>
    <col min="13069" max="13069" width="11.88671875" style="43" customWidth="1"/>
    <col min="13070" max="13070" width="13.44140625" style="43" customWidth="1"/>
    <col min="13071" max="13071" width="23.44140625" style="43" bestFit="1" customWidth="1"/>
    <col min="13072" max="13072" width="16.88671875" style="43" customWidth="1"/>
    <col min="13073" max="13073" width="20.21875" style="43" customWidth="1"/>
    <col min="13074" max="13312" width="9" style="43"/>
    <col min="13313" max="13313" width="10.88671875" style="43" customWidth="1"/>
    <col min="13314" max="13314" width="9.6640625" style="43" customWidth="1"/>
    <col min="13315" max="13315" width="25.44140625" style="43" customWidth="1"/>
    <col min="13316" max="13316" width="24" style="43" customWidth="1"/>
    <col min="13317" max="13317" width="14.44140625" style="43" customWidth="1"/>
    <col min="13318" max="13321" width="9.6640625" style="43" customWidth="1"/>
    <col min="13322" max="13322" width="11.109375" style="43" customWidth="1"/>
    <col min="13323" max="13324" width="9.6640625" style="43" customWidth="1"/>
    <col min="13325" max="13325" width="11.88671875" style="43" customWidth="1"/>
    <col min="13326" max="13326" width="13.44140625" style="43" customWidth="1"/>
    <col min="13327" max="13327" width="23.44140625" style="43" bestFit="1" customWidth="1"/>
    <col min="13328" max="13328" width="16.88671875" style="43" customWidth="1"/>
    <col min="13329" max="13329" width="20.21875" style="43" customWidth="1"/>
    <col min="13330" max="13568" width="9" style="43"/>
    <col min="13569" max="13569" width="10.88671875" style="43" customWidth="1"/>
    <col min="13570" max="13570" width="9.6640625" style="43" customWidth="1"/>
    <col min="13571" max="13571" width="25.44140625" style="43" customWidth="1"/>
    <col min="13572" max="13572" width="24" style="43" customWidth="1"/>
    <col min="13573" max="13573" width="14.44140625" style="43" customWidth="1"/>
    <col min="13574" max="13577" width="9.6640625" style="43" customWidth="1"/>
    <col min="13578" max="13578" width="11.109375" style="43" customWidth="1"/>
    <col min="13579" max="13580" width="9.6640625" style="43" customWidth="1"/>
    <col min="13581" max="13581" width="11.88671875" style="43" customWidth="1"/>
    <col min="13582" max="13582" width="13.44140625" style="43" customWidth="1"/>
    <col min="13583" max="13583" width="23.44140625" style="43" bestFit="1" customWidth="1"/>
    <col min="13584" max="13584" width="16.88671875" style="43" customWidth="1"/>
    <col min="13585" max="13585" width="20.21875" style="43" customWidth="1"/>
    <col min="13586" max="13824" width="9" style="43"/>
    <col min="13825" max="13825" width="10.88671875" style="43" customWidth="1"/>
    <col min="13826" max="13826" width="9.6640625" style="43" customWidth="1"/>
    <col min="13827" max="13827" width="25.44140625" style="43" customWidth="1"/>
    <col min="13828" max="13828" width="24" style="43" customWidth="1"/>
    <col min="13829" max="13829" width="14.44140625" style="43" customWidth="1"/>
    <col min="13830" max="13833" width="9.6640625" style="43" customWidth="1"/>
    <col min="13834" max="13834" width="11.109375" style="43" customWidth="1"/>
    <col min="13835" max="13836" width="9.6640625" style="43" customWidth="1"/>
    <col min="13837" max="13837" width="11.88671875" style="43" customWidth="1"/>
    <col min="13838" max="13838" width="13.44140625" style="43" customWidth="1"/>
    <col min="13839" max="13839" width="23.44140625" style="43" bestFit="1" customWidth="1"/>
    <col min="13840" max="13840" width="16.88671875" style="43" customWidth="1"/>
    <col min="13841" max="13841" width="20.21875" style="43" customWidth="1"/>
    <col min="13842" max="14080" width="9" style="43"/>
    <col min="14081" max="14081" width="10.88671875" style="43" customWidth="1"/>
    <col min="14082" max="14082" width="9.6640625" style="43" customWidth="1"/>
    <col min="14083" max="14083" width="25.44140625" style="43" customWidth="1"/>
    <col min="14084" max="14084" width="24" style="43" customWidth="1"/>
    <col min="14085" max="14085" width="14.44140625" style="43" customWidth="1"/>
    <col min="14086" max="14089" width="9.6640625" style="43" customWidth="1"/>
    <col min="14090" max="14090" width="11.109375" style="43" customWidth="1"/>
    <col min="14091" max="14092" width="9.6640625" style="43" customWidth="1"/>
    <col min="14093" max="14093" width="11.88671875" style="43" customWidth="1"/>
    <col min="14094" max="14094" width="13.44140625" style="43" customWidth="1"/>
    <col min="14095" max="14095" width="23.44140625" style="43" bestFit="1" customWidth="1"/>
    <col min="14096" max="14096" width="16.88671875" style="43" customWidth="1"/>
    <col min="14097" max="14097" width="20.21875" style="43" customWidth="1"/>
    <col min="14098" max="14336" width="9" style="43"/>
    <col min="14337" max="14337" width="10.88671875" style="43" customWidth="1"/>
    <col min="14338" max="14338" width="9.6640625" style="43" customWidth="1"/>
    <col min="14339" max="14339" width="25.44140625" style="43" customWidth="1"/>
    <col min="14340" max="14340" width="24" style="43" customWidth="1"/>
    <col min="14341" max="14341" width="14.44140625" style="43" customWidth="1"/>
    <col min="14342" max="14345" width="9.6640625" style="43" customWidth="1"/>
    <col min="14346" max="14346" width="11.109375" style="43" customWidth="1"/>
    <col min="14347" max="14348" width="9.6640625" style="43" customWidth="1"/>
    <col min="14349" max="14349" width="11.88671875" style="43" customWidth="1"/>
    <col min="14350" max="14350" width="13.44140625" style="43" customWidth="1"/>
    <col min="14351" max="14351" width="23.44140625" style="43" bestFit="1" customWidth="1"/>
    <col min="14352" max="14352" width="16.88671875" style="43" customWidth="1"/>
    <col min="14353" max="14353" width="20.21875" style="43" customWidth="1"/>
    <col min="14354" max="14592" width="9" style="43"/>
    <col min="14593" max="14593" width="10.88671875" style="43" customWidth="1"/>
    <col min="14594" max="14594" width="9.6640625" style="43" customWidth="1"/>
    <col min="14595" max="14595" width="25.44140625" style="43" customWidth="1"/>
    <col min="14596" max="14596" width="24" style="43" customWidth="1"/>
    <col min="14597" max="14597" width="14.44140625" style="43" customWidth="1"/>
    <col min="14598" max="14601" width="9.6640625" style="43" customWidth="1"/>
    <col min="14602" max="14602" width="11.109375" style="43" customWidth="1"/>
    <col min="14603" max="14604" width="9.6640625" style="43" customWidth="1"/>
    <col min="14605" max="14605" width="11.88671875" style="43" customWidth="1"/>
    <col min="14606" max="14606" width="13.44140625" style="43" customWidth="1"/>
    <col min="14607" max="14607" width="23.44140625" style="43" bestFit="1" customWidth="1"/>
    <col min="14608" max="14608" width="16.88671875" style="43" customWidth="1"/>
    <col min="14609" max="14609" width="20.21875" style="43" customWidth="1"/>
    <col min="14610" max="14848" width="9" style="43"/>
    <col min="14849" max="14849" width="10.88671875" style="43" customWidth="1"/>
    <col min="14850" max="14850" width="9.6640625" style="43" customWidth="1"/>
    <col min="14851" max="14851" width="25.44140625" style="43" customWidth="1"/>
    <col min="14852" max="14852" width="24" style="43" customWidth="1"/>
    <col min="14853" max="14853" width="14.44140625" style="43" customWidth="1"/>
    <col min="14854" max="14857" width="9.6640625" style="43" customWidth="1"/>
    <col min="14858" max="14858" width="11.109375" style="43" customWidth="1"/>
    <col min="14859" max="14860" width="9.6640625" style="43" customWidth="1"/>
    <col min="14861" max="14861" width="11.88671875" style="43" customWidth="1"/>
    <col min="14862" max="14862" width="13.44140625" style="43" customWidth="1"/>
    <col min="14863" max="14863" width="23.44140625" style="43" bestFit="1" customWidth="1"/>
    <col min="14864" max="14864" width="16.88671875" style="43" customWidth="1"/>
    <col min="14865" max="14865" width="20.21875" style="43" customWidth="1"/>
    <col min="14866" max="15104" width="9" style="43"/>
    <col min="15105" max="15105" width="10.88671875" style="43" customWidth="1"/>
    <col min="15106" max="15106" width="9.6640625" style="43" customWidth="1"/>
    <col min="15107" max="15107" width="25.44140625" style="43" customWidth="1"/>
    <col min="15108" max="15108" width="24" style="43" customWidth="1"/>
    <col min="15109" max="15109" width="14.44140625" style="43" customWidth="1"/>
    <col min="15110" max="15113" width="9.6640625" style="43" customWidth="1"/>
    <col min="15114" max="15114" width="11.109375" style="43" customWidth="1"/>
    <col min="15115" max="15116" width="9.6640625" style="43" customWidth="1"/>
    <col min="15117" max="15117" width="11.88671875" style="43" customWidth="1"/>
    <col min="15118" max="15118" width="13.44140625" style="43" customWidth="1"/>
    <col min="15119" max="15119" width="23.44140625" style="43" bestFit="1" customWidth="1"/>
    <col min="15120" max="15120" width="16.88671875" style="43" customWidth="1"/>
    <col min="15121" max="15121" width="20.21875" style="43" customWidth="1"/>
    <col min="15122" max="15360" width="9" style="43"/>
    <col min="15361" max="15361" width="10.88671875" style="43" customWidth="1"/>
    <col min="15362" max="15362" width="9.6640625" style="43" customWidth="1"/>
    <col min="15363" max="15363" width="25.44140625" style="43" customWidth="1"/>
    <col min="15364" max="15364" width="24" style="43" customWidth="1"/>
    <col min="15365" max="15365" width="14.44140625" style="43" customWidth="1"/>
    <col min="15366" max="15369" width="9.6640625" style="43" customWidth="1"/>
    <col min="15370" max="15370" width="11.109375" style="43" customWidth="1"/>
    <col min="15371" max="15372" width="9.6640625" style="43" customWidth="1"/>
    <col min="15373" max="15373" width="11.88671875" style="43" customWidth="1"/>
    <col min="15374" max="15374" width="13.44140625" style="43" customWidth="1"/>
    <col min="15375" max="15375" width="23.44140625" style="43" bestFit="1" customWidth="1"/>
    <col min="15376" max="15376" width="16.88671875" style="43" customWidth="1"/>
    <col min="15377" max="15377" width="20.21875" style="43" customWidth="1"/>
    <col min="15378" max="15616" width="9" style="43"/>
    <col min="15617" max="15617" width="10.88671875" style="43" customWidth="1"/>
    <col min="15618" max="15618" width="9.6640625" style="43" customWidth="1"/>
    <col min="15619" max="15619" width="25.44140625" style="43" customWidth="1"/>
    <col min="15620" max="15620" width="24" style="43" customWidth="1"/>
    <col min="15621" max="15621" width="14.44140625" style="43" customWidth="1"/>
    <col min="15622" max="15625" width="9.6640625" style="43" customWidth="1"/>
    <col min="15626" max="15626" width="11.109375" style="43" customWidth="1"/>
    <col min="15627" max="15628" width="9.6640625" style="43" customWidth="1"/>
    <col min="15629" max="15629" width="11.88671875" style="43" customWidth="1"/>
    <col min="15630" max="15630" width="13.44140625" style="43" customWidth="1"/>
    <col min="15631" max="15631" width="23.44140625" style="43" bestFit="1" customWidth="1"/>
    <col min="15632" max="15632" width="16.88671875" style="43" customWidth="1"/>
    <col min="15633" max="15633" width="20.21875" style="43" customWidth="1"/>
    <col min="15634" max="15872" width="9" style="43"/>
    <col min="15873" max="15873" width="10.88671875" style="43" customWidth="1"/>
    <col min="15874" max="15874" width="9.6640625" style="43" customWidth="1"/>
    <col min="15875" max="15875" width="25.44140625" style="43" customWidth="1"/>
    <col min="15876" max="15876" width="24" style="43" customWidth="1"/>
    <col min="15877" max="15877" width="14.44140625" style="43" customWidth="1"/>
    <col min="15878" max="15881" width="9.6640625" style="43" customWidth="1"/>
    <col min="15882" max="15882" width="11.109375" style="43" customWidth="1"/>
    <col min="15883" max="15884" width="9.6640625" style="43" customWidth="1"/>
    <col min="15885" max="15885" width="11.88671875" style="43" customWidth="1"/>
    <col min="15886" max="15886" width="13.44140625" style="43" customWidth="1"/>
    <col min="15887" max="15887" width="23.44140625" style="43" bestFit="1" customWidth="1"/>
    <col min="15888" max="15888" width="16.88671875" style="43" customWidth="1"/>
    <col min="15889" max="15889" width="20.21875" style="43" customWidth="1"/>
    <col min="15890" max="16128" width="9" style="43"/>
    <col min="16129" max="16129" width="10.88671875" style="43" customWidth="1"/>
    <col min="16130" max="16130" width="9.6640625" style="43" customWidth="1"/>
    <col min="16131" max="16131" width="25.44140625" style="43" customWidth="1"/>
    <col min="16132" max="16132" width="24" style="43" customWidth="1"/>
    <col min="16133" max="16133" width="14.44140625" style="43" customWidth="1"/>
    <col min="16134" max="16137" width="9.6640625" style="43" customWidth="1"/>
    <col min="16138" max="16138" width="11.109375" style="43" customWidth="1"/>
    <col min="16139" max="16140" width="9.6640625" style="43" customWidth="1"/>
    <col min="16141" max="16141" width="11.88671875" style="43" customWidth="1"/>
    <col min="16142" max="16142" width="13.44140625" style="43" customWidth="1"/>
    <col min="16143" max="16143" width="23.44140625" style="43" bestFit="1" customWidth="1"/>
    <col min="16144" max="16144" width="16.88671875" style="43" customWidth="1"/>
    <col min="16145" max="16145" width="20.21875" style="43" customWidth="1"/>
    <col min="16146" max="16384" width="9" style="43"/>
  </cols>
  <sheetData>
    <row r="1" spans="1:17" ht="14.4" x14ac:dyDescent="0.3">
      <c r="A1" s="37" t="s">
        <v>77</v>
      </c>
      <c r="B1" s="38" t="s">
        <v>78</v>
      </c>
      <c r="C1" s="38" t="s">
        <v>79</v>
      </c>
      <c r="D1" s="38" t="s">
        <v>80</v>
      </c>
      <c r="E1" s="38" t="s">
        <v>81</v>
      </c>
      <c r="F1" s="39" t="s">
        <v>82</v>
      </c>
      <c r="G1" s="39" t="s">
        <v>83</v>
      </c>
      <c r="H1" s="39" t="s">
        <v>84</v>
      </c>
      <c r="I1" s="39" t="s">
        <v>85</v>
      </c>
      <c r="J1" s="38" t="s">
        <v>86</v>
      </c>
      <c r="K1" s="40" t="s">
        <v>87</v>
      </c>
      <c r="L1" s="41" t="s">
        <v>88</v>
      </c>
      <c r="M1" s="41" t="s">
        <v>89</v>
      </c>
      <c r="N1" s="41" t="s">
        <v>90</v>
      </c>
      <c r="O1" s="38" t="s">
        <v>91</v>
      </c>
      <c r="P1" s="68" t="s">
        <v>53</v>
      </c>
      <c r="Q1" s="42" t="s">
        <v>92</v>
      </c>
    </row>
    <row r="2" spans="1:17" x14ac:dyDescent="0.25">
      <c r="A2" s="66">
        <v>0</v>
      </c>
      <c r="B2" s="45" t="e">
        <f>#REF!</f>
        <v>#REF!</v>
      </c>
      <c r="C2" s="44" t="e">
        <f>IF(#REF!="(Dit veld wordt ingevuld door RVO)","",#REF!)</f>
        <v>#REF!</v>
      </c>
      <c r="D2" s="44" t="e">
        <f>#REF!</f>
        <v>#REF!</v>
      </c>
      <c r="E2" s="48" t="s">
        <v>93</v>
      </c>
      <c r="F2" s="48"/>
      <c r="G2" s="48"/>
      <c r="H2" s="48"/>
      <c r="I2" s="48"/>
      <c r="J2" s="48"/>
      <c r="K2" s="48"/>
      <c r="L2" s="48"/>
      <c r="M2" s="48"/>
      <c r="N2" s="48"/>
      <c r="O2" s="48"/>
      <c r="P2" s="49"/>
      <c r="Q2" s="43" t="s">
        <v>94</v>
      </c>
    </row>
    <row r="3" spans="1:17" x14ac:dyDescent="0.25">
      <c r="A3" s="47">
        <f>A2</f>
        <v>0</v>
      </c>
      <c r="B3" s="45" t="e">
        <f>#REF!</f>
        <v>#REF!</v>
      </c>
      <c r="C3" s="44" t="e">
        <f>IF(#REF!="(Dit veld wordt ingevuld door RVO)","",#REF!)</f>
        <v>#REF!</v>
      </c>
      <c r="D3" s="44" t="e">
        <f>#REF!</f>
        <v>#REF!</v>
      </c>
      <c r="E3" s="49" t="s">
        <v>95</v>
      </c>
      <c r="F3" s="49"/>
      <c r="G3" s="49"/>
      <c r="H3" s="49"/>
      <c r="I3" s="49"/>
      <c r="J3" s="49"/>
      <c r="K3" s="49"/>
      <c r="L3" s="49"/>
      <c r="M3" s="49"/>
      <c r="N3" s="49"/>
      <c r="O3" s="49"/>
      <c r="P3" s="49"/>
      <c r="Q3" s="43" t="s">
        <v>96</v>
      </c>
    </row>
    <row r="4" spans="1:17" x14ac:dyDescent="0.25">
      <c r="A4" s="47">
        <f>A2</f>
        <v>0</v>
      </c>
      <c r="B4" s="45" t="e">
        <f>#REF!</f>
        <v>#REF!</v>
      </c>
      <c r="C4" s="44" t="e">
        <f>IF(#REF!="(Dit veld wordt ingevuld door RVO)","",#REF!)</f>
        <v>#REF!</v>
      </c>
      <c r="D4" s="44" t="e">
        <f>#REF!</f>
        <v>#REF!</v>
      </c>
      <c r="E4" s="43" t="s">
        <v>97</v>
      </c>
      <c r="F4" s="43">
        <f>'Aanvrager 1 - Penvoerder'!$J$43</f>
        <v>0</v>
      </c>
      <c r="G4" s="43">
        <f>'Aanvrager 1 - Penvoerder'!$J$85</f>
        <v>0</v>
      </c>
      <c r="H4" s="43">
        <f>'Aanvrager 1 - Penvoerder'!$J$109</f>
        <v>0</v>
      </c>
      <c r="I4" s="43">
        <f>'Aanvrager 1 - Penvoerder'!$J$132</f>
        <v>0</v>
      </c>
      <c r="M4" s="43">
        <f>'Financieel overzicht'!$Q$7</f>
        <v>0</v>
      </c>
      <c r="N4" s="43">
        <f>'Financieel overzicht'!$R$7</f>
        <v>0</v>
      </c>
      <c r="O4" s="43">
        <f>'Financieel overzicht'!$E$7</f>
        <v>0</v>
      </c>
      <c r="P4" s="43" t="e">
        <f>#REF!</f>
        <v>#REF!</v>
      </c>
      <c r="Q4" s="43" t="s">
        <v>98</v>
      </c>
    </row>
    <row r="5" spans="1:17" x14ac:dyDescent="0.25">
      <c r="A5" s="47">
        <f>A2</f>
        <v>0</v>
      </c>
      <c r="B5" s="45" t="e">
        <f>#REF!</f>
        <v>#REF!</v>
      </c>
      <c r="C5" s="44" t="e">
        <f>IF(#REF!="(Dit veld wordt ingevuld door RVO)","",#REF!)</f>
        <v>#REF!</v>
      </c>
      <c r="D5" s="44" t="e">
        <f>#REF!</f>
        <v>#REF!</v>
      </c>
      <c r="E5" s="46" t="s">
        <v>99</v>
      </c>
      <c r="F5" s="46"/>
      <c r="G5" s="46"/>
      <c r="H5" s="46"/>
      <c r="I5" s="46"/>
      <c r="J5" s="46"/>
      <c r="K5" s="46"/>
      <c r="L5" s="46"/>
      <c r="M5" s="46"/>
      <c r="N5" s="46"/>
      <c r="O5" s="46"/>
      <c r="P5" s="46" t="e">
        <f>#REF!</f>
        <v>#REF!</v>
      </c>
      <c r="Q5" s="43" t="s">
        <v>100</v>
      </c>
    </row>
    <row r="6" spans="1:17" x14ac:dyDescent="0.25">
      <c r="A6" s="66">
        <v>0</v>
      </c>
      <c r="B6" s="45" t="e">
        <f>#REF!</f>
        <v>#REF!</v>
      </c>
      <c r="C6" s="44" t="e">
        <f>IF(#REF!="(Dit veld wordt ingevuld door RVO)","",#REF!)</f>
        <v>#REF!</v>
      </c>
      <c r="D6" s="44" t="e">
        <f>#REF!</f>
        <v>#REF!</v>
      </c>
      <c r="E6" s="48" t="s">
        <v>93</v>
      </c>
      <c r="F6" s="48"/>
      <c r="G6" s="48"/>
      <c r="H6" s="48"/>
      <c r="I6" s="48"/>
      <c r="J6" s="48"/>
      <c r="K6" s="48"/>
      <c r="L6" s="48"/>
      <c r="M6" s="48"/>
      <c r="N6" s="48"/>
      <c r="O6" s="48"/>
      <c r="P6" s="49"/>
    </row>
    <row r="7" spans="1:17" x14ac:dyDescent="0.25">
      <c r="A7" s="47">
        <f>A6</f>
        <v>0</v>
      </c>
      <c r="B7" s="45" t="e">
        <f>#REF!</f>
        <v>#REF!</v>
      </c>
      <c r="C7" s="44" t="e">
        <f>IF(#REF!="(Dit veld wordt ingevuld door RVO)","",#REF!)</f>
        <v>#REF!</v>
      </c>
      <c r="D7" s="44" t="e">
        <f>#REF!</f>
        <v>#REF!</v>
      </c>
      <c r="E7" s="49" t="s">
        <v>95</v>
      </c>
      <c r="F7" s="49"/>
      <c r="G7" s="49"/>
      <c r="H7" s="49"/>
      <c r="I7" s="49"/>
      <c r="J7" s="49"/>
      <c r="K7" s="49"/>
      <c r="L7" s="49"/>
      <c r="M7" s="49"/>
      <c r="N7" s="49"/>
      <c r="O7" s="49"/>
      <c r="P7" s="49"/>
    </row>
    <row r="8" spans="1:17" x14ac:dyDescent="0.25">
      <c r="A8" s="47">
        <f>A6</f>
        <v>0</v>
      </c>
      <c r="B8" s="45" t="e">
        <f>#REF!</f>
        <v>#REF!</v>
      </c>
      <c r="C8" s="44" t="e">
        <f>IF(#REF!="(Dit veld wordt ingevuld door RVO)","",#REF!)</f>
        <v>#REF!</v>
      </c>
      <c r="D8" s="44" t="e">
        <f>#REF!</f>
        <v>#REF!</v>
      </c>
      <c r="E8" s="43" t="s">
        <v>97</v>
      </c>
      <c r="F8" s="43">
        <f>'Aanvrager 2'!$J$43</f>
        <v>0</v>
      </c>
      <c r="G8" s="43">
        <f>'Aanvrager 2'!$J$85</f>
        <v>0</v>
      </c>
      <c r="H8" s="43">
        <f>'Aanvrager 2'!$J$109</f>
        <v>0</v>
      </c>
      <c r="I8" s="43">
        <f>'Aanvrager 2'!$J$132</f>
        <v>0</v>
      </c>
      <c r="M8" s="43">
        <f>'Financieel overzicht'!$Q$8</f>
        <v>0</v>
      </c>
      <c r="N8" s="43">
        <f>'Financieel overzicht'!$R$8</f>
        <v>0</v>
      </c>
      <c r="O8" s="43">
        <f>'Financieel overzicht'!$E$8</f>
        <v>0</v>
      </c>
      <c r="P8" s="43" t="e">
        <f>#REF!</f>
        <v>#REF!</v>
      </c>
    </row>
    <row r="9" spans="1:17" x14ac:dyDescent="0.25">
      <c r="A9" s="47">
        <f>A6</f>
        <v>0</v>
      </c>
      <c r="B9" s="45" t="e">
        <f>#REF!</f>
        <v>#REF!</v>
      </c>
      <c r="C9" s="44" t="e">
        <f>IF(#REF!="(Dit veld wordt ingevuld door RVO)","",#REF!)</f>
        <v>#REF!</v>
      </c>
      <c r="D9" s="44" t="e">
        <f>#REF!</f>
        <v>#REF!</v>
      </c>
      <c r="E9" s="46" t="s">
        <v>99</v>
      </c>
      <c r="F9" s="46"/>
      <c r="G9" s="46"/>
      <c r="H9" s="46"/>
      <c r="I9" s="46"/>
      <c r="J9" s="46"/>
      <c r="K9" s="46"/>
      <c r="L9" s="46"/>
      <c r="M9" s="46"/>
      <c r="N9" s="46"/>
      <c r="O9" s="46"/>
      <c r="P9" s="46" t="e">
        <f>#REF!</f>
        <v>#REF!</v>
      </c>
    </row>
    <row r="10" spans="1:17" x14ac:dyDescent="0.25">
      <c r="A10" s="66">
        <v>0</v>
      </c>
      <c r="B10" s="45" t="e">
        <f>#REF!</f>
        <v>#REF!</v>
      </c>
      <c r="C10" s="44" t="e">
        <f>IF(#REF!="(Dit veld wordt ingevuld door RVO)","",#REF!)</f>
        <v>#REF!</v>
      </c>
      <c r="D10" s="44" t="e">
        <f>#REF!</f>
        <v>#REF!</v>
      </c>
      <c r="E10" s="48" t="s">
        <v>93</v>
      </c>
      <c r="F10" s="48"/>
      <c r="G10" s="48"/>
      <c r="H10" s="48"/>
      <c r="I10" s="48"/>
      <c r="J10" s="48"/>
      <c r="K10" s="48"/>
      <c r="L10" s="48"/>
      <c r="M10" s="48"/>
      <c r="N10" s="48"/>
      <c r="O10" s="48"/>
      <c r="P10" s="49"/>
    </row>
    <row r="11" spans="1:17" x14ac:dyDescent="0.25">
      <c r="A11" s="47">
        <f>A10</f>
        <v>0</v>
      </c>
      <c r="B11" s="45" t="e">
        <f>#REF!</f>
        <v>#REF!</v>
      </c>
      <c r="C11" s="44" t="e">
        <f>IF(#REF!="(Dit veld wordt ingevuld door RVO)","",#REF!)</f>
        <v>#REF!</v>
      </c>
      <c r="D11" s="44" t="e">
        <f>#REF!</f>
        <v>#REF!</v>
      </c>
      <c r="E11" s="49" t="s">
        <v>95</v>
      </c>
      <c r="F11" s="49"/>
      <c r="G11" s="49"/>
      <c r="H11" s="49"/>
      <c r="I11" s="49"/>
      <c r="J11" s="49"/>
      <c r="K11" s="49"/>
      <c r="L11" s="49"/>
      <c r="M11" s="49"/>
      <c r="N11" s="49"/>
      <c r="O11" s="49"/>
      <c r="P11" s="49"/>
    </row>
    <row r="12" spans="1:17" x14ac:dyDescent="0.25">
      <c r="A12" s="47">
        <f>A10</f>
        <v>0</v>
      </c>
      <c r="B12" s="45" t="e">
        <f>#REF!</f>
        <v>#REF!</v>
      </c>
      <c r="C12" s="44" t="e">
        <f>IF(#REF!="(Dit veld wordt ingevuld door RVO)","",#REF!)</f>
        <v>#REF!</v>
      </c>
      <c r="D12" s="44" t="e">
        <f>#REF!</f>
        <v>#REF!</v>
      </c>
      <c r="E12" s="43" t="s">
        <v>97</v>
      </c>
      <c r="F12" s="43">
        <f>'A3'!$J$43</f>
        <v>0</v>
      </c>
      <c r="G12" s="43">
        <f>'A3'!$J$85</f>
        <v>0</v>
      </c>
      <c r="H12" s="43">
        <f>'A3'!$J$109</f>
        <v>0</v>
      </c>
      <c r="I12" s="43">
        <f>'A3'!$J$132</f>
        <v>0</v>
      </c>
      <c r="M12" s="43">
        <f>'Financieel overzicht'!$Q$9</f>
        <v>0</v>
      </c>
      <c r="N12" s="43">
        <f>'Financieel overzicht'!$R$9</f>
        <v>0</v>
      </c>
      <c r="O12" s="43">
        <f>'Financieel overzicht'!$E$9</f>
        <v>0</v>
      </c>
      <c r="P12" s="43" t="e">
        <f>#REF!</f>
        <v>#REF!</v>
      </c>
    </row>
    <row r="13" spans="1:17" x14ac:dyDescent="0.25">
      <c r="A13" s="47">
        <f>A10</f>
        <v>0</v>
      </c>
      <c r="B13" s="45" t="e">
        <f>#REF!</f>
        <v>#REF!</v>
      </c>
      <c r="C13" s="44" t="e">
        <f>IF(#REF!="(Dit veld wordt ingevuld door RVO)","",#REF!)</f>
        <v>#REF!</v>
      </c>
      <c r="D13" s="44" t="e">
        <f>#REF!</f>
        <v>#REF!</v>
      </c>
      <c r="E13" s="46" t="s">
        <v>99</v>
      </c>
      <c r="F13" s="46"/>
      <c r="G13" s="46"/>
      <c r="H13" s="46"/>
      <c r="I13" s="46"/>
      <c r="J13" s="46"/>
      <c r="K13" s="46"/>
      <c r="L13" s="46"/>
      <c r="M13" s="46"/>
      <c r="N13" s="46"/>
      <c r="O13" s="46"/>
      <c r="P13" s="46" t="e">
        <f>#REF!</f>
        <v>#REF!</v>
      </c>
    </row>
    <row r="14" spans="1:17" x14ac:dyDescent="0.25">
      <c r="A14" s="66">
        <v>0</v>
      </c>
      <c r="B14" s="45" t="e">
        <f>#REF!</f>
        <v>#REF!</v>
      </c>
      <c r="C14" s="44" t="e">
        <f>IF(#REF!="(Dit veld wordt ingevuld door RVO)","",#REF!)</f>
        <v>#REF!</v>
      </c>
      <c r="D14" s="44" t="e">
        <f>#REF!</f>
        <v>#REF!</v>
      </c>
      <c r="E14" s="48" t="s">
        <v>93</v>
      </c>
      <c r="F14" s="48"/>
      <c r="G14" s="48"/>
      <c r="H14" s="48"/>
      <c r="I14" s="48"/>
      <c r="J14" s="48"/>
      <c r="K14" s="48"/>
      <c r="L14" s="48"/>
      <c r="M14" s="48"/>
      <c r="N14" s="48"/>
      <c r="O14" s="48"/>
      <c r="P14" s="49"/>
    </row>
    <row r="15" spans="1:17" x14ac:dyDescent="0.25">
      <c r="A15" s="47">
        <f>A14</f>
        <v>0</v>
      </c>
      <c r="B15" s="45" t="e">
        <f>#REF!</f>
        <v>#REF!</v>
      </c>
      <c r="C15" s="44" t="e">
        <f>IF(#REF!="(Dit veld wordt ingevuld door RVO)","",#REF!)</f>
        <v>#REF!</v>
      </c>
      <c r="D15" s="44" t="e">
        <f>#REF!</f>
        <v>#REF!</v>
      </c>
      <c r="E15" s="49" t="s">
        <v>95</v>
      </c>
      <c r="F15" s="49"/>
      <c r="G15" s="49"/>
      <c r="H15" s="49"/>
      <c r="I15" s="49"/>
      <c r="J15" s="49"/>
      <c r="K15" s="49"/>
      <c r="L15" s="49"/>
      <c r="M15" s="49"/>
      <c r="N15" s="49"/>
      <c r="O15" s="49"/>
      <c r="P15" s="49"/>
    </row>
    <row r="16" spans="1:17" x14ac:dyDescent="0.25">
      <c r="A16" s="47">
        <f>A14</f>
        <v>0</v>
      </c>
      <c r="B16" s="45" t="e">
        <f>#REF!</f>
        <v>#REF!</v>
      </c>
      <c r="C16" s="44" t="e">
        <f>IF(#REF!="(Dit veld wordt ingevuld door RVO)","",#REF!)</f>
        <v>#REF!</v>
      </c>
      <c r="D16" s="44" t="e">
        <f>#REF!</f>
        <v>#REF!</v>
      </c>
      <c r="E16" s="43" t="s">
        <v>97</v>
      </c>
      <c r="F16" s="43">
        <f>'A4'!$J$43</f>
        <v>0</v>
      </c>
      <c r="G16" s="43">
        <f>'A4'!$J$85</f>
        <v>0</v>
      </c>
      <c r="H16" s="43">
        <f>'A4'!$J$109</f>
        <v>0</v>
      </c>
      <c r="I16" s="43">
        <f>'A4'!$J$132</f>
        <v>0</v>
      </c>
      <c r="M16" s="43">
        <f>'Financieel overzicht'!$Q$10</f>
        <v>0</v>
      </c>
      <c r="N16" s="43">
        <f>'Financieel overzicht'!$R$10</f>
        <v>0</v>
      </c>
      <c r="O16" s="43">
        <f>'Financieel overzicht'!$E$10</f>
        <v>0</v>
      </c>
      <c r="P16" s="43" t="e">
        <f>#REF!</f>
        <v>#REF!</v>
      </c>
    </row>
    <row r="17" spans="1:16" x14ac:dyDescent="0.25">
      <c r="A17" s="47">
        <f>A14</f>
        <v>0</v>
      </c>
      <c r="B17" s="45" t="e">
        <f>#REF!</f>
        <v>#REF!</v>
      </c>
      <c r="C17" s="44" t="e">
        <f>IF(#REF!="(Dit veld wordt ingevuld door RVO)","",#REF!)</f>
        <v>#REF!</v>
      </c>
      <c r="D17" s="44" t="e">
        <f>#REF!</f>
        <v>#REF!</v>
      </c>
      <c r="E17" s="46" t="s">
        <v>99</v>
      </c>
      <c r="F17" s="46"/>
      <c r="G17" s="46"/>
      <c r="H17" s="46"/>
      <c r="I17" s="46"/>
      <c r="J17" s="46"/>
      <c r="K17" s="46"/>
      <c r="L17" s="46"/>
      <c r="M17" s="46"/>
      <c r="N17" s="46"/>
      <c r="O17" s="46"/>
      <c r="P17" s="46" t="e">
        <f>#REF!</f>
        <v>#REF!</v>
      </c>
    </row>
    <row r="18" spans="1:16" x14ac:dyDescent="0.25">
      <c r="A18" s="66">
        <v>0</v>
      </c>
      <c r="B18" s="45" t="e">
        <f>#REF!</f>
        <v>#REF!</v>
      </c>
      <c r="C18" s="44" t="e">
        <f>IF(#REF!="(Dit veld wordt ingevuld door RVO)","",#REF!)</f>
        <v>#REF!</v>
      </c>
      <c r="D18" s="44" t="e">
        <f>#REF!</f>
        <v>#REF!</v>
      </c>
      <c r="E18" s="48" t="s">
        <v>93</v>
      </c>
      <c r="F18" s="48"/>
      <c r="G18" s="48"/>
      <c r="H18" s="48"/>
      <c r="I18" s="48"/>
      <c r="J18" s="48"/>
      <c r="K18" s="48"/>
      <c r="L18" s="48"/>
      <c r="M18" s="48"/>
      <c r="N18" s="48"/>
      <c r="O18" s="48"/>
      <c r="P18" s="49"/>
    </row>
    <row r="19" spans="1:16" x14ac:dyDescent="0.25">
      <c r="A19" s="47">
        <f>A18</f>
        <v>0</v>
      </c>
      <c r="B19" s="45" t="e">
        <f>#REF!</f>
        <v>#REF!</v>
      </c>
      <c r="C19" s="44" t="e">
        <f>IF(#REF!="(Dit veld wordt ingevuld door RVO)","",#REF!)</f>
        <v>#REF!</v>
      </c>
      <c r="D19" s="44" t="e">
        <f>#REF!</f>
        <v>#REF!</v>
      </c>
      <c r="E19" s="49" t="s">
        <v>95</v>
      </c>
      <c r="F19" s="49"/>
      <c r="G19" s="49"/>
      <c r="H19" s="49"/>
      <c r="I19" s="49"/>
      <c r="J19" s="49"/>
      <c r="K19" s="49"/>
      <c r="L19" s="49"/>
      <c r="M19" s="49"/>
      <c r="N19" s="49"/>
      <c r="O19" s="49"/>
      <c r="P19" s="49"/>
    </row>
    <row r="20" spans="1:16" x14ac:dyDescent="0.25">
      <c r="A20" s="47">
        <f>A18</f>
        <v>0</v>
      </c>
      <c r="B20" s="45" t="e">
        <f>#REF!</f>
        <v>#REF!</v>
      </c>
      <c r="C20" s="44" t="e">
        <f>IF(#REF!="(Dit veld wordt ingevuld door RVO)","",#REF!)</f>
        <v>#REF!</v>
      </c>
      <c r="D20" s="44" t="e">
        <f>#REF!</f>
        <v>#REF!</v>
      </c>
      <c r="E20" s="43" t="s">
        <v>97</v>
      </c>
      <c r="F20" s="43">
        <f>'A5'!$J$43</f>
        <v>0</v>
      </c>
      <c r="G20" s="43">
        <f>'A5'!$J$85</f>
        <v>0</v>
      </c>
      <c r="H20" s="43">
        <f>'A5'!$J$109</f>
        <v>0</v>
      </c>
      <c r="I20" s="43">
        <f>'A5'!$J$132</f>
        <v>0</v>
      </c>
      <c r="M20" s="43">
        <f>'Financieel overzicht'!$Q$11</f>
        <v>0</v>
      </c>
      <c r="N20" s="43">
        <f>'Financieel overzicht'!$R$11</f>
        <v>0</v>
      </c>
      <c r="O20" s="43">
        <f>'Financieel overzicht'!$E$11</f>
        <v>0</v>
      </c>
      <c r="P20" s="43" t="e">
        <f>#REF!</f>
        <v>#REF!</v>
      </c>
    </row>
    <row r="21" spans="1:16" x14ac:dyDescent="0.25">
      <c r="A21" s="47">
        <f>A18</f>
        <v>0</v>
      </c>
      <c r="B21" s="45" t="e">
        <f>#REF!</f>
        <v>#REF!</v>
      </c>
      <c r="C21" s="44" t="e">
        <f>IF(#REF!="(Dit veld wordt ingevuld door RVO)","",#REF!)</f>
        <v>#REF!</v>
      </c>
      <c r="D21" s="44" t="e">
        <f>#REF!</f>
        <v>#REF!</v>
      </c>
      <c r="E21" s="46" t="s">
        <v>99</v>
      </c>
      <c r="F21" s="46"/>
      <c r="G21" s="46"/>
      <c r="H21" s="46"/>
      <c r="I21" s="46"/>
      <c r="J21" s="46"/>
      <c r="K21" s="46"/>
      <c r="L21" s="46"/>
      <c r="M21" s="46"/>
      <c r="N21" s="46"/>
      <c r="O21" s="46"/>
      <c r="P21" s="46" t="e">
        <f>#REF!</f>
        <v>#REF!</v>
      </c>
    </row>
    <row r="22" spans="1:16" x14ac:dyDescent="0.25">
      <c r="A22" s="66">
        <v>0</v>
      </c>
      <c r="B22" s="45" t="e">
        <f>#REF!</f>
        <v>#REF!</v>
      </c>
      <c r="C22" s="44" t="e">
        <f>IF(#REF!="(Dit veld wordt ingevuld door RVO)","",#REF!)</f>
        <v>#REF!</v>
      </c>
      <c r="D22" s="44" t="e">
        <f>#REF!</f>
        <v>#REF!</v>
      </c>
      <c r="E22" s="48" t="s">
        <v>93</v>
      </c>
      <c r="F22" s="48"/>
      <c r="G22" s="48"/>
      <c r="H22" s="48"/>
      <c r="I22" s="48"/>
      <c r="J22" s="48"/>
      <c r="K22" s="48"/>
      <c r="L22" s="48"/>
      <c r="M22" s="48"/>
      <c r="N22" s="48"/>
      <c r="O22" s="48"/>
      <c r="P22" s="49"/>
    </row>
    <row r="23" spans="1:16" x14ac:dyDescent="0.25">
      <c r="A23" s="47">
        <f>A22</f>
        <v>0</v>
      </c>
      <c r="B23" s="45" t="e">
        <f>#REF!</f>
        <v>#REF!</v>
      </c>
      <c r="C23" s="44" t="e">
        <f>IF(#REF!="(Dit veld wordt ingevuld door RVO)","",#REF!)</f>
        <v>#REF!</v>
      </c>
      <c r="D23" s="44" t="e">
        <f>#REF!</f>
        <v>#REF!</v>
      </c>
      <c r="E23" s="49" t="s">
        <v>95</v>
      </c>
      <c r="F23" s="49"/>
      <c r="G23" s="49"/>
      <c r="H23" s="49"/>
      <c r="I23" s="49"/>
      <c r="J23" s="49"/>
      <c r="K23" s="49"/>
      <c r="L23" s="49"/>
      <c r="M23" s="49"/>
      <c r="N23" s="49"/>
      <c r="O23" s="49"/>
      <c r="P23" s="49"/>
    </row>
    <row r="24" spans="1:16" x14ac:dyDescent="0.25">
      <c r="A24" s="47">
        <f>A22</f>
        <v>0</v>
      </c>
      <c r="B24" s="45" t="e">
        <f>#REF!</f>
        <v>#REF!</v>
      </c>
      <c r="C24" s="44" t="e">
        <f>IF(#REF!="(Dit veld wordt ingevuld door RVO)","",#REF!)</f>
        <v>#REF!</v>
      </c>
      <c r="D24" s="44" t="e">
        <f>#REF!</f>
        <v>#REF!</v>
      </c>
      <c r="E24" s="43" t="s">
        <v>97</v>
      </c>
      <c r="F24" s="43">
        <f>'A6'!$J$43</f>
        <v>0</v>
      </c>
      <c r="G24" s="43">
        <f>'A6'!$J$85</f>
        <v>0</v>
      </c>
      <c r="H24" s="43">
        <f>'A6'!$J$109</f>
        <v>0</v>
      </c>
      <c r="I24" s="43">
        <f>'A6'!$J$132</f>
        <v>0</v>
      </c>
      <c r="M24" s="43">
        <f>'Financieel overzicht'!$Q$12</f>
        <v>0</v>
      </c>
      <c r="N24" s="43">
        <f>'Financieel overzicht'!$R$12</f>
        <v>0</v>
      </c>
      <c r="O24" s="43">
        <f>'Financieel overzicht'!$E$12</f>
        <v>0</v>
      </c>
      <c r="P24" s="43" t="e">
        <f>#REF!</f>
        <v>#REF!</v>
      </c>
    </row>
    <row r="25" spans="1:16" x14ac:dyDescent="0.25">
      <c r="A25" s="47">
        <f>A22</f>
        <v>0</v>
      </c>
      <c r="B25" s="45" t="e">
        <f>#REF!</f>
        <v>#REF!</v>
      </c>
      <c r="C25" s="44" t="e">
        <f>IF(#REF!="(Dit veld wordt ingevuld door RVO)","",#REF!)</f>
        <v>#REF!</v>
      </c>
      <c r="D25" s="44" t="e">
        <f>#REF!</f>
        <v>#REF!</v>
      </c>
      <c r="E25" s="46" t="s">
        <v>99</v>
      </c>
      <c r="F25" s="46"/>
      <c r="G25" s="46"/>
      <c r="H25" s="46"/>
      <c r="I25" s="46"/>
      <c r="J25" s="46"/>
      <c r="K25" s="46"/>
      <c r="L25" s="46"/>
      <c r="M25" s="46"/>
      <c r="N25" s="46"/>
      <c r="O25" s="46"/>
      <c r="P25" s="46" t="e">
        <f>#REF!</f>
        <v>#REF!</v>
      </c>
    </row>
    <row r="26" spans="1:16" x14ac:dyDescent="0.25">
      <c r="A26" s="66">
        <v>0</v>
      </c>
      <c r="B26" s="45" t="e">
        <f>#REF!</f>
        <v>#REF!</v>
      </c>
      <c r="C26" s="44" t="e">
        <f>IF(#REF!="(Dit veld wordt ingevuld door RVO)","",#REF!)</f>
        <v>#REF!</v>
      </c>
      <c r="D26" s="44" t="e">
        <f>#REF!</f>
        <v>#REF!</v>
      </c>
      <c r="E26" s="48" t="s">
        <v>93</v>
      </c>
      <c r="F26" s="48"/>
      <c r="G26" s="48"/>
      <c r="H26" s="48"/>
      <c r="I26" s="48"/>
      <c r="J26" s="48"/>
      <c r="K26" s="48"/>
      <c r="L26" s="48"/>
      <c r="M26" s="48"/>
      <c r="N26" s="48"/>
      <c r="O26" s="48"/>
      <c r="P26" s="49"/>
    </row>
    <row r="27" spans="1:16" x14ac:dyDescent="0.25">
      <c r="A27" s="47">
        <f>A26</f>
        <v>0</v>
      </c>
      <c r="B27" s="45" t="e">
        <f>#REF!</f>
        <v>#REF!</v>
      </c>
      <c r="C27" s="44" t="e">
        <f>IF(#REF!="(Dit veld wordt ingevuld door RVO)","",#REF!)</f>
        <v>#REF!</v>
      </c>
      <c r="D27" s="44" t="e">
        <f>#REF!</f>
        <v>#REF!</v>
      </c>
      <c r="E27" s="49" t="s">
        <v>95</v>
      </c>
      <c r="F27" s="49"/>
      <c r="G27" s="49"/>
      <c r="H27" s="49"/>
      <c r="I27" s="49"/>
      <c r="J27" s="49"/>
      <c r="K27" s="49"/>
      <c r="L27" s="49"/>
      <c r="M27" s="49"/>
      <c r="N27" s="49"/>
      <c r="O27" s="49"/>
      <c r="P27" s="49"/>
    </row>
    <row r="28" spans="1:16" x14ac:dyDescent="0.25">
      <c r="A28" s="47">
        <f>A26</f>
        <v>0</v>
      </c>
      <c r="B28" s="45" t="e">
        <f>#REF!</f>
        <v>#REF!</v>
      </c>
      <c r="C28" s="44" t="e">
        <f>IF(#REF!="(Dit veld wordt ingevuld door RVO)","",#REF!)</f>
        <v>#REF!</v>
      </c>
      <c r="D28" s="44" t="e">
        <f>#REF!</f>
        <v>#REF!</v>
      </c>
      <c r="E28" s="43" t="s">
        <v>97</v>
      </c>
      <c r="F28" s="43">
        <f>'A7'!$J$43</f>
        <v>0</v>
      </c>
      <c r="G28" s="43">
        <f>'A7'!$J$85</f>
        <v>0</v>
      </c>
      <c r="H28" s="43">
        <f>'A7'!$J$109</f>
        <v>0</v>
      </c>
      <c r="I28" s="43">
        <f>'A7'!$J$132</f>
        <v>0</v>
      </c>
      <c r="M28" s="43">
        <f>'Financieel overzicht'!$Q$13</f>
        <v>0</v>
      </c>
      <c r="N28" s="43">
        <f>'Financieel overzicht'!$R$13</f>
        <v>0</v>
      </c>
      <c r="O28" s="43">
        <f>'Financieel overzicht'!$E$13</f>
        <v>0</v>
      </c>
      <c r="P28" s="43" t="e">
        <f>#REF!</f>
        <v>#REF!</v>
      </c>
    </row>
    <row r="29" spans="1:16" x14ac:dyDescent="0.25">
      <c r="A29" s="47">
        <f>A26</f>
        <v>0</v>
      </c>
      <c r="B29" s="45" t="e">
        <f>#REF!</f>
        <v>#REF!</v>
      </c>
      <c r="C29" s="44" t="e">
        <f>IF(#REF!="(Dit veld wordt ingevuld door RVO)","",#REF!)</f>
        <v>#REF!</v>
      </c>
      <c r="D29" s="44" t="e">
        <f>#REF!</f>
        <v>#REF!</v>
      </c>
      <c r="E29" s="46" t="s">
        <v>99</v>
      </c>
      <c r="F29" s="46"/>
      <c r="G29" s="46"/>
      <c r="H29" s="46"/>
      <c r="I29" s="46"/>
      <c r="J29" s="46"/>
      <c r="K29" s="46"/>
      <c r="L29" s="46"/>
      <c r="M29" s="46"/>
      <c r="N29" s="46"/>
      <c r="O29" s="46"/>
      <c r="P29" s="46" t="e">
        <f>#REF!</f>
        <v>#REF!</v>
      </c>
    </row>
    <row r="30" spans="1:16" x14ac:dyDescent="0.25">
      <c r="A30" s="66">
        <v>0</v>
      </c>
      <c r="B30" s="45" t="e">
        <f>#REF!</f>
        <v>#REF!</v>
      </c>
      <c r="C30" s="44" t="e">
        <f>IF(#REF!="(Dit veld wordt ingevuld door RVO)","",#REF!)</f>
        <v>#REF!</v>
      </c>
      <c r="D30" s="44" t="e">
        <f>#REF!</f>
        <v>#REF!</v>
      </c>
      <c r="E30" s="48" t="s">
        <v>93</v>
      </c>
      <c r="F30" s="48"/>
      <c r="G30" s="48"/>
      <c r="H30" s="48"/>
      <c r="I30" s="48"/>
      <c r="J30" s="48"/>
      <c r="K30" s="48"/>
      <c r="L30" s="48"/>
      <c r="M30" s="48"/>
      <c r="N30" s="48"/>
      <c r="O30" s="48"/>
      <c r="P30" s="49"/>
    </row>
    <row r="31" spans="1:16" x14ac:dyDescent="0.25">
      <c r="A31" s="47">
        <f>A30</f>
        <v>0</v>
      </c>
      <c r="B31" s="45" t="e">
        <f>#REF!</f>
        <v>#REF!</v>
      </c>
      <c r="C31" s="44" t="e">
        <f>IF(#REF!="(Dit veld wordt ingevuld door RVO)","",#REF!)</f>
        <v>#REF!</v>
      </c>
      <c r="D31" s="44" t="e">
        <f>#REF!</f>
        <v>#REF!</v>
      </c>
      <c r="E31" s="49" t="s">
        <v>95</v>
      </c>
      <c r="F31" s="49"/>
      <c r="G31" s="49"/>
      <c r="H31" s="49"/>
      <c r="I31" s="49"/>
      <c r="J31" s="49"/>
      <c r="K31" s="49"/>
      <c r="L31" s="49"/>
      <c r="M31" s="49"/>
      <c r="N31" s="49"/>
      <c r="O31" s="49"/>
      <c r="P31" s="49"/>
    </row>
    <row r="32" spans="1:16" x14ac:dyDescent="0.25">
      <c r="A32" s="47">
        <f>A30</f>
        <v>0</v>
      </c>
      <c r="B32" s="45" t="e">
        <f>#REF!</f>
        <v>#REF!</v>
      </c>
      <c r="C32" s="44" t="e">
        <f>IF(#REF!="(Dit veld wordt ingevuld door RVO)","",#REF!)</f>
        <v>#REF!</v>
      </c>
      <c r="D32" s="44" t="e">
        <f>#REF!</f>
        <v>#REF!</v>
      </c>
      <c r="E32" s="43" t="s">
        <v>97</v>
      </c>
      <c r="F32" s="43">
        <f>'A8'!$J$43</f>
        <v>0</v>
      </c>
      <c r="G32" s="43">
        <f>'A8'!$J$85</f>
        <v>0</v>
      </c>
      <c r="H32" s="43">
        <f>'A8'!$J$109</f>
        <v>0</v>
      </c>
      <c r="I32" s="43">
        <f>'A8'!$J$132</f>
        <v>0</v>
      </c>
      <c r="M32" s="43">
        <f>'Financieel overzicht'!$Q$14</f>
        <v>0</v>
      </c>
      <c r="N32" s="43">
        <f>'Financieel overzicht'!$R$14</f>
        <v>0</v>
      </c>
      <c r="O32" s="43">
        <f>'Financieel overzicht'!$E$14</f>
        <v>0</v>
      </c>
      <c r="P32" s="43" t="e">
        <f>#REF!</f>
        <v>#REF!</v>
      </c>
    </row>
    <row r="33" spans="1:16" x14ac:dyDescent="0.25">
      <c r="A33" s="47">
        <f>A30</f>
        <v>0</v>
      </c>
      <c r="B33" s="45" t="e">
        <f>#REF!</f>
        <v>#REF!</v>
      </c>
      <c r="C33" s="44" t="e">
        <f>IF(#REF!="(Dit veld wordt ingevuld door RVO)","",#REF!)</f>
        <v>#REF!</v>
      </c>
      <c r="D33" s="44" t="e">
        <f>#REF!</f>
        <v>#REF!</v>
      </c>
      <c r="E33" s="46" t="s">
        <v>99</v>
      </c>
      <c r="F33" s="46"/>
      <c r="G33" s="46"/>
      <c r="H33" s="46"/>
      <c r="I33" s="46"/>
      <c r="J33" s="46"/>
      <c r="K33" s="46"/>
      <c r="L33" s="46"/>
      <c r="M33" s="46"/>
      <c r="N33" s="46"/>
      <c r="O33" s="46"/>
      <c r="P33" s="46" t="e">
        <f>#REF!</f>
        <v>#REF!</v>
      </c>
    </row>
    <row r="34" spans="1:16" x14ac:dyDescent="0.25">
      <c r="A34" s="67">
        <v>0</v>
      </c>
      <c r="B34" s="45" t="e">
        <f>#REF!</f>
        <v>#REF!</v>
      </c>
      <c r="C34" s="44" t="e">
        <f>IF(#REF!="(Dit veld wordt ingevuld door RVO)","",#REF!)</f>
        <v>#REF!</v>
      </c>
      <c r="D34" s="44" t="e">
        <f>#REF!</f>
        <v>#REF!</v>
      </c>
      <c r="E34" s="48" t="s">
        <v>93</v>
      </c>
      <c r="F34" s="48"/>
      <c r="G34" s="48"/>
      <c r="H34" s="48"/>
      <c r="I34" s="48"/>
      <c r="J34" s="48"/>
      <c r="K34" s="48"/>
      <c r="L34" s="48"/>
      <c r="M34" s="48"/>
      <c r="N34" s="48"/>
      <c r="O34" s="48"/>
      <c r="P34" s="49"/>
    </row>
    <row r="35" spans="1:16" x14ac:dyDescent="0.25">
      <c r="A35" s="47">
        <f>A34</f>
        <v>0</v>
      </c>
      <c r="B35" s="45" t="e">
        <f>#REF!</f>
        <v>#REF!</v>
      </c>
      <c r="C35" s="44" t="e">
        <f>IF(#REF!="(Dit veld wordt ingevuld door RVO)","",#REF!)</f>
        <v>#REF!</v>
      </c>
      <c r="D35" s="44" t="e">
        <f>#REF!</f>
        <v>#REF!</v>
      </c>
      <c r="E35" s="49" t="s">
        <v>95</v>
      </c>
      <c r="F35" s="49"/>
      <c r="G35" s="49"/>
      <c r="H35" s="49"/>
      <c r="I35" s="49"/>
      <c r="J35" s="49"/>
      <c r="K35" s="49"/>
      <c r="L35" s="49"/>
      <c r="M35" s="49"/>
      <c r="N35" s="49"/>
      <c r="O35" s="49"/>
      <c r="P35" s="49"/>
    </row>
    <row r="36" spans="1:16" x14ac:dyDescent="0.25">
      <c r="A36" s="47">
        <f>A34</f>
        <v>0</v>
      </c>
      <c r="B36" s="45" t="e">
        <f>#REF!</f>
        <v>#REF!</v>
      </c>
      <c r="C36" s="44" t="e">
        <f>IF(#REF!="(Dit veld wordt ingevuld door RVO)","",#REF!)</f>
        <v>#REF!</v>
      </c>
      <c r="D36" s="44" t="e">
        <f>#REF!</f>
        <v>#REF!</v>
      </c>
      <c r="E36" s="43" t="s">
        <v>97</v>
      </c>
      <c r="F36" s="43">
        <f>'A9'!$J$43</f>
        <v>0</v>
      </c>
      <c r="G36" s="43">
        <f>'A9'!$J$85</f>
        <v>0</v>
      </c>
      <c r="H36" s="43">
        <f>'A9'!$J$109</f>
        <v>0</v>
      </c>
      <c r="I36" s="43">
        <f>'A9'!$J$132</f>
        <v>0</v>
      </c>
      <c r="M36" s="43">
        <f>'Financieel overzicht'!$Q$15</f>
        <v>0</v>
      </c>
      <c r="N36" s="43">
        <f>'Financieel overzicht'!$R$15</f>
        <v>0</v>
      </c>
      <c r="O36" s="43">
        <f>'Financieel overzicht'!$E$15</f>
        <v>0</v>
      </c>
      <c r="P36" s="43" t="e">
        <f>#REF!</f>
        <v>#REF!</v>
      </c>
    </row>
    <row r="37" spans="1:16" x14ac:dyDescent="0.25">
      <c r="A37" s="47">
        <f>A34</f>
        <v>0</v>
      </c>
      <c r="B37" s="45" t="e">
        <f>#REF!</f>
        <v>#REF!</v>
      </c>
      <c r="C37" s="44" t="e">
        <f>IF(#REF!="(Dit veld wordt ingevuld door RVO)","",#REF!)</f>
        <v>#REF!</v>
      </c>
      <c r="D37" s="44" t="e">
        <f>#REF!</f>
        <v>#REF!</v>
      </c>
      <c r="E37" s="46" t="s">
        <v>99</v>
      </c>
      <c r="F37" s="46"/>
      <c r="G37" s="46"/>
      <c r="H37" s="46"/>
      <c r="I37" s="46"/>
      <c r="J37" s="46"/>
      <c r="K37" s="46"/>
      <c r="L37" s="46"/>
      <c r="M37" s="46"/>
      <c r="N37" s="46"/>
      <c r="O37" s="46"/>
      <c r="P37" s="46" t="e">
        <f>#REF!</f>
        <v>#REF!</v>
      </c>
    </row>
    <row r="38" spans="1:16" x14ac:dyDescent="0.25">
      <c r="A38" s="67">
        <v>0</v>
      </c>
      <c r="B38" s="45" t="e">
        <f>#REF!</f>
        <v>#REF!</v>
      </c>
      <c r="C38" s="44" t="e">
        <f>IF(#REF!="(Dit veld wordt ingevuld door RVO)","",#REF!)</f>
        <v>#REF!</v>
      </c>
      <c r="D38" s="44" t="e">
        <f>#REF!</f>
        <v>#REF!</v>
      </c>
      <c r="E38" s="48" t="s">
        <v>93</v>
      </c>
      <c r="F38" s="48"/>
      <c r="G38" s="48"/>
      <c r="H38" s="48"/>
      <c r="I38" s="48"/>
      <c r="J38" s="48"/>
      <c r="K38" s="48"/>
      <c r="L38" s="48"/>
      <c r="M38" s="48"/>
      <c r="N38" s="48"/>
      <c r="O38" s="48"/>
      <c r="P38" s="49"/>
    </row>
    <row r="39" spans="1:16" x14ac:dyDescent="0.25">
      <c r="A39" s="47">
        <f>A38</f>
        <v>0</v>
      </c>
      <c r="B39" s="45" t="e">
        <f>#REF!</f>
        <v>#REF!</v>
      </c>
      <c r="C39" s="44" t="e">
        <f>IF(#REF!="(Dit veld wordt ingevuld door RVO)","",#REF!)</f>
        <v>#REF!</v>
      </c>
      <c r="D39" s="44" t="e">
        <f>#REF!</f>
        <v>#REF!</v>
      </c>
      <c r="E39" s="49" t="s">
        <v>95</v>
      </c>
      <c r="F39" s="49"/>
      <c r="G39" s="49"/>
      <c r="H39" s="49"/>
      <c r="I39" s="49"/>
      <c r="J39" s="49"/>
      <c r="K39" s="49"/>
      <c r="L39" s="49"/>
      <c r="M39" s="49"/>
      <c r="N39" s="49"/>
      <c r="O39" s="49"/>
      <c r="P39" s="49"/>
    </row>
    <row r="40" spans="1:16" x14ac:dyDescent="0.25">
      <c r="A40" s="47">
        <f>A38</f>
        <v>0</v>
      </c>
      <c r="B40" s="45" t="e">
        <f>#REF!</f>
        <v>#REF!</v>
      </c>
      <c r="C40" s="44" t="e">
        <f>IF(#REF!="(Dit veld wordt ingevuld door RVO)","",#REF!)</f>
        <v>#REF!</v>
      </c>
      <c r="D40" s="44" t="e">
        <f>#REF!</f>
        <v>#REF!</v>
      </c>
      <c r="E40" s="43" t="s">
        <v>97</v>
      </c>
      <c r="F40" s="43">
        <f>'A10'!$J$43</f>
        <v>0</v>
      </c>
      <c r="G40" s="43">
        <f>'A10'!$J$85</f>
        <v>0</v>
      </c>
      <c r="H40" s="43">
        <f>'A10'!$J$109</f>
        <v>0</v>
      </c>
      <c r="I40" s="43">
        <f>'A10'!$J$132</f>
        <v>0</v>
      </c>
      <c r="M40" s="43">
        <f>'Financieel overzicht'!$Q$16</f>
        <v>0</v>
      </c>
      <c r="N40" s="43">
        <f>'Financieel overzicht'!$R$16</f>
        <v>0</v>
      </c>
      <c r="O40" s="43">
        <f>'Financieel overzicht'!$E$16</f>
        <v>0</v>
      </c>
      <c r="P40" s="43" t="e">
        <f>#REF!</f>
        <v>#REF!</v>
      </c>
    </row>
    <row r="41" spans="1:16" x14ac:dyDescent="0.25">
      <c r="A41" s="47">
        <f>A38</f>
        <v>0</v>
      </c>
      <c r="B41" s="45" t="e">
        <f>#REF!</f>
        <v>#REF!</v>
      </c>
      <c r="C41" s="44" t="e">
        <f>IF(#REF!="(Dit veld wordt ingevuld door RVO)","",#REF!)</f>
        <v>#REF!</v>
      </c>
      <c r="D41" s="44" t="e">
        <f>#REF!</f>
        <v>#REF!</v>
      </c>
      <c r="E41" s="46" t="s">
        <v>99</v>
      </c>
      <c r="F41" s="46"/>
      <c r="G41" s="46"/>
      <c r="H41" s="46"/>
      <c r="I41" s="46"/>
      <c r="J41" s="46"/>
      <c r="K41" s="46"/>
      <c r="L41" s="46"/>
      <c r="M41" s="46"/>
      <c r="N41" s="46"/>
      <c r="O41" s="46"/>
      <c r="P41" s="46" t="e">
        <f>#REF!</f>
        <v>#REF!</v>
      </c>
    </row>
    <row r="42" spans="1:16" x14ac:dyDescent="0.25">
      <c r="A42" s="67">
        <v>0</v>
      </c>
      <c r="B42" s="45" t="e">
        <f>#REF!</f>
        <v>#REF!</v>
      </c>
      <c r="C42" s="44" t="e">
        <f>IF(#REF!="(Dit veld wordt ingevuld door RVO)","",#REF!)</f>
        <v>#REF!</v>
      </c>
      <c r="D42" s="44" t="e">
        <f>#REF!</f>
        <v>#REF!</v>
      </c>
      <c r="E42" s="48" t="s">
        <v>93</v>
      </c>
      <c r="F42" s="48"/>
      <c r="G42" s="48"/>
      <c r="H42" s="48"/>
      <c r="I42" s="48"/>
      <c r="J42" s="48"/>
      <c r="K42" s="48"/>
      <c r="L42" s="48"/>
      <c r="M42" s="48"/>
      <c r="N42" s="48"/>
      <c r="O42" s="48"/>
      <c r="P42" s="49"/>
    </row>
    <row r="43" spans="1:16" x14ac:dyDescent="0.25">
      <c r="A43" s="47">
        <f>A42</f>
        <v>0</v>
      </c>
      <c r="B43" s="45" t="e">
        <f>#REF!</f>
        <v>#REF!</v>
      </c>
      <c r="C43" s="44" t="e">
        <f>IF(#REF!="(Dit veld wordt ingevuld door RVO)","",#REF!)</f>
        <v>#REF!</v>
      </c>
      <c r="D43" s="44" t="e">
        <f>#REF!</f>
        <v>#REF!</v>
      </c>
      <c r="E43" s="49" t="s">
        <v>95</v>
      </c>
      <c r="F43" s="49"/>
      <c r="G43" s="49"/>
      <c r="H43" s="49"/>
      <c r="I43" s="49"/>
      <c r="J43" s="49"/>
      <c r="K43" s="49"/>
      <c r="L43" s="49"/>
      <c r="M43" s="49"/>
      <c r="N43" s="49"/>
      <c r="O43" s="49"/>
      <c r="P43" s="49"/>
    </row>
    <row r="44" spans="1:16" x14ac:dyDescent="0.25">
      <c r="A44" s="47">
        <f>A42</f>
        <v>0</v>
      </c>
      <c r="B44" s="45" t="e">
        <f>#REF!</f>
        <v>#REF!</v>
      </c>
      <c r="C44" s="44" t="e">
        <f>IF(#REF!="(Dit veld wordt ingevuld door RVO)","",#REF!)</f>
        <v>#REF!</v>
      </c>
      <c r="D44" s="44" t="e">
        <f>#REF!</f>
        <v>#REF!</v>
      </c>
      <c r="E44" s="43" t="s">
        <v>97</v>
      </c>
      <c r="F44" s="43">
        <f>'A11'!$J$43</f>
        <v>0</v>
      </c>
      <c r="G44" s="43">
        <f>'A11'!$J$85</f>
        <v>0</v>
      </c>
      <c r="H44" s="43">
        <f>'A11'!$J$109</f>
        <v>0</v>
      </c>
      <c r="I44" s="43">
        <f>'A11'!$J$132</f>
        <v>0</v>
      </c>
      <c r="M44" s="43">
        <f>'Financieel overzicht'!$Q$17</f>
        <v>0</v>
      </c>
      <c r="N44" s="43">
        <f>'Financieel overzicht'!$R$17</f>
        <v>0</v>
      </c>
      <c r="O44" s="43">
        <f>'Financieel overzicht'!$E$17</f>
        <v>0</v>
      </c>
      <c r="P44" s="43" t="e">
        <f>#REF!</f>
        <v>#REF!</v>
      </c>
    </row>
    <row r="45" spans="1:16" x14ac:dyDescent="0.25">
      <c r="A45" s="47">
        <f>A42</f>
        <v>0</v>
      </c>
      <c r="B45" s="45" t="e">
        <f>#REF!</f>
        <v>#REF!</v>
      </c>
      <c r="C45" s="44" t="e">
        <f>IF(#REF!="(Dit veld wordt ingevuld door RVO)","",#REF!)</f>
        <v>#REF!</v>
      </c>
      <c r="D45" s="44" t="e">
        <f>#REF!</f>
        <v>#REF!</v>
      </c>
      <c r="E45" s="46" t="s">
        <v>99</v>
      </c>
      <c r="F45" s="46"/>
      <c r="G45" s="46"/>
      <c r="H45" s="46"/>
      <c r="I45" s="46"/>
      <c r="J45" s="46"/>
      <c r="K45" s="46"/>
      <c r="L45" s="46"/>
      <c r="M45" s="46"/>
      <c r="N45" s="46"/>
      <c r="O45" s="46"/>
      <c r="P45" s="46" t="e">
        <f>#REF!</f>
        <v>#REF!</v>
      </c>
    </row>
    <row r="46" spans="1:16" x14ac:dyDescent="0.25">
      <c r="A46" s="67">
        <v>0</v>
      </c>
      <c r="B46" s="45" t="e">
        <f>#REF!</f>
        <v>#REF!</v>
      </c>
      <c r="C46" s="44" t="e">
        <f>IF(#REF!="(Dit veld wordt ingevuld door RVO)","",#REF!)</f>
        <v>#REF!</v>
      </c>
      <c r="D46" s="44" t="e">
        <f>#REF!</f>
        <v>#REF!</v>
      </c>
      <c r="E46" s="48" t="s">
        <v>93</v>
      </c>
      <c r="F46" s="48"/>
      <c r="G46" s="48"/>
      <c r="H46" s="48"/>
      <c r="I46" s="48"/>
      <c r="J46" s="48"/>
      <c r="K46" s="48"/>
      <c r="L46" s="48"/>
      <c r="M46" s="48"/>
      <c r="N46" s="48"/>
      <c r="O46" s="48"/>
      <c r="P46" s="49"/>
    </row>
    <row r="47" spans="1:16" x14ac:dyDescent="0.25">
      <c r="A47" s="47">
        <f>A46</f>
        <v>0</v>
      </c>
      <c r="B47" s="45" t="e">
        <f>#REF!</f>
        <v>#REF!</v>
      </c>
      <c r="C47" s="44" t="e">
        <f>IF(#REF!="(Dit veld wordt ingevuld door RVO)","",#REF!)</f>
        <v>#REF!</v>
      </c>
      <c r="D47" s="44" t="e">
        <f>#REF!</f>
        <v>#REF!</v>
      </c>
      <c r="E47" s="49" t="s">
        <v>95</v>
      </c>
      <c r="F47" s="49"/>
      <c r="G47" s="49"/>
      <c r="H47" s="49"/>
      <c r="I47" s="49"/>
      <c r="J47" s="49"/>
      <c r="K47" s="49"/>
      <c r="L47" s="49"/>
      <c r="M47" s="49"/>
      <c r="N47" s="49"/>
      <c r="O47" s="49"/>
      <c r="P47" s="49"/>
    </row>
    <row r="48" spans="1:16" x14ac:dyDescent="0.25">
      <c r="A48" s="47">
        <f>A46</f>
        <v>0</v>
      </c>
      <c r="B48" s="45" t="e">
        <f>#REF!</f>
        <v>#REF!</v>
      </c>
      <c r="C48" s="44" t="e">
        <f>IF(#REF!="(Dit veld wordt ingevuld door RVO)","",#REF!)</f>
        <v>#REF!</v>
      </c>
      <c r="D48" s="44" t="e">
        <f>#REF!</f>
        <v>#REF!</v>
      </c>
      <c r="E48" s="43" t="s">
        <v>97</v>
      </c>
      <c r="F48" s="43">
        <f>'A12'!$J$43</f>
        <v>0</v>
      </c>
      <c r="G48" s="43">
        <f>'A12'!$J$85</f>
        <v>0</v>
      </c>
      <c r="H48" s="43">
        <f>'A12'!$J$109</f>
        <v>0</v>
      </c>
      <c r="I48" s="43">
        <f>'A12'!$J$132</f>
        <v>0</v>
      </c>
      <c r="M48" s="43">
        <f>'Financieel overzicht'!$Q$18</f>
        <v>0</v>
      </c>
      <c r="N48" s="43">
        <f>'Financieel overzicht'!$R$18</f>
        <v>0</v>
      </c>
      <c r="O48" s="43">
        <f>'Financieel overzicht'!$E$18</f>
        <v>0</v>
      </c>
      <c r="P48" s="43" t="e">
        <f>#REF!</f>
        <v>#REF!</v>
      </c>
    </row>
    <row r="49" spans="1:16" x14ac:dyDescent="0.25">
      <c r="A49" s="47">
        <f>A46</f>
        <v>0</v>
      </c>
      <c r="B49" s="45" t="e">
        <f>#REF!</f>
        <v>#REF!</v>
      </c>
      <c r="C49" s="44" t="e">
        <f>IF(#REF!="(Dit veld wordt ingevuld door RVO)","",#REF!)</f>
        <v>#REF!</v>
      </c>
      <c r="D49" s="44" t="e">
        <f>#REF!</f>
        <v>#REF!</v>
      </c>
      <c r="E49" s="46" t="s">
        <v>99</v>
      </c>
      <c r="F49" s="46"/>
      <c r="G49" s="46"/>
      <c r="H49" s="46"/>
      <c r="I49" s="46"/>
      <c r="J49" s="46"/>
      <c r="K49" s="46"/>
      <c r="L49" s="46"/>
      <c r="M49" s="46"/>
      <c r="N49" s="46"/>
      <c r="O49" s="46"/>
      <c r="P49" s="46" t="e">
        <f>#REF!</f>
        <v>#REF!</v>
      </c>
    </row>
    <row r="50" spans="1:16" x14ac:dyDescent="0.25">
      <c r="A50" s="67">
        <v>0</v>
      </c>
      <c r="B50" s="45" t="e">
        <f>#REF!</f>
        <v>#REF!</v>
      </c>
      <c r="C50" s="44" t="e">
        <f>IF(#REF!="(Dit veld wordt ingevuld door RVO)","",#REF!)</f>
        <v>#REF!</v>
      </c>
      <c r="D50" s="44" t="e">
        <f>#REF!</f>
        <v>#REF!</v>
      </c>
      <c r="E50" s="48" t="s">
        <v>93</v>
      </c>
      <c r="F50" s="48"/>
      <c r="G50" s="48"/>
      <c r="H50" s="48"/>
      <c r="I50" s="48"/>
      <c r="J50" s="48"/>
      <c r="K50" s="48"/>
      <c r="L50" s="48"/>
      <c r="M50" s="48"/>
      <c r="N50" s="48"/>
      <c r="O50" s="48"/>
      <c r="P50" s="49"/>
    </row>
    <row r="51" spans="1:16" x14ac:dyDescent="0.25">
      <c r="A51" s="47">
        <f>A50</f>
        <v>0</v>
      </c>
      <c r="B51" s="45" t="e">
        <f>#REF!</f>
        <v>#REF!</v>
      </c>
      <c r="C51" s="44" t="e">
        <f>IF(#REF!="(Dit veld wordt ingevuld door RVO)","",#REF!)</f>
        <v>#REF!</v>
      </c>
      <c r="D51" s="44" t="e">
        <f>#REF!</f>
        <v>#REF!</v>
      </c>
      <c r="E51" s="49" t="s">
        <v>95</v>
      </c>
      <c r="F51" s="49"/>
      <c r="G51" s="49"/>
      <c r="H51" s="49"/>
      <c r="I51" s="49"/>
      <c r="J51" s="49"/>
      <c r="K51" s="49"/>
      <c r="L51" s="49"/>
      <c r="M51" s="49"/>
      <c r="N51" s="49"/>
      <c r="O51" s="49"/>
      <c r="P51" s="49"/>
    </row>
    <row r="52" spans="1:16" x14ac:dyDescent="0.25">
      <c r="A52" s="47">
        <f>A50</f>
        <v>0</v>
      </c>
      <c r="B52" s="45" t="e">
        <f>#REF!</f>
        <v>#REF!</v>
      </c>
      <c r="C52" s="44" t="e">
        <f>IF(#REF!="(Dit veld wordt ingevuld door RVO)","",#REF!)</f>
        <v>#REF!</v>
      </c>
      <c r="D52" s="44" t="e">
        <f>#REF!</f>
        <v>#REF!</v>
      </c>
      <c r="E52" s="43" t="s">
        <v>97</v>
      </c>
      <c r="F52" s="43">
        <f>'A13'!$J$43</f>
        <v>0</v>
      </c>
      <c r="G52" s="43">
        <f>'A13'!$J$85</f>
        <v>0</v>
      </c>
      <c r="H52" s="43">
        <f>'A13'!$J$109</f>
        <v>0</v>
      </c>
      <c r="I52" s="43">
        <f>'A13'!$J$132</f>
        <v>0</v>
      </c>
      <c r="M52" s="43">
        <f>'Financieel overzicht'!$Q$19</f>
        <v>0</v>
      </c>
      <c r="N52" s="43">
        <f>'Financieel overzicht'!$R$19</f>
        <v>0</v>
      </c>
      <c r="O52" s="43">
        <f>'Financieel overzicht'!$E$19</f>
        <v>0</v>
      </c>
      <c r="P52" s="43" t="e">
        <f>#REF!</f>
        <v>#REF!</v>
      </c>
    </row>
    <row r="53" spans="1:16" x14ac:dyDescent="0.25">
      <c r="A53" s="47">
        <f>A50</f>
        <v>0</v>
      </c>
      <c r="B53" s="45" t="e">
        <f>#REF!</f>
        <v>#REF!</v>
      </c>
      <c r="C53" s="44" t="e">
        <f>IF(#REF!="(Dit veld wordt ingevuld door RVO)","",#REF!)</f>
        <v>#REF!</v>
      </c>
      <c r="D53" s="44" t="e">
        <f>#REF!</f>
        <v>#REF!</v>
      </c>
      <c r="E53" s="46" t="s">
        <v>99</v>
      </c>
      <c r="F53" s="46"/>
      <c r="G53" s="46"/>
      <c r="H53" s="46"/>
      <c r="I53" s="46"/>
      <c r="J53" s="46"/>
      <c r="K53" s="46"/>
      <c r="L53" s="46"/>
      <c r="M53" s="46"/>
      <c r="N53" s="46"/>
      <c r="O53" s="46"/>
      <c r="P53" s="46" t="e">
        <f>#REF!</f>
        <v>#REF!</v>
      </c>
    </row>
    <row r="54" spans="1:16" x14ac:dyDescent="0.25">
      <c r="A54" s="67">
        <v>0</v>
      </c>
      <c r="B54" s="45" t="e">
        <f>#REF!</f>
        <v>#REF!</v>
      </c>
      <c r="C54" s="44" t="e">
        <f>IF(#REF!="(Dit veld wordt ingevuld door RVO)","",#REF!)</f>
        <v>#REF!</v>
      </c>
      <c r="D54" s="44" t="e">
        <f>#REF!</f>
        <v>#REF!</v>
      </c>
      <c r="E54" s="48" t="s">
        <v>93</v>
      </c>
      <c r="F54" s="48"/>
      <c r="G54" s="48"/>
      <c r="H54" s="48"/>
      <c r="I54" s="48"/>
      <c r="J54" s="48"/>
      <c r="K54" s="48"/>
      <c r="L54" s="48"/>
      <c r="M54" s="48"/>
      <c r="N54" s="48"/>
      <c r="O54" s="48"/>
      <c r="P54" s="49"/>
    </row>
    <row r="55" spans="1:16" x14ac:dyDescent="0.25">
      <c r="A55" s="47">
        <f>A54</f>
        <v>0</v>
      </c>
      <c r="B55" s="45" t="e">
        <f>#REF!</f>
        <v>#REF!</v>
      </c>
      <c r="C55" s="44" t="e">
        <f>IF(#REF!="(Dit veld wordt ingevuld door RVO)","",#REF!)</f>
        <v>#REF!</v>
      </c>
      <c r="D55" s="44" t="e">
        <f>#REF!</f>
        <v>#REF!</v>
      </c>
      <c r="E55" s="49" t="s">
        <v>95</v>
      </c>
      <c r="F55" s="49"/>
      <c r="G55" s="49"/>
      <c r="H55" s="49"/>
      <c r="I55" s="49"/>
      <c r="J55" s="49"/>
      <c r="K55" s="49"/>
      <c r="L55" s="49"/>
      <c r="M55" s="49"/>
      <c r="N55" s="49"/>
      <c r="O55" s="49"/>
      <c r="P55" s="49"/>
    </row>
    <row r="56" spans="1:16" x14ac:dyDescent="0.25">
      <c r="A56" s="47">
        <f>A54</f>
        <v>0</v>
      </c>
      <c r="B56" s="45" t="e">
        <f>#REF!</f>
        <v>#REF!</v>
      </c>
      <c r="C56" s="44" t="e">
        <f>IF(#REF!="(Dit veld wordt ingevuld door RVO)","",#REF!)</f>
        <v>#REF!</v>
      </c>
      <c r="D56" s="44" t="e">
        <f>#REF!</f>
        <v>#REF!</v>
      </c>
      <c r="E56" s="43" t="s">
        <v>97</v>
      </c>
      <c r="F56" s="43">
        <f>'A14'!$J$43</f>
        <v>0</v>
      </c>
      <c r="G56" s="43">
        <f>'A14'!$J$85</f>
        <v>0</v>
      </c>
      <c r="H56" s="43">
        <f>'A14'!$J$109</f>
        <v>0</v>
      </c>
      <c r="I56" s="43">
        <f>'A14'!$J$132</f>
        <v>0</v>
      </c>
      <c r="M56" s="43">
        <f>'Financieel overzicht'!$Q$20</f>
        <v>0</v>
      </c>
      <c r="N56" s="43">
        <f>'Financieel overzicht'!$R$20</f>
        <v>0</v>
      </c>
      <c r="O56" s="43">
        <f>'Financieel overzicht'!$E$20</f>
        <v>0</v>
      </c>
      <c r="P56" s="43" t="e">
        <f>#REF!</f>
        <v>#REF!</v>
      </c>
    </row>
    <row r="57" spans="1:16" x14ac:dyDescent="0.25">
      <c r="A57" s="47">
        <f>A54</f>
        <v>0</v>
      </c>
      <c r="B57" s="45" t="e">
        <f>#REF!</f>
        <v>#REF!</v>
      </c>
      <c r="C57" s="44" t="e">
        <f>IF(#REF!="(Dit veld wordt ingevuld door RVO)","",#REF!)</f>
        <v>#REF!</v>
      </c>
      <c r="D57" s="44" t="e">
        <f>#REF!</f>
        <v>#REF!</v>
      </c>
      <c r="E57" s="46" t="s">
        <v>99</v>
      </c>
      <c r="F57" s="46"/>
      <c r="G57" s="46"/>
      <c r="H57" s="46"/>
      <c r="I57" s="46"/>
      <c r="J57" s="46"/>
      <c r="K57" s="46"/>
      <c r="L57" s="46"/>
      <c r="M57" s="46"/>
      <c r="N57" s="46"/>
      <c r="O57" s="46"/>
      <c r="P57" s="46" t="e">
        <f>#REF!</f>
        <v>#REF!</v>
      </c>
    </row>
    <row r="58" spans="1:16" x14ac:dyDescent="0.25">
      <c r="A58" s="67">
        <v>0</v>
      </c>
      <c r="B58" s="45" t="e">
        <f>#REF!</f>
        <v>#REF!</v>
      </c>
      <c r="C58" s="44" t="e">
        <f>IF(#REF!="(Dit veld wordt ingevuld door RVO)","",#REF!)</f>
        <v>#REF!</v>
      </c>
      <c r="D58" s="44" t="e">
        <f>#REF!</f>
        <v>#REF!</v>
      </c>
      <c r="E58" s="48" t="s">
        <v>93</v>
      </c>
      <c r="F58" s="48"/>
      <c r="G58" s="48"/>
      <c r="H58" s="48"/>
      <c r="I58" s="48"/>
      <c r="J58" s="48"/>
      <c r="K58" s="48"/>
      <c r="L58" s="48"/>
      <c r="M58" s="48"/>
      <c r="N58" s="48"/>
      <c r="O58" s="48"/>
      <c r="P58" s="49"/>
    </row>
    <row r="59" spans="1:16" x14ac:dyDescent="0.25">
      <c r="A59" s="47">
        <f>A58</f>
        <v>0</v>
      </c>
      <c r="B59" s="45" t="e">
        <f>#REF!</f>
        <v>#REF!</v>
      </c>
      <c r="C59" s="44" t="e">
        <f>IF(#REF!="(Dit veld wordt ingevuld door RVO)","",#REF!)</f>
        <v>#REF!</v>
      </c>
      <c r="D59" s="44" t="e">
        <f>#REF!</f>
        <v>#REF!</v>
      </c>
      <c r="E59" s="49" t="s">
        <v>95</v>
      </c>
      <c r="F59" s="49"/>
      <c r="G59" s="49"/>
      <c r="H59" s="49"/>
      <c r="I59" s="49"/>
      <c r="J59" s="49"/>
      <c r="K59" s="49"/>
      <c r="L59" s="49"/>
      <c r="M59" s="49"/>
      <c r="N59" s="49"/>
      <c r="O59" s="49"/>
      <c r="P59" s="49"/>
    </row>
    <row r="60" spans="1:16" x14ac:dyDescent="0.25">
      <c r="A60" s="47">
        <f>A58</f>
        <v>0</v>
      </c>
      <c r="B60" s="45" t="e">
        <f>#REF!</f>
        <v>#REF!</v>
      </c>
      <c r="C60" s="44" t="e">
        <f>IF(#REF!="(Dit veld wordt ingevuld door RVO)","",#REF!)</f>
        <v>#REF!</v>
      </c>
      <c r="D60" s="44" t="e">
        <f>#REF!</f>
        <v>#REF!</v>
      </c>
      <c r="E60" s="43" t="s">
        <v>97</v>
      </c>
      <c r="F60" s="43">
        <f>'A15'!$J$43</f>
        <v>0</v>
      </c>
      <c r="G60" s="43">
        <f>'A15'!$J$85</f>
        <v>0</v>
      </c>
      <c r="H60" s="43">
        <f>'A15'!$J$109</f>
        <v>0</v>
      </c>
      <c r="I60" s="43">
        <f>'A15'!$J$132</f>
        <v>0</v>
      </c>
      <c r="M60" s="43">
        <f>'Financieel overzicht'!$Q$21</f>
        <v>0</v>
      </c>
      <c r="N60" s="43">
        <f>'Financieel overzicht'!$R$21</f>
        <v>0</v>
      </c>
      <c r="O60" s="43">
        <f>'Financieel overzicht'!$E$21</f>
        <v>0</v>
      </c>
      <c r="P60" s="43" t="e">
        <f>#REF!</f>
        <v>#REF!</v>
      </c>
    </row>
    <row r="61" spans="1:16" x14ac:dyDescent="0.25">
      <c r="A61" s="47">
        <f>A58</f>
        <v>0</v>
      </c>
      <c r="B61" s="45" t="e">
        <f>#REF!</f>
        <v>#REF!</v>
      </c>
      <c r="C61" s="44" t="e">
        <f>IF(#REF!="(Dit veld wordt ingevuld door RVO)","",#REF!)</f>
        <v>#REF!</v>
      </c>
      <c r="D61" s="44" t="e">
        <f>#REF!</f>
        <v>#REF!</v>
      </c>
      <c r="E61" s="46" t="s">
        <v>99</v>
      </c>
      <c r="F61" s="46"/>
      <c r="G61" s="46"/>
      <c r="H61" s="46"/>
      <c r="I61" s="46"/>
      <c r="J61" s="46"/>
      <c r="K61" s="46"/>
      <c r="L61" s="46"/>
      <c r="M61" s="46"/>
      <c r="N61" s="46"/>
      <c r="O61" s="46"/>
      <c r="P61" s="46" t="e">
        <f>#REF!</f>
        <v>#REF!</v>
      </c>
    </row>
    <row r="62" spans="1:16" x14ac:dyDescent="0.25">
      <c r="A62" s="67">
        <v>0</v>
      </c>
      <c r="B62" s="45" t="e">
        <f>#REF!</f>
        <v>#REF!</v>
      </c>
      <c r="C62" s="44" t="e">
        <f>IF(#REF!="(Dit veld wordt ingevuld door RVO)","",#REF!)</f>
        <v>#REF!</v>
      </c>
      <c r="D62" s="44" t="e">
        <f>#REF!</f>
        <v>#REF!</v>
      </c>
      <c r="E62" s="48" t="s">
        <v>93</v>
      </c>
      <c r="F62" s="48"/>
      <c r="G62" s="48"/>
      <c r="H62" s="48"/>
      <c r="I62" s="48"/>
      <c r="J62" s="48"/>
      <c r="K62" s="48"/>
      <c r="L62" s="48"/>
      <c r="M62" s="48"/>
      <c r="N62" s="48"/>
      <c r="O62" s="48"/>
      <c r="P62" s="49"/>
    </row>
    <row r="63" spans="1:16" x14ac:dyDescent="0.25">
      <c r="A63" s="47">
        <f t="shared" ref="A63" si="0">A62</f>
        <v>0</v>
      </c>
      <c r="B63" s="45" t="e">
        <f>#REF!</f>
        <v>#REF!</v>
      </c>
      <c r="C63" s="44" t="e">
        <f>IF(#REF!="(Dit veld wordt ingevuld door RVO)","",#REF!)</f>
        <v>#REF!</v>
      </c>
      <c r="D63" s="44" t="e">
        <f>#REF!</f>
        <v>#REF!</v>
      </c>
      <c r="E63" s="49" t="s">
        <v>95</v>
      </c>
      <c r="F63" s="49"/>
      <c r="G63" s="49"/>
      <c r="H63" s="49"/>
      <c r="I63" s="49"/>
      <c r="J63" s="49"/>
      <c r="K63" s="49"/>
      <c r="L63" s="49"/>
      <c r="M63" s="49"/>
      <c r="N63" s="49"/>
      <c r="O63" s="49"/>
      <c r="P63" s="49"/>
    </row>
    <row r="64" spans="1:16" x14ac:dyDescent="0.25">
      <c r="A64" s="47">
        <f>A62</f>
        <v>0</v>
      </c>
      <c r="B64" s="45" t="e">
        <f>#REF!</f>
        <v>#REF!</v>
      </c>
      <c r="C64" s="44" t="e">
        <f>IF(#REF!="(Dit veld wordt ingevuld door RVO)","",#REF!)</f>
        <v>#REF!</v>
      </c>
      <c r="D64" s="44" t="e">
        <f>#REF!</f>
        <v>#REF!</v>
      </c>
      <c r="E64" s="43" t="s">
        <v>97</v>
      </c>
      <c r="F64" s="43">
        <f>'A16'!$J$43</f>
        <v>0</v>
      </c>
      <c r="G64" s="43">
        <f>'A16'!$J$85</f>
        <v>0</v>
      </c>
      <c r="H64" s="43">
        <f>'A16'!$J$109</f>
        <v>0</v>
      </c>
      <c r="I64" s="43">
        <f>'A16'!$J$132</f>
        <v>0</v>
      </c>
      <c r="M64" s="43">
        <f>'Financieel overzicht'!$Q$22</f>
        <v>0</v>
      </c>
      <c r="N64" s="43">
        <f>'Financieel overzicht'!$R$22</f>
        <v>0</v>
      </c>
      <c r="O64" s="43">
        <f>'Financieel overzicht'!$E$22</f>
        <v>0</v>
      </c>
      <c r="P64" s="43" t="e">
        <f>#REF!</f>
        <v>#REF!</v>
      </c>
    </row>
    <row r="65" spans="1:16" x14ac:dyDescent="0.25">
      <c r="A65" s="47">
        <f>A62</f>
        <v>0</v>
      </c>
      <c r="B65" s="70" t="e">
        <f>#REF!</f>
        <v>#REF!</v>
      </c>
      <c r="C65" s="71" t="e">
        <f>IF(#REF!="(Dit veld wordt ingevuld door RVO)","",#REF!)</f>
        <v>#REF!</v>
      </c>
      <c r="D65" s="71" t="e">
        <f>#REF!</f>
        <v>#REF!</v>
      </c>
      <c r="E65" s="46" t="s">
        <v>99</v>
      </c>
      <c r="F65" s="46"/>
      <c r="G65" s="46"/>
      <c r="H65" s="46"/>
      <c r="I65" s="46"/>
      <c r="J65" s="46"/>
      <c r="K65" s="46"/>
      <c r="L65" s="46"/>
      <c r="M65" s="46"/>
      <c r="N65" s="46"/>
      <c r="O65" s="46"/>
      <c r="P65" s="46" t="e">
        <f>#REF!</f>
        <v>#REF!</v>
      </c>
    </row>
    <row r="66" spans="1:16" x14ac:dyDescent="0.25">
      <c r="A66" s="67">
        <v>0</v>
      </c>
      <c r="B66" s="45" t="e">
        <f>#REF!</f>
        <v>#REF!</v>
      </c>
      <c r="C66" s="44" t="e">
        <f>IF(#REF!="(Dit veld wordt ingevuld door RVO)","",#REF!)</f>
        <v>#REF!</v>
      </c>
      <c r="D66" s="44" t="e">
        <f>#REF!</f>
        <v>#REF!</v>
      </c>
      <c r="E66" s="48" t="s">
        <v>93</v>
      </c>
      <c r="F66" s="48"/>
      <c r="G66" s="48"/>
      <c r="H66" s="48"/>
      <c r="I66" s="48"/>
      <c r="J66" s="48"/>
      <c r="K66" s="48"/>
      <c r="L66" s="48"/>
      <c r="M66" s="48"/>
      <c r="N66" s="48"/>
      <c r="O66" s="48"/>
      <c r="P66" s="49"/>
    </row>
    <row r="67" spans="1:16" x14ac:dyDescent="0.25">
      <c r="A67" s="47">
        <f t="shared" ref="A67" si="1">A66</f>
        <v>0</v>
      </c>
      <c r="B67" s="45" t="e">
        <f>#REF!</f>
        <v>#REF!</v>
      </c>
      <c r="C67" s="44" t="e">
        <f>IF(#REF!="(Dit veld wordt ingevuld door RVO)","",#REF!)</f>
        <v>#REF!</v>
      </c>
      <c r="D67" s="44" t="e">
        <f>#REF!</f>
        <v>#REF!</v>
      </c>
      <c r="E67" s="49" t="s">
        <v>95</v>
      </c>
      <c r="F67" s="49"/>
      <c r="G67" s="49"/>
      <c r="H67" s="49"/>
      <c r="I67" s="49"/>
      <c r="J67" s="49"/>
      <c r="K67" s="49"/>
      <c r="L67" s="49"/>
      <c r="M67" s="49"/>
      <c r="N67" s="49"/>
      <c r="O67" s="49"/>
      <c r="P67" s="49"/>
    </row>
    <row r="68" spans="1:16" x14ac:dyDescent="0.25">
      <c r="A68" s="47">
        <f>A66</f>
        <v>0</v>
      </c>
      <c r="B68" s="45" t="e">
        <f>#REF!</f>
        <v>#REF!</v>
      </c>
      <c r="C68" s="44" t="e">
        <f>IF(#REF!="(Dit veld wordt ingevuld door RVO)","",#REF!)</f>
        <v>#REF!</v>
      </c>
      <c r="D68" s="44" t="e">
        <f>#REF!</f>
        <v>#REF!</v>
      </c>
      <c r="E68" s="49" t="s">
        <v>97</v>
      </c>
      <c r="F68" s="49"/>
      <c r="G68" s="49"/>
      <c r="H68" s="49"/>
      <c r="I68" s="49"/>
      <c r="J68" s="49"/>
      <c r="K68" s="49"/>
      <c r="L68" s="49"/>
      <c r="M68" s="43">
        <f>'Financieel overzicht'!$Q$23</f>
        <v>0</v>
      </c>
      <c r="N68" s="43">
        <f>'Financieel overzicht'!$R$23</f>
        <v>0</v>
      </c>
      <c r="P68" s="43" t="e">
        <f>#REF!</f>
        <v>#REF!</v>
      </c>
    </row>
    <row r="69" spans="1:16" x14ac:dyDescent="0.25">
      <c r="A69" s="47">
        <f>A66</f>
        <v>0</v>
      </c>
      <c r="B69" s="70" t="e">
        <f>#REF!</f>
        <v>#REF!</v>
      </c>
      <c r="C69" s="71" t="e">
        <f>IF(#REF!="(Dit veld wordt ingevuld door RVO)","",#REF!)</f>
        <v>#REF!</v>
      </c>
      <c r="D69" s="44" t="e">
        <f>#REF!</f>
        <v>#REF!</v>
      </c>
      <c r="E69" s="212" t="s">
        <v>99</v>
      </c>
      <c r="F69" s="212"/>
      <c r="G69" s="212"/>
      <c r="H69" s="212"/>
      <c r="I69" s="212"/>
      <c r="J69" s="212"/>
      <c r="K69" s="212"/>
      <c r="L69" s="212"/>
      <c r="M69" s="46"/>
      <c r="N69" s="46"/>
      <c r="O69" s="46"/>
      <c r="P69" s="46" t="e">
        <f>#REF!</f>
        <v>#REF!</v>
      </c>
    </row>
    <row r="70" spans="1:16" x14ac:dyDescent="0.25">
      <c r="A70" s="67">
        <v>0</v>
      </c>
      <c r="B70" s="45" t="e">
        <f>#REF!</f>
        <v>#REF!</v>
      </c>
      <c r="C70" s="44" t="e">
        <f>IF(#REF!="(Dit veld wordt ingevuld door RVO)","",#REF!)</f>
        <v>#REF!</v>
      </c>
      <c r="D70" s="44" t="e">
        <f>#REF!</f>
        <v>#REF!</v>
      </c>
      <c r="E70" s="48" t="s">
        <v>93</v>
      </c>
      <c r="F70" s="48"/>
      <c r="G70" s="48"/>
      <c r="H70" s="48"/>
      <c r="I70" s="48"/>
      <c r="J70" s="48"/>
      <c r="K70" s="48"/>
      <c r="L70" s="48"/>
      <c r="M70" s="48"/>
      <c r="N70" s="48"/>
      <c r="O70" s="48"/>
      <c r="P70" s="49"/>
    </row>
    <row r="71" spans="1:16" x14ac:dyDescent="0.25">
      <c r="A71" s="47">
        <f t="shared" ref="A71" si="2">A70</f>
        <v>0</v>
      </c>
      <c r="B71" s="45" t="e">
        <f>#REF!</f>
        <v>#REF!</v>
      </c>
      <c r="C71" s="44" t="e">
        <f>IF(#REF!="(Dit veld wordt ingevuld door RVO)","",#REF!)</f>
        <v>#REF!</v>
      </c>
      <c r="D71" s="44" t="e">
        <f>#REF!</f>
        <v>#REF!</v>
      </c>
      <c r="E71" s="49" t="s">
        <v>95</v>
      </c>
      <c r="F71" s="49"/>
      <c r="G71" s="49"/>
      <c r="H71" s="49"/>
      <c r="I71" s="49"/>
      <c r="J71" s="49"/>
      <c r="K71" s="49"/>
      <c r="L71" s="49"/>
      <c r="M71" s="49"/>
      <c r="N71" s="49"/>
      <c r="O71" s="49"/>
      <c r="P71" s="49"/>
    </row>
    <row r="72" spans="1:16" x14ac:dyDescent="0.25">
      <c r="A72" s="47">
        <f>A70</f>
        <v>0</v>
      </c>
      <c r="B72" s="45" t="e">
        <f>#REF!</f>
        <v>#REF!</v>
      </c>
      <c r="C72" s="44" t="e">
        <f>IF(#REF!="(Dit veld wordt ingevuld door RVO)","",#REF!)</f>
        <v>#REF!</v>
      </c>
      <c r="D72" s="44" t="e">
        <f>#REF!</f>
        <v>#REF!</v>
      </c>
      <c r="E72" s="49" t="s">
        <v>97</v>
      </c>
      <c r="F72" s="49"/>
      <c r="G72" s="49"/>
      <c r="H72" s="49"/>
      <c r="I72" s="49"/>
      <c r="J72" s="49"/>
      <c r="K72" s="49"/>
      <c r="L72" s="49"/>
      <c r="M72" s="43">
        <f>'Financieel overzicht'!$Q$24</f>
        <v>0</v>
      </c>
      <c r="N72" s="43">
        <f>'Financieel overzicht'!$R$24</f>
        <v>0</v>
      </c>
      <c r="P72" s="43" t="e">
        <f>#REF!</f>
        <v>#REF!</v>
      </c>
    </row>
    <row r="73" spans="1:16" x14ac:dyDescent="0.25">
      <c r="A73" s="47">
        <f>A70</f>
        <v>0</v>
      </c>
      <c r="B73" s="70" t="e">
        <f>#REF!</f>
        <v>#REF!</v>
      </c>
      <c r="C73" s="71" t="e">
        <f>IF(#REF!="(Dit veld wordt ingevuld door RVO)","",#REF!)</f>
        <v>#REF!</v>
      </c>
      <c r="D73" s="44" t="e">
        <f>#REF!</f>
        <v>#REF!</v>
      </c>
      <c r="E73" s="212" t="s">
        <v>99</v>
      </c>
      <c r="F73" s="212"/>
      <c r="G73" s="212"/>
      <c r="H73" s="212"/>
      <c r="I73" s="212"/>
      <c r="J73" s="212"/>
      <c r="K73" s="212"/>
      <c r="L73" s="212"/>
      <c r="M73" s="46"/>
      <c r="N73" s="46"/>
      <c r="O73" s="46"/>
      <c r="P73" s="46" t="e">
        <f>#REF!</f>
        <v>#REF!</v>
      </c>
    </row>
    <row r="74" spans="1:16" x14ac:dyDescent="0.25">
      <c r="A74" s="67">
        <v>0</v>
      </c>
      <c r="B74" s="45" t="e">
        <f>#REF!</f>
        <v>#REF!</v>
      </c>
      <c r="C74" s="44" t="e">
        <f>IF(#REF!="(Dit veld wordt ingevuld door RVO)","",#REF!)</f>
        <v>#REF!</v>
      </c>
      <c r="D74" s="44" t="e">
        <f>#REF!</f>
        <v>#REF!</v>
      </c>
      <c r="E74" s="48" t="s">
        <v>93</v>
      </c>
      <c r="F74" s="48"/>
      <c r="G74" s="48"/>
      <c r="H74" s="48"/>
      <c r="I74" s="48"/>
      <c r="J74" s="48"/>
      <c r="K74" s="48"/>
      <c r="L74" s="48"/>
      <c r="M74" s="48"/>
      <c r="N74" s="48"/>
      <c r="O74" s="48"/>
      <c r="P74" s="49"/>
    </row>
    <row r="75" spans="1:16" x14ac:dyDescent="0.25">
      <c r="A75" s="47">
        <f t="shared" ref="A75" si="3">A74</f>
        <v>0</v>
      </c>
      <c r="B75" s="45" t="e">
        <f>#REF!</f>
        <v>#REF!</v>
      </c>
      <c r="C75" s="44" t="e">
        <f>IF(#REF!="(Dit veld wordt ingevuld door RVO)","",#REF!)</f>
        <v>#REF!</v>
      </c>
      <c r="D75" s="44" t="e">
        <f>#REF!</f>
        <v>#REF!</v>
      </c>
      <c r="E75" s="49" t="s">
        <v>95</v>
      </c>
      <c r="F75" s="49"/>
      <c r="G75" s="49"/>
      <c r="H75" s="49"/>
      <c r="I75" s="49"/>
      <c r="J75" s="49"/>
      <c r="K75" s="49"/>
      <c r="L75" s="49"/>
      <c r="M75" s="49"/>
      <c r="N75" s="49"/>
      <c r="O75" s="49"/>
      <c r="P75" s="49"/>
    </row>
    <row r="76" spans="1:16" x14ac:dyDescent="0.25">
      <c r="A76" s="47">
        <f>A74</f>
        <v>0</v>
      </c>
      <c r="B76" s="45" t="e">
        <f>#REF!</f>
        <v>#REF!</v>
      </c>
      <c r="C76" s="44" t="e">
        <f>IF(#REF!="(Dit veld wordt ingevuld door RVO)","",#REF!)</f>
        <v>#REF!</v>
      </c>
      <c r="D76" s="44" t="e">
        <f>#REF!</f>
        <v>#REF!</v>
      </c>
      <c r="E76" s="49" t="s">
        <v>97</v>
      </c>
      <c r="F76" s="49"/>
      <c r="G76" s="49"/>
      <c r="H76" s="49"/>
      <c r="I76" s="49"/>
      <c r="J76" s="49"/>
      <c r="K76" s="49"/>
      <c r="L76" s="49"/>
      <c r="M76" s="43">
        <f>'Financieel overzicht'!$Q$25</f>
        <v>0</v>
      </c>
      <c r="N76" s="43">
        <f>'Financieel overzicht'!$R$25</f>
        <v>0</v>
      </c>
      <c r="P76" s="43" t="e">
        <f>#REF!</f>
        <v>#REF!</v>
      </c>
    </row>
    <row r="77" spans="1:16" x14ac:dyDescent="0.25">
      <c r="A77" s="47">
        <f>A74</f>
        <v>0</v>
      </c>
      <c r="B77" s="70" t="e">
        <f>#REF!</f>
        <v>#REF!</v>
      </c>
      <c r="C77" s="71" t="e">
        <f>IF(#REF!="(Dit veld wordt ingevuld door RVO)","",#REF!)</f>
        <v>#REF!</v>
      </c>
      <c r="D77" s="44" t="e">
        <f>#REF!</f>
        <v>#REF!</v>
      </c>
      <c r="E77" s="212" t="s">
        <v>99</v>
      </c>
      <c r="F77" s="212"/>
      <c r="G77" s="212"/>
      <c r="H77" s="212"/>
      <c r="I77" s="212"/>
      <c r="J77" s="212"/>
      <c r="K77" s="212"/>
      <c r="L77" s="212"/>
      <c r="M77" s="46"/>
      <c r="N77" s="46"/>
      <c r="O77" s="46"/>
      <c r="P77" s="46" t="e">
        <f>#REF!</f>
        <v>#REF!</v>
      </c>
    </row>
    <row r="78" spans="1:16" x14ac:dyDescent="0.25">
      <c r="A78" s="67">
        <v>0</v>
      </c>
      <c r="B78" s="45" t="e">
        <f>#REF!</f>
        <v>#REF!</v>
      </c>
      <c r="C78" s="44" t="e">
        <f>IF(#REF!="(Dit veld wordt ingevuld door RVO)","",#REF!)</f>
        <v>#REF!</v>
      </c>
      <c r="D78" s="44" t="e">
        <f>#REF!</f>
        <v>#REF!</v>
      </c>
      <c r="E78" s="48" t="s">
        <v>93</v>
      </c>
      <c r="F78" s="48"/>
      <c r="G78" s="48"/>
      <c r="H78" s="48"/>
      <c r="I78" s="48"/>
      <c r="J78" s="48"/>
      <c r="K78" s="48"/>
      <c r="L78" s="48"/>
      <c r="M78" s="48"/>
      <c r="N78" s="48"/>
      <c r="O78" s="48"/>
      <c r="P78" s="49"/>
    </row>
    <row r="79" spans="1:16" x14ac:dyDescent="0.25">
      <c r="A79" s="47">
        <f t="shared" ref="A79" si="4">A78</f>
        <v>0</v>
      </c>
      <c r="B79" s="45" t="e">
        <f>#REF!</f>
        <v>#REF!</v>
      </c>
      <c r="C79" s="44" t="e">
        <f>IF(#REF!="(Dit veld wordt ingevuld door RVO)","",#REF!)</f>
        <v>#REF!</v>
      </c>
      <c r="D79" s="44" t="e">
        <f>#REF!</f>
        <v>#REF!</v>
      </c>
      <c r="E79" s="49" t="s">
        <v>95</v>
      </c>
      <c r="F79" s="49"/>
      <c r="G79" s="49"/>
      <c r="H79" s="49"/>
      <c r="I79" s="49"/>
      <c r="J79" s="49"/>
      <c r="K79" s="49"/>
      <c r="L79" s="49"/>
      <c r="M79" s="49"/>
      <c r="N79" s="49"/>
      <c r="O79" s="49"/>
      <c r="P79" s="49"/>
    </row>
    <row r="80" spans="1:16" x14ac:dyDescent="0.25">
      <c r="A80" s="47">
        <f>A78</f>
        <v>0</v>
      </c>
      <c r="B80" s="45" t="e">
        <f>#REF!</f>
        <v>#REF!</v>
      </c>
      <c r="C80" s="44" t="e">
        <f>IF(#REF!="(Dit veld wordt ingevuld door RVO)","",#REF!)</f>
        <v>#REF!</v>
      </c>
      <c r="D80" s="44" t="e">
        <f>#REF!</f>
        <v>#REF!</v>
      </c>
      <c r="E80" s="49" t="s">
        <v>97</v>
      </c>
      <c r="F80" s="49"/>
      <c r="G80" s="49"/>
      <c r="H80" s="49"/>
      <c r="I80" s="49"/>
      <c r="J80" s="49"/>
      <c r="K80" s="49"/>
      <c r="L80" s="49"/>
      <c r="M80" s="43">
        <f>'Financieel overzicht'!$Q$26</f>
        <v>0</v>
      </c>
      <c r="N80" s="43">
        <f>'Financieel overzicht'!$R$26</f>
        <v>0</v>
      </c>
      <c r="P80" s="43" t="e">
        <f>#REF!</f>
        <v>#REF!</v>
      </c>
    </row>
    <row r="81" spans="1:16" x14ac:dyDescent="0.25">
      <c r="A81" s="47">
        <f>A78</f>
        <v>0</v>
      </c>
      <c r="B81" s="70" t="e">
        <f>#REF!</f>
        <v>#REF!</v>
      </c>
      <c r="C81" s="71" t="e">
        <f>IF(#REF!="(Dit veld wordt ingevuld door RVO)","",#REF!)</f>
        <v>#REF!</v>
      </c>
      <c r="D81" s="44" t="e">
        <f>#REF!</f>
        <v>#REF!</v>
      </c>
      <c r="E81" s="212" t="s">
        <v>99</v>
      </c>
      <c r="F81" s="212"/>
      <c r="G81" s="212"/>
      <c r="H81" s="212"/>
      <c r="I81" s="212"/>
      <c r="J81" s="212"/>
      <c r="K81" s="212"/>
      <c r="L81" s="212"/>
      <c r="M81" s="46"/>
      <c r="N81" s="46"/>
      <c r="O81" s="46"/>
      <c r="P81" s="46" t="e">
        <f>#REF!</f>
        <v>#REF!</v>
      </c>
    </row>
  </sheetData>
  <sheetProtection algorithmName="SHA-512" hashValue="3c0fo3CERJfQl6U25oGZ5vB5v73mB51lgeSu22W7ZBr91M5twSnGf+eGhJI4CB3F5+7+hjke7ULZ+g6UXgEYcA==" saltValue="LaytSOhYiqEWz3aftcwszQ==" spinCount="100000" sheet="1" selectLockedCells="1"/>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CA63-D52A-4A52-A0FE-5B8C14FE8BD4}">
  <sheetPr>
    <tabColor rgb="FFFFFF00"/>
  </sheetPr>
  <dimension ref="B1:W47"/>
  <sheetViews>
    <sheetView showGridLines="0" workbookViewId="0">
      <selection activeCell="C11" sqref="C11:D11"/>
    </sheetView>
  </sheetViews>
  <sheetFormatPr defaultColWidth="7" defaultRowHeight="13.2" x14ac:dyDescent="0.25"/>
  <cols>
    <col min="1" max="1" width="1.88671875" style="3" customWidth="1"/>
    <col min="2" max="2" width="21.6640625" style="3" bestFit="1" customWidth="1"/>
    <col min="3" max="4" width="43.6640625" style="3" customWidth="1"/>
    <col min="5" max="5" width="17.21875" style="3" customWidth="1"/>
    <col min="6" max="6" width="7" style="3" hidden="1" customWidth="1"/>
    <col min="7" max="253" width="7" style="3"/>
    <col min="254" max="254" width="24.109375" style="3" bestFit="1" customWidth="1"/>
    <col min="255" max="255" width="39.77734375" style="3" customWidth="1"/>
    <col min="256" max="256" width="43.6640625" style="3" customWidth="1"/>
    <col min="257" max="257" width="17.21875" style="3" customWidth="1"/>
    <col min="258" max="258" width="0" style="3" hidden="1" customWidth="1"/>
    <col min="259" max="259" width="7" style="3"/>
    <col min="260" max="262" width="17.21875" style="3" customWidth="1"/>
    <col min="263" max="509" width="7" style="3"/>
    <col min="510" max="510" width="24.109375" style="3" bestFit="1" customWidth="1"/>
    <col min="511" max="511" width="39.77734375" style="3" customWidth="1"/>
    <col min="512" max="512" width="43.6640625" style="3" customWidth="1"/>
    <col min="513" max="513" width="17.21875" style="3" customWidth="1"/>
    <col min="514" max="514" width="0" style="3" hidden="1" customWidth="1"/>
    <col min="515" max="515" width="7" style="3"/>
    <col min="516" max="518" width="17.21875" style="3" customWidth="1"/>
    <col min="519" max="765" width="7" style="3"/>
    <col min="766" max="766" width="24.109375" style="3" bestFit="1" customWidth="1"/>
    <col min="767" max="767" width="39.77734375" style="3" customWidth="1"/>
    <col min="768" max="768" width="43.6640625" style="3" customWidth="1"/>
    <col min="769" max="769" width="17.21875" style="3" customWidth="1"/>
    <col min="770" max="770" width="0" style="3" hidden="1" customWidth="1"/>
    <col min="771" max="771" width="7" style="3"/>
    <col min="772" max="774" width="17.21875" style="3" customWidth="1"/>
    <col min="775" max="1021" width="7" style="3"/>
    <col min="1022" max="1022" width="24.109375" style="3" bestFit="1" customWidth="1"/>
    <col min="1023" max="1023" width="39.77734375" style="3" customWidth="1"/>
    <col min="1024" max="1024" width="43.6640625" style="3" customWidth="1"/>
    <col min="1025" max="1025" width="17.21875" style="3" customWidth="1"/>
    <col min="1026" max="1026" width="0" style="3" hidden="1" customWidth="1"/>
    <col min="1027" max="1027" width="7" style="3"/>
    <col min="1028" max="1030" width="17.21875" style="3" customWidth="1"/>
    <col min="1031" max="1277" width="7" style="3"/>
    <col min="1278" max="1278" width="24.109375" style="3" bestFit="1" customWidth="1"/>
    <col min="1279" max="1279" width="39.77734375" style="3" customWidth="1"/>
    <col min="1280" max="1280" width="43.6640625" style="3" customWidth="1"/>
    <col min="1281" max="1281" width="17.21875" style="3" customWidth="1"/>
    <col min="1282" max="1282" width="0" style="3" hidden="1" customWidth="1"/>
    <col min="1283" max="1283" width="7" style="3"/>
    <col min="1284" max="1286" width="17.21875" style="3" customWidth="1"/>
    <col min="1287" max="1533" width="7" style="3"/>
    <col min="1534" max="1534" width="24.109375" style="3" bestFit="1" customWidth="1"/>
    <col min="1535" max="1535" width="39.77734375" style="3" customWidth="1"/>
    <col min="1536" max="1536" width="43.6640625" style="3" customWidth="1"/>
    <col min="1537" max="1537" width="17.21875" style="3" customWidth="1"/>
    <col min="1538" max="1538" width="0" style="3" hidden="1" customWidth="1"/>
    <col min="1539" max="1539" width="7" style="3"/>
    <col min="1540" max="1542" width="17.21875" style="3" customWidth="1"/>
    <col min="1543" max="1789" width="7" style="3"/>
    <col min="1790" max="1790" width="24.109375" style="3" bestFit="1" customWidth="1"/>
    <col min="1791" max="1791" width="39.77734375" style="3" customWidth="1"/>
    <col min="1792" max="1792" width="43.6640625" style="3" customWidth="1"/>
    <col min="1793" max="1793" width="17.21875" style="3" customWidth="1"/>
    <col min="1794" max="1794" width="0" style="3" hidden="1" customWidth="1"/>
    <col min="1795" max="1795" width="7" style="3"/>
    <col min="1796" max="1798" width="17.21875" style="3" customWidth="1"/>
    <col min="1799" max="2045" width="7" style="3"/>
    <col min="2046" max="2046" width="24.109375" style="3" bestFit="1" customWidth="1"/>
    <col min="2047" max="2047" width="39.77734375" style="3" customWidth="1"/>
    <col min="2048" max="2048" width="43.6640625" style="3" customWidth="1"/>
    <col min="2049" max="2049" width="17.21875" style="3" customWidth="1"/>
    <col min="2050" max="2050" width="0" style="3" hidden="1" customWidth="1"/>
    <col min="2051" max="2051" width="7" style="3"/>
    <col min="2052" max="2054" width="17.21875" style="3" customWidth="1"/>
    <col min="2055" max="2301" width="7" style="3"/>
    <col min="2302" max="2302" width="24.109375" style="3" bestFit="1" customWidth="1"/>
    <col min="2303" max="2303" width="39.77734375" style="3" customWidth="1"/>
    <col min="2304" max="2304" width="43.6640625" style="3" customWidth="1"/>
    <col min="2305" max="2305" width="17.21875" style="3" customWidth="1"/>
    <col min="2306" max="2306" width="0" style="3" hidden="1" customWidth="1"/>
    <col min="2307" max="2307" width="7" style="3"/>
    <col min="2308" max="2310" width="17.21875" style="3" customWidth="1"/>
    <col min="2311" max="2557" width="7" style="3"/>
    <col min="2558" max="2558" width="24.109375" style="3" bestFit="1" customWidth="1"/>
    <col min="2559" max="2559" width="39.77734375" style="3" customWidth="1"/>
    <col min="2560" max="2560" width="43.6640625" style="3" customWidth="1"/>
    <col min="2561" max="2561" width="17.21875" style="3" customWidth="1"/>
    <col min="2562" max="2562" width="0" style="3" hidden="1" customWidth="1"/>
    <col min="2563" max="2563" width="7" style="3"/>
    <col min="2564" max="2566" width="17.21875" style="3" customWidth="1"/>
    <col min="2567" max="2813" width="7" style="3"/>
    <col min="2814" max="2814" width="24.109375" style="3" bestFit="1" customWidth="1"/>
    <col min="2815" max="2815" width="39.77734375" style="3" customWidth="1"/>
    <col min="2816" max="2816" width="43.6640625" style="3" customWidth="1"/>
    <col min="2817" max="2817" width="17.21875" style="3" customWidth="1"/>
    <col min="2818" max="2818" width="0" style="3" hidden="1" customWidth="1"/>
    <col min="2819" max="2819" width="7" style="3"/>
    <col min="2820" max="2822" width="17.21875" style="3" customWidth="1"/>
    <col min="2823" max="3069" width="7" style="3"/>
    <col min="3070" max="3070" width="24.109375" style="3" bestFit="1" customWidth="1"/>
    <col min="3071" max="3071" width="39.77734375" style="3" customWidth="1"/>
    <col min="3072" max="3072" width="43.6640625" style="3" customWidth="1"/>
    <col min="3073" max="3073" width="17.21875" style="3" customWidth="1"/>
    <col min="3074" max="3074" width="0" style="3" hidden="1" customWidth="1"/>
    <col min="3075" max="3075" width="7" style="3"/>
    <col min="3076" max="3078" width="17.21875" style="3" customWidth="1"/>
    <col min="3079" max="3325" width="7" style="3"/>
    <col min="3326" max="3326" width="24.109375" style="3" bestFit="1" customWidth="1"/>
    <col min="3327" max="3327" width="39.77734375" style="3" customWidth="1"/>
    <col min="3328" max="3328" width="43.6640625" style="3" customWidth="1"/>
    <col min="3329" max="3329" width="17.21875" style="3" customWidth="1"/>
    <col min="3330" max="3330" width="0" style="3" hidden="1" customWidth="1"/>
    <col min="3331" max="3331" width="7" style="3"/>
    <col min="3332" max="3334" width="17.21875" style="3" customWidth="1"/>
    <col min="3335" max="3581" width="7" style="3"/>
    <col min="3582" max="3582" width="24.109375" style="3" bestFit="1" customWidth="1"/>
    <col min="3583" max="3583" width="39.77734375" style="3" customWidth="1"/>
    <col min="3584" max="3584" width="43.6640625" style="3" customWidth="1"/>
    <col min="3585" max="3585" width="17.21875" style="3" customWidth="1"/>
    <col min="3586" max="3586" width="0" style="3" hidden="1" customWidth="1"/>
    <col min="3587" max="3587" width="7" style="3"/>
    <col min="3588" max="3590" width="17.21875" style="3" customWidth="1"/>
    <col min="3591" max="3837" width="7" style="3"/>
    <col min="3838" max="3838" width="24.109375" style="3" bestFit="1" customWidth="1"/>
    <col min="3839" max="3839" width="39.77734375" style="3" customWidth="1"/>
    <col min="3840" max="3840" width="43.6640625" style="3" customWidth="1"/>
    <col min="3841" max="3841" width="17.21875" style="3" customWidth="1"/>
    <col min="3842" max="3842" width="0" style="3" hidden="1" customWidth="1"/>
    <col min="3843" max="3843" width="7" style="3"/>
    <col min="3844" max="3846" width="17.21875" style="3" customWidth="1"/>
    <col min="3847" max="4093" width="7" style="3"/>
    <col min="4094" max="4094" width="24.109375" style="3" bestFit="1" customWidth="1"/>
    <col min="4095" max="4095" width="39.77734375" style="3" customWidth="1"/>
    <col min="4096" max="4096" width="43.6640625" style="3" customWidth="1"/>
    <col min="4097" max="4097" width="17.21875" style="3" customWidth="1"/>
    <col min="4098" max="4098" width="0" style="3" hidden="1" customWidth="1"/>
    <col min="4099" max="4099" width="7" style="3"/>
    <col min="4100" max="4102" width="17.21875" style="3" customWidth="1"/>
    <col min="4103" max="4349" width="7" style="3"/>
    <col min="4350" max="4350" width="24.109375" style="3" bestFit="1" customWidth="1"/>
    <col min="4351" max="4351" width="39.77734375" style="3" customWidth="1"/>
    <col min="4352" max="4352" width="43.6640625" style="3" customWidth="1"/>
    <col min="4353" max="4353" width="17.21875" style="3" customWidth="1"/>
    <col min="4354" max="4354" width="0" style="3" hidden="1" customWidth="1"/>
    <col min="4355" max="4355" width="7" style="3"/>
    <col min="4356" max="4358" width="17.21875" style="3" customWidth="1"/>
    <col min="4359" max="4605" width="7" style="3"/>
    <col min="4606" max="4606" width="24.109375" style="3" bestFit="1" customWidth="1"/>
    <col min="4607" max="4607" width="39.77734375" style="3" customWidth="1"/>
    <col min="4608" max="4608" width="43.6640625" style="3" customWidth="1"/>
    <col min="4609" max="4609" width="17.21875" style="3" customWidth="1"/>
    <col min="4610" max="4610" width="0" style="3" hidden="1" customWidth="1"/>
    <col min="4611" max="4611" width="7" style="3"/>
    <col min="4612" max="4614" width="17.21875" style="3" customWidth="1"/>
    <col min="4615" max="4861" width="7" style="3"/>
    <col min="4862" max="4862" width="24.109375" style="3" bestFit="1" customWidth="1"/>
    <col min="4863" max="4863" width="39.77734375" style="3" customWidth="1"/>
    <col min="4864" max="4864" width="43.6640625" style="3" customWidth="1"/>
    <col min="4865" max="4865" width="17.21875" style="3" customWidth="1"/>
    <col min="4866" max="4866" width="0" style="3" hidden="1" customWidth="1"/>
    <col min="4867" max="4867" width="7" style="3"/>
    <col min="4868" max="4870" width="17.21875" style="3" customWidth="1"/>
    <col min="4871" max="5117" width="7" style="3"/>
    <col min="5118" max="5118" width="24.109375" style="3" bestFit="1" customWidth="1"/>
    <col min="5119" max="5119" width="39.77734375" style="3" customWidth="1"/>
    <col min="5120" max="5120" width="43.6640625" style="3" customWidth="1"/>
    <col min="5121" max="5121" width="17.21875" style="3" customWidth="1"/>
    <col min="5122" max="5122" width="0" style="3" hidden="1" customWidth="1"/>
    <col min="5123" max="5123" width="7" style="3"/>
    <col min="5124" max="5126" width="17.21875" style="3" customWidth="1"/>
    <col min="5127" max="5373" width="7" style="3"/>
    <col min="5374" max="5374" width="24.109375" style="3" bestFit="1" customWidth="1"/>
    <col min="5375" max="5375" width="39.77734375" style="3" customWidth="1"/>
    <col min="5376" max="5376" width="43.6640625" style="3" customWidth="1"/>
    <col min="5377" max="5377" width="17.21875" style="3" customWidth="1"/>
    <col min="5378" max="5378" width="0" style="3" hidden="1" customWidth="1"/>
    <col min="5379" max="5379" width="7" style="3"/>
    <col min="5380" max="5382" width="17.21875" style="3" customWidth="1"/>
    <col min="5383" max="5629" width="7" style="3"/>
    <col min="5630" max="5630" width="24.109375" style="3" bestFit="1" customWidth="1"/>
    <col min="5631" max="5631" width="39.77734375" style="3" customWidth="1"/>
    <col min="5632" max="5632" width="43.6640625" style="3" customWidth="1"/>
    <col min="5633" max="5633" width="17.21875" style="3" customWidth="1"/>
    <col min="5634" max="5634" width="0" style="3" hidden="1" customWidth="1"/>
    <col min="5635" max="5635" width="7" style="3"/>
    <col min="5636" max="5638" width="17.21875" style="3" customWidth="1"/>
    <col min="5639" max="5885" width="7" style="3"/>
    <col min="5886" max="5886" width="24.109375" style="3" bestFit="1" customWidth="1"/>
    <col min="5887" max="5887" width="39.77734375" style="3" customWidth="1"/>
    <col min="5888" max="5888" width="43.6640625" style="3" customWidth="1"/>
    <col min="5889" max="5889" width="17.21875" style="3" customWidth="1"/>
    <col min="5890" max="5890" width="0" style="3" hidden="1" customWidth="1"/>
    <col min="5891" max="5891" width="7" style="3"/>
    <col min="5892" max="5894" width="17.21875" style="3" customWidth="1"/>
    <col min="5895" max="6141" width="7" style="3"/>
    <col min="6142" max="6142" width="24.109375" style="3" bestFit="1" customWidth="1"/>
    <col min="6143" max="6143" width="39.77734375" style="3" customWidth="1"/>
    <col min="6144" max="6144" width="43.6640625" style="3" customWidth="1"/>
    <col min="6145" max="6145" width="17.21875" style="3" customWidth="1"/>
    <col min="6146" max="6146" width="0" style="3" hidden="1" customWidth="1"/>
    <col min="6147" max="6147" width="7" style="3"/>
    <col min="6148" max="6150" width="17.21875" style="3" customWidth="1"/>
    <col min="6151" max="6397" width="7" style="3"/>
    <col min="6398" max="6398" width="24.109375" style="3" bestFit="1" customWidth="1"/>
    <col min="6399" max="6399" width="39.77734375" style="3" customWidth="1"/>
    <col min="6400" max="6400" width="43.6640625" style="3" customWidth="1"/>
    <col min="6401" max="6401" width="17.21875" style="3" customWidth="1"/>
    <col min="6402" max="6402" width="0" style="3" hidden="1" customWidth="1"/>
    <col min="6403" max="6403" width="7" style="3"/>
    <col min="6404" max="6406" width="17.21875" style="3" customWidth="1"/>
    <col min="6407" max="6653" width="7" style="3"/>
    <col min="6654" max="6654" width="24.109375" style="3" bestFit="1" customWidth="1"/>
    <col min="6655" max="6655" width="39.77734375" style="3" customWidth="1"/>
    <col min="6656" max="6656" width="43.6640625" style="3" customWidth="1"/>
    <col min="6657" max="6657" width="17.21875" style="3" customWidth="1"/>
    <col min="6658" max="6658" width="0" style="3" hidden="1" customWidth="1"/>
    <col min="6659" max="6659" width="7" style="3"/>
    <col min="6660" max="6662" width="17.21875" style="3" customWidth="1"/>
    <col min="6663" max="6909" width="7" style="3"/>
    <col min="6910" max="6910" width="24.109375" style="3" bestFit="1" customWidth="1"/>
    <col min="6911" max="6911" width="39.77734375" style="3" customWidth="1"/>
    <col min="6912" max="6912" width="43.6640625" style="3" customWidth="1"/>
    <col min="6913" max="6913" width="17.21875" style="3" customWidth="1"/>
    <col min="6914" max="6914" width="0" style="3" hidden="1" customWidth="1"/>
    <col min="6915" max="6915" width="7" style="3"/>
    <col min="6916" max="6918" width="17.21875" style="3" customWidth="1"/>
    <col min="6919" max="7165" width="7" style="3"/>
    <col min="7166" max="7166" width="24.109375" style="3" bestFit="1" customWidth="1"/>
    <col min="7167" max="7167" width="39.77734375" style="3" customWidth="1"/>
    <col min="7168" max="7168" width="43.6640625" style="3" customWidth="1"/>
    <col min="7169" max="7169" width="17.21875" style="3" customWidth="1"/>
    <col min="7170" max="7170" width="0" style="3" hidden="1" customWidth="1"/>
    <col min="7171" max="7171" width="7" style="3"/>
    <col min="7172" max="7174" width="17.21875" style="3" customWidth="1"/>
    <col min="7175" max="7421" width="7" style="3"/>
    <col min="7422" max="7422" width="24.109375" style="3" bestFit="1" customWidth="1"/>
    <col min="7423" max="7423" width="39.77734375" style="3" customWidth="1"/>
    <col min="7424" max="7424" width="43.6640625" style="3" customWidth="1"/>
    <col min="7425" max="7425" width="17.21875" style="3" customWidth="1"/>
    <col min="7426" max="7426" width="0" style="3" hidden="1" customWidth="1"/>
    <col min="7427" max="7427" width="7" style="3"/>
    <col min="7428" max="7430" width="17.21875" style="3" customWidth="1"/>
    <col min="7431" max="7677" width="7" style="3"/>
    <col min="7678" max="7678" width="24.109375" style="3" bestFit="1" customWidth="1"/>
    <col min="7679" max="7679" width="39.77734375" style="3" customWidth="1"/>
    <col min="7680" max="7680" width="43.6640625" style="3" customWidth="1"/>
    <col min="7681" max="7681" width="17.21875" style="3" customWidth="1"/>
    <col min="7682" max="7682" width="0" style="3" hidden="1" customWidth="1"/>
    <col min="7683" max="7683" width="7" style="3"/>
    <col min="7684" max="7686" width="17.21875" style="3" customWidth="1"/>
    <col min="7687" max="7933" width="7" style="3"/>
    <col min="7934" max="7934" width="24.109375" style="3" bestFit="1" customWidth="1"/>
    <col min="7935" max="7935" width="39.77734375" style="3" customWidth="1"/>
    <col min="7936" max="7936" width="43.6640625" style="3" customWidth="1"/>
    <col min="7937" max="7937" width="17.21875" style="3" customWidth="1"/>
    <col min="7938" max="7938" width="0" style="3" hidden="1" customWidth="1"/>
    <col min="7939" max="7939" width="7" style="3"/>
    <col min="7940" max="7942" width="17.21875" style="3" customWidth="1"/>
    <col min="7943" max="8189" width="7" style="3"/>
    <col min="8190" max="8190" width="24.109375" style="3" bestFit="1" customWidth="1"/>
    <col min="8191" max="8191" width="39.77734375" style="3" customWidth="1"/>
    <col min="8192" max="8192" width="43.6640625" style="3" customWidth="1"/>
    <col min="8193" max="8193" width="17.21875" style="3" customWidth="1"/>
    <col min="8194" max="8194" width="0" style="3" hidden="1" customWidth="1"/>
    <col min="8195" max="8195" width="7" style="3"/>
    <col min="8196" max="8198" width="17.21875" style="3" customWidth="1"/>
    <col min="8199" max="8445" width="7" style="3"/>
    <col min="8446" max="8446" width="24.109375" style="3" bestFit="1" customWidth="1"/>
    <col min="8447" max="8447" width="39.77734375" style="3" customWidth="1"/>
    <col min="8448" max="8448" width="43.6640625" style="3" customWidth="1"/>
    <col min="8449" max="8449" width="17.21875" style="3" customWidth="1"/>
    <col min="8450" max="8450" width="0" style="3" hidden="1" customWidth="1"/>
    <col min="8451" max="8451" width="7" style="3"/>
    <col min="8452" max="8454" width="17.21875" style="3" customWidth="1"/>
    <col min="8455" max="8701" width="7" style="3"/>
    <col min="8702" max="8702" width="24.109375" style="3" bestFit="1" customWidth="1"/>
    <col min="8703" max="8703" width="39.77734375" style="3" customWidth="1"/>
    <col min="8704" max="8704" width="43.6640625" style="3" customWidth="1"/>
    <col min="8705" max="8705" width="17.21875" style="3" customWidth="1"/>
    <col min="8706" max="8706" width="0" style="3" hidden="1" customWidth="1"/>
    <col min="8707" max="8707" width="7" style="3"/>
    <col min="8708" max="8710" width="17.21875" style="3" customWidth="1"/>
    <col min="8711" max="8957" width="7" style="3"/>
    <col min="8958" max="8958" width="24.109375" style="3" bestFit="1" customWidth="1"/>
    <col min="8959" max="8959" width="39.77734375" style="3" customWidth="1"/>
    <col min="8960" max="8960" width="43.6640625" style="3" customWidth="1"/>
    <col min="8961" max="8961" width="17.21875" style="3" customWidth="1"/>
    <col min="8962" max="8962" width="0" style="3" hidden="1" customWidth="1"/>
    <col min="8963" max="8963" width="7" style="3"/>
    <col min="8964" max="8966" width="17.21875" style="3" customWidth="1"/>
    <col min="8967" max="9213" width="7" style="3"/>
    <col min="9214" max="9214" width="24.109375" style="3" bestFit="1" customWidth="1"/>
    <col min="9215" max="9215" width="39.77734375" style="3" customWidth="1"/>
    <col min="9216" max="9216" width="43.6640625" style="3" customWidth="1"/>
    <col min="9217" max="9217" width="17.21875" style="3" customWidth="1"/>
    <col min="9218" max="9218" width="0" style="3" hidden="1" customWidth="1"/>
    <col min="9219" max="9219" width="7" style="3"/>
    <col min="9220" max="9222" width="17.21875" style="3" customWidth="1"/>
    <col min="9223" max="9469" width="7" style="3"/>
    <col min="9470" max="9470" width="24.109375" style="3" bestFit="1" customWidth="1"/>
    <col min="9471" max="9471" width="39.77734375" style="3" customWidth="1"/>
    <col min="9472" max="9472" width="43.6640625" style="3" customWidth="1"/>
    <col min="9473" max="9473" width="17.21875" style="3" customWidth="1"/>
    <col min="9474" max="9474" width="0" style="3" hidden="1" customWidth="1"/>
    <col min="9475" max="9475" width="7" style="3"/>
    <col min="9476" max="9478" width="17.21875" style="3" customWidth="1"/>
    <col min="9479" max="9725" width="7" style="3"/>
    <col min="9726" max="9726" width="24.109375" style="3" bestFit="1" customWidth="1"/>
    <col min="9727" max="9727" width="39.77734375" style="3" customWidth="1"/>
    <col min="9728" max="9728" width="43.6640625" style="3" customWidth="1"/>
    <col min="9729" max="9729" width="17.21875" style="3" customWidth="1"/>
    <col min="9730" max="9730" width="0" style="3" hidden="1" customWidth="1"/>
    <col min="9731" max="9731" width="7" style="3"/>
    <col min="9732" max="9734" width="17.21875" style="3" customWidth="1"/>
    <col min="9735" max="9981" width="7" style="3"/>
    <col min="9982" max="9982" width="24.109375" style="3" bestFit="1" customWidth="1"/>
    <col min="9983" max="9983" width="39.77734375" style="3" customWidth="1"/>
    <col min="9984" max="9984" width="43.6640625" style="3" customWidth="1"/>
    <col min="9985" max="9985" width="17.21875" style="3" customWidth="1"/>
    <col min="9986" max="9986" width="0" style="3" hidden="1" customWidth="1"/>
    <col min="9987" max="9987" width="7" style="3"/>
    <col min="9988" max="9990" width="17.21875" style="3" customWidth="1"/>
    <col min="9991" max="10237" width="7" style="3"/>
    <col min="10238" max="10238" width="24.109375" style="3" bestFit="1" customWidth="1"/>
    <col min="10239" max="10239" width="39.77734375" style="3" customWidth="1"/>
    <col min="10240" max="10240" width="43.6640625" style="3" customWidth="1"/>
    <col min="10241" max="10241" width="17.21875" style="3" customWidth="1"/>
    <col min="10242" max="10242" width="0" style="3" hidden="1" customWidth="1"/>
    <col min="10243" max="10243" width="7" style="3"/>
    <col min="10244" max="10246" width="17.21875" style="3" customWidth="1"/>
    <col min="10247" max="10493" width="7" style="3"/>
    <col min="10494" max="10494" width="24.109375" style="3" bestFit="1" customWidth="1"/>
    <col min="10495" max="10495" width="39.77734375" style="3" customWidth="1"/>
    <col min="10496" max="10496" width="43.6640625" style="3" customWidth="1"/>
    <col min="10497" max="10497" width="17.21875" style="3" customWidth="1"/>
    <col min="10498" max="10498" width="0" style="3" hidden="1" customWidth="1"/>
    <col min="10499" max="10499" width="7" style="3"/>
    <col min="10500" max="10502" width="17.21875" style="3" customWidth="1"/>
    <col min="10503" max="10749" width="7" style="3"/>
    <col min="10750" max="10750" width="24.109375" style="3" bestFit="1" customWidth="1"/>
    <col min="10751" max="10751" width="39.77734375" style="3" customWidth="1"/>
    <col min="10752" max="10752" width="43.6640625" style="3" customWidth="1"/>
    <col min="10753" max="10753" width="17.21875" style="3" customWidth="1"/>
    <col min="10754" max="10754" width="0" style="3" hidden="1" customWidth="1"/>
    <col min="10755" max="10755" width="7" style="3"/>
    <col min="10756" max="10758" width="17.21875" style="3" customWidth="1"/>
    <col min="10759" max="11005" width="7" style="3"/>
    <col min="11006" max="11006" width="24.109375" style="3" bestFit="1" customWidth="1"/>
    <col min="11007" max="11007" width="39.77734375" style="3" customWidth="1"/>
    <col min="11008" max="11008" width="43.6640625" style="3" customWidth="1"/>
    <col min="11009" max="11009" width="17.21875" style="3" customWidth="1"/>
    <col min="11010" max="11010" width="0" style="3" hidden="1" customWidth="1"/>
    <col min="11011" max="11011" width="7" style="3"/>
    <col min="11012" max="11014" width="17.21875" style="3" customWidth="1"/>
    <col min="11015" max="11261" width="7" style="3"/>
    <col min="11262" max="11262" width="24.109375" style="3" bestFit="1" customWidth="1"/>
    <col min="11263" max="11263" width="39.77734375" style="3" customWidth="1"/>
    <col min="11264" max="11264" width="43.6640625" style="3" customWidth="1"/>
    <col min="11265" max="11265" width="17.21875" style="3" customWidth="1"/>
    <col min="11266" max="11266" width="0" style="3" hidden="1" customWidth="1"/>
    <col min="11267" max="11267" width="7" style="3"/>
    <col min="11268" max="11270" width="17.21875" style="3" customWidth="1"/>
    <col min="11271" max="11517" width="7" style="3"/>
    <col min="11518" max="11518" width="24.109375" style="3" bestFit="1" customWidth="1"/>
    <col min="11519" max="11519" width="39.77734375" style="3" customWidth="1"/>
    <col min="11520" max="11520" width="43.6640625" style="3" customWidth="1"/>
    <col min="11521" max="11521" width="17.21875" style="3" customWidth="1"/>
    <col min="11522" max="11522" width="0" style="3" hidden="1" customWidth="1"/>
    <col min="11523" max="11523" width="7" style="3"/>
    <col min="11524" max="11526" width="17.21875" style="3" customWidth="1"/>
    <col min="11527" max="11773" width="7" style="3"/>
    <col min="11774" max="11774" width="24.109375" style="3" bestFit="1" customWidth="1"/>
    <col min="11775" max="11775" width="39.77734375" style="3" customWidth="1"/>
    <col min="11776" max="11776" width="43.6640625" style="3" customWidth="1"/>
    <col min="11777" max="11777" width="17.21875" style="3" customWidth="1"/>
    <col min="11778" max="11778" width="0" style="3" hidden="1" customWidth="1"/>
    <col min="11779" max="11779" width="7" style="3"/>
    <col min="11780" max="11782" width="17.21875" style="3" customWidth="1"/>
    <col min="11783" max="12029" width="7" style="3"/>
    <col min="12030" max="12030" width="24.109375" style="3" bestFit="1" customWidth="1"/>
    <col min="12031" max="12031" width="39.77734375" style="3" customWidth="1"/>
    <col min="12032" max="12032" width="43.6640625" style="3" customWidth="1"/>
    <col min="12033" max="12033" width="17.21875" style="3" customWidth="1"/>
    <col min="12034" max="12034" width="0" style="3" hidden="1" customWidth="1"/>
    <col min="12035" max="12035" width="7" style="3"/>
    <col min="12036" max="12038" width="17.21875" style="3" customWidth="1"/>
    <col min="12039" max="12285" width="7" style="3"/>
    <col min="12286" max="12286" width="24.109375" style="3" bestFit="1" customWidth="1"/>
    <col min="12287" max="12287" width="39.77734375" style="3" customWidth="1"/>
    <col min="12288" max="12288" width="43.6640625" style="3" customWidth="1"/>
    <col min="12289" max="12289" width="17.21875" style="3" customWidth="1"/>
    <col min="12290" max="12290" width="0" style="3" hidden="1" customWidth="1"/>
    <col min="12291" max="12291" width="7" style="3"/>
    <col min="12292" max="12294" width="17.21875" style="3" customWidth="1"/>
    <col min="12295" max="12541" width="7" style="3"/>
    <col min="12542" max="12542" width="24.109375" style="3" bestFit="1" customWidth="1"/>
    <col min="12543" max="12543" width="39.77734375" style="3" customWidth="1"/>
    <col min="12544" max="12544" width="43.6640625" style="3" customWidth="1"/>
    <col min="12545" max="12545" width="17.21875" style="3" customWidth="1"/>
    <col min="12546" max="12546" width="0" style="3" hidden="1" customWidth="1"/>
    <col min="12547" max="12547" width="7" style="3"/>
    <col min="12548" max="12550" width="17.21875" style="3" customWidth="1"/>
    <col min="12551" max="12797" width="7" style="3"/>
    <col min="12798" max="12798" width="24.109375" style="3" bestFit="1" customWidth="1"/>
    <col min="12799" max="12799" width="39.77734375" style="3" customWidth="1"/>
    <col min="12800" max="12800" width="43.6640625" style="3" customWidth="1"/>
    <col min="12801" max="12801" width="17.21875" style="3" customWidth="1"/>
    <col min="12802" max="12802" width="0" style="3" hidden="1" customWidth="1"/>
    <col min="12803" max="12803" width="7" style="3"/>
    <col min="12804" max="12806" width="17.21875" style="3" customWidth="1"/>
    <col min="12807" max="13053" width="7" style="3"/>
    <col min="13054" max="13054" width="24.109375" style="3" bestFit="1" customWidth="1"/>
    <col min="13055" max="13055" width="39.77734375" style="3" customWidth="1"/>
    <col min="13056" max="13056" width="43.6640625" style="3" customWidth="1"/>
    <col min="13057" max="13057" width="17.21875" style="3" customWidth="1"/>
    <col min="13058" max="13058" width="0" style="3" hidden="1" customWidth="1"/>
    <col min="13059" max="13059" width="7" style="3"/>
    <col min="13060" max="13062" width="17.21875" style="3" customWidth="1"/>
    <col min="13063" max="13309" width="7" style="3"/>
    <col min="13310" max="13310" width="24.109375" style="3" bestFit="1" customWidth="1"/>
    <col min="13311" max="13311" width="39.77734375" style="3" customWidth="1"/>
    <col min="13312" max="13312" width="43.6640625" style="3" customWidth="1"/>
    <col min="13313" max="13313" width="17.21875" style="3" customWidth="1"/>
    <col min="13314" max="13314" width="0" style="3" hidden="1" customWidth="1"/>
    <col min="13315" max="13315" width="7" style="3"/>
    <col min="13316" max="13318" width="17.21875" style="3" customWidth="1"/>
    <col min="13319" max="13565" width="7" style="3"/>
    <col min="13566" max="13566" width="24.109375" style="3" bestFit="1" customWidth="1"/>
    <col min="13567" max="13567" width="39.77734375" style="3" customWidth="1"/>
    <col min="13568" max="13568" width="43.6640625" style="3" customWidth="1"/>
    <col min="13569" max="13569" width="17.21875" style="3" customWidth="1"/>
    <col min="13570" max="13570" width="0" style="3" hidden="1" customWidth="1"/>
    <col min="13571" max="13571" width="7" style="3"/>
    <col min="13572" max="13574" width="17.21875" style="3" customWidth="1"/>
    <col min="13575" max="13821" width="7" style="3"/>
    <col min="13822" max="13822" width="24.109375" style="3" bestFit="1" customWidth="1"/>
    <col min="13823" max="13823" width="39.77734375" style="3" customWidth="1"/>
    <col min="13824" max="13824" width="43.6640625" style="3" customWidth="1"/>
    <col min="13825" max="13825" width="17.21875" style="3" customWidth="1"/>
    <col min="13826" max="13826" width="0" style="3" hidden="1" customWidth="1"/>
    <col min="13827" max="13827" width="7" style="3"/>
    <col min="13828" max="13830" width="17.21875" style="3" customWidth="1"/>
    <col min="13831" max="14077" width="7" style="3"/>
    <col min="14078" max="14078" width="24.109375" style="3" bestFit="1" customWidth="1"/>
    <col min="14079" max="14079" width="39.77734375" style="3" customWidth="1"/>
    <col min="14080" max="14080" width="43.6640625" style="3" customWidth="1"/>
    <col min="14081" max="14081" width="17.21875" style="3" customWidth="1"/>
    <col min="14082" max="14082" width="0" style="3" hidden="1" customWidth="1"/>
    <col min="14083" max="14083" width="7" style="3"/>
    <col min="14084" max="14086" width="17.21875" style="3" customWidth="1"/>
    <col min="14087" max="14333" width="7" style="3"/>
    <col min="14334" max="14334" width="24.109375" style="3" bestFit="1" customWidth="1"/>
    <col min="14335" max="14335" width="39.77734375" style="3" customWidth="1"/>
    <col min="14336" max="14336" width="43.6640625" style="3" customWidth="1"/>
    <col min="14337" max="14337" width="17.21875" style="3" customWidth="1"/>
    <col min="14338" max="14338" width="0" style="3" hidden="1" customWidth="1"/>
    <col min="14339" max="14339" width="7" style="3"/>
    <col min="14340" max="14342" width="17.21875" style="3" customWidth="1"/>
    <col min="14343" max="14589" width="7" style="3"/>
    <col min="14590" max="14590" width="24.109375" style="3" bestFit="1" customWidth="1"/>
    <col min="14591" max="14591" width="39.77734375" style="3" customWidth="1"/>
    <col min="14592" max="14592" width="43.6640625" style="3" customWidth="1"/>
    <col min="14593" max="14593" width="17.21875" style="3" customWidth="1"/>
    <col min="14594" max="14594" width="0" style="3" hidden="1" customWidth="1"/>
    <col min="14595" max="14595" width="7" style="3"/>
    <col min="14596" max="14598" width="17.21875" style="3" customWidth="1"/>
    <col min="14599" max="14845" width="7" style="3"/>
    <col min="14846" max="14846" width="24.109375" style="3" bestFit="1" customWidth="1"/>
    <col min="14847" max="14847" width="39.77734375" style="3" customWidth="1"/>
    <col min="14848" max="14848" width="43.6640625" style="3" customWidth="1"/>
    <col min="14849" max="14849" width="17.21875" style="3" customWidth="1"/>
    <col min="14850" max="14850" width="0" style="3" hidden="1" customWidth="1"/>
    <col min="14851" max="14851" width="7" style="3"/>
    <col min="14852" max="14854" width="17.21875" style="3" customWidth="1"/>
    <col min="14855" max="15101" width="7" style="3"/>
    <col min="15102" max="15102" width="24.109375" style="3" bestFit="1" customWidth="1"/>
    <col min="15103" max="15103" width="39.77734375" style="3" customWidth="1"/>
    <col min="15104" max="15104" width="43.6640625" style="3" customWidth="1"/>
    <col min="15105" max="15105" width="17.21875" style="3" customWidth="1"/>
    <col min="15106" max="15106" width="0" style="3" hidden="1" customWidth="1"/>
    <col min="15107" max="15107" width="7" style="3"/>
    <col min="15108" max="15110" width="17.21875" style="3" customWidth="1"/>
    <col min="15111" max="15357" width="7" style="3"/>
    <col min="15358" max="15358" width="24.109375" style="3" bestFit="1" customWidth="1"/>
    <col min="15359" max="15359" width="39.77734375" style="3" customWidth="1"/>
    <col min="15360" max="15360" width="43.6640625" style="3" customWidth="1"/>
    <col min="15361" max="15361" width="17.21875" style="3" customWidth="1"/>
    <col min="15362" max="15362" width="0" style="3" hidden="1" customWidth="1"/>
    <col min="15363" max="15363" width="7" style="3"/>
    <col min="15364" max="15366" width="17.21875" style="3" customWidth="1"/>
    <col min="15367" max="15613" width="7" style="3"/>
    <col min="15614" max="15614" width="24.109375" style="3" bestFit="1" customWidth="1"/>
    <col min="15615" max="15615" width="39.77734375" style="3" customWidth="1"/>
    <col min="15616" max="15616" width="43.6640625" style="3" customWidth="1"/>
    <col min="15617" max="15617" width="17.21875" style="3" customWidth="1"/>
    <col min="15618" max="15618" width="0" style="3" hidden="1" customWidth="1"/>
    <col min="15619" max="15619" width="7" style="3"/>
    <col min="15620" max="15622" width="17.21875" style="3" customWidth="1"/>
    <col min="15623" max="15869" width="7" style="3"/>
    <col min="15870" max="15870" width="24.109375" style="3" bestFit="1" customWidth="1"/>
    <col min="15871" max="15871" width="39.77734375" style="3" customWidth="1"/>
    <col min="15872" max="15872" width="43.6640625" style="3" customWidth="1"/>
    <col min="15873" max="15873" width="17.21875" style="3" customWidth="1"/>
    <col min="15874" max="15874" width="0" style="3" hidden="1" customWidth="1"/>
    <col min="15875" max="15875" width="7" style="3"/>
    <col min="15876" max="15878" width="17.21875" style="3" customWidth="1"/>
    <col min="15879" max="16125" width="7" style="3"/>
    <col min="16126" max="16126" width="24.109375" style="3" bestFit="1" customWidth="1"/>
    <col min="16127" max="16127" width="39.77734375" style="3" customWidth="1"/>
    <col min="16128" max="16128" width="43.6640625" style="3" customWidth="1"/>
    <col min="16129" max="16129" width="17.21875" style="3" customWidth="1"/>
    <col min="16130" max="16130" width="0" style="3" hidden="1" customWidth="1"/>
    <col min="16131" max="16131" width="7" style="3"/>
    <col min="16132" max="16134" width="17.21875" style="3" customWidth="1"/>
    <col min="16135" max="16384" width="7" style="3"/>
  </cols>
  <sheetData>
    <row r="1" spans="2:23" s="29" customFormat="1" ht="22.8" x14ac:dyDescent="0.4">
      <c r="B1" s="411"/>
      <c r="C1" s="411"/>
      <c r="D1" s="411"/>
      <c r="E1" s="73"/>
      <c r="F1" s="72"/>
      <c r="G1" s="74"/>
      <c r="H1" s="74"/>
      <c r="I1" s="74"/>
      <c r="J1" s="75"/>
      <c r="K1" s="75"/>
      <c r="L1" s="75"/>
      <c r="M1" s="75"/>
      <c r="N1" s="75"/>
      <c r="O1" s="75"/>
      <c r="P1" s="76"/>
      <c r="Q1" s="76"/>
      <c r="R1" s="76"/>
      <c r="S1" s="76"/>
      <c r="T1" s="76"/>
      <c r="U1" s="76"/>
      <c r="V1" s="76"/>
      <c r="W1" s="76"/>
    </row>
    <row r="2" spans="2:23" s="29" customFormat="1" ht="22.8" x14ac:dyDescent="0.4">
      <c r="B2" s="30"/>
      <c r="C2" s="30"/>
      <c r="D2" s="30"/>
      <c r="E2" s="28"/>
      <c r="F2" s="74"/>
      <c r="G2" s="74"/>
      <c r="H2" s="74"/>
      <c r="I2" s="74"/>
      <c r="J2" s="75"/>
      <c r="K2" s="75"/>
      <c r="L2" s="75"/>
      <c r="M2" s="75"/>
      <c r="N2" s="75"/>
      <c r="O2" s="75"/>
      <c r="P2" s="76"/>
      <c r="Q2" s="76"/>
      <c r="R2" s="76"/>
      <c r="S2" s="76"/>
      <c r="T2" s="76"/>
      <c r="U2" s="76"/>
      <c r="V2" s="76"/>
      <c r="W2" s="76"/>
    </row>
    <row r="3" spans="2:23" s="29" customFormat="1" ht="22.8" x14ac:dyDescent="0.4">
      <c r="B3" s="30"/>
      <c r="C3" s="30"/>
      <c r="D3" s="30"/>
      <c r="E3" s="28"/>
      <c r="F3" s="74"/>
      <c r="G3" s="75"/>
      <c r="H3" s="75"/>
      <c r="I3" s="75"/>
      <c r="J3" s="75"/>
      <c r="K3" s="72"/>
      <c r="L3" s="72"/>
      <c r="M3" s="75"/>
      <c r="N3" s="75"/>
      <c r="O3" s="75"/>
      <c r="P3" s="76"/>
      <c r="Q3" s="76"/>
      <c r="R3" s="76"/>
      <c r="S3" s="76"/>
      <c r="T3" s="76"/>
      <c r="U3" s="76"/>
      <c r="V3" s="76"/>
      <c r="W3" s="76"/>
    </row>
    <row r="4" spans="2:23" s="29" customFormat="1" ht="22.8" x14ac:dyDescent="0.4">
      <c r="B4" s="30"/>
      <c r="C4" s="30"/>
      <c r="D4" s="28"/>
      <c r="E4" s="28"/>
      <c r="F4" s="74"/>
      <c r="G4" s="75"/>
      <c r="H4" s="75"/>
      <c r="I4" s="75"/>
      <c r="J4" s="75"/>
      <c r="K4" s="72"/>
      <c r="L4" s="72"/>
      <c r="M4" s="75"/>
      <c r="N4" s="75"/>
      <c r="O4" s="75"/>
      <c r="P4" s="76"/>
      <c r="Q4" s="76"/>
      <c r="R4" s="76"/>
      <c r="S4" s="76"/>
      <c r="T4" s="76"/>
      <c r="U4" s="76"/>
      <c r="V4" s="76"/>
      <c r="W4" s="76"/>
    </row>
    <row r="5" spans="2:23" s="29" customFormat="1" ht="12.75" customHeight="1" x14ac:dyDescent="0.4">
      <c r="B5" s="30"/>
      <c r="C5" s="28"/>
      <c r="D5" s="28"/>
      <c r="E5" s="28"/>
      <c r="F5" s="74"/>
      <c r="G5" s="75"/>
      <c r="H5" s="75"/>
      <c r="I5" s="75"/>
      <c r="J5" s="75"/>
      <c r="K5" s="72"/>
      <c r="L5" s="72"/>
      <c r="M5" s="75"/>
      <c r="N5" s="75"/>
      <c r="O5" s="75"/>
      <c r="P5" s="76"/>
      <c r="Q5" s="76"/>
      <c r="R5" s="76"/>
      <c r="S5" s="76"/>
      <c r="T5" s="76"/>
      <c r="U5" s="76"/>
      <c r="V5" s="76"/>
      <c r="W5" s="76"/>
    </row>
    <row r="6" spans="2:23" s="29" customFormat="1" ht="22.8" x14ac:dyDescent="0.4">
      <c r="B6" s="28" t="s">
        <v>310</v>
      </c>
      <c r="D6" s="28"/>
      <c r="E6" s="28"/>
      <c r="F6" s="74"/>
      <c r="G6" s="75"/>
      <c r="H6" s="75"/>
      <c r="I6" s="75"/>
      <c r="J6" s="75"/>
      <c r="K6" s="72"/>
      <c r="L6" s="72"/>
      <c r="M6" s="75"/>
      <c r="N6" s="75"/>
      <c r="O6" s="75"/>
      <c r="P6" s="76"/>
      <c r="Q6" s="76"/>
      <c r="R6" s="76"/>
      <c r="S6" s="76"/>
      <c r="T6" s="76"/>
      <c r="U6" s="76"/>
      <c r="V6" s="76"/>
      <c r="W6" s="76"/>
    </row>
    <row r="7" spans="2:23" ht="22.8" x14ac:dyDescent="0.4">
      <c r="B7" s="78" t="s">
        <v>138</v>
      </c>
    </row>
    <row r="9" spans="2:23" ht="15.6" x14ac:dyDescent="0.3">
      <c r="B9" s="4" t="s">
        <v>139</v>
      </c>
      <c r="C9" s="77" t="s">
        <v>140</v>
      </c>
      <c r="D9" s="5"/>
    </row>
    <row r="10" spans="2:23" s="8" customFormat="1" ht="15.6" x14ac:dyDescent="0.3">
      <c r="B10" s="4"/>
      <c r="C10" s="6"/>
      <c r="D10" s="5"/>
      <c r="E10" s="5"/>
      <c r="F10" s="7"/>
    </row>
    <row r="11" spans="2:23" s="8" customFormat="1" x14ac:dyDescent="0.25">
      <c r="B11" s="4" t="s">
        <v>141</v>
      </c>
      <c r="C11" s="412"/>
      <c r="D11" s="413"/>
      <c r="E11" s="4" t="s">
        <v>142</v>
      </c>
      <c r="F11" s="19"/>
    </row>
    <row r="12" spans="2:23" x14ac:dyDescent="0.25">
      <c r="B12" s="4" t="s">
        <v>143</v>
      </c>
      <c r="C12" s="414"/>
      <c r="D12" s="415"/>
      <c r="F12" s="7"/>
    </row>
    <row r="13" spans="2:23" x14ac:dyDescent="0.25">
      <c r="B13" s="4"/>
      <c r="F13" s="7"/>
    </row>
    <row r="14" spans="2:23" x14ac:dyDescent="0.25">
      <c r="B14" s="4"/>
      <c r="C14" s="9" t="s">
        <v>144</v>
      </c>
      <c r="D14" s="9" t="s">
        <v>145</v>
      </c>
      <c r="F14" s="20"/>
    </row>
    <row r="15" spans="2:23" x14ac:dyDescent="0.25">
      <c r="B15" s="4" t="s">
        <v>146</v>
      </c>
      <c r="C15" s="10"/>
      <c r="D15" s="10"/>
      <c r="E15" s="20" t="str">
        <f>IFERROR(IF(_xlfn.DAYS(Project_einddatum,Project_startdatum)&gt;(365*2),"Let op! U overschrijdt de maximale projectduur van 2 jaar.",""),"")</f>
        <v/>
      </c>
      <c r="F15" s="21"/>
    </row>
    <row r="16" spans="2:23" x14ac:dyDescent="0.25">
      <c r="C16" s="20" t="str">
        <f>IFERROR(IF(Startdatum&gt;Einddatum,"Let op! De startdatum mag niet voor de einddatum liggen.",""),"")</f>
        <v/>
      </c>
      <c r="E16" s="11"/>
      <c r="F16" s="20"/>
    </row>
    <row r="17" spans="2:6" ht="13.8" x14ac:dyDescent="0.25">
      <c r="B17" s="383"/>
      <c r="F17" s="20"/>
    </row>
    <row r="18" spans="2:6" ht="13.8" x14ac:dyDescent="0.25">
      <c r="B18" s="12"/>
      <c r="C18" s="13" t="s">
        <v>147</v>
      </c>
      <c r="D18" s="13" t="s">
        <v>148</v>
      </c>
      <c r="F18" s="112" t="s">
        <v>149</v>
      </c>
    </row>
    <row r="19" spans="2:6" x14ac:dyDescent="0.25">
      <c r="B19" s="14" t="s">
        <v>150</v>
      </c>
      <c r="C19" s="118"/>
      <c r="D19" s="384"/>
      <c r="E19" s="125" t="str">
        <f>IF(AND(C19&gt;0,D19&lt;1),"← Selecteer het type organisatie uit de lijst","")</f>
        <v/>
      </c>
      <c r="F19" s="20" t="s">
        <v>151</v>
      </c>
    </row>
    <row r="20" spans="2:6" x14ac:dyDescent="0.25">
      <c r="B20" s="14" t="s">
        <v>152</v>
      </c>
      <c r="C20" s="118"/>
      <c r="D20" s="384"/>
      <c r="E20" s="125" t="str" cm="1">
        <f t="array" ref="E20">IF(AND(C20&gt;0,D20&lt;1,$E$19:E19=""),"← Selecteer het type organisatie uit de lijst","")</f>
        <v/>
      </c>
      <c r="F20" s="20" t="s">
        <v>152</v>
      </c>
    </row>
    <row r="21" spans="2:6" x14ac:dyDescent="0.25">
      <c r="B21" s="14" t="s">
        <v>153</v>
      </c>
      <c r="C21" s="118"/>
      <c r="D21" s="386"/>
      <c r="E21" s="125" t="str" cm="1">
        <f t="array" ref="E21">IF(AND(C21&gt;0,D21&lt;1,$E$19:E20=""),"← Selecteer het type organisatie uit de lijst","")</f>
        <v/>
      </c>
      <c r="F21" s="20" t="s">
        <v>22</v>
      </c>
    </row>
    <row r="22" spans="2:6" x14ac:dyDescent="0.25">
      <c r="B22" s="14" t="s">
        <v>154</v>
      </c>
      <c r="C22" s="118"/>
      <c r="D22" s="384"/>
      <c r="E22" s="125" t="str" cm="1">
        <f t="array" ref="E22">IF(AND(C22&gt;0,D22&lt;1,$E$19:E21=""),"← Selecteer het type organisatie uit de lijst","")</f>
        <v/>
      </c>
      <c r="F22" s="20" t="s">
        <v>23</v>
      </c>
    </row>
    <row r="23" spans="2:6" x14ac:dyDescent="0.25">
      <c r="B23" s="14" t="s">
        <v>155</v>
      </c>
      <c r="C23" s="118"/>
      <c r="D23" s="384"/>
      <c r="E23" s="125" t="str" cm="1">
        <f t="array" ref="E23">IF(AND(C23&gt;0,D23&lt;1,$E$19:E22=""),"← Selecteer het type organisatie uit de lijst","")</f>
        <v/>
      </c>
      <c r="F23" s="20" t="s">
        <v>24</v>
      </c>
    </row>
    <row r="24" spans="2:6" x14ac:dyDescent="0.25">
      <c r="B24" s="14" t="s">
        <v>156</v>
      </c>
      <c r="C24" s="118"/>
      <c r="D24" s="384"/>
      <c r="E24" s="125" t="str" cm="1">
        <f t="array" ref="E24">IF(AND(C24&gt;0,D24&lt;1,$E$19:E23=""),"← Selecteer het type organisatie uit de lijst","")</f>
        <v/>
      </c>
      <c r="F24" s="20" t="s">
        <v>25</v>
      </c>
    </row>
    <row r="25" spans="2:6" x14ac:dyDescent="0.25">
      <c r="B25" s="14" t="s">
        <v>157</v>
      </c>
      <c r="C25" s="118"/>
      <c r="D25" s="384"/>
      <c r="E25" s="125" t="str" cm="1">
        <f t="array" ref="E25">IF(AND(C25&gt;0,D25&lt;1,$E$19:E24=""),"← Selecteer het type organisatie uit de lijst","")</f>
        <v/>
      </c>
      <c r="F25" s="20" t="s">
        <v>26</v>
      </c>
    </row>
    <row r="26" spans="2:6" x14ac:dyDescent="0.25">
      <c r="B26" s="14" t="s">
        <v>158</v>
      </c>
      <c r="C26" s="118"/>
      <c r="D26" s="384"/>
      <c r="E26" s="125" t="str" cm="1">
        <f t="array" ref="E26">IF(AND(C26&gt;0,D26&lt;1,$E$19:E25=""),"← Selecteer het type organisatie uit de lijst","")</f>
        <v/>
      </c>
      <c r="F26" s="20" t="s">
        <v>27</v>
      </c>
    </row>
    <row r="27" spans="2:6" x14ac:dyDescent="0.25">
      <c r="B27" s="14" t="s">
        <v>159</v>
      </c>
      <c r="C27" s="118"/>
      <c r="D27" s="384"/>
      <c r="E27" s="125" t="str" cm="1">
        <f t="array" ref="E27">IF(AND(C27&gt;0,D27&lt;1,$E$19:E26=""),"← Selecteer het type organisatie uit de lijst","")</f>
        <v/>
      </c>
      <c r="F27" s="20" t="s">
        <v>28</v>
      </c>
    </row>
    <row r="28" spans="2:6" x14ac:dyDescent="0.25">
      <c r="B28" s="14" t="s">
        <v>160</v>
      </c>
      <c r="C28" s="118"/>
      <c r="D28" s="384"/>
      <c r="E28" s="125" t="str" cm="1">
        <f t="array" ref="E28">IF(AND(C28&gt;0,D28&lt;1,$E$19:E27=""),"← Selecteer het type organisatie uit de lijst","")</f>
        <v/>
      </c>
      <c r="F28" s="20" t="s">
        <v>29</v>
      </c>
    </row>
    <row r="29" spans="2:6" x14ac:dyDescent="0.25">
      <c r="B29" s="14" t="s">
        <v>161</v>
      </c>
      <c r="C29" s="118"/>
      <c r="D29" s="384"/>
      <c r="E29" s="125" t="str" cm="1">
        <f t="array" ref="E29">IF(AND(C29&gt;0,D29&lt;1,$E$19:E28=""),"← Selecteer het type organisatie uit de lijst","")</f>
        <v/>
      </c>
      <c r="F29" s="20" t="s">
        <v>30</v>
      </c>
    </row>
    <row r="30" spans="2:6" x14ac:dyDescent="0.25">
      <c r="B30" s="14" t="s">
        <v>162</v>
      </c>
      <c r="C30" s="118"/>
      <c r="D30" s="384"/>
      <c r="E30" s="125" t="str" cm="1">
        <f t="array" ref="E30">IF(AND(C30&gt;0,D30&lt;1,$E$19:E29=""),"← Selecteer het type organisatie uit de lijst","")</f>
        <v/>
      </c>
      <c r="F30" s="20" t="s">
        <v>31</v>
      </c>
    </row>
    <row r="31" spans="2:6" x14ac:dyDescent="0.25">
      <c r="B31" s="14" t="s">
        <v>163</v>
      </c>
      <c r="C31" s="118"/>
      <c r="D31" s="384"/>
      <c r="E31" s="125" t="str" cm="1">
        <f t="array" ref="E31">IF(AND(C31&gt;0,D31&lt;1,$E$19:E30=""),"← Selecteer het type organisatie uit de lijst","")</f>
        <v/>
      </c>
      <c r="F31" s="20" t="s">
        <v>32</v>
      </c>
    </row>
    <row r="32" spans="2:6" x14ac:dyDescent="0.25">
      <c r="B32" s="14" t="s">
        <v>164</v>
      </c>
      <c r="C32" s="118"/>
      <c r="D32" s="384"/>
      <c r="E32" s="125" t="str" cm="1">
        <f t="array" ref="E32">IF(AND(C32&gt;0,D32&lt;1,$E$19:E31=""),"← Selecteer het type organisatie uit de lijst","")</f>
        <v/>
      </c>
      <c r="F32" s="20" t="s">
        <v>33</v>
      </c>
    </row>
    <row r="33" spans="2:6" x14ac:dyDescent="0.25">
      <c r="B33" s="14" t="s">
        <v>165</v>
      </c>
      <c r="C33" s="118"/>
      <c r="D33" s="384"/>
      <c r="E33" s="125" t="str" cm="1">
        <f t="array" ref="E33">IF(AND(C33&gt;0,D33&lt;1,$E$19:E32=""),"← Selecteer het type organisatie uit de lijst","")</f>
        <v/>
      </c>
      <c r="F33" s="20" t="s">
        <v>34</v>
      </c>
    </row>
    <row r="34" spans="2:6" x14ac:dyDescent="0.25">
      <c r="B34" s="14" t="s">
        <v>166</v>
      </c>
      <c r="C34" s="118"/>
      <c r="D34" s="384"/>
      <c r="E34" s="125" t="str" cm="1">
        <f t="array" ref="E34">IF(AND(C34&gt;0,D34&lt;1,$E$19:E33=""),"← Selecteer het type organisatie uit de lijst","")</f>
        <v/>
      </c>
      <c r="F34" s="20" t="s">
        <v>35</v>
      </c>
    </row>
    <row r="35" spans="2:6" x14ac:dyDescent="0.25">
      <c r="B35" s="115" t="s">
        <v>167</v>
      </c>
      <c r="C35" s="119"/>
      <c r="D35" s="116"/>
      <c r="E35" s="125" t="str" cm="1">
        <f t="array" ref="E35">IF(AND(C35&gt;0,D35&lt;1,$E$19:E34=""),"← Selecteer het type organisatie uit de lijst","")</f>
        <v/>
      </c>
      <c r="F35" s="7"/>
    </row>
    <row r="36" spans="2:6" x14ac:dyDescent="0.25">
      <c r="B36" s="117" t="s">
        <v>168</v>
      </c>
      <c r="C36" s="161"/>
      <c r="D36" s="162"/>
      <c r="E36" s="125" t="str" cm="1">
        <f t="array" ref="E36">IF(AND(C36&gt;0,D36&lt;1,$E$19:E35=""),"← Selecteer het type organisatie uit de lijst","")</f>
        <v/>
      </c>
    </row>
    <row r="37" spans="2:6" x14ac:dyDescent="0.25">
      <c r="B37" s="117" t="s">
        <v>169</v>
      </c>
      <c r="C37" s="161"/>
      <c r="D37" s="162"/>
      <c r="E37" s="125" t="str" cm="1">
        <f t="array" ref="E37">IF(AND(C37&gt;0,D37&lt;1,$E$19:E36=""),"← Selecteer het type organisatie uit de lijst","")</f>
        <v/>
      </c>
    </row>
    <row r="38" spans="2:6" x14ac:dyDescent="0.25">
      <c r="B38" s="117" t="s">
        <v>170</v>
      </c>
      <c r="C38" s="161"/>
      <c r="D38" s="162"/>
      <c r="E38" s="125" t="str" cm="1">
        <f t="array" ref="E38">IF(AND(C38&gt;0,D38&lt;1,$E$19:E37=""),"← Selecteer het type organisatie uit de lijst","")</f>
        <v/>
      </c>
    </row>
    <row r="39" spans="2:6" x14ac:dyDescent="0.25">
      <c r="B39" s="117" t="s">
        <v>171</v>
      </c>
      <c r="C39" s="161"/>
      <c r="D39" s="162"/>
      <c r="E39" s="125" t="str" cm="1">
        <f t="array" ref="E39">IF(AND(C39&gt;0,D39&lt;1,$E$19:E38=""),"← Selecteer het type organisatie uit de lijst","")</f>
        <v/>
      </c>
    </row>
    <row r="40" spans="2:6" x14ac:dyDescent="0.25">
      <c r="E40" s="17"/>
    </row>
    <row r="41" spans="2:6" x14ac:dyDescent="0.25">
      <c r="E41" s="16"/>
    </row>
    <row r="42" spans="2:6" x14ac:dyDescent="0.25">
      <c r="E42" s="16"/>
    </row>
    <row r="43" spans="2:6" x14ac:dyDescent="0.25">
      <c r="D43" s="385"/>
    </row>
    <row r="44" spans="2:6" x14ac:dyDescent="0.25">
      <c r="B44" s="18"/>
    </row>
    <row r="45" spans="2:6" x14ac:dyDescent="0.25">
      <c r="B45" s="18"/>
    </row>
    <row r="46" spans="2:6" x14ac:dyDescent="0.25">
      <c r="B46" s="18"/>
    </row>
    <row r="47" spans="2:6" x14ac:dyDescent="0.25">
      <c r="D47" s="15"/>
      <c r="E47" s="15"/>
    </row>
  </sheetData>
  <sheetProtection algorithmName="SHA-512" hashValue="sq7e+HFJJ1RNdnVDF7+91zua3pOV+Dq69WWRwlLCeCZSzeTI6vVE0Djq3u+LhS22AEx9zINZN+0LLQ59AwUixQ==" saltValue="WfXetBndrFJi7RrpeReDsQ==" spinCount="100000" sheet="1" objects="1" scenarios="1"/>
  <mergeCells count="3">
    <mergeCell ref="B1:D1"/>
    <mergeCell ref="C11:D11"/>
    <mergeCell ref="C12:D12"/>
  </mergeCells>
  <dataValidations count="6">
    <dataValidation type="list" allowBlank="1" showInputMessage="1" showErrorMessage="1" sqref="D36:D39" xr:uid="{32C8C94D-B092-4B69-8159-BDD51DC7DDAB}">
      <formula1>Organisatietype_sponsoren</formula1>
    </dataValidation>
    <dataValidation type="list" allowBlank="1" showInputMessage="1" showErrorMessage="1" sqref="D19:D34" xr:uid="{650D8987-4086-4885-829B-1B59B0F26EE8}">
      <formula1>Organisatietype</formula1>
    </dataValidation>
    <dataValidation type="list" allowBlank="1" showInputMessage="1" showErrorMessage="1" sqref="C11:D11" xr:uid="{5D3AD144-6368-44C7-A3D9-B711298E486D}">
      <formula1>Naamregeling</formula1>
    </dataValidation>
    <dataValidation type="list" allowBlank="1" showInputMessage="1" showErrorMessage="1" promptTitle="Naam regeling" prompt="Kies uit de lijst de naam van de regeling (door rechts op het pijltje te drukken ontvouwt zich een lijst met selectiemogelijkheden)." sqref="WVG983040:WVH983040 IT11:IU11 SP11:SQ11 ACL11:ACM11 AMH11:AMI11 AWD11:AWE11 BFZ11:BGA11 BPV11:BPW11 BZR11:BZS11 CJN11:CJO11 CTJ11:CTK11 DDF11:DDG11 DNB11:DNC11 DWX11:DWY11 EGT11:EGU11 EQP11:EQQ11 FAL11:FAM11 FKH11:FKI11 FUD11:FUE11 GDZ11:GEA11 GNV11:GNW11 GXR11:GXS11 HHN11:HHO11 HRJ11:HRK11 IBF11:IBG11 ILB11:ILC11 IUX11:IUY11 JET11:JEU11 JOP11:JOQ11 JYL11:JYM11 KIH11:KII11 KSD11:KSE11 LBZ11:LCA11 LLV11:LLW11 LVR11:LVS11 MFN11:MFO11 MPJ11:MPK11 MZF11:MZG11 NJB11:NJC11 NSX11:NSY11 OCT11:OCU11 OMP11:OMQ11 OWL11:OWM11 PGH11:PGI11 PQD11:PQE11 PZZ11:QAA11 QJV11:QJW11 QTR11:QTS11 RDN11:RDO11 RNJ11:RNK11 RXF11:RXG11 SHB11:SHC11 SQX11:SQY11 TAT11:TAU11 TKP11:TKQ11 TUL11:TUM11 UEH11:UEI11 UOD11:UOE11 UXZ11:UYA11 VHV11:VHW11 VRR11:VRS11 WBN11:WBO11 WLJ11:WLK11 WVF11:WVG11 C65536:D65536 IU65536:IV65536 SQ65536:SR65536 ACM65536:ACN65536 AMI65536:AMJ65536 AWE65536:AWF65536 BGA65536:BGB65536 BPW65536:BPX65536 BZS65536:BZT65536 CJO65536:CJP65536 CTK65536:CTL65536 DDG65536:DDH65536 DNC65536:DND65536 DWY65536:DWZ65536 EGU65536:EGV65536 EQQ65536:EQR65536 FAM65536:FAN65536 FKI65536:FKJ65536 FUE65536:FUF65536 GEA65536:GEB65536 GNW65536:GNX65536 GXS65536:GXT65536 HHO65536:HHP65536 HRK65536:HRL65536 IBG65536:IBH65536 ILC65536:ILD65536 IUY65536:IUZ65536 JEU65536:JEV65536 JOQ65536:JOR65536 JYM65536:JYN65536 KII65536:KIJ65536 KSE65536:KSF65536 LCA65536:LCB65536 LLW65536:LLX65536 LVS65536:LVT65536 MFO65536:MFP65536 MPK65536:MPL65536 MZG65536:MZH65536 NJC65536:NJD65536 NSY65536:NSZ65536 OCU65536:OCV65536 OMQ65536:OMR65536 OWM65536:OWN65536 PGI65536:PGJ65536 PQE65536:PQF65536 QAA65536:QAB65536 QJW65536:QJX65536 QTS65536:QTT65536 RDO65536:RDP65536 RNK65536:RNL65536 RXG65536:RXH65536 SHC65536:SHD65536 SQY65536:SQZ65536 TAU65536:TAV65536 TKQ65536:TKR65536 TUM65536:TUN65536 UEI65536:UEJ65536 UOE65536:UOF65536 UYA65536:UYB65536 VHW65536:VHX65536 VRS65536:VRT65536 WBO65536:WBP65536 WLK65536:WLL65536 WVG65536:WVH65536 C131072:D131072 IU131072:IV131072 SQ131072:SR131072 ACM131072:ACN131072 AMI131072:AMJ131072 AWE131072:AWF131072 BGA131072:BGB131072 BPW131072:BPX131072 BZS131072:BZT131072 CJO131072:CJP131072 CTK131072:CTL131072 DDG131072:DDH131072 DNC131072:DND131072 DWY131072:DWZ131072 EGU131072:EGV131072 EQQ131072:EQR131072 FAM131072:FAN131072 FKI131072:FKJ131072 FUE131072:FUF131072 GEA131072:GEB131072 GNW131072:GNX131072 GXS131072:GXT131072 HHO131072:HHP131072 HRK131072:HRL131072 IBG131072:IBH131072 ILC131072:ILD131072 IUY131072:IUZ131072 JEU131072:JEV131072 JOQ131072:JOR131072 JYM131072:JYN131072 KII131072:KIJ131072 KSE131072:KSF131072 LCA131072:LCB131072 LLW131072:LLX131072 LVS131072:LVT131072 MFO131072:MFP131072 MPK131072:MPL131072 MZG131072:MZH131072 NJC131072:NJD131072 NSY131072:NSZ131072 OCU131072:OCV131072 OMQ131072:OMR131072 OWM131072:OWN131072 PGI131072:PGJ131072 PQE131072:PQF131072 QAA131072:QAB131072 QJW131072:QJX131072 QTS131072:QTT131072 RDO131072:RDP131072 RNK131072:RNL131072 RXG131072:RXH131072 SHC131072:SHD131072 SQY131072:SQZ131072 TAU131072:TAV131072 TKQ131072:TKR131072 TUM131072:TUN131072 UEI131072:UEJ131072 UOE131072:UOF131072 UYA131072:UYB131072 VHW131072:VHX131072 VRS131072:VRT131072 WBO131072:WBP131072 WLK131072:WLL131072 WVG131072:WVH131072 C196608:D196608 IU196608:IV196608 SQ196608:SR196608 ACM196608:ACN196608 AMI196608:AMJ196608 AWE196608:AWF196608 BGA196608:BGB196608 BPW196608:BPX196608 BZS196608:BZT196608 CJO196608:CJP196608 CTK196608:CTL196608 DDG196608:DDH196608 DNC196608:DND196608 DWY196608:DWZ196608 EGU196608:EGV196608 EQQ196608:EQR196608 FAM196608:FAN196608 FKI196608:FKJ196608 FUE196608:FUF196608 GEA196608:GEB196608 GNW196608:GNX196608 GXS196608:GXT196608 HHO196608:HHP196608 HRK196608:HRL196608 IBG196608:IBH196608 ILC196608:ILD196608 IUY196608:IUZ196608 JEU196608:JEV196608 JOQ196608:JOR196608 JYM196608:JYN196608 KII196608:KIJ196608 KSE196608:KSF196608 LCA196608:LCB196608 LLW196608:LLX196608 LVS196608:LVT196608 MFO196608:MFP196608 MPK196608:MPL196608 MZG196608:MZH196608 NJC196608:NJD196608 NSY196608:NSZ196608 OCU196608:OCV196608 OMQ196608:OMR196608 OWM196608:OWN196608 PGI196608:PGJ196608 PQE196608:PQF196608 QAA196608:QAB196608 QJW196608:QJX196608 QTS196608:QTT196608 RDO196608:RDP196608 RNK196608:RNL196608 RXG196608:RXH196608 SHC196608:SHD196608 SQY196608:SQZ196608 TAU196608:TAV196608 TKQ196608:TKR196608 TUM196608:TUN196608 UEI196608:UEJ196608 UOE196608:UOF196608 UYA196608:UYB196608 VHW196608:VHX196608 VRS196608:VRT196608 WBO196608:WBP196608 WLK196608:WLL196608 WVG196608:WVH196608 C262144:D262144 IU262144:IV262144 SQ262144:SR262144 ACM262144:ACN262144 AMI262144:AMJ262144 AWE262144:AWF262144 BGA262144:BGB262144 BPW262144:BPX262144 BZS262144:BZT262144 CJO262144:CJP262144 CTK262144:CTL262144 DDG262144:DDH262144 DNC262144:DND262144 DWY262144:DWZ262144 EGU262144:EGV262144 EQQ262144:EQR262144 FAM262144:FAN262144 FKI262144:FKJ262144 FUE262144:FUF262144 GEA262144:GEB262144 GNW262144:GNX262144 GXS262144:GXT262144 HHO262144:HHP262144 HRK262144:HRL262144 IBG262144:IBH262144 ILC262144:ILD262144 IUY262144:IUZ262144 JEU262144:JEV262144 JOQ262144:JOR262144 JYM262144:JYN262144 KII262144:KIJ262144 KSE262144:KSF262144 LCA262144:LCB262144 LLW262144:LLX262144 LVS262144:LVT262144 MFO262144:MFP262144 MPK262144:MPL262144 MZG262144:MZH262144 NJC262144:NJD262144 NSY262144:NSZ262144 OCU262144:OCV262144 OMQ262144:OMR262144 OWM262144:OWN262144 PGI262144:PGJ262144 PQE262144:PQF262144 QAA262144:QAB262144 QJW262144:QJX262144 QTS262144:QTT262144 RDO262144:RDP262144 RNK262144:RNL262144 RXG262144:RXH262144 SHC262144:SHD262144 SQY262144:SQZ262144 TAU262144:TAV262144 TKQ262144:TKR262144 TUM262144:TUN262144 UEI262144:UEJ262144 UOE262144:UOF262144 UYA262144:UYB262144 VHW262144:VHX262144 VRS262144:VRT262144 WBO262144:WBP262144 WLK262144:WLL262144 WVG262144:WVH262144 C327680:D327680 IU327680:IV327680 SQ327680:SR327680 ACM327680:ACN327680 AMI327680:AMJ327680 AWE327680:AWF327680 BGA327680:BGB327680 BPW327680:BPX327680 BZS327680:BZT327680 CJO327680:CJP327680 CTK327680:CTL327680 DDG327680:DDH327680 DNC327680:DND327680 DWY327680:DWZ327680 EGU327680:EGV327680 EQQ327680:EQR327680 FAM327680:FAN327680 FKI327680:FKJ327680 FUE327680:FUF327680 GEA327680:GEB327680 GNW327680:GNX327680 GXS327680:GXT327680 HHO327680:HHP327680 HRK327680:HRL327680 IBG327680:IBH327680 ILC327680:ILD327680 IUY327680:IUZ327680 JEU327680:JEV327680 JOQ327680:JOR327680 JYM327680:JYN327680 KII327680:KIJ327680 KSE327680:KSF327680 LCA327680:LCB327680 LLW327680:LLX327680 LVS327680:LVT327680 MFO327680:MFP327680 MPK327680:MPL327680 MZG327680:MZH327680 NJC327680:NJD327680 NSY327680:NSZ327680 OCU327680:OCV327680 OMQ327680:OMR327680 OWM327680:OWN327680 PGI327680:PGJ327680 PQE327680:PQF327680 QAA327680:QAB327680 QJW327680:QJX327680 QTS327680:QTT327680 RDO327680:RDP327680 RNK327680:RNL327680 RXG327680:RXH327680 SHC327680:SHD327680 SQY327680:SQZ327680 TAU327680:TAV327680 TKQ327680:TKR327680 TUM327680:TUN327680 UEI327680:UEJ327680 UOE327680:UOF327680 UYA327680:UYB327680 VHW327680:VHX327680 VRS327680:VRT327680 WBO327680:WBP327680 WLK327680:WLL327680 WVG327680:WVH327680 C393216:D393216 IU393216:IV393216 SQ393216:SR393216 ACM393216:ACN393216 AMI393216:AMJ393216 AWE393216:AWF393216 BGA393216:BGB393216 BPW393216:BPX393216 BZS393216:BZT393216 CJO393216:CJP393216 CTK393216:CTL393216 DDG393216:DDH393216 DNC393216:DND393216 DWY393216:DWZ393216 EGU393216:EGV393216 EQQ393216:EQR393216 FAM393216:FAN393216 FKI393216:FKJ393216 FUE393216:FUF393216 GEA393216:GEB393216 GNW393216:GNX393216 GXS393216:GXT393216 HHO393216:HHP393216 HRK393216:HRL393216 IBG393216:IBH393216 ILC393216:ILD393216 IUY393216:IUZ393216 JEU393216:JEV393216 JOQ393216:JOR393216 JYM393216:JYN393216 KII393216:KIJ393216 KSE393216:KSF393216 LCA393216:LCB393216 LLW393216:LLX393216 LVS393216:LVT393216 MFO393216:MFP393216 MPK393216:MPL393216 MZG393216:MZH393216 NJC393216:NJD393216 NSY393216:NSZ393216 OCU393216:OCV393216 OMQ393216:OMR393216 OWM393216:OWN393216 PGI393216:PGJ393216 PQE393216:PQF393216 QAA393216:QAB393216 QJW393216:QJX393216 QTS393216:QTT393216 RDO393216:RDP393216 RNK393216:RNL393216 RXG393216:RXH393216 SHC393216:SHD393216 SQY393216:SQZ393216 TAU393216:TAV393216 TKQ393216:TKR393216 TUM393216:TUN393216 UEI393216:UEJ393216 UOE393216:UOF393216 UYA393216:UYB393216 VHW393216:VHX393216 VRS393216:VRT393216 WBO393216:WBP393216 WLK393216:WLL393216 WVG393216:WVH393216 C458752:D458752 IU458752:IV458752 SQ458752:SR458752 ACM458752:ACN458752 AMI458752:AMJ458752 AWE458752:AWF458752 BGA458752:BGB458752 BPW458752:BPX458752 BZS458752:BZT458752 CJO458752:CJP458752 CTK458752:CTL458752 DDG458752:DDH458752 DNC458752:DND458752 DWY458752:DWZ458752 EGU458752:EGV458752 EQQ458752:EQR458752 FAM458752:FAN458752 FKI458752:FKJ458752 FUE458752:FUF458752 GEA458752:GEB458752 GNW458752:GNX458752 GXS458752:GXT458752 HHO458752:HHP458752 HRK458752:HRL458752 IBG458752:IBH458752 ILC458752:ILD458752 IUY458752:IUZ458752 JEU458752:JEV458752 JOQ458752:JOR458752 JYM458752:JYN458752 KII458752:KIJ458752 KSE458752:KSF458752 LCA458752:LCB458752 LLW458752:LLX458752 LVS458752:LVT458752 MFO458752:MFP458752 MPK458752:MPL458752 MZG458752:MZH458752 NJC458752:NJD458752 NSY458752:NSZ458752 OCU458752:OCV458752 OMQ458752:OMR458752 OWM458752:OWN458752 PGI458752:PGJ458752 PQE458752:PQF458752 QAA458752:QAB458752 QJW458752:QJX458752 QTS458752:QTT458752 RDO458752:RDP458752 RNK458752:RNL458752 RXG458752:RXH458752 SHC458752:SHD458752 SQY458752:SQZ458752 TAU458752:TAV458752 TKQ458752:TKR458752 TUM458752:TUN458752 UEI458752:UEJ458752 UOE458752:UOF458752 UYA458752:UYB458752 VHW458752:VHX458752 VRS458752:VRT458752 WBO458752:WBP458752 WLK458752:WLL458752 WVG458752:WVH458752 C524288:D524288 IU524288:IV524288 SQ524288:SR524288 ACM524288:ACN524288 AMI524288:AMJ524288 AWE524288:AWF524288 BGA524288:BGB524288 BPW524288:BPX524288 BZS524288:BZT524288 CJO524288:CJP524288 CTK524288:CTL524288 DDG524288:DDH524288 DNC524288:DND524288 DWY524288:DWZ524288 EGU524288:EGV524288 EQQ524288:EQR524288 FAM524288:FAN524288 FKI524288:FKJ524288 FUE524288:FUF524288 GEA524288:GEB524288 GNW524288:GNX524288 GXS524288:GXT524288 HHO524288:HHP524288 HRK524288:HRL524288 IBG524288:IBH524288 ILC524288:ILD524288 IUY524288:IUZ524288 JEU524288:JEV524288 JOQ524288:JOR524288 JYM524288:JYN524288 KII524288:KIJ524288 KSE524288:KSF524288 LCA524288:LCB524288 LLW524288:LLX524288 LVS524288:LVT524288 MFO524288:MFP524288 MPK524288:MPL524288 MZG524288:MZH524288 NJC524288:NJD524288 NSY524288:NSZ524288 OCU524288:OCV524288 OMQ524288:OMR524288 OWM524288:OWN524288 PGI524288:PGJ524288 PQE524288:PQF524288 QAA524288:QAB524288 QJW524288:QJX524288 QTS524288:QTT524288 RDO524288:RDP524288 RNK524288:RNL524288 RXG524288:RXH524288 SHC524288:SHD524288 SQY524288:SQZ524288 TAU524288:TAV524288 TKQ524288:TKR524288 TUM524288:TUN524288 UEI524288:UEJ524288 UOE524288:UOF524288 UYA524288:UYB524288 VHW524288:VHX524288 VRS524288:VRT524288 WBO524288:WBP524288 WLK524288:WLL524288 WVG524288:WVH524288 C589824:D589824 IU589824:IV589824 SQ589824:SR589824 ACM589824:ACN589824 AMI589824:AMJ589824 AWE589824:AWF589824 BGA589824:BGB589824 BPW589824:BPX589824 BZS589824:BZT589824 CJO589824:CJP589824 CTK589824:CTL589824 DDG589824:DDH589824 DNC589824:DND589824 DWY589824:DWZ589824 EGU589824:EGV589824 EQQ589824:EQR589824 FAM589824:FAN589824 FKI589824:FKJ589824 FUE589824:FUF589824 GEA589824:GEB589824 GNW589824:GNX589824 GXS589824:GXT589824 HHO589824:HHP589824 HRK589824:HRL589824 IBG589824:IBH589824 ILC589824:ILD589824 IUY589824:IUZ589824 JEU589824:JEV589824 JOQ589824:JOR589824 JYM589824:JYN589824 KII589824:KIJ589824 KSE589824:KSF589824 LCA589824:LCB589824 LLW589824:LLX589824 LVS589824:LVT589824 MFO589824:MFP589824 MPK589824:MPL589824 MZG589824:MZH589824 NJC589824:NJD589824 NSY589824:NSZ589824 OCU589824:OCV589824 OMQ589824:OMR589824 OWM589824:OWN589824 PGI589824:PGJ589824 PQE589824:PQF589824 QAA589824:QAB589824 QJW589824:QJX589824 QTS589824:QTT589824 RDO589824:RDP589824 RNK589824:RNL589824 RXG589824:RXH589824 SHC589824:SHD589824 SQY589824:SQZ589824 TAU589824:TAV589824 TKQ589824:TKR589824 TUM589824:TUN589824 UEI589824:UEJ589824 UOE589824:UOF589824 UYA589824:UYB589824 VHW589824:VHX589824 VRS589824:VRT589824 WBO589824:WBP589824 WLK589824:WLL589824 WVG589824:WVH589824 C655360:D655360 IU655360:IV655360 SQ655360:SR655360 ACM655360:ACN655360 AMI655360:AMJ655360 AWE655360:AWF655360 BGA655360:BGB655360 BPW655360:BPX655360 BZS655360:BZT655360 CJO655360:CJP655360 CTK655360:CTL655360 DDG655360:DDH655360 DNC655360:DND655360 DWY655360:DWZ655360 EGU655360:EGV655360 EQQ655360:EQR655360 FAM655360:FAN655360 FKI655360:FKJ655360 FUE655360:FUF655360 GEA655360:GEB655360 GNW655360:GNX655360 GXS655360:GXT655360 HHO655360:HHP655360 HRK655360:HRL655360 IBG655360:IBH655360 ILC655360:ILD655360 IUY655360:IUZ655360 JEU655360:JEV655360 JOQ655360:JOR655360 JYM655360:JYN655360 KII655360:KIJ655360 KSE655360:KSF655360 LCA655360:LCB655360 LLW655360:LLX655360 LVS655360:LVT655360 MFO655360:MFP655360 MPK655360:MPL655360 MZG655360:MZH655360 NJC655360:NJD655360 NSY655360:NSZ655360 OCU655360:OCV655360 OMQ655360:OMR655360 OWM655360:OWN655360 PGI655360:PGJ655360 PQE655360:PQF655360 QAA655360:QAB655360 QJW655360:QJX655360 QTS655360:QTT655360 RDO655360:RDP655360 RNK655360:RNL655360 RXG655360:RXH655360 SHC655360:SHD655360 SQY655360:SQZ655360 TAU655360:TAV655360 TKQ655360:TKR655360 TUM655360:TUN655360 UEI655360:UEJ655360 UOE655360:UOF655360 UYA655360:UYB655360 VHW655360:VHX655360 VRS655360:VRT655360 WBO655360:WBP655360 WLK655360:WLL655360 WVG655360:WVH655360 C720896:D720896 IU720896:IV720896 SQ720896:SR720896 ACM720896:ACN720896 AMI720896:AMJ720896 AWE720896:AWF720896 BGA720896:BGB720896 BPW720896:BPX720896 BZS720896:BZT720896 CJO720896:CJP720896 CTK720896:CTL720896 DDG720896:DDH720896 DNC720896:DND720896 DWY720896:DWZ720896 EGU720896:EGV720896 EQQ720896:EQR720896 FAM720896:FAN720896 FKI720896:FKJ720896 FUE720896:FUF720896 GEA720896:GEB720896 GNW720896:GNX720896 GXS720896:GXT720896 HHO720896:HHP720896 HRK720896:HRL720896 IBG720896:IBH720896 ILC720896:ILD720896 IUY720896:IUZ720896 JEU720896:JEV720896 JOQ720896:JOR720896 JYM720896:JYN720896 KII720896:KIJ720896 KSE720896:KSF720896 LCA720896:LCB720896 LLW720896:LLX720896 LVS720896:LVT720896 MFO720896:MFP720896 MPK720896:MPL720896 MZG720896:MZH720896 NJC720896:NJD720896 NSY720896:NSZ720896 OCU720896:OCV720896 OMQ720896:OMR720896 OWM720896:OWN720896 PGI720896:PGJ720896 PQE720896:PQF720896 QAA720896:QAB720896 QJW720896:QJX720896 QTS720896:QTT720896 RDO720896:RDP720896 RNK720896:RNL720896 RXG720896:RXH720896 SHC720896:SHD720896 SQY720896:SQZ720896 TAU720896:TAV720896 TKQ720896:TKR720896 TUM720896:TUN720896 UEI720896:UEJ720896 UOE720896:UOF720896 UYA720896:UYB720896 VHW720896:VHX720896 VRS720896:VRT720896 WBO720896:WBP720896 WLK720896:WLL720896 WVG720896:WVH720896 C786432:D786432 IU786432:IV786432 SQ786432:SR786432 ACM786432:ACN786432 AMI786432:AMJ786432 AWE786432:AWF786432 BGA786432:BGB786432 BPW786432:BPX786432 BZS786432:BZT786432 CJO786432:CJP786432 CTK786432:CTL786432 DDG786432:DDH786432 DNC786432:DND786432 DWY786432:DWZ786432 EGU786432:EGV786432 EQQ786432:EQR786432 FAM786432:FAN786432 FKI786432:FKJ786432 FUE786432:FUF786432 GEA786432:GEB786432 GNW786432:GNX786432 GXS786432:GXT786432 HHO786432:HHP786432 HRK786432:HRL786432 IBG786432:IBH786432 ILC786432:ILD786432 IUY786432:IUZ786432 JEU786432:JEV786432 JOQ786432:JOR786432 JYM786432:JYN786432 KII786432:KIJ786432 KSE786432:KSF786432 LCA786432:LCB786432 LLW786432:LLX786432 LVS786432:LVT786432 MFO786432:MFP786432 MPK786432:MPL786432 MZG786432:MZH786432 NJC786432:NJD786432 NSY786432:NSZ786432 OCU786432:OCV786432 OMQ786432:OMR786432 OWM786432:OWN786432 PGI786432:PGJ786432 PQE786432:PQF786432 QAA786432:QAB786432 QJW786432:QJX786432 QTS786432:QTT786432 RDO786432:RDP786432 RNK786432:RNL786432 RXG786432:RXH786432 SHC786432:SHD786432 SQY786432:SQZ786432 TAU786432:TAV786432 TKQ786432:TKR786432 TUM786432:TUN786432 UEI786432:UEJ786432 UOE786432:UOF786432 UYA786432:UYB786432 VHW786432:VHX786432 VRS786432:VRT786432 WBO786432:WBP786432 WLK786432:WLL786432 WVG786432:WVH786432 C851968:D851968 IU851968:IV851968 SQ851968:SR851968 ACM851968:ACN851968 AMI851968:AMJ851968 AWE851968:AWF851968 BGA851968:BGB851968 BPW851968:BPX851968 BZS851968:BZT851968 CJO851968:CJP851968 CTK851968:CTL851968 DDG851968:DDH851968 DNC851968:DND851968 DWY851968:DWZ851968 EGU851968:EGV851968 EQQ851968:EQR851968 FAM851968:FAN851968 FKI851968:FKJ851968 FUE851968:FUF851968 GEA851968:GEB851968 GNW851968:GNX851968 GXS851968:GXT851968 HHO851968:HHP851968 HRK851968:HRL851968 IBG851968:IBH851968 ILC851968:ILD851968 IUY851968:IUZ851968 JEU851968:JEV851968 JOQ851968:JOR851968 JYM851968:JYN851968 KII851968:KIJ851968 KSE851968:KSF851968 LCA851968:LCB851968 LLW851968:LLX851968 LVS851968:LVT851968 MFO851968:MFP851968 MPK851968:MPL851968 MZG851968:MZH851968 NJC851968:NJD851968 NSY851968:NSZ851968 OCU851968:OCV851968 OMQ851968:OMR851968 OWM851968:OWN851968 PGI851968:PGJ851968 PQE851968:PQF851968 QAA851968:QAB851968 QJW851968:QJX851968 QTS851968:QTT851968 RDO851968:RDP851968 RNK851968:RNL851968 RXG851968:RXH851968 SHC851968:SHD851968 SQY851968:SQZ851968 TAU851968:TAV851968 TKQ851968:TKR851968 TUM851968:TUN851968 UEI851968:UEJ851968 UOE851968:UOF851968 UYA851968:UYB851968 VHW851968:VHX851968 VRS851968:VRT851968 WBO851968:WBP851968 WLK851968:WLL851968 WVG851968:WVH851968 C917504:D917504 IU917504:IV917504 SQ917504:SR917504 ACM917504:ACN917504 AMI917504:AMJ917504 AWE917504:AWF917504 BGA917504:BGB917504 BPW917504:BPX917504 BZS917504:BZT917504 CJO917504:CJP917504 CTK917504:CTL917504 DDG917504:DDH917504 DNC917504:DND917504 DWY917504:DWZ917504 EGU917504:EGV917504 EQQ917504:EQR917504 FAM917504:FAN917504 FKI917504:FKJ917504 FUE917504:FUF917504 GEA917504:GEB917504 GNW917504:GNX917504 GXS917504:GXT917504 HHO917504:HHP917504 HRK917504:HRL917504 IBG917504:IBH917504 ILC917504:ILD917504 IUY917504:IUZ917504 JEU917504:JEV917504 JOQ917504:JOR917504 JYM917504:JYN917504 KII917504:KIJ917504 KSE917504:KSF917504 LCA917504:LCB917504 LLW917504:LLX917504 LVS917504:LVT917504 MFO917504:MFP917504 MPK917504:MPL917504 MZG917504:MZH917504 NJC917504:NJD917504 NSY917504:NSZ917504 OCU917504:OCV917504 OMQ917504:OMR917504 OWM917504:OWN917504 PGI917504:PGJ917504 PQE917504:PQF917504 QAA917504:QAB917504 QJW917504:QJX917504 QTS917504:QTT917504 RDO917504:RDP917504 RNK917504:RNL917504 RXG917504:RXH917504 SHC917504:SHD917504 SQY917504:SQZ917504 TAU917504:TAV917504 TKQ917504:TKR917504 TUM917504:TUN917504 UEI917504:UEJ917504 UOE917504:UOF917504 UYA917504:UYB917504 VHW917504:VHX917504 VRS917504:VRT917504 WBO917504:WBP917504 WLK917504:WLL917504 WVG917504:WVH917504 C983040:D983040 IU983040:IV983040 SQ983040:SR983040 ACM983040:ACN983040 AMI983040:AMJ983040 AWE983040:AWF983040 BGA983040:BGB983040 BPW983040:BPX983040 BZS983040:BZT983040 CJO983040:CJP983040 CTK983040:CTL983040 DDG983040:DDH983040 DNC983040:DND983040 DWY983040:DWZ983040 EGU983040:EGV983040 EQQ983040:EQR983040 FAM983040:FAN983040 FKI983040:FKJ983040 FUE983040:FUF983040 GEA983040:GEB983040 GNW983040:GNX983040 GXS983040:GXT983040 HHO983040:HHP983040 HRK983040:HRL983040 IBG983040:IBH983040 ILC983040:ILD983040 IUY983040:IUZ983040 JEU983040:JEV983040 JOQ983040:JOR983040 JYM983040:JYN983040 KII983040:KIJ983040 KSE983040:KSF983040 LCA983040:LCB983040 LLW983040:LLX983040 LVS983040:LVT983040 MFO983040:MFP983040 MPK983040:MPL983040 MZG983040:MZH983040 NJC983040:NJD983040 NSY983040:NSZ983040 OCU983040:OCV983040 OMQ983040:OMR983040 OWM983040:OWN983040 PGI983040:PGJ983040 PQE983040:PQF983040 QAA983040:QAB983040 QJW983040:QJX983040 QTS983040:QTT983040 RDO983040:RDP983040 RNK983040:RNL983040 RXG983040:RXH983040 SHC983040:SHD983040 SQY983040:SQZ983040 TAU983040:TAV983040 TKQ983040:TKR983040 TUM983040:TUN983040 UEI983040:UEJ983040 UOE983040:UOF983040 UYA983040:UYB983040 VHW983040:VHX983040 VRS983040:VRT983040 WBO983040:WBP983040 WLK983040:WLL983040" xr:uid="{3DD8705B-FFC1-460A-A6C9-C2CAF831AB7B}">
      <formula1>Naamregeling</formula1>
    </dataValidation>
    <dataValidation allowBlank="1" sqref="E65546:E65570 IW65546:IW65570 SS65546:SS65570 ACO65546:ACO65570 AMK65546:AMK65570 AWG65546:AWG65570 BGC65546:BGC65570 BPY65546:BPY65570 BZU65546:BZU65570 CJQ65546:CJQ65570 CTM65546:CTM65570 DDI65546:DDI65570 DNE65546:DNE65570 DXA65546:DXA65570 EGW65546:EGW65570 EQS65546:EQS65570 FAO65546:FAO65570 FKK65546:FKK65570 FUG65546:FUG65570 GEC65546:GEC65570 GNY65546:GNY65570 GXU65546:GXU65570 HHQ65546:HHQ65570 HRM65546:HRM65570 IBI65546:IBI65570 ILE65546:ILE65570 IVA65546:IVA65570 JEW65546:JEW65570 JOS65546:JOS65570 JYO65546:JYO65570 KIK65546:KIK65570 KSG65546:KSG65570 LCC65546:LCC65570 LLY65546:LLY65570 LVU65546:LVU65570 MFQ65546:MFQ65570 MPM65546:MPM65570 MZI65546:MZI65570 NJE65546:NJE65570 NTA65546:NTA65570 OCW65546:OCW65570 OMS65546:OMS65570 OWO65546:OWO65570 PGK65546:PGK65570 PQG65546:PQG65570 QAC65546:QAC65570 QJY65546:QJY65570 QTU65546:QTU65570 RDQ65546:RDQ65570 RNM65546:RNM65570 RXI65546:RXI65570 SHE65546:SHE65570 SRA65546:SRA65570 TAW65546:TAW65570 TKS65546:TKS65570 TUO65546:TUO65570 UEK65546:UEK65570 UOG65546:UOG65570 UYC65546:UYC65570 VHY65546:VHY65570 VRU65546:VRU65570 WBQ65546:WBQ65570 WLM65546:WLM65570 WVI65546:WVI65570 E131082:E131106 IW131082:IW131106 SS131082:SS131106 ACO131082:ACO131106 AMK131082:AMK131106 AWG131082:AWG131106 BGC131082:BGC131106 BPY131082:BPY131106 BZU131082:BZU131106 CJQ131082:CJQ131106 CTM131082:CTM131106 DDI131082:DDI131106 DNE131082:DNE131106 DXA131082:DXA131106 EGW131082:EGW131106 EQS131082:EQS131106 FAO131082:FAO131106 FKK131082:FKK131106 FUG131082:FUG131106 GEC131082:GEC131106 GNY131082:GNY131106 GXU131082:GXU131106 HHQ131082:HHQ131106 HRM131082:HRM131106 IBI131082:IBI131106 ILE131082:ILE131106 IVA131082:IVA131106 JEW131082:JEW131106 JOS131082:JOS131106 JYO131082:JYO131106 KIK131082:KIK131106 KSG131082:KSG131106 LCC131082:LCC131106 LLY131082:LLY131106 LVU131082:LVU131106 MFQ131082:MFQ131106 MPM131082:MPM131106 MZI131082:MZI131106 NJE131082:NJE131106 NTA131082:NTA131106 OCW131082:OCW131106 OMS131082:OMS131106 OWO131082:OWO131106 PGK131082:PGK131106 PQG131082:PQG131106 QAC131082:QAC131106 QJY131082:QJY131106 QTU131082:QTU131106 RDQ131082:RDQ131106 RNM131082:RNM131106 RXI131082:RXI131106 SHE131082:SHE131106 SRA131082:SRA131106 TAW131082:TAW131106 TKS131082:TKS131106 TUO131082:TUO131106 UEK131082:UEK131106 UOG131082:UOG131106 UYC131082:UYC131106 VHY131082:VHY131106 VRU131082:VRU131106 WBQ131082:WBQ131106 WLM131082:WLM131106 WVI131082:WVI131106 E196618:E196642 IW196618:IW196642 SS196618:SS196642 ACO196618:ACO196642 AMK196618:AMK196642 AWG196618:AWG196642 BGC196618:BGC196642 BPY196618:BPY196642 BZU196618:BZU196642 CJQ196618:CJQ196642 CTM196618:CTM196642 DDI196618:DDI196642 DNE196618:DNE196642 DXA196618:DXA196642 EGW196618:EGW196642 EQS196618:EQS196642 FAO196618:FAO196642 FKK196618:FKK196642 FUG196618:FUG196642 GEC196618:GEC196642 GNY196618:GNY196642 GXU196618:GXU196642 HHQ196618:HHQ196642 HRM196618:HRM196642 IBI196618:IBI196642 ILE196618:ILE196642 IVA196618:IVA196642 JEW196618:JEW196642 JOS196618:JOS196642 JYO196618:JYO196642 KIK196618:KIK196642 KSG196618:KSG196642 LCC196618:LCC196642 LLY196618:LLY196642 LVU196618:LVU196642 MFQ196618:MFQ196642 MPM196618:MPM196642 MZI196618:MZI196642 NJE196618:NJE196642 NTA196618:NTA196642 OCW196618:OCW196642 OMS196618:OMS196642 OWO196618:OWO196642 PGK196618:PGK196642 PQG196618:PQG196642 QAC196618:QAC196642 QJY196618:QJY196642 QTU196618:QTU196642 RDQ196618:RDQ196642 RNM196618:RNM196642 RXI196618:RXI196642 SHE196618:SHE196642 SRA196618:SRA196642 TAW196618:TAW196642 TKS196618:TKS196642 TUO196618:TUO196642 UEK196618:UEK196642 UOG196618:UOG196642 UYC196618:UYC196642 VHY196618:VHY196642 VRU196618:VRU196642 WBQ196618:WBQ196642 WLM196618:WLM196642 WVI196618:WVI196642 E262154:E262178 IW262154:IW262178 SS262154:SS262178 ACO262154:ACO262178 AMK262154:AMK262178 AWG262154:AWG262178 BGC262154:BGC262178 BPY262154:BPY262178 BZU262154:BZU262178 CJQ262154:CJQ262178 CTM262154:CTM262178 DDI262154:DDI262178 DNE262154:DNE262178 DXA262154:DXA262178 EGW262154:EGW262178 EQS262154:EQS262178 FAO262154:FAO262178 FKK262154:FKK262178 FUG262154:FUG262178 GEC262154:GEC262178 GNY262154:GNY262178 GXU262154:GXU262178 HHQ262154:HHQ262178 HRM262154:HRM262178 IBI262154:IBI262178 ILE262154:ILE262178 IVA262154:IVA262178 JEW262154:JEW262178 JOS262154:JOS262178 JYO262154:JYO262178 KIK262154:KIK262178 KSG262154:KSG262178 LCC262154:LCC262178 LLY262154:LLY262178 LVU262154:LVU262178 MFQ262154:MFQ262178 MPM262154:MPM262178 MZI262154:MZI262178 NJE262154:NJE262178 NTA262154:NTA262178 OCW262154:OCW262178 OMS262154:OMS262178 OWO262154:OWO262178 PGK262154:PGK262178 PQG262154:PQG262178 QAC262154:QAC262178 QJY262154:QJY262178 QTU262154:QTU262178 RDQ262154:RDQ262178 RNM262154:RNM262178 RXI262154:RXI262178 SHE262154:SHE262178 SRA262154:SRA262178 TAW262154:TAW262178 TKS262154:TKS262178 TUO262154:TUO262178 UEK262154:UEK262178 UOG262154:UOG262178 UYC262154:UYC262178 VHY262154:VHY262178 VRU262154:VRU262178 WBQ262154:WBQ262178 WLM262154:WLM262178 WVI262154:WVI262178 E327690:E327714 IW327690:IW327714 SS327690:SS327714 ACO327690:ACO327714 AMK327690:AMK327714 AWG327690:AWG327714 BGC327690:BGC327714 BPY327690:BPY327714 BZU327690:BZU327714 CJQ327690:CJQ327714 CTM327690:CTM327714 DDI327690:DDI327714 DNE327690:DNE327714 DXA327690:DXA327714 EGW327690:EGW327714 EQS327690:EQS327714 FAO327690:FAO327714 FKK327690:FKK327714 FUG327690:FUG327714 GEC327690:GEC327714 GNY327690:GNY327714 GXU327690:GXU327714 HHQ327690:HHQ327714 HRM327690:HRM327714 IBI327690:IBI327714 ILE327690:ILE327714 IVA327690:IVA327714 JEW327690:JEW327714 JOS327690:JOS327714 JYO327690:JYO327714 KIK327690:KIK327714 KSG327690:KSG327714 LCC327690:LCC327714 LLY327690:LLY327714 LVU327690:LVU327714 MFQ327690:MFQ327714 MPM327690:MPM327714 MZI327690:MZI327714 NJE327690:NJE327714 NTA327690:NTA327714 OCW327690:OCW327714 OMS327690:OMS327714 OWO327690:OWO327714 PGK327690:PGK327714 PQG327690:PQG327714 QAC327690:QAC327714 QJY327690:QJY327714 QTU327690:QTU327714 RDQ327690:RDQ327714 RNM327690:RNM327714 RXI327690:RXI327714 SHE327690:SHE327714 SRA327690:SRA327714 TAW327690:TAW327714 TKS327690:TKS327714 TUO327690:TUO327714 UEK327690:UEK327714 UOG327690:UOG327714 UYC327690:UYC327714 VHY327690:VHY327714 VRU327690:VRU327714 WBQ327690:WBQ327714 WLM327690:WLM327714 WVI327690:WVI327714 E393226:E393250 IW393226:IW393250 SS393226:SS393250 ACO393226:ACO393250 AMK393226:AMK393250 AWG393226:AWG393250 BGC393226:BGC393250 BPY393226:BPY393250 BZU393226:BZU393250 CJQ393226:CJQ393250 CTM393226:CTM393250 DDI393226:DDI393250 DNE393226:DNE393250 DXA393226:DXA393250 EGW393226:EGW393250 EQS393226:EQS393250 FAO393226:FAO393250 FKK393226:FKK393250 FUG393226:FUG393250 GEC393226:GEC393250 GNY393226:GNY393250 GXU393226:GXU393250 HHQ393226:HHQ393250 HRM393226:HRM393250 IBI393226:IBI393250 ILE393226:ILE393250 IVA393226:IVA393250 JEW393226:JEW393250 JOS393226:JOS393250 JYO393226:JYO393250 KIK393226:KIK393250 KSG393226:KSG393250 LCC393226:LCC393250 LLY393226:LLY393250 LVU393226:LVU393250 MFQ393226:MFQ393250 MPM393226:MPM393250 MZI393226:MZI393250 NJE393226:NJE393250 NTA393226:NTA393250 OCW393226:OCW393250 OMS393226:OMS393250 OWO393226:OWO393250 PGK393226:PGK393250 PQG393226:PQG393250 QAC393226:QAC393250 QJY393226:QJY393250 QTU393226:QTU393250 RDQ393226:RDQ393250 RNM393226:RNM393250 RXI393226:RXI393250 SHE393226:SHE393250 SRA393226:SRA393250 TAW393226:TAW393250 TKS393226:TKS393250 TUO393226:TUO393250 UEK393226:UEK393250 UOG393226:UOG393250 UYC393226:UYC393250 VHY393226:VHY393250 VRU393226:VRU393250 WBQ393226:WBQ393250 WLM393226:WLM393250 WVI393226:WVI393250 E458762:E458786 IW458762:IW458786 SS458762:SS458786 ACO458762:ACO458786 AMK458762:AMK458786 AWG458762:AWG458786 BGC458762:BGC458786 BPY458762:BPY458786 BZU458762:BZU458786 CJQ458762:CJQ458786 CTM458762:CTM458786 DDI458762:DDI458786 DNE458762:DNE458786 DXA458762:DXA458786 EGW458762:EGW458786 EQS458762:EQS458786 FAO458762:FAO458786 FKK458762:FKK458786 FUG458762:FUG458786 GEC458762:GEC458786 GNY458762:GNY458786 GXU458762:GXU458786 HHQ458762:HHQ458786 HRM458762:HRM458786 IBI458762:IBI458786 ILE458762:ILE458786 IVA458762:IVA458786 JEW458762:JEW458786 JOS458762:JOS458786 JYO458762:JYO458786 KIK458762:KIK458786 KSG458762:KSG458786 LCC458762:LCC458786 LLY458762:LLY458786 LVU458762:LVU458786 MFQ458762:MFQ458786 MPM458762:MPM458786 MZI458762:MZI458786 NJE458762:NJE458786 NTA458762:NTA458786 OCW458762:OCW458786 OMS458762:OMS458786 OWO458762:OWO458786 PGK458762:PGK458786 PQG458762:PQG458786 QAC458762:QAC458786 QJY458762:QJY458786 QTU458762:QTU458786 RDQ458762:RDQ458786 RNM458762:RNM458786 RXI458762:RXI458786 SHE458762:SHE458786 SRA458762:SRA458786 TAW458762:TAW458786 TKS458762:TKS458786 TUO458762:TUO458786 UEK458762:UEK458786 UOG458762:UOG458786 UYC458762:UYC458786 VHY458762:VHY458786 VRU458762:VRU458786 WBQ458762:WBQ458786 WLM458762:WLM458786 WVI458762:WVI458786 E524298:E524322 IW524298:IW524322 SS524298:SS524322 ACO524298:ACO524322 AMK524298:AMK524322 AWG524298:AWG524322 BGC524298:BGC524322 BPY524298:BPY524322 BZU524298:BZU524322 CJQ524298:CJQ524322 CTM524298:CTM524322 DDI524298:DDI524322 DNE524298:DNE524322 DXA524298:DXA524322 EGW524298:EGW524322 EQS524298:EQS524322 FAO524298:FAO524322 FKK524298:FKK524322 FUG524298:FUG524322 GEC524298:GEC524322 GNY524298:GNY524322 GXU524298:GXU524322 HHQ524298:HHQ524322 HRM524298:HRM524322 IBI524298:IBI524322 ILE524298:ILE524322 IVA524298:IVA524322 JEW524298:JEW524322 JOS524298:JOS524322 JYO524298:JYO524322 KIK524298:KIK524322 KSG524298:KSG524322 LCC524298:LCC524322 LLY524298:LLY524322 LVU524298:LVU524322 MFQ524298:MFQ524322 MPM524298:MPM524322 MZI524298:MZI524322 NJE524298:NJE524322 NTA524298:NTA524322 OCW524298:OCW524322 OMS524298:OMS524322 OWO524298:OWO524322 PGK524298:PGK524322 PQG524298:PQG524322 QAC524298:QAC524322 QJY524298:QJY524322 QTU524298:QTU524322 RDQ524298:RDQ524322 RNM524298:RNM524322 RXI524298:RXI524322 SHE524298:SHE524322 SRA524298:SRA524322 TAW524298:TAW524322 TKS524298:TKS524322 TUO524298:TUO524322 UEK524298:UEK524322 UOG524298:UOG524322 UYC524298:UYC524322 VHY524298:VHY524322 VRU524298:VRU524322 WBQ524298:WBQ524322 WLM524298:WLM524322 WVI524298:WVI524322 E589834:E589858 IW589834:IW589858 SS589834:SS589858 ACO589834:ACO589858 AMK589834:AMK589858 AWG589834:AWG589858 BGC589834:BGC589858 BPY589834:BPY589858 BZU589834:BZU589858 CJQ589834:CJQ589858 CTM589834:CTM589858 DDI589834:DDI589858 DNE589834:DNE589858 DXA589834:DXA589858 EGW589834:EGW589858 EQS589834:EQS589858 FAO589834:FAO589858 FKK589834:FKK589858 FUG589834:FUG589858 GEC589834:GEC589858 GNY589834:GNY589858 GXU589834:GXU589858 HHQ589834:HHQ589858 HRM589834:HRM589858 IBI589834:IBI589858 ILE589834:ILE589858 IVA589834:IVA589858 JEW589834:JEW589858 JOS589834:JOS589858 JYO589834:JYO589858 KIK589834:KIK589858 KSG589834:KSG589858 LCC589834:LCC589858 LLY589834:LLY589858 LVU589834:LVU589858 MFQ589834:MFQ589858 MPM589834:MPM589858 MZI589834:MZI589858 NJE589834:NJE589858 NTA589834:NTA589858 OCW589834:OCW589858 OMS589834:OMS589858 OWO589834:OWO589858 PGK589834:PGK589858 PQG589834:PQG589858 QAC589834:QAC589858 QJY589834:QJY589858 QTU589834:QTU589858 RDQ589834:RDQ589858 RNM589834:RNM589858 RXI589834:RXI589858 SHE589834:SHE589858 SRA589834:SRA589858 TAW589834:TAW589858 TKS589834:TKS589858 TUO589834:TUO589858 UEK589834:UEK589858 UOG589834:UOG589858 UYC589834:UYC589858 VHY589834:VHY589858 VRU589834:VRU589858 WBQ589834:WBQ589858 WLM589834:WLM589858 WVI589834:WVI589858 E655370:E655394 IW655370:IW655394 SS655370:SS655394 ACO655370:ACO655394 AMK655370:AMK655394 AWG655370:AWG655394 BGC655370:BGC655394 BPY655370:BPY655394 BZU655370:BZU655394 CJQ655370:CJQ655394 CTM655370:CTM655394 DDI655370:DDI655394 DNE655370:DNE655394 DXA655370:DXA655394 EGW655370:EGW655394 EQS655370:EQS655394 FAO655370:FAO655394 FKK655370:FKK655394 FUG655370:FUG655394 GEC655370:GEC655394 GNY655370:GNY655394 GXU655370:GXU655394 HHQ655370:HHQ655394 HRM655370:HRM655394 IBI655370:IBI655394 ILE655370:ILE655394 IVA655370:IVA655394 JEW655370:JEW655394 JOS655370:JOS655394 JYO655370:JYO655394 KIK655370:KIK655394 KSG655370:KSG655394 LCC655370:LCC655394 LLY655370:LLY655394 LVU655370:LVU655394 MFQ655370:MFQ655394 MPM655370:MPM655394 MZI655370:MZI655394 NJE655370:NJE655394 NTA655370:NTA655394 OCW655370:OCW655394 OMS655370:OMS655394 OWO655370:OWO655394 PGK655370:PGK655394 PQG655370:PQG655394 QAC655370:QAC655394 QJY655370:QJY655394 QTU655370:QTU655394 RDQ655370:RDQ655394 RNM655370:RNM655394 RXI655370:RXI655394 SHE655370:SHE655394 SRA655370:SRA655394 TAW655370:TAW655394 TKS655370:TKS655394 TUO655370:TUO655394 UEK655370:UEK655394 UOG655370:UOG655394 UYC655370:UYC655394 VHY655370:VHY655394 VRU655370:VRU655394 WBQ655370:WBQ655394 WLM655370:WLM655394 WVI655370:WVI655394 E720906:E720930 IW720906:IW720930 SS720906:SS720930 ACO720906:ACO720930 AMK720906:AMK720930 AWG720906:AWG720930 BGC720906:BGC720930 BPY720906:BPY720930 BZU720906:BZU720930 CJQ720906:CJQ720930 CTM720906:CTM720930 DDI720906:DDI720930 DNE720906:DNE720930 DXA720906:DXA720930 EGW720906:EGW720930 EQS720906:EQS720930 FAO720906:FAO720930 FKK720906:FKK720930 FUG720906:FUG720930 GEC720906:GEC720930 GNY720906:GNY720930 GXU720906:GXU720930 HHQ720906:HHQ720930 HRM720906:HRM720930 IBI720906:IBI720930 ILE720906:ILE720930 IVA720906:IVA720930 JEW720906:JEW720930 JOS720906:JOS720930 JYO720906:JYO720930 KIK720906:KIK720930 KSG720906:KSG720930 LCC720906:LCC720930 LLY720906:LLY720930 LVU720906:LVU720930 MFQ720906:MFQ720930 MPM720906:MPM720930 MZI720906:MZI720930 NJE720906:NJE720930 NTA720906:NTA720930 OCW720906:OCW720930 OMS720906:OMS720930 OWO720906:OWO720930 PGK720906:PGK720930 PQG720906:PQG720930 QAC720906:QAC720930 QJY720906:QJY720930 QTU720906:QTU720930 RDQ720906:RDQ720930 RNM720906:RNM720930 RXI720906:RXI720930 SHE720906:SHE720930 SRA720906:SRA720930 TAW720906:TAW720930 TKS720906:TKS720930 TUO720906:TUO720930 UEK720906:UEK720930 UOG720906:UOG720930 UYC720906:UYC720930 VHY720906:VHY720930 VRU720906:VRU720930 WBQ720906:WBQ720930 WLM720906:WLM720930 WVI720906:WVI720930 E786442:E786466 IW786442:IW786466 SS786442:SS786466 ACO786442:ACO786466 AMK786442:AMK786466 AWG786442:AWG786466 BGC786442:BGC786466 BPY786442:BPY786466 BZU786442:BZU786466 CJQ786442:CJQ786466 CTM786442:CTM786466 DDI786442:DDI786466 DNE786442:DNE786466 DXA786442:DXA786466 EGW786442:EGW786466 EQS786442:EQS786466 FAO786442:FAO786466 FKK786442:FKK786466 FUG786442:FUG786466 GEC786442:GEC786466 GNY786442:GNY786466 GXU786442:GXU786466 HHQ786442:HHQ786466 HRM786442:HRM786466 IBI786442:IBI786466 ILE786442:ILE786466 IVA786442:IVA786466 JEW786442:JEW786466 JOS786442:JOS786466 JYO786442:JYO786466 KIK786442:KIK786466 KSG786442:KSG786466 LCC786442:LCC786466 LLY786442:LLY786466 LVU786442:LVU786466 MFQ786442:MFQ786466 MPM786442:MPM786466 MZI786442:MZI786466 NJE786442:NJE786466 NTA786442:NTA786466 OCW786442:OCW786466 OMS786442:OMS786466 OWO786442:OWO786466 PGK786442:PGK786466 PQG786442:PQG786466 QAC786442:QAC786466 QJY786442:QJY786466 QTU786442:QTU786466 RDQ786442:RDQ786466 RNM786442:RNM786466 RXI786442:RXI786466 SHE786442:SHE786466 SRA786442:SRA786466 TAW786442:TAW786466 TKS786442:TKS786466 TUO786442:TUO786466 UEK786442:UEK786466 UOG786442:UOG786466 UYC786442:UYC786466 VHY786442:VHY786466 VRU786442:VRU786466 WBQ786442:WBQ786466 WLM786442:WLM786466 WVI786442:WVI786466 E851978:E852002 IW851978:IW852002 SS851978:SS852002 ACO851978:ACO852002 AMK851978:AMK852002 AWG851978:AWG852002 BGC851978:BGC852002 BPY851978:BPY852002 BZU851978:BZU852002 CJQ851978:CJQ852002 CTM851978:CTM852002 DDI851978:DDI852002 DNE851978:DNE852002 DXA851978:DXA852002 EGW851978:EGW852002 EQS851978:EQS852002 FAO851978:FAO852002 FKK851978:FKK852002 FUG851978:FUG852002 GEC851978:GEC852002 GNY851978:GNY852002 GXU851978:GXU852002 HHQ851978:HHQ852002 HRM851978:HRM852002 IBI851978:IBI852002 ILE851978:ILE852002 IVA851978:IVA852002 JEW851978:JEW852002 JOS851978:JOS852002 JYO851978:JYO852002 KIK851978:KIK852002 KSG851978:KSG852002 LCC851978:LCC852002 LLY851978:LLY852002 LVU851978:LVU852002 MFQ851978:MFQ852002 MPM851978:MPM852002 MZI851978:MZI852002 NJE851978:NJE852002 NTA851978:NTA852002 OCW851978:OCW852002 OMS851978:OMS852002 OWO851978:OWO852002 PGK851978:PGK852002 PQG851978:PQG852002 QAC851978:QAC852002 QJY851978:QJY852002 QTU851978:QTU852002 RDQ851978:RDQ852002 RNM851978:RNM852002 RXI851978:RXI852002 SHE851978:SHE852002 SRA851978:SRA852002 TAW851978:TAW852002 TKS851978:TKS852002 TUO851978:TUO852002 UEK851978:UEK852002 UOG851978:UOG852002 UYC851978:UYC852002 VHY851978:VHY852002 VRU851978:VRU852002 WBQ851978:WBQ852002 WLM851978:WLM852002 WVI851978:WVI852002 E917514:E917538 IW917514:IW917538 SS917514:SS917538 ACO917514:ACO917538 AMK917514:AMK917538 AWG917514:AWG917538 BGC917514:BGC917538 BPY917514:BPY917538 BZU917514:BZU917538 CJQ917514:CJQ917538 CTM917514:CTM917538 DDI917514:DDI917538 DNE917514:DNE917538 DXA917514:DXA917538 EGW917514:EGW917538 EQS917514:EQS917538 FAO917514:FAO917538 FKK917514:FKK917538 FUG917514:FUG917538 GEC917514:GEC917538 GNY917514:GNY917538 GXU917514:GXU917538 HHQ917514:HHQ917538 HRM917514:HRM917538 IBI917514:IBI917538 ILE917514:ILE917538 IVA917514:IVA917538 JEW917514:JEW917538 JOS917514:JOS917538 JYO917514:JYO917538 KIK917514:KIK917538 KSG917514:KSG917538 LCC917514:LCC917538 LLY917514:LLY917538 LVU917514:LVU917538 MFQ917514:MFQ917538 MPM917514:MPM917538 MZI917514:MZI917538 NJE917514:NJE917538 NTA917514:NTA917538 OCW917514:OCW917538 OMS917514:OMS917538 OWO917514:OWO917538 PGK917514:PGK917538 PQG917514:PQG917538 QAC917514:QAC917538 QJY917514:QJY917538 QTU917514:QTU917538 RDQ917514:RDQ917538 RNM917514:RNM917538 RXI917514:RXI917538 SHE917514:SHE917538 SRA917514:SRA917538 TAW917514:TAW917538 TKS917514:TKS917538 TUO917514:TUO917538 UEK917514:UEK917538 UOG917514:UOG917538 UYC917514:UYC917538 VHY917514:VHY917538 VRU917514:VRU917538 WBQ917514:WBQ917538 WLM917514:WLM917538 WVI917514:WVI917538 E983050:E983074 IW983050:IW983074 SS983050:SS983074 ACO983050:ACO983074 AMK983050:AMK983074 AWG983050:AWG983074 BGC983050:BGC983074 BPY983050:BPY983074 BZU983050:BZU983074 CJQ983050:CJQ983074 CTM983050:CTM983074 DDI983050:DDI983074 DNE983050:DNE983074 DXA983050:DXA983074 EGW983050:EGW983074 EQS983050:EQS983074 FAO983050:FAO983074 FKK983050:FKK983074 FUG983050:FUG983074 GEC983050:GEC983074 GNY983050:GNY983074 GXU983050:GXU983074 HHQ983050:HHQ983074 HRM983050:HRM983074 IBI983050:IBI983074 ILE983050:ILE983074 IVA983050:IVA983074 JEW983050:JEW983074 JOS983050:JOS983074 JYO983050:JYO983074 KIK983050:KIK983074 KSG983050:KSG983074 LCC983050:LCC983074 LLY983050:LLY983074 LVU983050:LVU983074 MFQ983050:MFQ983074 MPM983050:MPM983074 MZI983050:MZI983074 NJE983050:NJE983074 NTA983050:NTA983074 OCW983050:OCW983074 OMS983050:OMS983074 OWO983050:OWO983074 PGK983050:PGK983074 PQG983050:PQG983074 QAC983050:QAC983074 QJY983050:QJY983074 QTU983050:QTU983074 RDQ983050:RDQ983074 RNM983050:RNM983074 RXI983050:RXI983074 SHE983050:SHE983074 SRA983050:SRA983074 TAW983050:TAW983074 TKS983050:TKS983074 TUO983050:TUO983074 UEK983050:UEK983074 UOG983050:UOG983074 UYC983050:UYC983074 VHY983050:VHY983074 VRU983050:VRU983074 WBQ983050:WBQ983074 WLM983050:WLM983074 WVI983050:WVI983074 WVI21:WVI34 WLM21:WLM34 WBQ21:WBQ34 VRU21:VRU34 VHY21:VHY34 UYC21:UYC34 UOG21:UOG34 UEK21:UEK34 TUO21:TUO34 TKS21:TKS34 TAW21:TAW34 SRA21:SRA34 SHE21:SHE34 RXI21:RXI34 RNM21:RNM34 RDQ21:RDQ34 QTU21:QTU34 QJY21:QJY34 QAC21:QAC34 PQG21:PQG34 PGK21:PGK34 OWO21:OWO34 OMS21:OMS34 OCW21:OCW34 NTA21:NTA34 NJE21:NJE34 MZI21:MZI34 MPM21:MPM34 MFQ21:MFQ34 LVU21:LVU34 LLY21:LLY34 LCC21:LCC34 KSG21:KSG34 KIK21:KIK34 JYO21:JYO34 JOS21:JOS34 JEW21:JEW34 IVA21:IVA34 ILE21:ILE34 IBI21:IBI34 HRM21:HRM34 HHQ21:HHQ34 GXU21:GXU34 GNY21:GNY34 GEC21:GEC34 FUG21:FUG34 FKK21:FKK34 FAO21:FAO34 EQS21:EQS34 EGW21:EGW34 DXA21:DXA34 DNE21:DNE34 DDI21:DDI34 CTM21:CTM34 CJQ21:CJQ34 BZU21:BZU34 BPY21:BPY34 BGC21:BGC34 AWG21:AWG34 AMK21:AMK34 ACO21:ACO34 SS21:SS34 IW21:IW34" xr:uid="{44EC8E5F-BA9D-465D-BF03-85B7B4E6E132}"/>
    <dataValidation type="list" allowBlank="1" showInputMessage="1" showErrorMessage="1" prompt="Selecteer het type organisatie." sqref="IV19:IV28 WVH983048:WVH983068 WLL983048:WLL983068 WBP983048:WBP983068 VRT983048:VRT983068 VHX983048:VHX983068 UYB983048:UYB983068 UOF983048:UOF983068 UEJ983048:UEJ983068 TUN983048:TUN983068 TKR983048:TKR983068 TAV983048:TAV983068 SQZ983048:SQZ983068 SHD983048:SHD983068 RXH983048:RXH983068 RNL983048:RNL983068 RDP983048:RDP983068 QTT983048:QTT983068 QJX983048:QJX983068 QAB983048:QAB983068 PQF983048:PQF983068 PGJ983048:PGJ983068 OWN983048:OWN983068 OMR983048:OMR983068 OCV983048:OCV983068 NSZ983048:NSZ983068 NJD983048:NJD983068 MZH983048:MZH983068 MPL983048:MPL983068 MFP983048:MFP983068 LVT983048:LVT983068 LLX983048:LLX983068 LCB983048:LCB983068 KSF983048:KSF983068 KIJ983048:KIJ983068 JYN983048:JYN983068 JOR983048:JOR983068 JEV983048:JEV983068 IUZ983048:IUZ983068 ILD983048:ILD983068 IBH983048:IBH983068 HRL983048:HRL983068 HHP983048:HHP983068 GXT983048:GXT983068 GNX983048:GNX983068 GEB983048:GEB983068 FUF983048:FUF983068 FKJ983048:FKJ983068 FAN983048:FAN983068 EQR983048:EQR983068 EGV983048:EGV983068 DWZ983048:DWZ983068 DND983048:DND983068 DDH983048:DDH983068 CTL983048:CTL983068 CJP983048:CJP983068 BZT983048:BZT983068 BPX983048:BPX983068 BGB983048:BGB983068 AWF983048:AWF983068 AMJ983048:AMJ983068 ACN983048:ACN983068 SR983048:SR983068 IV983048:IV983068 D983048:D983068 WVH917512:WVH917532 WLL917512:WLL917532 WBP917512:WBP917532 VRT917512:VRT917532 VHX917512:VHX917532 UYB917512:UYB917532 UOF917512:UOF917532 UEJ917512:UEJ917532 TUN917512:TUN917532 TKR917512:TKR917532 TAV917512:TAV917532 SQZ917512:SQZ917532 SHD917512:SHD917532 RXH917512:RXH917532 RNL917512:RNL917532 RDP917512:RDP917532 QTT917512:QTT917532 QJX917512:QJX917532 QAB917512:QAB917532 PQF917512:PQF917532 PGJ917512:PGJ917532 OWN917512:OWN917532 OMR917512:OMR917532 OCV917512:OCV917532 NSZ917512:NSZ917532 NJD917512:NJD917532 MZH917512:MZH917532 MPL917512:MPL917532 MFP917512:MFP917532 LVT917512:LVT917532 LLX917512:LLX917532 LCB917512:LCB917532 KSF917512:KSF917532 KIJ917512:KIJ917532 JYN917512:JYN917532 JOR917512:JOR917532 JEV917512:JEV917532 IUZ917512:IUZ917532 ILD917512:ILD917532 IBH917512:IBH917532 HRL917512:HRL917532 HHP917512:HHP917532 GXT917512:GXT917532 GNX917512:GNX917532 GEB917512:GEB917532 FUF917512:FUF917532 FKJ917512:FKJ917532 FAN917512:FAN917532 EQR917512:EQR917532 EGV917512:EGV917532 DWZ917512:DWZ917532 DND917512:DND917532 DDH917512:DDH917532 CTL917512:CTL917532 CJP917512:CJP917532 BZT917512:BZT917532 BPX917512:BPX917532 BGB917512:BGB917532 AWF917512:AWF917532 AMJ917512:AMJ917532 ACN917512:ACN917532 SR917512:SR917532 IV917512:IV917532 D917512:D917532 WVH851976:WVH851996 WLL851976:WLL851996 WBP851976:WBP851996 VRT851976:VRT851996 VHX851976:VHX851996 UYB851976:UYB851996 UOF851976:UOF851996 UEJ851976:UEJ851996 TUN851976:TUN851996 TKR851976:TKR851996 TAV851976:TAV851996 SQZ851976:SQZ851996 SHD851976:SHD851996 RXH851976:RXH851996 RNL851976:RNL851996 RDP851976:RDP851996 QTT851976:QTT851996 QJX851976:QJX851996 QAB851976:QAB851996 PQF851976:PQF851996 PGJ851976:PGJ851996 OWN851976:OWN851996 OMR851976:OMR851996 OCV851976:OCV851996 NSZ851976:NSZ851996 NJD851976:NJD851996 MZH851976:MZH851996 MPL851976:MPL851996 MFP851976:MFP851996 LVT851976:LVT851996 LLX851976:LLX851996 LCB851976:LCB851996 KSF851976:KSF851996 KIJ851976:KIJ851996 JYN851976:JYN851996 JOR851976:JOR851996 JEV851976:JEV851996 IUZ851976:IUZ851996 ILD851976:ILD851996 IBH851976:IBH851996 HRL851976:HRL851996 HHP851976:HHP851996 GXT851976:GXT851996 GNX851976:GNX851996 GEB851976:GEB851996 FUF851976:FUF851996 FKJ851976:FKJ851996 FAN851976:FAN851996 EQR851976:EQR851996 EGV851976:EGV851996 DWZ851976:DWZ851996 DND851976:DND851996 DDH851976:DDH851996 CTL851976:CTL851996 CJP851976:CJP851996 BZT851976:BZT851996 BPX851976:BPX851996 BGB851976:BGB851996 AWF851976:AWF851996 AMJ851976:AMJ851996 ACN851976:ACN851996 SR851976:SR851996 IV851976:IV851996 D851976:D851996 WVH786440:WVH786460 WLL786440:WLL786460 WBP786440:WBP786460 VRT786440:VRT786460 VHX786440:VHX786460 UYB786440:UYB786460 UOF786440:UOF786460 UEJ786440:UEJ786460 TUN786440:TUN786460 TKR786440:TKR786460 TAV786440:TAV786460 SQZ786440:SQZ786460 SHD786440:SHD786460 RXH786440:RXH786460 RNL786440:RNL786460 RDP786440:RDP786460 QTT786440:QTT786460 QJX786440:QJX786460 QAB786440:QAB786460 PQF786440:PQF786460 PGJ786440:PGJ786460 OWN786440:OWN786460 OMR786440:OMR786460 OCV786440:OCV786460 NSZ786440:NSZ786460 NJD786440:NJD786460 MZH786440:MZH786460 MPL786440:MPL786460 MFP786440:MFP786460 LVT786440:LVT786460 LLX786440:LLX786460 LCB786440:LCB786460 KSF786440:KSF786460 KIJ786440:KIJ786460 JYN786440:JYN786460 JOR786440:JOR786460 JEV786440:JEV786460 IUZ786440:IUZ786460 ILD786440:ILD786460 IBH786440:IBH786460 HRL786440:HRL786460 HHP786440:HHP786460 GXT786440:GXT786460 GNX786440:GNX786460 GEB786440:GEB786460 FUF786440:FUF786460 FKJ786440:FKJ786460 FAN786440:FAN786460 EQR786440:EQR786460 EGV786440:EGV786460 DWZ786440:DWZ786460 DND786440:DND786460 DDH786440:DDH786460 CTL786440:CTL786460 CJP786440:CJP786460 BZT786440:BZT786460 BPX786440:BPX786460 BGB786440:BGB786460 AWF786440:AWF786460 AMJ786440:AMJ786460 ACN786440:ACN786460 SR786440:SR786460 IV786440:IV786460 D786440:D786460 WVH720904:WVH720924 WLL720904:WLL720924 WBP720904:WBP720924 VRT720904:VRT720924 VHX720904:VHX720924 UYB720904:UYB720924 UOF720904:UOF720924 UEJ720904:UEJ720924 TUN720904:TUN720924 TKR720904:TKR720924 TAV720904:TAV720924 SQZ720904:SQZ720924 SHD720904:SHD720924 RXH720904:RXH720924 RNL720904:RNL720924 RDP720904:RDP720924 QTT720904:QTT720924 QJX720904:QJX720924 QAB720904:QAB720924 PQF720904:PQF720924 PGJ720904:PGJ720924 OWN720904:OWN720924 OMR720904:OMR720924 OCV720904:OCV720924 NSZ720904:NSZ720924 NJD720904:NJD720924 MZH720904:MZH720924 MPL720904:MPL720924 MFP720904:MFP720924 LVT720904:LVT720924 LLX720904:LLX720924 LCB720904:LCB720924 KSF720904:KSF720924 KIJ720904:KIJ720924 JYN720904:JYN720924 JOR720904:JOR720924 JEV720904:JEV720924 IUZ720904:IUZ720924 ILD720904:ILD720924 IBH720904:IBH720924 HRL720904:HRL720924 HHP720904:HHP720924 GXT720904:GXT720924 GNX720904:GNX720924 GEB720904:GEB720924 FUF720904:FUF720924 FKJ720904:FKJ720924 FAN720904:FAN720924 EQR720904:EQR720924 EGV720904:EGV720924 DWZ720904:DWZ720924 DND720904:DND720924 DDH720904:DDH720924 CTL720904:CTL720924 CJP720904:CJP720924 BZT720904:BZT720924 BPX720904:BPX720924 BGB720904:BGB720924 AWF720904:AWF720924 AMJ720904:AMJ720924 ACN720904:ACN720924 SR720904:SR720924 IV720904:IV720924 D720904:D720924 WVH655368:WVH655388 WLL655368:WLL655388 WBP655368:WBP655388 VRT655368:VRT655388 VHX655368:VHX655388 UYB655368:UYB655388 UOF655368:UOF655388 UEJ655368:UEJ655388 TUN655368:TUN655388 TKR655368:TKR655388 TAV655368:TAV655388 SQZ655368:SQZ655388 SHD655368:SHD655388 RXH655368:RXH655388 RNL655368:RNL655388 RDP655368:RDP655388 QTT655368:QTT655388 QJX655368:QJX655388 QAB655368:QAB655388 PQF655368:PQF655388 PGJ655368:PGJ655388 OWN655368:OWN655388 OMR655368:OMR655388 OCV655368:OCV655388 NSZ655368:NSZ655388 NJD655368:NJD655388 MZH655368:MZH655388 MPL655368:MPL655388 MFP655368:MFP655388 LVT655368:LVT655388 LLX655368:LLX655388 LCB655368:LCB655388 KSF655368:KSF655388 KIJ655368:KIJ655388 JYN655368:JYN655388 JOR655368:JOR655388 JEV655368:JEV655388 IUZ655368:IUZ655388 ILD655368:ILD655388 IBH655368:IBH655388 HRL655368:HRL655388 HHP655368:HHP655388 GXT655368:GXT655388 GNX655368:GNX655388 GEB655368:GEB655388 FUF655368:FUF655388 FKJ655368:FKJ655388 FAN655368:FAN655388 EQR655368:EQR655388 EGV655368:EGV655388 DWZ655368:DWZ655388 DND655368:DND655388 DDH655368:DDH655388 CTL655368:CTL655388 CJP655368:CJP655388 BZT655368:BZT655388 BPX655368:BPX655388 BGB655368:BGB655388 AWF655368:AWF655388 AMJ655368:AMJ655388 ACN655368:ACN655388 SR655368:SR655388 IV655368:IV655388 D655368:D655388 WVH589832:WVH589852 WLL589832:WLL589852 WBP589832:WBP589852 VRT589832:VRT589852 VHX589832:VHX589852 UYB589832:UYB589852 UOF589832:UOF589852 UEJ589832:UEJ589852 TUN589832:TUN589852 TKR589832:TKR589852 TAV589832:TAV589852 SQZ589832:SQZ589852 SHD589832:SHD589852 RXH589832:RXH589852 RNL589832:RNL589852 RDP589832:RDP589852 QTT589832:QTT589852 QJX589832:QJX589852 QAB589832:QAB589852 PQF589832:PQF589852 PGJ589832:PGJ589852 OWN589832:OWN589852 OMR589832:OMR589852 OCV589832:OCV589852 NSZ589832:NSZ589852 NJD589832:NJD589852 MZH589832:MZH589852 MPL589832:MPL589852 MFP589832:MFP589852 LVT589832:LVT589852 LLX589832:LLX589852 LCB589832:LCB589852 KSF589832:KSF589852 KIJ589832:KIJ589852 JYN589832:JYN589852 JOR589832:JOR589852 JEV589832:JEV589852 IUZ589832:IUZ589852 ILD589832:ILD589852 IBH589832:IBH589852 HRL589832:HRL589852 HHP589832:HHP589852 GXT589832:GXT589852 GNX589832:GNX589852 GEB589832:GEB589852 FUF589832:FUF589852 FKJ589832:FKJ589852 FAN589832:FAN589852 EQR589832:EQR589852 EGV589832:EGV589852 DWZ589832:DWZ589852 DND589832:DND589852 DDH589832:DDH589852 CTL589832:CTL589852 CJP589832:CJP589852 BZT589832:BZT589852 BPX589832:BPX589852 BGB589832:BGB589852 AWF589832:AWF589852 AMJ589832:AMJ589852 ACN589832:ACN589852 SR589832:SR589852 IV589832:IV589852 D589832:D589852 WVH524296:WVH524316 WLL524296:WLL524316 WBP524296:WBP524316 VRT524296:VRT524316 VHX524296:VHX524316 UYB524296:UYB524316 UOF524296:UOF524316 UEJ524296:UEJ524316 TUN524296:TUN524316 TKR524296:TKR524316 TAV524296:TAV524316 SQZ524296:SQZ524316 SHD524296:SHD524316 RXH524296:RXH524316 RNL524296:RNL524316 RDP524296:RDP524316 QTT524296:QTT524316 QJX524296:QJX524316 QAB524296:QAB524316 PQF524296:PQF524316 PGJ524296:PGJ524316 OWN524296:OWN524316 OMR524296:OMR524316 OCV524296:OCV524316 NSZ524296:NSZ524316 NJD524296:NJD524316 MZH524296:MZH524316 MPL524296:MPL524316 MFP524296:MFP524316 LVT524296:LVT524316 LLX524296:LLX524316 LCB524296:LCB524316 KSF524296:KSF524316 KIJ524296:KIJ524316 JYN524296:JYN524316 JOR524296:JOR524316 JEV524296:JEV524316 IUZ524296:IUZ524316 ILD524296:ILD524316 IBH524296:IBH524316 HRL524296:HRL524316 HHP524296:HHP524316 GXT524296:GXT524316 GNX524296:GNX524316 GEB524296:GEB524316 FUF524296:FUF524316 FKJ524296:FKJ524316 FAN524296:FAN524316 EQR524296:EQR524316 EGV524296:EGV524316 DWZ524296:DWZ524316 DND524296:DND524316 DDH524296:DDH524316 CTL524296:CTL524316 CJP524296:CJP524316 BZT524296:BZT524316 BPX524296:BPX524316 BGB524296:BGB524316 AWF524296:AWF524316 AMJ524296:AMJ524316 ACN524296:ACN524316 SR524296:SR524316 IV524296:IV524316 D524296:D524316 WVH458760:WVH458780 WLL458760:WLL458780 WBP458760:WBP458780 VRT458760:VRT458780 VHX458760:VHX458780 UYB458760:UYB458780 UOF458760:UOF458780 UEJ458760:UEJ458780 TUN458760:TUN458780 TKR458760:TKR458780 TAV458760:TAV458780 SQZ458760:SQZ458780 SHD458760:SHD458780 RXH458760:RXH458780 RNL458760:RNL458780 RDP458760:RDP458780 QTT458760:QTT458780 QJX458760:QJX458780 QAB458760:QAB458780 PQF458760:PQF458780 PGJ458760:PGJ458780 OWN458760:OWN458780 OMR458760:OMR458780 OCV458760:OCV458780 NSZ458760:NSZ458780 NJD458760:NJD458780 MZH458760:MZH458780 MPL458760:MPL458780 MFP458760:MFP458780 LVT458760:LVT458780 LLX458760:LLX458780 LCB458760:LCB458780 KSF458760:KSF458780 KIJ458760:KIJ458780 JYN458760:JYN458780 JOR458760:JOR458780 JEV458760:JEV458780 IUZ458760:IUZ458780 ILD458760:ILD458780 IBH458760:IBH458780 HRL458760:HRL458780 HHP458760:HHP458780 GXT458760:GXT458780 GNX458760:GNX458780 GEB458760:GEB458780 FUF458760:FUF458780 FKJ458760:FKJ458780 FAN458760:FAN458780 EQR458760:EQR458780 EGV458760:EGV458780 DWZ458760:DWZ458780 DND458760:DND458780 DDH458760:DDH458780 CTL458760:CTL458780 CJP458760:CJP458780 BZT458760:BZT458780 BPX458760:BPX458780 BGB458760:BGB458780 AWF458760:AWF458780 AMJ458760:AMJ458780 ACN458760:ACN458780 SR458760:SR458780 IV458760:IV458780 D458760:D458780 WVH393224:WVH393244 WLL393224:WLL393244 WBP393224:WBP393244 VRT393224:VRT393244 VHX393224:VHX393244 UYB393224:UYB393244 UOF393224:UOF393244 UEJ393224:UEJ393244 TUN393224:TUN393244 TKR393224:TKR393244 TAV393224:TAV393244 SQZ393224:SQZ393244 SHD393224:SHD393244 RXH393224:RXH393244 RNL393224:RNL393244 RDP393224:RDP393244 QTT393224:QTT393244 QJX393224:QJX393244 QAB393224:QAB393244 PQF393224:PQF393244 PGJ393224:PGJ393244 OWN393224:OWN393244 OMR393224:OMR393244 OCV393224:OCV393244 NSZ393224:NSZ393244 NJD393224:NJD393244 MZH393224:MZH393244 MPL393224:MPL393244 MFP393224:MFP393244 LVT393224:LVT393244 LLX393224:LLX393244 LCB393224:LCB393244 KSF393224:KSF393244 KIJ393224:KIJ393244 JYN393224:JYN393244 JOR393224:JOR393244 JEV393224:JEV393244 IUZ393224:IUZ393244 ILD393224:ILD393244 IBH393224:IBH393244 HRL393224:HRL393244 HHP393224:HHP393244 GXT393224:GXT393244 GNX393224:GNX393244 GEB393224:GEB393244 FUF393224:FUF393244 FKJ393224:FKJ393244 FAN393224:FAN393244 EQR393224:EQR393244 EGV393224:EGV393244 DWZ393224:DWZ393244 DND393224:DND393244 DDH393224:DDH393244 CTL393224:CTL393244 CJP393224:CJP393244 BZT393224:BZT393244 BPX393224:BPX393244 BGB393224:BGB393244 AWF393224:AWF393244 AMJ393224:AMJ393244 ACN393224:ACN393244 SR393224:SR393244 IV393224:IV393244 D393224:D393244 WVH327688:WVH327708 WLL327688:WLL327708 WBP327688:WBP327708 VRT327688:VRT327708 VHX327688:VHX327708 UYB327688:UYB327708 UOF327688:UOF327708 UEJ327688:UEJ327708 TUN327688:TUN327708 TKR327688:TKR327708 TAV327688:TAV327708 SQZ327688:SQZ327708 SHD327688:SHD327708 RXH327688:RXH327708 RNL327688:RNL327708 RDP327688:RDP327708 QTT327688:QTT327708 QJX327688:QJX327708 QAB327688:QAB327708 PQF327688:PQF327708 PGJ327688:PGJ327708 OWN327688:OWN327708 OMR327688:OMR327708 OCV327688:OCV327708 NSZ327688:NSZ327708 NJD327688:NJD327708 MZH327688:MZH327708 MPL327688:MPL327708 MFP327688:MFP327708 LVT327688:LVT327708 LLX327688:LLX327708 LCB327688:LCB327708 KSF327688:KSF327708 KIJ327688:KIJ327708 JYN327688:JYN327708 JOR327688:JOR327708 JEV327688:JEV327708 IUZ327688:IUZ327708 ILD327688:ILD327708 IBH327688:IBH327708 HRL327688:HRL327708 HHP327688:HHP327708 GXT327688:GXT327708 GNX327688:GNX327708 GEB327688:GEB327708 FUF327688:FUF327708 FKJ327688:FKJ327708 FAN327688:FAN327708 EQR327688:EQR327708 EGV327688:EGV327708 DWZ327688:DWZ327708 DND327688:DND327708 DDH327688:DDH327708 CTL327688:CTL327708 CJP327688:CJP327708 BZT327688:BZT327708 BPX327688:BPX327708 BGB327688:BGB327708 AWF327688:AWF327708 AMJ327688:AMJ327708 ACN327688:ACN327708 SR327688:SR327708 IV327688:IV327708 D327688:D327708 WVH262152:WVH262172 WLL262152:WLL262172 WBP262152:WBP262172 VRT262152:VRT262172 VHX262152:VHX262172 UYB262152:UYB262172 UOF262152:UOF262172 UEJ262152:UEJ262172 TUN262152:TUN262172 TKR262152:TKR262172 TAV262152:TAV262172 SQZ262152:SQZ262172 SHD262152:SHD262172 RXH262152:RXH262172 RNL262152:RNL262172 RDP262152:RDP262172 QTT262152:QTT262172 QJX262152:QJX262172 QAB262152:QAB262172 PQF262152:PQF262172 PGJ262152:PGJ262172 OWN262152:OWN262172 OMR262152:OMR262172 OCV262152:OCV262172 NSZ262152:NSZ262172 NJD262152:NJD262172 MZH262152:MZH262172 MPL262152:MPL262172 MFP262152:MFP262172 LVT262152:LVT262172 LLX262152:LLX262172 LCB262152:LCB262172 KSF262152:KSF262172 KIJ262152:KIJ262172 JYN262152:JYN262172 JOR262152:JOR262172 JEV262152:JEV262172 IUZ262152:IUZ262172 ILD262152:ILD262172 IBH262152:IBH262172 HRL262152:HRL262172 HHP262152:HHP262172 GXT262152:GXT262172 GNX262152:GNX262172 GEB262152:GEB262172 FUF262152:FUF262172 FKJ262152:FKJ262172 FAN262152:FAN262172 EQR262152:EQR262172 EGV262152:EGV262172 DWZ262152:DWZ262172 DND262152:DND262172 DDH262152:DDH262172 CTL262152:CTL262172 CJP262152:CJP262172 BZT262152:BZT262172 BPX262152:BPX262172 BGB262152:BGB262172 AWF262152:AWF262172 AMJ262152:AMJ262172 ACN262152:ACN262172 SR262152:SR262172 IV262152:IV262172 D262152:D262172 WVH196616:WVH196636 WLL196616:WLL196636 WBP196616:WBP196636 VRT196616:VRT196636 VHX196616:VHX196636 UYB196616:UYB196636 UOF196616:UOF196636 UEJ196616:UEJ196636 TUN196616:TUN196636 TKR196616:TKR196636 TAV196616:TAV196636 SQZ196616:SQZ196636 SHD196616:SHD196636 RXH196616:RXH196636 RNL196616:RNL196636 RDP196616:RDP196636 QTT196616:QTT196636 QJX196616:QJX196636 QAB196616:QAB196636 PQF196616:PQF196636 PGJ196616:PGJ196636 OWN196616:OWN196636 OMR196616:OMR196636 OCV196616:OCV196636 NSZ196616:NSZ196636 NJD196616:NJD196636 MZH196616:MZH196636 MPL196616:MPL196636 MFP196616:MFP196636 LVT196616:LVT196636 LLX196616:LLX196636 LCB196616:LCB196636 KSF196616:KSF196636 KIJ196616:KIJ196636 JYN196616:JYN196636 JOR196616:JOR196636 JEV196616:JEV196636 IUZ196616:IUZ196636 ILD196616:ILD196636 IBH196616:IBH196636 HRL196616:HRL196636 HHP196616:HHP196636 GXT196616:GXT196636 GNX196616:GNX196636 GEB196616:GEB196636 FUF196616:FUF196636 FKJ196616:FKJ196636 FAN196616:FAN196636 EQR196616:EQR196636 EGV196616:EGV196636 DWZ196616:DWZ196636 DND196616:DND196636 DDH196616:DDH196636 CTL196616:CTL196636 CJP196616:CJP196636 BZT196616:BZT196636 BPX196616:BPX196636 BGB196616:BGB196636 AWF196616:AWF196636 AMJ196616:AMJ196636 ACN196616:ACN196636 SR196616:SR196636 IV196616:IV196636 D196616:D196636 WVH131080:WVH131100 WLL131080:WLL131100 WBP131080:WBP131100 VRT131080:VRT131100 VHX131080:VHX131100 UYB131080:UYB131100 UOF131080:UOF131100 UEJ131080:UEJ131100 TUN131080:TUN131100 TKR131080:TKR131100 TAV131080:TAV131100 SQZ131080:SQZ131100 SHD131080:SHD131100 RXH131080:RXH131100 RNL131080:RNL131100 RDP131080:RDP131100 QTT131080:QTT131100 QJX131080:QJX131100 QAB131080:QAB131100 PQF131080:PQF131100 PGJ131080:PGJ131100 OWN131080:OWN131100 OMR131080:OMR131100 OCV131080:OCV131100 NSZ131080:NSZ131100 NJD131080:NJD131100 MZH131080:MZH131100 MPL131080:MPL131100 MFP131080:MFP131100 LVT131080:LVT131100 LLX131080:LLX131100 LCB131080:LCB131100 KSF131080:KSF131100 KIJ131080:KIJ131100 JYN131080:JYN131100 JOR131080:JOR131100 JEV131080:JEV131100 IUZ131080:IUZ131100 ILD131080:ILD131100 IBH131080:IBH131100 HRL131080:HRL131100 HHP131080:HHP131100 GXT131080:GXT131100 GNX131080:GNX131100 GEB131080:GEB131100 FUF131080:FUF131100 FKJ131080:FKJ131100 FAN131080:FAN131100 EQR131080:EQR131100 EGV131080:EGV131100 DWZ131080:DWZ131100 DND131080:DND131100 DDH131080:DDH131100 CTL131080:CTL131100 CJP131080:CJP131100 BZT131080:BZT131100 BPX131080:BPX131100 BGB131080:BGB131100 AWF131080:AWF131100 AMJ131080:AMJ131100 ACN131080:ACN131100 SR131080:SR131100 IV131080:IV131100 D131080:D131100 WVH65544:WVH65564 WLL65544:WLL65564 WBP65544:WBP65564 VRT65544:VRT65564 VHX65544:VHX65564 UYB65544:UYB65564 UOF65544:UOF65564 UEJ65544:UEJ65564 TUN65544:TUN65564 TKR65544:TKR65564 TAV65544:TAV65564 SQZ65544:SQZ65564 SHD65544:SHD65564 RXH65544:RXH65564 RNL65544:RNL65564 RDP65544:RDP65564 QTT65544:QTT65564 QJX65544:QJX65564 QAB65544:QAB65564 PQF65544:PQF65564 PGJ65544:PGJ65564 OWN65544:OWN65564 OMR65544:OMR65564 OCV65544:OCV65564 NSZ65544:NSZ65564 NJD65544:NJD65564 MZH65544:MZH65564 MPL65544:MPL65564 MFP65544:MFP65564 LVT65544:LVT65564 LLX65544:LLX65564 LCB65544:LCB65564 KSF65544:KSF65564 KIJ65544:KIJ65564 JYN65544:JYN65564 JOR65544:JOR65564 JEV65544:JEV65564 IUZ65544:IUZ65564 ILD65544:ILD65564 IBH65544:IBH65564 HRL65544:HRL65564 HHP65544:HHP65564 GXT65544:GXT65564 GNX65544:GNX65564 GEB65544:GEB65564 FUF65544:FUF65564 FKJ65544:FKJ65564 FAN65544:FAN65564 EQR65544:EQR65564 EGV65544:EGV65564 DWZ65544:DWZ65564 DND65544:DND65564 DDH65544:DDH65564 CTL65544:CTL65564 CJP65544:CJP65564 BZT65544:BZT65564 BPX65544:BPX65564 BGB65544:BGB65564 AWF65544:AWF65564 AMJ65544:AMJ65564 ACN65544:ACN65564 SR65544:SR65564 IV65544:IV65564 D65544:D65564 WVH19:WVH28 WLL19:WLL28 WBP19:WBP28 VRT19:VRT28 VHX19:VHX28 UYB19:UYB28 UOF19:UOF28 UEJ19:UEJ28 TUN19:TUN28 TKR19:TKR28 TAV19:TAV28 SQZ19:SQZ28 SHD19:SHD28 RXH19:RXH28 RNL19:RNL28 RDP19:RDP28 QTT19:QTT28 QJX19:QJX28 QAB19:QAB28 PQF19:PQF28 PGJ19:PGJ28 OWN19:OWN28 OMR19:OMR28 OCV19:OCV28 NSZ19:NSZ28 NJD19:NJD28 MZH19:MZH28 MPL19:MPL28 MFP19:MFP28 LVT19:LVT28 LLX19:LLX28 LCB19:LCB28 KSF19:KSF28 KIJ19:KIJ28 JYN19:JYN28 JOR19:JOR28 JEV19:JEV28 IUZ19:IUZ28 ILD19:ILD28 IBH19:IBH28 HRL19:HRL28 HHP19:HHP28 GXT19:GXT28 GNX19:GNX28 GEB19:GEB28 FUF19:FUF28 FKJ19:FKJ28 FAN19:FAN28 EQR19:EQR28 EGV19:EGV28 DWZ19:DWZ28 DND19:DND28 DDH19:DDH28 CTL19:CTL28 CJP19:CJP28 BZT19:BZT28 BPX19:BPX28 BGB19:BGB28 AWF19:AWF28 AMJ19:AMJ28 ACN19:ACN28 SR19:SR28" xr:uid="{75ED3485-0E42-494F-859B-6A62CE5B4A0B}">
      <formula1>$D$43:$D$46</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Blad70">
    <tabColor rgb="FFFFFF00"/>
    <pageSetUpPr fitToPage="1"/>
  </sheetPr>
  <dimension ref="A1:R45"/>
  <sheetViews>
    <sheetView showGridLines="0" zoomScaleNormal="100" workbookViewId="0">
      <selection activeCell="A8" sqref="A8"/>
    </sheetView>
  </sheetViews>
  <sheetFormatPr defaultRowHeight="10.199999999999999" x14ac:dyDescent="0.2"/>
  <cols>
    <col min="1" max="1" width="20.77734375" style="126" customWidth="1"/>
    <col min="2" max="2" width="37.109375" style="126" customWidth="1"/>
    <col min="3" max="5" width="16.6640625" style="126" customWidth="1"/>
    <col min="6" max="6" width="20.77734375" style="126" customWidth="1"/>
    <col min="7" max="7" width="21.33203125" style="126" customWidth="1"/>
    <col min="8" max="8" width="14.6640625" style="126" customWidth="1"/>
    <col min="9" max="11" width="9" style="126" customWidth="1"/>
    <col min="12" max="12" width="9" style="126"/>
    <col min="13" max="13" width="26" style="126" customWidth="1"/>
    <col min="14" max="14" width="2" style="126" customWidth="1"/>
    <col min="15" max="15" width="20.77734375" style="126" customWidth="1"/>
    <col min="16" max="18" width="0" style="126" hidden="1" customWidth="1"/>
    <col min="19" max="236" width="9" style="126"/>
    <col min="237" max="237" width="3.33203125" style="126" customWidth="1"/>
    <col min="238" max="238" width="37.6640625" style="126" customWidth="1"/>
    <col min="239" max="243" width="14.6640625" style="126" customWidth="1"/>
    <col min="244" max="244" width="6.77734375" style="126" customWidth="1"/>
    <col min="245" max="245" width="14.6640625" style="126" customWidth="1"/>
    <col min="246" max="246" width="6.77734375" style="126" customWidth="1"/>
    <col min="247" max="247" width="14.6640625" style="126" customWidth="1"/>
    <col min="248" max="248" width="6.77734375" style="126" customWidth="1"/>
    <col min="249" max="249" width="14.6640625" style="126" customWidth="1"/>
    <col min="250" max="250" width="6.77734375" style="126" customWidth="1"/>
    <col min="251" max="251" width="14.6640625" style="126" customWidth="1"/>
    <col min="252" max="252" width="6.77734375" style="126" customWidth="1"/>
    <col min="253" max="253" width="14.6640625" style="126" customWidth="1"/>
    <col min="254" max="254" width="6.77734375" style="126" customWidth="1"/>
    <col min="255" max="255" width="14.6640625" style="126" customWidth="1"/>
    <col min="256" max="261" width="9" style="126"/>
    <col min="262" max="262" width="8" style="126" customWidth="1"/>
    <col min="263" max="268" width="0" style="126" hidden="1" customWidth="1"/>
    <col min="269" max="492" width="9" style="126"/>
    <col min="493" max="493" width="3.33203125" style="126" customWidth="1"/>
    <col min="494" max="494" width="37.6640625" style="126" customWidth="1"/>
    <col min="495" max="499" width="14.6640625" style="126" customWidth="1"/>
    <col min="500" max="500" width="6.77734375" style="126" customWidth="1"/>
    <col min="501" max="501" width="14.6640625" style="126" customWidth="1"/>
    <col min="502" max="502" width="6.77734375" style="126" customWidth="1"/>
    <col min="503" max="503" width="14.6640625" style="126" customWidth="1"/>
    <col min="504" max="504" width="6.77734375" style="126" customWidth="1"/>
    <col min="505" max="505" width="14.6640625" style="126" customWidth="1"/>
    <col min="506" max="506" width="6.77734375" style="126" customWidth="1"/>
    <col min="507" max="507" width="14.6640625" style="126" customWidth="1"/>
    <col min="508" max="508" width="6.77734375" style="126" customWidth="1"/>
    <col min="509" max="509" width="14.6640625" style="126" customWidth="1"/>
    <col min="510" max="510" width="6.77734375" style="126" customWidth="1"/>
    <col min="511" max="511" width="14.6640625" style="126" customWidth="1"/>
    <col min="512" max="517" width="9" style="126"/>
    <col min="518" max="518" width="8" style="126" customWidth="1"/>
    <col min="519" max="524" width="0" style="126" hidden="1" customWidth="1"/>
    <col min="525" max="748" width="9" style="126"/>
    <col min="749" max="749" width="3.33203125" style="126" customWidth="1"/>
    <col min="750" max="750" width="37.6640625" style="126" customWidth="1"/>
    <col min="751" max="755" width="14.6640625" style="126" customWidth="1"/>
    <col min="756" max="756" width="6.77734375" style="126" customWidth="1"/>
    <col min="757" max="757" width="14.6640625" style="126" customWidth="1"/>
    <col min="758" max="758" width="6.77734375" style="126" customWidth="1"/>
    <col min="759" max="759" width="14.6640625" style="126" customWidth="1"/>
    <col min="760" max="760" width="6.77734375" style="126" customWidth="1"/>
    <col min="761" max="761" width="14.6640625" style="126" customWidth="1"/>
    <col min="762" max="762" width="6.77734375" style="126" customWidth="1"/>
    <col min="763" max="763" width="14.6640625" style="126" customWidth="1"/>
    <col min="764" max="764" width="6.77734375" style="126" customWidth="1"/>
    <col min="765" max="765" width="14.6640625" style="126" customWidth="1"/>
    <col min="766" max="766" width="6.77734375" style="126" customWidth="1"/>
    <col min="767" max="767" width="14.6640625" style="126" customWidth="1"/>
    <col min="768" max="773" width="9" style="126"/>
    <col min="774" max="774" width="8" style="126" customWidth="1"/>
    <col min="775" max="780" width="0" style="126" hidden="1" customWidth="1"/>
    <col min="781" max="1004" width="9" style="126"/>
    <col min="1005" max="1005" width="3.33203125" style="126" customWidth="1"/>
    <col min="1006" max="1006" width="37.6640625" style="126" customWidth="1"/>
    <col min="1007" max="1011" width="14.6640625" style="126" customWidth="1"/>
    <col min="1012" max="1012" width="6.77734375" style="126" customWidth="1"/>
    <col min="1013" max="1013" width="14.6640625" style="126" customWidth="1"/>
    <col min="1014" max="1014" width="6.77734375" style="126" customWidth="1"/>
    <col min="1015" max="1015" width="14.6640625" style="126" customWidth="1"/>
    <col min="1016" max="1016" width="6.77734375" style="126" customWidth="1"/>
    <col min="1017" max="1017" width="14.6640625" style="126" customWidth="1"/>
    <col min="1018" max="1018" width="6.77734375" style="126" customWidth="1"/>
    <col min="1019" max="1019" width="14.6640625" style="126" customWidth="1"/>
    <col min="1020" max="1020" width="6.77734375" style="126" customWidth="1"/>
    <col min="1021" max="1021" width="14.6640625" style="126" customWidth="1"/>
    <col min="1022" max="1022" width="6.77734375" style="126" customWidth="1"/>
    <col min="1023" max="1023" width="14.6640625" style="126" customWidth="1"/>
    <col min="1024" max="1029" width="9" style="126"/>
    <col min="1030" max="1030" width="8" style="126" customWidth="1"/>
    <col min="1031" max="1036" width="0" style="126" hidden="1" customWidth="1"/>
    <col min="1037" max="1260" width="9" style="126"/>
    <col min="1261" max="1261" width="3.33203125" style="126" customWidth="1"/>
    <col min="1262" max="1262" width="37.6640625" style="126" customWidth="1"/>
    <col min="1263" max="1267" width="14.6640625" style="126" customWidth="1"/>
    <col min="1268" max="1268" width="6.77734375" style="126" customWidth="1"/>
    <col min="1269" max="1269" width="14.6640625" style="126" customWidth="1"/>
    <col min="1270" max="1270" width="6.77734375" style="126" customWidth="1"/>
    <col min="1271" max="1271" width="14.6640625" style="126" customWidth="1"/>
    <col min="1272" max="1272" width="6.77734375" style="126" customWidth="1"/>
    <col min="1273" max="1273" width="14.6640625" style="126" customWidth="1"/>
    <col min="1274" max="1274" width="6.77734375" style="126" customWidth="1"/>
    <col min="1275" max="1275" width="14.6640625" style="126" customWidth="1"/>
    <col min="1276" max="1276" width="6.77734375" style="126" customWidth="1"/>
    <col min="1277" max="1277" width="14.6640625" style="126" customWidth="1"/>
    <col min="1278" max="1278" width="6.77734375" style="126" customWidth="1"/>
    <col min="1279" max="1279" width="14.6640625" style="126" customWidth="1"/>
    <col min="1280" max="1285" width="9" style="126"/>
    <col min="1286" max="1286" width="8" style="126" customWidth="1"/>
    <col min="1287" max="1292" width="0" style="126" hidden="1" customWidth="1"/>
    <col min="1293" max="1516" width="9" style="126"/>
    <col min="1517" max="1517" width="3.33203125" style="126" customWidth="1"/>
    <col min="1518" max="1518" width="37.6640625" style="126" customWidth="1"/>
    <col min="1519" max="1523" width="14.6640625" style="126" customWidth="1"/>
    <col min="1524" max="1524" width="6.77734375" style="126" customWidth="1"/>
    <col min="1525" max="1525" width="14.6640625" style="126" customWidth="1"/>
    <col min="1526" max="1526" width="6.77734375" style="126" customWidth="1"/>
    <col min="1527" max="1527" width="14.6640625" style="126" customWidth="1"/>
    <col min="1528" max="1528" width="6.77734375" style="126" customWidth="1"/>
    <col min="1529" max="1529" width="14.6640625" style="126" customWidth="1"/>
    <col min="1530" max="1530" width="6.77734375" style="126" customWidth="1"/>
    <col min="1531" max="1531" width="14.6640625" style="126" customWidth="1"/>
    <col min="1532" max="1532" width="6.77734375" style="126" customWidth="1"/>
    <col min="1533" max="1533" width="14.6640625" style="126" customWidth="1"/>
    <col min="1534" max="1534" width="6.77734375" style="126" customWidth="1"/>
    <col min="1535" max="1535" width="14.6640625" style="126" customWidth="1"/>
    <col min="1536" max="1541" width="9" style="126"/>
    <col min="1542" max="1542" width="8" style="126" customWidth="1"/>
    <col min="1543" max="1548" width="0" style="126" hidden="1" customWidth="1"/>
    <col min="1549" max="1772" width="9" style="126"/>
    <col min="1773" max="1773" width="3.33203125" style="126" customWidth="1"/>
    <col min="1774" max="1774" width="37.6640625" style="126" customWidth="1"/>
    <col min="1775" max="1779" width="14.6640625" style="126" customWidth="1"/>
    <col min="1780" max="1780" width="6.77734375" style="126" customWidth="1"/>
    <col min="1781" max="1781" width="14.6640625" style="126" customWidth="1"/>
    <col min="1782" max="1782" width="6.77734375" style="126" customWidth="1"/>
    <col min="1783" max="1783" width="14.6640625" style="126" customWidth="1"/>
    <col min="1784" max="1784" width="6.77734375" style="126" customWidth="1"/>
    <col min="1785" max="1785" width="14.6640625" style="126" customWidth="1"/>
    <col min="1786" max="1786" width="6.77734375" style="126" customWidth="1"/>
    <col min="1787" max="1787" width="14.6640625" style="126" customWidth="1"/>
    <col min="1788" max="1788" width="6.77734375" style="126" customWidth="1"/>
    <col min="1789" max="1789" width="14.6640625" style="126" customWidth="1"/>
    <col min="1790" max="1790" width="6.77734375" style="126" customWidth="1"/>
    <col min="1791" max="1791" width="14.6640625" style="126" customWidth="1"/>
    <col min="1792" max="1797" width="9" style="126"/>
    <col min="1798" max="1798" width="8" style="126" customWidth="1"/>
    <col min="1799" max="1804" width="0" style="126" hidden="1" customWidth="1"/>
    <col min="1805" max="2028" width="9" style="126"/>
    <col min="2029" max="2029" width="3.33203125" style="126" customWidth="1"/>
    <col min="2030" max="2030" width="37.6640625" style="126" customWidth="1"/>
    <col min="2031" max="2035" width="14.6640625" style="126" customWidth="1"/>
    <col min="2036" max="2036" width="6.77734375" style="126" customWidth="1"/>
    <col min="2037" max="2037" width="14.6640625" style="126" customWidth="1"/>
    <col min="2038" max="2038" width="6.77734375" style="126" customWidth="1"/>
    <col min="2039" max="2039" width="14.6640625" style="126" customWidth="1"/>
    <col min="2040" max="2040" width="6.77734375" style="126" customWidth="1"/>
    <col min="2041" max="2041" width="14.6640625" style="126" customWidth="1"/>
    <col min="2042" max="2042" width="6.77734375" style="126" customWidth="1"/>
    <col min="2043" max="2043" width="14.6640625" style="126" customWidth="1"/>
    <col min="2044" max="2044" width="6.77734375" style="126" customWidth="1"/>
    <col min="2045" max="2045" width="14.6640625" style="126" customWidth="1"/>
    <col min="2046" max="2046" width="6.77734375" style="126" customWidth="1"/>
    <col min="2047" max="2047" width="14.6640625" style="126" customWidth="1"/>
    <col min="2048" max="2053" width="9" style="126"/>
    <col min="2054" max="2054" width="8" style="126" customWidth="1"/>
    <col min="2055" max="2060" width="0" style="126" hidden="1" customWidth="1"/>
    <col min="2061" max="2284" width="9" style="126"/>
    <col min="2285" max="2285" width="3.33203125" style="126" customWidth="1"/>
    <col min="2286" max="2286" width="37.6640625" style="126" customWidth="1"/>
    <col min="2287" max="2291" width="14.6640625" style="126" customWidth="1"/>
    <col min="2292" max="2292" width="6.77734375" style="126" customWidth="1"/>
    <col min="2293" max="2293" width="14.6640625" style="126" customWidth="1"/>
    <col min="2294" max="2294" width="6.77734375" style="126" customWidth="1"/>
    <col min="2295" max="2295" width="14.6640625" style="126" customWidth="1"/>
    <col min="2296" max="2296" width="6.77734375" style="126" customWidth="1"/>
    <col min="2297" max="2297" width="14.6640625" style="126" customWidth="1"/>
    <col min="2298" max="2298" width="6.77734375" style="126" customWidth="1"/>
    <col min="2299" max="2299" width="14.6640625" style="126" customWidth="1"/>
    <col min="2300" max="2300" width="6.77734375" style="126" customWidth="1"/>
    <col min="2301" max="2301" width="14.6640625" style="126" customWidth="1"/>
    <col min="2302" max="2302" width="6.77734375" style="126" customWidth="1"/>
    <col min="2303" max="2303" width="14.6640625" style="126" customWidth="1"/>
    <col min="2304" max="2309" width="9" style="126"/>
    <col min="2310" max="2310" width="8" style="126" customWidth="1"/>
    <col min="2311" max="2316" width="0" style="126" hidden="1" customWidth="1"/>
    <col min="2317" max="2540" width="9" style="126"/>
    <col min="2541" max="2541" width="3.33203125" style="126" customWidth="1"/>
    <col min="2542" max="2542" width="37.6640625" style="126" customWidth="1"/>
    <col min="2543" max="2547" width="14.6640625" style="126" customWidth="1"/>
    <col min="2548" max="2548" width="6.77734375" style="126" customWidth="1"/>
    <col min="2549" max="2549" width="14.6640625" style="126" customWidth="1"/>
    <col min="2550" max="2550" width="6.77734375" style="126" customWidth="1"/>
    <col min="2551" max="2551" width="14.6640625" style="126" customWidth="1"/>
    <col min="2552" max="2552" width="6.77734375" style="126" customWidth="1"/>
    <col min="2553" max="2553" width="14.6640625" style="126" customWidth="1"/>
    <col min="2554" max="2554" width="6.77734375" style="126" customWidth="1"/>
    <col min="2555" max="2555" width="14.6640625" style="126" customWidth="1"/>
    <col min="2556" max="2556" width="6.77734375" style="126" customWidth="1"/>
    <col min="2557" max="2557" width="14.6640625" style="126" customWidth="1"/>
    <col min="2558" max="2558" width="6.77734375" style="126" customWidth="1"/>
    <col min="2559" max="2559" width="14.6640625" style="126" customWidth="1"/>
    <col min="2560" max="2565" width="9" style="126"/>
    <col min="2566" max="2566" width="8" style="126" customWidth="1"/>
    <col min="2567" max="2572" width="0" style="126" hidden="1" customWidth="1"/>
    <col min="2573" max="2796" width="9" style="126"/>
    <col min="2797" max="2797" width="3.33203125" style="126" customWidth="1"/>
    <col min="2798" max="2798" width="37.6640625" style="126" customWidth="1"/>
    <col min="2799" max="2803" width="14.6640625" style="126" customWidth="1"/>
    <col min="2804" max="2804" width="6.77734375" style="126" customWidth="1"/>
    <col min="2805" max="2805" width="14.6640625" style="126" customWidth="1"/>
    <col min="2806" max="2806" width="6.77734375" style="126" customWidth="1"/>
    <col min="2807" max="2807" width="14.6640625" style="126" customWidth="1"/>
    <col min="2808" max="2808" width="6.77734375" style="126" customWidth="1"/>
    <col min="2809" max="2809" width="14.6640625" style="126" customWidth="1"/>
    <col min="2810" max="2810" width="6.77734375" style="126" customWidth="1"/>
    <col min="2811" max="2811" width="14.6640625" style="126" customWidth="1"/>
    <col min="2812" max="2812" width="6.77734375" style="126" customWidth="1"/>
    <col min="2813" max="2813" width="14.6640625" style="126" customWidth="1"/>
    <col min="2814" max="2814" width="6.77734375" style="126" customWidth="1"/>
    <col min="2815" max="2815" width="14.6640625" style="126" customWidth="1"/>
    <col min="2816" max="2821" width="9" style="126"/>
    <col min="2822" max="2822" width="8" style="126" customWidth="1"/>
    <col min="2823" max="2828" width="0" style="126" hidden="1" customWidth="1"/>
    <col min="2829" max="3052" width="9" style="126"/>
    <col min="3053" max="3053" width="3.33203125" style="126" customWidth="1"/>
    <col min="3054" max="3054" width="37.6640625" style="126" customWidth="1"/>
    <col min="3055" max="3059" width="14.6640625" style="126" customWidth="1"/>
    <col min="3060" max="3060" width="6.77734375" style="126" customWidth="1"/>
    <col min="3061" max="3061" width="14.6640625" style="126" customWidth="1"/>
    <col min="3062" max="3062" width="6.77734375" style="126" customWidth="1"/>
    <col min="3063" max="3063" width="14.6640625" style="126" customWidth="1"/>
    <col min="3064" max="3064" width="6.77734375" style="126" customWidth="1"/>
    <col min="3065" max="3065" width="14.6640625" style="126" customWidth="1"/>
    <col min="3066" max="3066" width="6.77734375" style="126" customWidth="1"/>
    <col min="3067" max="3067" width="14.6640625" style="126" customWidth="1"/>
    <col min="3068" max="3068" width="6.77734375" style="126" customWidth="1"/>
    <col min="3069" max="3069" width="14.6640625" style="126" customWidth="1"/>
    <col min="3070" max="3070" width="6.77734375" style="126" customWidth="1"/>
    <col min="3071" max="3071" width="14.6640625" style="126" customWidth="1"/>
    <col min="3072" max="3077" width="9" style="126"/>
    <col min="3078" max="3078" width="8" style="126" customWidth="1"/>
    <col min="3079" max="3084" width="0" style="126" hidden="1" customWidth="1"/>
    <col min="3085" max="3308" width="9" style="126"/>
    <col min="3309" max="3309" width="3.33203125" style="126" customWidth="1"/>
    <col min="3310" max="3310" width="37.6640625" style="126" customWidth="1"/>
    <col min="3311" max="3315" width="14.6640625" style="126" customWidth="1"/>
    <col min="3316" max="3316" width="6.77734375" style="126" customWidth="1"/>
    <col min="3317" max="3317" width="14.6640625" style="126" customWidth="1"/>
    <col min="3318" max="3318" width="6.77734375" style="126" customWidth="1"/>
    <col min="3319" max="3319" width="14.6640625" style="126" customWidth="1"/>
    <col min="3320" max="3320" width="6.77734375" style="126" customWidth="1"/>
    <col min="3321" max="3321" width="14.6640625" style="126" customWidth="1"/>
    <col min="3322" max="3322" width="6.77734375" style="126" customWidth="1"/>
    <col min="3323" max="3323" width="14.6640625" style="126" customWidth="1"/>
    <col min="3324" max="3324" width="6.77734375" style="126" customWidth="1"/>
    <col min="3325" max="3325" width="14.6640625" style="126" customWidth="1"/>
    <col min="3326" max="3326" width="6.77734375" style="126" customWidth="1"/>
    <col min="3327" max="3327" width="14.6640625" style="126" customWidth="1"/>
    <col min="3328" max="3333" width="9" style="126"/>
    <col min="3334" max="3334" width="8" style="126" customWidth="1"/>
    <col min="3335" max="3340" width="0" style="126" hidden="1" customWidth="1"/>
    <col min="3341" max="3564" width="9" style="126"/>
    <col min="3565" max="3565" width="3.33203125" style="126" customWidth="1"/>
    <col min="3566" max="3566" width="37.6640625" style="126" customWidth="1"/>
    <col min="3567" max="3571" width="14.6640625" style="126" customWidth="1"/>
    <col min="3572" max="3572" width="6.77734375" style="126" customWidth="1"/>
    <col min="3573" max="3573" width="14.6640625" style="126" customWidth="1"/>
    <col min="3574" max="3574" width="6.77734375" style="126" customWidth="1"/>
    <col min="3575" max="3575" width="14.6640625" style="126" customWidth="1"/>
    <col min="3576" max="3576" width="6.77734375" style="126" customWidth="1"/>
    <col min="3577" max="3577" width="14.6640625" style="126" customWidth="1"/>
    <col min="3578" max="3578" width="6.77734375" style="126" customWidth="1"/>
    <col min="3579" max="3579" width="14.6640625" style="126" customWidth="1"/>
    <col min="3580" max="3580" width="6.77734375" style="126" customWidth="1"/>
    <col min="3581" max="3581" width="14.6640625" style="126" customWidth="1"/>
    <col min="3582" max="3582" width="6.77734375" style="126" customWidth="1"/>
    <col min="3583" max="3583" width="14.6640625" style="126" customWidth="1"/>
    <col min="3584" max="3589" width="9" style="126"/>
    <col min="3590" max="3590" width="8" style="126" customWidth="1"/>
    <col min="3591" max="3596" width="0" style="126" hidden="1" customWidth="1"/>
    <col min="3597" max="3820" width="9" style="126"/>
    <col min="3821" max="3821" width="3.33203125" style="126" customWidth="1"/>
    <col min="3822" max="3822" width="37.6640625" style="126" customWidth="1"/>
    <col min="3823" max="3827" width="14.6640625" style="126" customWidth="1"/>
    <col min="3828" max="3828" width="6.77734375" style="126" customWidth="1"/>
    <col min="3829" max="3829" width="14.6640625" style="126" customWidth="1"/>
    <col min="3830" max="3830" width="6.77734375" style="126" customWidth="1"/>
    <col min="3831" max="3831" width="14.6640625" style="126" customWidth="1"/>
    <col min="3832" max="3832" width="6.77734375" style="126" customWidth="1"/>
    <col min="3833" max="3833" width="14.6640625" style="126" customWidth="1"/>
    <col min="3834" max="3834" width="6.77734375" style="126" customWidth="1"/>
    <col min="3835" max="3835" width="14.6640625" style="126" customWidth="1"/>
    <col min="3836" max="3836" width="6.77734375" style="126" customWidth="1"/>
    <col min="3837" max="3837" width="14.6640625" style="126" customWidth="1"/>
    <col min="3838" max="3838" width="6.77734375" style="126" customWidth="1"/>
    <col min="3839" max="3839" width="14.6640625" style="126" customWidth="1"/>
    <col min="3840" max="3845" width="9" style="126"/>
    <col min="3846" max="3846" width="8" style="126" customWidth="1"/>
    <col min="3847" max="3852" width="0" style="126" hidden="1" customWidth="1"/>
    <col min="3853" max="4076" width="9" style="126"/>
    <col min="4077" max="4077" width="3.33203125" style="126" customWidth="1"/>
    <col min="4078" max="4078" width="37.6640625" style="126" customWidth="1"/>
    <col min="4079" max="4083" width="14.6640625" style="126" customWidth="1"/>
    <col min="4084" max="4084" width="6.77734375" style="126" customWidth="1"/>
    <col min="4085" max="4085" width="14.6640625" style="126" customWidth="1"/>
    <col min="4086" max="4086" width="6.77734375" style="126" customWidth="1"/>
    <col min="4087" max="4087" width="14.6640625" style="126" customWidth="1"/>
    <col min="4088" max="4088" width="6.77734375" style="126" customWidth="1"/>
    <col min="4089" max="4089" width="14.6640625" style="126" customWidth="1"/>
    <col min="4090" max="4090" width="6.77734375" style="126" customWidth="1"/>
    <col min="4091" max="4091" width="14.6640625" style="126" customWidth="1"/>
    <col min="4092" max="4092" width="6.77734375" style="126" customWidth="1"/>
    <col min="4093" max="4093" width="14.6640625" style="126" customWidth="1"/>
    <col min="4094" max="4094" width="6.77734375" style="126" customWidth="1"/>
    <col min="4095" max="4095" width="14.6640625" style="126" customWidth="1"/>
    <col min="4096" max="4101" width="9" style="126"/>
    <col min="4102" max="4102" width="8" style="126" customWidth="1"/>
    <col min="4103" max="4108" width="0" style="126" hidden="1" customWidth="1"/>
    <col min="4109" max="4332" width="9" style="126"/>
    <col min="4333" max="4333" width="3.33203125" style="126" customWidth="1"/>
    <col min="4334" max="4334" width="37.6640625" style="126" customWidth="1"/>
    <col min="4335" max="4339" width="14.6640625" style="126" customWidth="1"/>
    <col min="4340" max="4340" width="6.77734375" style="126" customWidth="1"/>
    <col min="4341" max="4341" width="14.6640625" style="126" customWidth="1"/>
    <col min="4342" max="4342" width="6.77734375" style="126" customWidth="1"/>
    <col min="4343" max="4343" width="14.6640625" style="126" customWidth="1"/>
    <col min="4344" max="4344" width="6.77734375" style="126" customWidth="1"/>
    <col min="4345" max="4345" width="14.6640625" style="126" customWidth="1"/>
    <col min="4346" max="4346" width="6.77734375" style="126" customWidth="1"/>
    <col min="4347" max="4347" width="14.6640625" style="126" customWidth="1"/>
    <col min="4348" max="4348" width="6.77734375" style="126" customWidth="1"/>
    <col min="4349" max="4349" width="14.6640625" style="126" customWidth="1"/>
    <col min="4350" max="4350" width="6.77734375" style="126" customWidth="1"/>
    <col min="4351" max="4351" width="14.6640625" style="126" customWidth="1"/>
    <col min="4352" max="4357" width="9" style="126"/>
    <col min="4358" max="4358" width="8" style="126" customWidth="1"/>
    <col min="4359" max="4364" width="0" style="126" hidden="1" customWidth="1"/>
    <col min="4365" max="4588" width="9" style="126"/>
    <col min="4589" max="4589" width="3.33203125" style="126" customWidth="1"/>
    <col min="4590" max="4590" width="37.6640625" style="126" customWidth="1"/>
    <col min="4591" max="4595" width="14.6640625" style="126" customWidth="1"/>
    <col min="4596" max="4596" width="6.77734375" style="126" customWidth="1"/>
    <col min="4597" max="4597" width="14.6640625" style="126" customWidth="1"/>
    <col min="4598" max="4598" width="6.77734375" style="126" customWidth="1"/>
    <col min="4599" max="4599" width="14.6640625" style="126" customWidth="1"/>
    <col min="4600" max="4600" width="6.77734375" style="126" customWidth="1"/>
    <col min="4601" max="4601" width="14.6640625" style="126" customWidth="1"/>
    <col min="4602" max="4602" width="6.77734375" style="126" customWidth="1"/>
    <col min="4603" max="4603" width="14.6640625" style="126" customWidth="1"/>
    <col min="4604" max="4604" width="6.77734375" style="126" customWidth="1"/>
    <col min="4605" max="4605" width="14.6640625" style="126" customWidth="1"/>
    <col min="4606" max="4606" width="6.77734375" style="126" customWidth="1"/>
    <col min="4607" max="4607" width="14.6640625" style="126" customWidth="1"/>
    <col min="4608" max="4613" width="9" style="126"/>
    <col min="4614" max="4614" width="8" style="126" customWidth="1"/>
    <col min="4615" max="4620" width="0" style="126" hidden="1" customWidth="1"/>
    <col min="4621" max="4844" width="9" style="126"/>
    <col min="4845" max="4845" width="3.33203125" style="126" customWidth="1"/>
    <col min="4846" max="4846" width="37.6640625" style="126" customWidth="1"/>
    <col min="4847" max="4851" width="14.6640625" style="126" customWidth="1"/>
    <col min="4852" max="4852" width="6.77734375" style="126" customWidth="1"/>
    <col min="4853" max="4853" width="14.6640625" style="126" customWidth="1"/>
    <col min="4854" max="4854" width="6.77734375" style="126" customWidth="1"/>
    <col min="4855" max="4855" width="14.6640625" style="126" customWidth="1"/>
    <col min="4856" max="4856" width="6.77734375" style="126" customWidth="1"/>
    <col min="4857" max="4857" width="14.6640625" style="126" customWidth="1"/>
    <col min="4858" max="4858" width="6.77734375" style="126" customWidth="1"/>
    <col min="4859" max="4859" width="14.6640625" style="126" customWidth="1"/>
    <col min="4860" max="4860" width="6.77734375" style="126" customWidth="1"/>
    <col min="4861" max="4861" width="14.6640625" style="126" customWidth="1"/>
    <col min="4862" max="4862" width="6.77734375" style="126" customWidth="1"/>
    <col min="4863" max="4863" width="14.6640625" style="126" customWidth="1"/>
    <col min="4864" max="4869" width="9" style="126"/>
    <col min="4870" max="4870" width="8" style="126" customWidth="1"/>
    <col min="4871" max="4876" width="0" style="126" hidden="1" customWidth="1"/>
    <col min="4877" max="5100" width="9" style="126"/>
    <col min="5101" max="5101" width="3.33203125" style="126" customWidth="1"/>
    <col min="5102" max="5102" width="37.6640625" style="126" customWidth="1"/>
    <col min="5103" max="5107" width="14.6640625" style="126" customWidth="1"/>
    <col min="5108" max="5108" width="6.77734375" style="126" customWidth="1"/>
    <col min="5109" max="5109" width="14.6640625" style="126" customWidth="1"/>
    <col min="5110" max="5110" width="6.77734375" style="126" customWidth="1"/>
    <col min="5111" max="5111" width="14.6640625" style="126" customWidth="1"/>
    <col min="5112" max="5112" width="6.77734375" style="126" customWidth="1"/>
    <col min="5113" max="5113" width="14.6640625" style="126" customWidth="1"/>
    <col min="5114" max="5114" width="6.77734375" style="126" customWidth="1"/>
    <col min="5115" max="5115" width="14.6640625" style="126" customWidth="1"/>
    <col min="5116" max="5116" width="6.77734375" style="126" customWidth="1"/>
    <col min="5117" max="5117" width="14.6640625" style="126" customWidth="1"/>
    <col min="5118" max="5118" width="6.77734375" style="126" customWidth="1"/>
    <col min="5119" max="5119" width="14.6640625" style="126" customWidth="1"/>
    <col min="5120" max="5125" width="9" style="126"/>
    <col min="5126" max="5126" width="8" style="126" customWidth="1"/>
    <col min="5127" max="5132" width="0" style="126" hidden="1" customWidth="1"/>
    <col min="5133" max="5356" width="9" style="126"/>
    <col min="5357" max="5357" width="3.33203125" style="126" customWidth="1"/>
    <col min="5358" max="5358" width="37.6640625" style="126" customWidth="1"/>
    <col min="5359" max="5363" width="14.6640625" style="126" customWidth="1"/>
    <col min="5364" max="5364" width="6.77734375" style="126" customWidth="1"/>
    <col min="5365" max="5365" width="14.6640625" style="126" customWidth="1"/>
    <col min="5366" max="5366" width="6.77734375" style="126" customWidth="1"/>
    <col min="5367" max="5367" width="14.6640625" style="126" customWidth="1"/>
    <col min="5368" max="5368" width="6.77734375" style="126" customWidth="1"/>
    <col min="5369" max="5369" width="14.6640625" style="126" customWidth="1"/>
    <col min="5370" max="5370" width="6.77734375" style="126" customWidth="1"/>
    <col min="5371" max="5371" width="14.6640625" style="126" customWidth="1"/>
    <col min="5372" max="5372" width="6.77734375" style="126" customWidth="1"/>
    <col min="5373" max="5373" width="14.6640625" style="126" customWidth="1"/>
    <col min="5374" max="5374" width="6.77734375" style="126" customWidth="1"/>
    <col min="5375" max="5375" width="14.6640625" style="126" customWidth="1"/>
    <col min="5376" max="5381" width="9" style="126"/>
    <col min="5382" max="5382" width="8" style="126" customWidth="1"/>
    <col min="5383" max="5388" width="0" style="126" hidden="1" customWidth="1"/>
    <col min="5389" max="5612" width="9" style="126"/>
    <col min="5613" max="5613" width="3.33203125" style="126" customWidth="1"/>
    <col min="5614" max="5614" width="37.6640625" style="126" customWidth="1"/>
    <col min="5615" max="5619" width="14.6640625" style="126" customWidth="1"/>
    <col min="5620" max="5620" width="6.77734375" style="126" customWidth="1"/>
    <col min="5621" max="5621" width="14.6640625" style="126" customWidth="1"/>
    <col min="5622" max="5622" width="6.77734375" style="126" customWidth="1"/>
    <col min="5623" max="5623" width="14.6640625" style="126" customWidth="1"/>
    <col min="5624" max="5624" width="6.77734375" style="126" customWidth="1"/>
    <col min="5625" max="5625" width="14.6640625" style="126" customWidth="1"/>
    <col min="5626" max="5626" width="6.77734375" style="126" customWidth="1"/>
    <col min="5627" max="5627" width="14.6640625" style="126" customWidth="1"/>
    <col min="5628" max="5628" width="6.77734375" style="126" customWidth="1"/>
    <col min="5629" max="5629" width="14.6640625" style="126" customWidth="1"/>
    <col min="5630" max="5630" width="6.77734375" style="126" customWidth="1"/>
    <col min="5631" max="5631" width="14.6640625" style="126" customWidth="1"/>
    <col min="5632" max="5637" width="9" style="126"/>
    <col min="5638" max="5638" width="8" style="126" customWidth="1"/>
    <col min="5639" max="5644" width="0" style="126" hidden="1" customWidth="1"/>
    <col min="5645" max="5868" width="9" style="126"/>
    <col min="5869" max="5869" width="3.33203125" style="126" customWidth="1"/>
    <col min="5870" max="5870" width="37.6640625" style="126" customWidth="1"/>
    <col min="5871" max="5875" width="14.6640625" style="126" customWidth="1"/>
    <col min="5876" max="5876" width="6.77734375" style="126" customWidth="1"/>
    <col min="5877" max="5877" width="14.6640625" style="126" customWidth="1"/>
    <col min="5878" max="5878" width="6.77734375" style="126" customWidth="1"/>
    <col min="5879" max="5879" width="14.6640625" style="126" customWidth="1"/>
    <col min="5880" max="5880" width="6.77734375" style="126" customWidth="1"/>
    <col min="5881" max="5881" width="14.6640625" style="126" customWidth="1"/>
    <col min="5882" max="5882" width="6.77734375" style="126" customWidth="1"/>
    <col min="5883" max="5883" width="14.6640625" style="126" customWidth="1"/>
    <col min="5884" max="5884" width="6.77734375" style="126" customWidth="1"/>
    <col min="5885" max="5885" width="14.6640625" style="126" customWidth="1"/>
    <col min="5886" max="5886" width="6.77734375" style="126" customWidth="1"/>
    <col min="5887" max="5887" width="14.6640625" style="126" customWidth="1"/>
    <col min="5888" max="5893" width="9" style="126"/>
    <col min="5894" max="5894" width="8" style="126" customWidth="1"/>
    <col min="5895" max="5900" width="0" style="126" hidden="1" customWidth="1"/>
    <col min="5901" max="6124" width="9" style="126"/>
    <col min="6125" max="6125" width="3.33203125" style="126" customWidth="1"/>
    <col min="6126" max="6126" width="37.6640625" style="126" customWidth="1"/>
    <col min="6127" max="6131" width="14.6640625" style="126" customWidth="1"/>
    <col min="6132" max="6132" width="6.77734375" style="126" customWidth="1"/>
    <col min="6133" max="6133" width="14.6640625" style="126" customWidth="1"/>
    <col min="6134" max="6134" width="6.77734375" style="126" customWidth="1"/>
    <col min="6135" max="6135" width="14.6640625" style="126" customWidth="1"/>
    <col min="6136" max="6136" width="6.77734375" style="126" customWidth="1"/>
    <col min="6137" max="6137" width="14.6640625" style="126" customWidth="1"/>
    <col min="6138" max="6138" width="6.77734375" style="126" customWidth="1"/>
    <col min="6139" max="6139" width="14.6640625" style="126" customWidth="1"/>
    <col min="6140" max="6140" width="6.77734375" style="126" customWidth="1"/>
    <col min="6141" max="6141" width="14.6640625" style="126" customWidth="1"/>
    <col min="6142" max="6142" width="6.77734375" style="126" customWidth="1"/>
    <col min="6143" max="6143" width="14.6640625" style="126" customWidth="1"/>
    <col min="6144" max="6149" width="9" style="126"/>
    <col min="6150" max="6150" width="8" style="126" customWidth="1"/>
    <col min="6151" max="6156" width="0" style="126" hidden="1" customWidth="1"/>
    <col min="6157" max="6380" width="9" style="126"/>
    <col min="6381" max="6381" width="3.33203125" style="126" customWidth="1"/>
    <col min="6382" max="6382" width="37.6640625" style="126" customWidth="1"/>
    <col min="6383" max="6387" width="14.6640625" style="126" customWidth="1"/>
    <col min="6388" max="6388" width="6.77734375" style="126" customWidth="1"/>
    <col min="6389" max="6389" width="14.6640625" style="126" customWidth="1"/>
    <col min="6390" max="6390" width="6.77734375" style="126" customWidth="1"/>
    <col min="6391" max="6391" width="14.6640625" style="126" customWidth="1"/>
    <col min="6392" max="6392" width="6.77734375" style="126" customWidth="1"/>
    <col min="6393" max="6393" width="14.6640625" style="126" customWidth="1"/>
    <col min="6394" max="6394" width="6.77734375" style="126" customWidth="1"/>
    <col min="6395" max="6395" width="14.6640625" style="126" customWidth="1"/>
    <col min="6396" max="6396" width="6.77734375" style="126" customWidth="1"/>
    <col min="6397" max="6397" width="14.6640625" style="126" customWidth="1"/>
    <col min="6398" max="6398" width="6.77734375" style="126" customWidth="1"/>
    <col min="6399" max="6399" width="14.6640625" style="126" customWidth="1"/>
    <col min="6400" max="6405" width="9" style="126"/>
    <col min="6406" max="6406" width="8" style="126" customWidth="1"/>
    <col min="6407" max="6412" width="0" style="126" hidden="1" customWidth="1"/>
    <col min="6413" max="6636" width="9" style="126"/>
    <col min="6637" max="6637" width="3.33203125" style="126" customWidth="1"/>
    <col min="6638" max="6638" width="37.6640625" style="126" customWidth="1"/>
    <col min="6639" max="6643" width="14.6640625" style="126" customWidth="1"/>
    <col min="6644" max="6644" width="6.77734375" style="126" customWidth="1"/>
    <col min="6645" max="6645" width="14.6640625" style="126" customWidth="1"/>
    <col min="6646" max="6646" width="6.77734375" style="126" customWidth="1"/>
    <col min="6647" max="6647" width="14.6640625" style="126" customWidth="1"/>
    <col min="6648" max="6648" width="6.77734375" style="126" customWidth="1"/>
    <col min="6649" max="6649" width="14.6640625" style="126" customWidth="1"/>
    <col min="6650" max="6650" width="6.77734375" style="126" customWidth="1"/>
    <col min="6651" max="6651" width="14.6640625" style="126" customWidth="1"/>
    <col min="6652" max="6652" width="6.77734375" style="126" customWidth="1"/>
    <col min="6653" max="6653" width="14.6640625" style="126" customWidth="1"/>
    <col min="6654" max="6654" width="6.77734375" style="126" customWidth="1"/>
    <col min="6655" max="6655" width="14.6640625" style="126" customWidth="1"/>
    <col min="6656" max="6661" width="9" style="126"/>
    <col min="6662" max="6662" width="8" style="126" customWidth="1"/>
    <col min="6663" max="6668" width="0" style="126" hidden="1" customWidth="1"/>
    <col min="6669" max="6892" width="9" style="126"/>
    <col min="6893" max="6893" width="3.33203125" style="126" customWidth="1"/>
    <col min="6894" max="6894" width="37.6640625" style="126" customWidth="1"/>
    <col min="6895" max="6899" width="14.6640625" style="126" customWidth="1"/>
    <col min="6900" max="6900" width="6.77734375" style="126" customWidth="1"/>
    <col min="6901" max="6901" width="14.6640625" style="126" customWidth="1"/>
    <col min="6902" max="6902" width="6.77734375" style="126" customWidth="1"/>
    <col min="6903" max="6903" width="14.6640625" style="126" customWidth="1"/>
    <col min="6904" max="6904" width="6.77734375" style="126" customWidth="1"/>
    <col min="6905" max="6905" width="14.6640625" style="126" customWidth="1"/>
    <col min="6906" max="6906" width="6.77734375" style="126" customWidth="1"/>
    <col min="6907" max="6907" width="14.6640625" style="126" customWidth="1"/>
    <col min="6908" max="6908" width="6.77734375" style="126" customWidth="1"/>
    <col min="6909" max="6909" width="14.6640625" style="126" customWidth="1"/>
    <col min="6910" max="6910" width="6.77734375" style="126" customWidth="1"/>
    <col min="6911" max="6911" width="14.6640625" style="126" customWidth="1"/>
    <col min="6912" max="6917" width="9" style="126"/>
    <col min="6918" max="6918" width="8" style="126" customWidth="1"/>
    <col min="6919" max="6924" width="0" style="126" hidden="1" customWidth="1"/>
    <col min="6925" max="7148" width="9" style="126"/>
    <col min="7149" max="7149" width="3.33203125" style="126" customWidth="1"/>
    <col min="7150" max="7150" width="37.6640625" style="126" customWidth="1"/>
    <col min="7151" max="7155" width="14.6640625" style="126" customWidth="1"/>
    <col min="7156" max="7156" width="6.77734375" style="126" customWidth="1"/>
    <col min="7157" max="7157" width="14.6640625" style="126" customWidth="1"/>
    <col min="7158" max="7158" width="6.77734375" style="126" customWidth="1"/>
    <col min="7159" max="7159" width="14.6640625" style="126" customWidth="1"/>
    <col min="7160" max="7160" width="6.77734375" style="126" customWidth="1"/>
    <col min="7161" max="7161" width="14.6640625" style="126" customWidth="1"/>
    <col min="7162" max="7162" width="6.77734375" style="126" customWidth="1"/>
    <col min="7163" max="7163" width="14.6640625" style="126" customWidth="1"/>
    <col min="7164" max="7164" width="6.77734375" style="126" customWidth="1"/>
    <col min="7165" max="7165" width="14.6640625" style="126" customWidth="1"/>
    <col min="7166" max="7166" width="6.77734375" style="126" customWidth="1"/>
    <col min="7167" max="7167" width="14.6640625" style="126" customWidth="1"/>
    <col min="7168" max="7173" width="9" style="126"/>
    <col min="7174" max="7174" width="8" style="126" customWidth="1"/>
    <col min="7175" max="7180" width="0" style="126" hidden="1" customWidth="1"/>
    <col min="7181" max="7404" width="9" style="126"/>
    <col min="7405" max="7405" width="3.33203125" style="126" customWidth="1"/>
    <col min="7406" max="7406" width="37.6640625" style="126" customWidth="1"/>
    <col min="7407" max="7411" width="14.6640625" style="126" customWidth="1"/>
    <col min="7412" max="7412" width="6.77734375" style="126" customWidth="1"/>
    <col min="7413" max="7413" width="14.6640625" style="126" customWidth="1"/>
    <col min="7414" max="7414" width="6.77734375" style="126" customWidth="1"/>
    <col min="7415" max="7415" width="14.6640625" style="126" customWidth="1"/>
    <col min="7416" max="7416" width="6.77734375" style="126" customWidth="1"/>
    <col min="7417" max="7417" width="14.6640625" style="126" customWidth="1"/>
    <col min="7418" max="7418" width="6.77734375" style="126" customWidth="1"/>
    <col min="7419" max="7419" width="14.6640625" style="126" customWidth="1"/>
    <col min="7420" max="7420" width="6.77734375" style="126" customWidth="1"/>
    <col min="7421" max="7421" width="14.6640625" style="126" customWidth="1"/>
    <col min="7422" max="7422" width="6.77734375" style="126" customWidth="1"/>
    <col min="7423" max="7423" width="14.6640625" style="126" customWidth="1"/>
    <col min="7424" max="7429" width="9" style="126"/>
    <col min="7430" max="7430" width="8" style="126" customWidth="1"/>
    <col min="7431" max="7436" width="0" style="126" hidden="1" customWidth="1"/>
    <col min="7437" max="7660" width="9" style="126"/>
    <col min="7661" max="7661" width="3.33203125" style="126" customWidth="1"/>
    <col min="7662" max="7662" width="37.6640625" style="126" customWidth="1"/>
    <col min="7663" max="7667" width="14.6640625" style="126" customWidth="1"/>
    <col min="7668" max="7668" width="6.77734375" style="126" customWidth="1"/>
    <col min="7669" max="7669" width="14.6640625" style="126" customWidth="1"/>
    <col min="7670" max="7670" width="6.77734375" style="126" customWidth="1"/>
    <col min="7671" max="7671" width="14.6640625" style="126" customWidth="1"/>
    <col min="7672" max="7672" width="6.77734375" style="126" customWidth="1"/>
    <col min="7673" max="7673" width="14.6640625" style="126" customWidth="1"/>
    <col min="7674" max="7674" width="6.77734375" style="126" customWidth="1"/>
    <col min="7675" max="7675" width="14.6640625" style="126" customWidth="1"/>
    <col min="7676" max="7676" width="6.77734375" style="126" customWidth="1"/>
    <col min="7677" max="7677" width="14.6640625" style="126" customWidth="1"/>
    <col min="7678" max="7678" width="6.77734375" style="126" customWidth="1"/>
    <col min="7679" max="7679" width="14.6640625" style="126" customWidth="1"/>
    <col min="7680" max="7685" width="9" style="126"/>
    <col min="7686" max="7686" width="8" style="126" customWidth="1"/>
    <col min="7687" max="7692" width="0" style="126" hidden="1" customWidth="1"/>
    <col min="7693" max="7916" width="9" style="126"/>
    <col min="7917" max="7917" width="3.33203125" style="126" customWidth="1"/>
    <col min="7918" max="7918" width="37.6640625" style="126" customWidth="1"/>
    <col min="7919" max="7923" width="14.6640625" style="126" customWidth="1"/>
    <col min="7924" max="7924" width="6.77734375" style="126" customWidth="1"/>
    <col min="7925" max="7925" width="14.6640625" style="126" customWidth="1"/>
    <col min="7926" max="7926" width="6.77734375" style="126" customWidth="1"/>
    <col min="7927" max="7927" width="14.6640625" style="126" customWidth="1"/>
    <col min="7928" max="7928" width="6.77734375" style="126" customWidth="1"/>
    <col min="7929" max="7929" width="14.6640625" style="126" customWidth="1"/>
    <col min="7930" max="7930" width="6.77734375" style="126" customWidth="1"/>
    <col min="7931" max="7931" width="14.6640625" style="126" customWidth="1"/>
    <col min="7932" max="7932" width="6.77734375" style="126" customWidth="1"/>
    <col min="7933" max="7933" width="14.6640625" style="126" customWidth="1"/>
    <col min="7934" max="7934" width="6.77734375" style="126" customWidth="1"/>
    <col min="7935" max="7935" width="14.6640625" style="126" customWidth="1"/>
    <col min="7936" max="7941" width="9" style="126"/>
    <col min="7942" max="7942" width="8" style="126" customWidth="1"/>
    <col min="7943" max="7948" width="0" style="126" hidden="1" customWidth="1"/>
    <col min="7949" max="8172" width="9" style="126"/>
    <col min="8173" max="8173" width="3.33203125" style="126" customWidth="1"/>
    <col min="8174" max="8174" width="37.6640625" style="126" customWidth="1"/>
    <col min="8175" max="8179" width="14.6640625" style="126" customWidth="1"/>
    <col min="8180" max="8180" width="6.77734375" style="126" customWidth="1"/>
    <col min="8181" max="8181" width="14.6640625" style="126" customWidth="1"/>
    <col min="8182" max="8182" width="6.77734375" style="126" customWidth="1"/>
    <col min="8183" max="8183" width="14.6640625" style="126" customWidth="1"/>
    <col min="8184" max="8184" width="6.77734375" style="126" customWidth="1"/>
    <col min="8185" max="8185" width="14.6640625" style="126" customWidth="1"/>
    <col min="8186" max="8186" width="6.77734375" style="126" customWidth="1"/>
    <col min="8187" max="8187" width="14.6640625" style="126" customWidth="1"/>
    <col min="8188" max="8188" width="6.77734375" style="126" customWidth="1"/>
    <col min="8189" max="8189" width="14.6640625" style="126" customWidth="1"/>
    <col min="8190" max="8190" width="6.77734375" style="126" customWidth="1"/>
    <col min="8191" max="8191" width="14.6640625" style="126" customWidth="1"/>
    <col min="8192" max="8197" width="9" style="126"/>
    <col min="8198" max="8198" width="8" style="126" customWidth="1"/>
    <col min="8199" max="8204" width="0" style="126" hidden="1" customWidth="1"/>
    <col min="8205" max="8428" width="9" style="126"/>
    <col min="8429" max="8429" width="3.33203125" style="126" customWidth="1"/>
    <col min="8430" max="8430" width="37.6640625" style="126" customWidth="1"/>
    <col min="8431" max="8435" width="14.6640625" style="126" customWidth="1"/>
    <col min="8436" max="8436" width="6.77734375" style="126" customWidth="1"/>
    <col min="8437" max="8437" width="14.6640625" style="126" customWidth="1"/>
    <col min="8438" max="8438" width="6.77734375" style="126" customWidth="1"/>
    <col min="8439" max="8439" width="14.6640625" style="126" customWidth="1"/>
    <col min="8440" max="8440" width="6.77734375" style="126" customWidth="1"/>
    <col min="8441" max="8441" width="14.6640625" style="126" customWidth="1"/>
    <col min="8442" max="8442" width="6.77734375" style="126" customWidth="1"/>
    <col min="8443" max="8443" width="14.6640625" style="126" customWidth="1"/>
    <col min="8444" max="8444" width="6.77734375" style="126" customWidth="1"/>
    <col min="8445" max="8445" width="14.6640625" style="126" customWidth="1"/>
    <col min="8446" max="8446" width="6.77734375" style="126" customWidth="1"/>
    <col min="8447" max="8447" width="14.6640625" style="126" customWidth="1"/>
    <col min="8448" max="8453" width="9" style="126"/>
    <col min="8454" max="8454" width="8" style="126" customWidth="1"/>
    <col min="8455" max="8460" width="0" style="126" hidden="1" customWidth="1"/>
    <col min="8461" max="8684" width="9" style="126"/>
    <col min="8685" max="8685" width="3.33203125" style="126" customWidth="1"/>
    <col min="8686" max="8686" width="37.6640625" style="126" customWidth="1"/>
    <col min="8687" max="8691" width="14.6640625" style="126" customWidth="1"/>
    <col min="8692" max="8692" width="6.77734375" style="126" customWidth="1"/>
    <col min="8693" max="8693" width="14.6640625" style="126" customWidth="1"/>
    <col min="8694" max="8694" width="6.77734375" style="126" customWidth="1"/>
    <col min="8695" max="8695" width="14.6640625" style="126" customWidth="1"/>
    <col min="8696" max="8696" width="6.77734375" style="126" customWidth="1"/>
    <col min="8697" max="8697" width="14.6640625" style="126" customWidth="1"/>
    <col min="8698" max="8698" width="6.77734375" style="126" customWidth="1"/>
    <col min="8699" max="8699" width="14.6640625" style="126" customWidth="1"/>
    <col min="8700" max="8700" width="6.77734375" style="126" customWidth="1"/>
    <col min="8701" max="8701" width="14.6640625" style="126" customWidth="1"/>
    <col min="8702" max="8702" width="6.77734375" style="126" customWidth="1"/>
    <col min="8703" max="8703" width="14.6640625" style="126" customWidth="1"/>
    <col min="8704" max="8709" width="9" style="126"/>
    <col min="8710" max="8710" width="8" style="126" customWidth="1"/>
    <col min="8711" max="8716" width="0" style="126" hidden="1" customWidth="1"/>
    <col min="8717" max="8940" width="9" style="126"/>
    <col min="8941" max="8941" width="3.33203125" style="126" customWidth="1"/>
    <col min="8942" max="8942" width="37.6640625" style="126" customWidth="1"/>
    <col min="8943" max="8947" width="14.6640625" style="126" customWidth="1"/>
    <col min="8948" max="8948" width="6.77734375" style="126" customWidth="1"/>
    <col min="8949" max="8949" width="14.6640625" style="126" customWidth="1"/>
    <col min="8950" max="8950" width="6.77734375" style="126" customWidth="1"/>
    <col min="8951" max="8951" width="14.6640625" style="126" customWidth="1"/>
    <col min="8952" max="8952" width="6.77734375" style="126" customWidth="1"/>
    <col min="8953" max="8953" width="14.6640625" style="126" customWidth="1"/>
    <col min="8954" max="8954" width="6.77734375" style="126" customWidth="1"/>
    <col min="8955" max="8955" width="14.6640625" style="126" customWidth="1"/>
    <col min="8956" max="8956" width="6.77734375" style="126" customWidth="1"/>
    <col min="8957" max="8957" width="14.6640625" style="126" customWidth="1"/>
    <col min="8958" max="8958" width="6.77734375" style="126" customWidth="1"/>
    <col min="8959" max="8959" width="14.6640625" style="126" customWidth="1"/>
    <col min="8960" max="8965" width="9" style="126"/>
    <col min="8966" max="8966" width="8" style="126" customWidth="1"/>
    <col min="8967" max="8972" width="0" style="126" hidden="1" customWidth="1"/>
    <col min="8973" max="9196" width="9" style="126"/>
    <col min="9197" max="9197" width="3.33203125" style="126" customWidth="1"/>
    <col min="9198" max="9198" width="37.6640625" style="126" customWidth="1"/>
    <col min="9199" max="9203" width="14.6640625" style="126" customWidth="1"/>
    <col min="9204" max="9204" width="6.77734375" style="126" customWidth="1"/>
    <col min="9205" max="9205" width="14.6640625" style="126" customWidth="1"/>
    <col min="9206" max="9206" width="6.77734375" style="126" customWidth="1"/>
    <col min="9207" max="9207" width="14.6640625" style="126" customWidth="1"/>
    <col min="9208" max="9208" width="6.77734375" style="126" customWidth="1"/>
    <col min="9209" max="9209" width="14.6640625" style="126" customWidth="1"/>
    <col min="9210" max="9210" width="6.77734375" style="126" customWidth="1"/>
    <col min="9211" max="9211" width="14.6640625" style="126" customWidth="1"/>
    <col min="9212" max="9212" width="6.77734375" style="126" customWidth="1"/>
    <col min="9213" max="9213" width="14.6640625" style="126" customWidth="1"/>
    <col min="9214" max="9214" width="6.77734375" style="126" customWidth="1"/>
    <col min="9215" max="9215" width="14.6640625" style="126" customWidth="1"/>
    <col min="9216" max="9221" width="9" style="126"/>
    <col min="9222" max="9222" width="8" style="126" customWidth="1"/>
    <col min="9223" max="9228" width="0" style="126" hidden="1" customWidth="1"/>
    <col min="9229" max="9452" width="9" style="126"/>
    <col min="9453" max="9453" width="3.33203125" style="126" customWidth="1"/>
    <col min="9454" max="9454" width="37.6640625" style="126" customWidth="1"/>
    <col min="9455" max="9459" width="14.6640625" style="126" customWidth="1"/>
    <col min="9460" max="9460" width="6.77734375" style="126" customWidth="1"/>
    <col min="9461" max="9461" width="14.6640625" style="126" customWidth="1"/>
    <col min="9462" max="9462" width="6.77734375" style="126" customWidth="1"/>
    <col min="9463" max="9463" width="14.6640625" style="126" customWidth="1"/>
    <col min="9464" max="9464" width="6.77734375" style="126" customWidth="1"/>
    <col min="9465" max="9465" width="14.6640625" style="126" customWidth="1"/>
    <col min="9466" max="9466" width="6.77734375" style="126" customWidth="1"/>
    <col min="9467" max="9467" width="14.6640625" style="126" customWidth="1"/>
    <col min="9468" max="9468" width="6.77734375" style="126" customWidth="1"/>
    <col min="9469" max="9469" width="14.6640625" style="126" customWidth="1"/>
    <col min="9470" max="9470" width="6.77734375" style="126" customWidth="1"/>
    <col min="9471" max="9471" width="14.6640625" style="126" customWidth="1"/>
    <col min="9472" max="9477" width="9" style="126"/>
    <col min="9478" max="9478" width="8" style="126" customWidth="1"/>
    <col min="9479" max="9484" width="0" style="126" hidden="1" customWidth="1"/>
    <col min="9485" max="9708" width="9" style="126"/>
    <col min="9709" max="9709" width="3.33203125" style="126" customWidth="1"/>
    <col min="9710" max="9710" width="37.6640625" style="126" customWidth="1"/>
    <col min="9711" max="9715" width="14.6640625" style="126" customWidth="1"/>
    <col min="9716" max="9716" width="6.77734375" style="126" customWidth="1"/>
    <col min="9717" max="9717" width="14.6640625" style="126" customWidth="1"/>
    <col min="9718" max="9718" width="6.77734375" style="126" customWidth="1"/>
    <col min="9719" max="9719" width="14.6640625" style="126" customWidth="1"/>
    <col min="9720" max="9720" width="6.77734375" style="126" customWidth="1"/>
    <col min="9721" max="9721" width="14.6640625" style="126" customWidth="1"/>
    <col min="9722" max="9722" width="6.77734375" style="126" customWidth="1"/>
    <col min="9723" max="9723" width="14.6640625" style="126" customWidth="1"/>
    <col min="9724" max="9724" width="6.77734375" style="126" customWidth="1"/>
    <col min="9725" max="9725" width="14.6640625" style="126" customWidth="1"/>
    <col min="9726" max="9726" width="6.77734375" style="126" customWidth="1"/>
    <col min="9727" max="9727" width="14.6640625" style="126" customWidth="1"/>
    <col min="9728" max="9733" width="9" style="126"/>
    <col min="9734" max="9734" width="8" style="126" customWidth="1"/>
    <col min="9735" max="9740" width="0" style="126" hidden="1" customWidth="1"/>
    <col min="9741" max="9964" width="9" style="126"/>
    <col min="9965" max="9965" width="3.33203125" style="126" customWidth="1"/>
    <col min="9966" max="9966" width="37.6640625" style="126" customWidth="1"/>
    <col min="9967" max="9971" width="14.6640625" style="126" customWidth="1"/>
    <col min="9972" max="9972" width="6.77734375" style="126" customWidth="1"/>
    <col min="9973" max="9973" width="14.6640625" style="126" customWidth="1"/>
    <col min="9974" max="9974" width="6.77734375" style="126" customWidth="1"/>
    <col min="9975" max="9975" width="14.6640625" style="126" customWidth="1"/>
    <col min="9976" max="9976" width="6.77734375" style="126" customWidth="1"/>
    <col min="9977" max="9977" width="14.6640625" style="126" customWidth="1"/>
    <col min="9978" max="9978" width="6.77734375" style="126" customWidth="1"/>
    <col min="9979" max="9979" width="14.6640625" style="126" customWidth="1"/>
    <col min="9980" max="9980" width="6.77734375" style="126" customWidth="1"/>
    <col min="9981" max="9981" width="14.6640625" style="126" customWidth="1"/>
    <col min="9982" max="9982" width="6.77734375" style="126" customWidth="1"/>
    <col min="9983" max="9983" width="14.6640625" style="126" customWidth="1"/>
    <col min="9984" max="9989" width="9" style="126"/>
    <col min="9990" max="9990" width="8" style="126" customWidth="1"/>
    <col min="9991" max="9996" width="0" style="126" hidden="1" customWidth="1"/>
    <col min="9997" max="10220" width="9" style="126"/>
    <col min="10221" max="10221" width="3.33203125" style="126" customWidth="1"/>
    <col min="10222" max="10222" width="37.6640625" style="126" customWidth="1"/>
    <col min="10223" max="10227" width="14.6640625" style="126" customWidth="1"/>
    <col min="10228" max="10228" width="6.77734375" style="126" customWidth="1"/>
    <col min="10229" max="10229" width="14.6640625" style="126" customWidth="1"/>
    <col min="10230" max="10230" width="6.77734375" style="126" customWidth="1"/>
    <col min="10231" max="10231" width="14.6640625" style="126" customWidth="1"/>
    <col min="10232" max="10232" width="6.77734375" style="126" customWidth="1"/>
    <col min="10233" max="10233" width="14.6640625" style="126" customWidth="1"/>
    <col min="10234" max="10234" width="6.77734375" style="126" customWidth="1"/>
    <col min="10235" max="10235" width="14.6640625" style="126" customWidth="1"/>
    <col min="10236" max="10236" width="6.77734375" style="126" customWidth="1"/>
    <col min="10237" max="10237" width="14.6640625" style="126" customWidth="1"/>
    <col min="10238" max="10238" width="6.77734375" style="126" customWidth="1"/>
    <col min="10239" max="10239" width="14.6640625" style="126" customWidth="1"/>
    <col min="10240" max="10245" width="9" style="126"/>
    <col min="10246" max="10246" width="8" style="126" customWidth="1"/>
    <col min="10247" max="10252" width="0" style="126" hidden="1" customWidth="1"/>
    <col min="10253" max="10476" width="9" style="126"/>
    <col min="10477" max="10477" width="3.33203125" style="126" customWidth="1"/>
    <col min="10478" max="10478" width="37.6640625" style="126" customWidth="1"/>
    <col min="10479" max="10483" width="14.6640625" style="126" customWidth="1"/>
    <col min="10484" max="10484" width="6.77734375" style="126" customWidth="1"/>
    <col min="10485" max="10485" width="14.6640625" style="126" customWidth="1"/>
    <col min="10486" max="10486" width="6.77734375" style="126" customWidth="1"/>
    <col min="10487" max="10487" width="14.6640625" style="126" customWidth="1"/>
    <col min="10488" max="10488" width="6.77734375" style="126" customWidth="1"/>
    <col min="10489" max="10489" width="14.6640625" style="126" customWidth="1"/>
    <col min="10490" max="10490" width="6.77734375" style="126" customWidth="1"/>
    <col min="10491" max="10491" width="14.6640625" style="126" customWidth="1"/>
    <col min="10492" max="10492" width="6.77734375" style="126" customWidth="1"/>
    <col min="10493" max="10493" width="14.6640625" style="126" customWidth="1"/>
    <col min="10494" max="10494" width="6.77734375" style="126" customWidth="1"/>
    <col min="10495" max="10495" width="14.6640625" style="126" customWidth="1"/>
    <col min="10496" max="10501" width="9" style="126"/>
    <col min="10502" max="10502" width="8" style="126" customWidth="1"/>
    <col min="10503" max="10508" width="0" style="126" hidden="1" customWidth="1"/>
    <col min="10509" max="10732" width="9" style="126"/>
    <col min="10733" max="10733" width="3.33203125" style="126" customWidth="1"/>
    <col min="10734" max="10734" width="37.6640625" style="126" customWidth="1"/>
    <col min="10735" max="10739" width="14.6640625" style="126" customWidth="1"/>
    <col min="10740" max="10740" width="6.77734375" style="126" customWidth="1"/>
    <col min="10741" max="10741" width="14.6640625" style="126" customWidth="1"/>
    <col min="10742" max="10742" width="6.77734375" style="126" customWidth="1"/>
    <col min="10743" max="10743" width="14.6640625" style="126" customWidth="1"/>
    <col min="10744" max="10744" width="6.77734375" style="126" customWidth="1"/>
    <col min="10745" max="10745" width="14.6640625" style="126" customWidth="1"/>
    <col min="10746" max="10746" width="6.77734375" style="126" customWidth="1"/>
    <col min="10747" max="10747" width="14.6640625" style="126" customWidth="1"/>
    <col min="10748" max="10748" width="6.77734375" style="126" customWidth="1"/>
    <col min="10749" max="10749" width="14.6640625" style="126" customWidth="1"/>
    <col min="10750" max="10750" width="6.77734375" style="126" customWidth="1"/>
    <col min="10751" max="10751" width="14.6640625" style="126" customWidth="1"/>
    <col min="10752" max="10757" width="9" style="126"/>
    <col min="10758" max="10758" width="8" style="126" customWidth="1"/>
    <col min="10759" max="10764" width="0" style="126" hidden="1" customWidth="1"/>
    <col min="10765" max="10988" width="9" style="126"/>
    <col min="10989" max="10989" width="3.33203125" style="126" customWidth="1"/>
    <col min="10990" max="10990" width="37.6640625" style="126" customWidth="1"/>
    <col min="10991" max="10995" width="14.6640625" style="126" customWidth="1"/>
    <col min="10996" max="10996" width="6.77734375" style="126" customWidth="1"/>
    <col min="10997" max="10997" width="14.6640625" style="126" customWidth="1"/>
    <col min="10998" max="10998" width="6.77734375" style="126" customWidth="1"/>
    <col min="10999" max="10999" width="14.6640625" style="126" customWidth="1"/>
    <col min="11000" max="11000" width="6.77734375" style="126" customWidth="1"/>
    <col min="11001" max="11001" width="14.6640625" style="126" customWidth="1"/>
    <col min="11002" max="11002" width="6.77734375" style="126" customWidth="1"/>
    <col min="11003" max="11003" width="14.6640625" style="126" customWidth="1"/>
    <col min="11004" max="11004" width="6.77734375" style="126" customWidth="1"/>
    <col min="11005" max="11005" width="14.6640625" style="126" customWidth="1"/>
    <col min="11006" max="11006" width="6.77734375" style="126" customWidth="1"/>
    <col min="11007" max="11007" width="14.6640625" style="126" customWidth="1"/>
    <col min="11008" max="11013" width="9" style="126"/>
    <col min="11014" max="11014" width="8" style="126" customWidth="1"/>
    <col min="11015" max="11020" width="0" style="126" hidden="1" customWidth="1"/>
    <col min="11021" max="11244" width="9" style="126"/>
    <col min="11245" max="11245" width="3.33203125" style="126" customWidth="1"/>
    <col min="11246" max="11246" width="37.6640625" style="126" customWidth="1"/>
    <col min="11247" max="11251" width="14.6640625" style="126" customWidth="1"/>
    <col min="11252" max="11252" width="6.77734375" style="126" customWidth="1"/>
    <col min="11253" max="11253" width="14.6640625" style="126" customWidth="1"/>
    <col min="11254" max="11254" width="6.77734375" style="126" customWidth="1"/>
    <col min="11255" max="11255" width="14.6640625" style="126" customWidth="1"/>
    <col min="11256" max="11256" width="6.77734375" style="126" customWidth="1"/>
    <col min="11257" max="11257" width="14.6640625" style="126" customWidth="1"/>
    <col min="11258" max="11258" width="6.77734375" style="126" customWidth="1"/>
    <col min="11259" max="11259" width="14.6640625" style="126" customWidth="1"/>
    <col min="11260" max="11260" width="6.77734375" style="126" customWidth="1"/>
    <col min="11261" max="11261" width="14.6640625" style="126" customWidth="1"/>
    <col min="11262" max="11262" width="6.77734375" style="126" customWidth="1"/>
    <col min="11263" max="11263" width="14.6640625" style="126" customWidth="1"/>
    <col min="11264" max="11269" width="9" style="126"/>
    <col min="11270" max="11270" width="8" style="126" customWidth="1"/>
    <col min="11271" max="11276" width="0" style="126" hidden="1" customWidth="1"/>
    <col min="11277" max="11500" width="9" style="126"/>
    <col min="11501" max="11501" width="3.33203125" style="126" customWidth="1"/>
    <col min="11502" max="11502" width="37.6640625" style="126" customWidth="1"/>
    <col min="11503" max="11507" width="14.6640625" style="126" customWidth="1"/>
    <col min="11508" max="11508" width="6.77734375" style="126" customWidth="1"/>
    <col min="11509" max="11509" width="14.6640625" style="126" customWidth="1"/>
    <col min="11510" max="11510" width="6.77734375" style="126" customWidth="1"/>
    <col min="11511" max="11511" width="14.6640625" style="126" customWidth="1"/>
    <col min="11512" max="11512" width="6.77734375" style="126" customWidth="1"/>
    <col min="11513" max="11513" width="14.6640625" style="126" customWidth="1"/>
    <col min="11514" max="11514" width="6.77734375" style="126" customWidth="1"/>
    <col min="11515" max="11515" width="14.6640625" style="126" customWidth="1"/>
    <col min="11516" max="11516" width="6.77734375" style="126" customWidth="1"/>
    <col min="11517" max="11517" width="14.6640625" style="126" customWidth="1"/>
    <col min="11518" max="11518" width="6.77734375" style="126" customWidth="1"/>
    <col min="11519" max="11519" width="14.6640625" style="126" customWidth="1"/>
    <col min="11520" max="11525" width="9" style="126"/>
    <col min="11526" max="11526" width="8" style="126" customWidth="1"/>
    <col min="11527" max="11532" width="0" style="126" hidden="1" customWidth="1"/>
    <col min="11533" max="11756" width="9" style="126"/>
    <col min="11757" max="11757" width="3.33203125" style="126" customWidth="1"/>
    <col min="11758" max="11758" width="37.6640625" style="126" customWidth="1"/>
    <col min="11759" max="11763" width="14.6640625" style="126" customWidth="1"/>
    <col min="11764" max="11764" width="6.77734375" style="126" customWidth="1"/>
    <col min="11765" max="11765" width="14.6640625" style="126" customWidth="1"/>
    <col min="11766" max="11766" width="6.77734375" style="126" customWidth="1"/>
    <col min="11767" max="11767" width="14.6640625" style="126" customWidth="1"/>
    <col min="11768" max="11768" width="6.77734375" style="126" customWidth="1"/>
    <col min="11769" max="11769" width="14.6640625" style="126" customWidth="1"/>
    <col min="11770" max="11770" width="6.77734375" style="126" customWidth="1"/>
    <col min="11771" max="11771" width="14.6640625" style="126" customWidth="1"/>
    <col min="11772" max="11772" width="6.77734375" style="126" customWidth="1"/>
    <col min="11773" max="11773" width="14.6640625" style="126" customWidth="1"/>
    <col min="11774" max="11774" width="6.77734375" style="126" customWidth="1"/>
    <col min="11775" max="11775" width="14.6640625" style="126" customWidth="1"/>
    <col min="11776" max="11781" width="9" style="126"/>
    <col min="11782" max="11782" width="8" style="126" customWidth="1"/>
    <col min="11783" max="11788" width="0" style="126" hidden="1" customWidth="1"/>
    <col min="11789" max="12012" width="9" style="126"/>
    <col min="12013" max="12013" width="3.33203125" style="126" customWidth="1"/>
    <col min="12014" max="12014" width="37.6640625" style="126" customWidth="1"/>
    <col min="12015" max="12019" width="14.6640625" style="126" customWidth="1"/>
    <col min="12020" max="12020" width="6.77734375" style="126" customWidth="1"/>
    <col min="12021" max="12021" width="14.6640625" style="126" customWidth="1"/>
    <col min="12022" max="12022" width="6.77734375" style="126" customWidth="1"/>
    <col min="12023" max="12023" width="14.6640625" style="126" customWidth="1"/>
    <col min="12024" max="12024" width="6.77734375" style="126" customWidth="1"/>
    <col min="12025" max="12025" width="14.6640625" style="126" customWidth="1"/>
    <col min="12026" max="12026" width="6.77734375" style="126" customWidth="1"/>
    <col min="12027" max="12027" width="14.6640625" style="126" customWidth="1"/>
    <col min="12028" max="12028" width="6.77734375" style="126" customWidth="1"/>
    <col min="12029" max="12029" width="14.6640625" style="126" customWidth="1"/>
    <col min="12030" max="12030" width="6.77734375" style="126" customWidth="1"/>
    <col min="12031" max="12031" width="14.6640625" style="126" customWidth="1"/>
    <col min="12032" max="12037" width="9" style="126"/>
    <col min="12038" max="12038" width="8" style="126" customWidth="1"/>
    <col min="12039" max="12044" width="0" style="126" hidden="1" customWidth="1"/>
    <col min="12045" max="12268" width="9" style="126"/>
    <col min="12269" max="12269" width="3.33203125" style="126" customWidth="1"/>
    <col min="12270" max="12270" width="37.6640625" style="126" customWidth="1"/>
    <col min="12271" max="12275" width="14.6640625" style="126" customWidth="1"/>
    <col min="12276" max="12276" width="6.77734375" style="126" customWidth="1"/>
    <col min="12277" max="12277" width="14.6640625" style="126" customWidth="1"/>
    <col min="12278" max="12278" width="6.77734375" style="126" customWidth="1"/>
    <col min="12279" max="12279" width="14.6640625" style="126" customWidth="1"/>
    <col min="12280" max="12280" width="6.77734375" style="126" customWidth="1"/>
    <col min="12281" max="12281" width="14.6640625" style="126" customWidth="1"/>
    <col min="12282" max="12282" width="6.77734375" style="126" customWidth="1"/>
    <col min="12283" max="12283" width="14.6640625" style="126" customWidth="1"/>
    <col min="12284" max="12284" width="6.77734375" style="126" customWidth="1"/>
    <col min="12285" max="12285" width="14.6640625" style="126" customWidth="1"/>
    <col min="12286" max="12286" width="6.77734375" style="126" customWidth="1"/>
    <col min="12287" max="12287" width="14.6640625" style="126" customWidth="1"/>
    <col min="12288" max="12293" width="9" style="126"/>
    <col min="12294" max="12294" width="8" style="126" customWidth="1"/>
    <col min="12295" max="12300" width="0" style="126" hidden="1" customWidth="1"/>
    <col min="12301" max="12524" width="9" style="126"/>
    <col min="12525" max="12525" width="3.33203125" style="126" customWidth="1"/>
    <col min="12526" max="12526" width="37.6640625" style="126" customWidth="1"/>
    <col min="12527" max="12531" width="14.6640625" style="126" customWidth="1"/>
    <col min="12532" max="12532" width="6.77734375" style="126" customWidth="1"/>
    <col min="12533" max="12533" width="14.6640625" style="126" customWidth="1"/>
    <col min="12534" max="12534" width="6.77734375" style="126" customWidth="1"/>
    <col min="12535" max="12535" width="14.6640625" style="126" customWidth="1"/>
    <col min="12536" max="12536" width="6.77734375" style="126" customWidth="1"/>
    <col min="12537" max="12537" width="14.6640625" style="126" customWidth="1"/>
    <col min="12538" max="12538" width="6.77734375" style="126" customWidth="1"/>
    <col min="12539" max="12539" width="14.6640625" style="126" customWidth="1"/>
    <col min="12540" max="12540" width="6.77734375" style="126" customWidth="1"/>
    <col min="12541" max="12541" width="14.6640625" style="126" customWidth="1"/>
    <col min="12542" max="12542" width="6.77734375" style="126" customWidth="1"/>
    <col min="12543" max="12543" width="14.6640625" style="126" customWidth="1"/>
    <col min="12544" max="12549" width="9" style="126"/>
    <col min="12550" max="12550" width="8" style="126" customWidth="1"/>
    <col min="12551" max="12556" width="0" style="126" hidden="1" customWidth="1"/>
    <col min="12557" max="12780" width="9" style="126"/>
    <col min="12781" max="12781" width="3.33203125" style="126" customWidth="1"/>
    <col min="12782" max="12782" width="37.6640625" style="126" customWidth="1"/>
    <col min="12783" max="12787" width="14.6640625" style="126" customWidth="1"/>
    <col min="12788" max="12788" width="6.77734375" style="126" customWidth="1"/>
    <col min="12789" max="12789" width="14.6640625" style="126" customWidth="1"/>
    <col min="12790" max="12790" width="6.77734375" style="126" customWidth="1"/>
    <col min="12791" max="12791" width="14.6640625" style="126" customWidth="1"/>
    <col min="12792" max="12792" width="6.77734375" style="126" customWidth="1"/>
    <col min="12793" max="12793" width="14.6640625" style="126" customWidth="1"/>
    <col min="12794" max="12794" width="6.77734375" style="126" customWidth="1"/>
    <col min="12795" max="12795" width="14.6640625" style="126" customWidth="1"/>
    <col min="12796" max="12796" width="6.77734375" style="126" customWidth="1"/>
    <col min="12797" max="12797" width="14.6640625" style="126" customWidth="1"/>
    <col min="12798" max="12798" width="6.77734375" style="126" customWidth="1"/>
    <col min="12799" max="12799" width="14.6640625" style="126" customWidth="1"/>
    <col min="12800" max="12805" width="9" style="126"/>
    <col min="12806" max="12806" width="8" style="126" customWidth="1"/>
    <col min="12807" max="12812" width="0" style="126" hidden="1" customWidth="1"/>
    <col min="12813" max="13036" width="9" style="126"/>
    <col min="13037" max="13037" width="3.33203125" style="126" customWidth="1"/>
    <col min="13038" max="13038" width="37.6640625" style="126" customWidth="1"/>
    <col min="13039" max="13043" width="14.6640625" style="126" customWidth="1"/>
    <col min="13044" max="13044" width="6.77734375" style="126" customWidth="1"/>
    <col min="13045" max="13045" width="14.6640625" style="126" customWidth="1"/>
    <col min="13046" max="13046" width="6.77734375" style="126" customWidth="1"/>
    <col min="13047" max="13047" width="14.6640625" style="126" customWidth="1"/>
    <col min="13048" max="13048" width="6.77734375" style="126" customWidth="1"/>
    <col min="13049" max="13049" width="14.6640625" style="126" customWidth="1"/>
    <col min="13050" max="13050" width="6.77734375" style="126" customWidth="1"/>
    <col min="13051" max="13051" width="14.6640625" style="126" customWidth="1"/>
    <col min="13052" max="13052" width="6.77734375" style="126" customWidth="1"/>
    <col min="13053" max="13053" width="14.6640625" style="126" customWidth="1"/>
    <col min="13054" max="13054" width="6.77734375" style="126" customWidth="1"/>
    <col min="13055" max="13055" width="14.6640625" style="126" customWidth="1"/>
    <col min="13056" max="13061" width="9" style="126"/>
    <col min="13062" max="13062" width="8" style="126" customWidth="1"/>
    <col min="13063" max="13068" width="0" style="126" hidden="1" customWidth="1"/>
    <col min="13069" max="13292" width="9" style="126"/>
    <col min="13293" max="13293" width="3.33203125" style="126" customWidth="1"/>
    <col min="13294" max="13294" width="37.6640625" style="126" customWidth="1"/>
    <col min="13295" max="13299" width="14.6640625" style="126" customWidth="1"/>
    <col min="13300" max="13300" width="6.77734375" style="126" customWidth="1"/>
    <col min="13301" max="13301" width="14.6640625" style="126" customWidth="1"/>
    <col min="13302" max="13302" width="6.77734375" style="126" customWidth="1"/>
    <col min="13303" max="13303" width="14.6640625" style="126" customWidth="1"/>
    <col min="13304" max="13304" width="6.77734375" style="126" customWidth="1"/>
    <col min="13305" max="13305" width="14.6640625" style="126" customWidth="1"/>
    <col min="13306" max="13306" width="6.77734375" style="126" customWidth="1"/>
    <col min="13307" max="13307" width="14.6640625" style="126" customWidth="1"/>
    <col min="13308" max="13308" width="6.77734375" style="126" customWidth="1"/>
    <col min="13309" max="13309" width="14.6640625" style="126" customWidth="1"/>
    <col min="13310" max="13310" width="6.77734375" style="126" customWidth="1"/>
    <col min="13311" max="13311" width="14.6640625" style="126" customWidth="1"/>
    <col min="13312" max="13317" width="9" style="126"/>
    <col min="13318" max="13318" width="8" style="126" customWidth="1"/>
    <col min="13319" max="13324" width="0" style="126" hidden="1" customWidth="1"/>
    <col min="13325" max="13548" width="9" style="126"/>
    <col min="13549" max="13549" width="3.33203125" style="126" customWidth="1"/>
    <col min="13550" max="13550" width="37.6640625" style="126" customWidth="1"/>
    <col min="13551" max="13555" width="14.6640625" style="126" customWidth="1"/>
    <col min="13556" max="13556" width="6.77734375" style="126" customWidth="1"/>
    <col min="13557" max="13557" width="14.6640625" style="126" customWidth="1"/>
    <col min="13558" max="13558" width="6.77734375" style="126" customWidth="1"/>
    <col min="13559" max="13559" width="14.6640625" style="126" customWidth="1"/>
    <col min="13560" max="13560" width="6.77734375" style="126" customWidth="1"/>
    <col min="13561" max="13561" width="14.6640625" style="126" customWidth="1"/>
    <col min="13562" max="13562" width="6.77734375" style="126" customWidth="1"/>
    <col min="13563" max="13563" width="14.6640625" style="126" customWidth="1"/>
    <col min="13564" max="13564" width="6.77734375" style="126" customWidth="1"/>
    <col min="13565" max="13565" width="14.6640625" style="126" customWidth="1"/>
    <col min="13566" max="13566" width="6.77734375" style="126" customWidth="1"/>
    <col min="13567" max="13567" width="14.6640625" style="126" customWidth="1"/>
    <col min="13568" max="13573" width="9" style="126"/>
    <col min="13574" max="13574" width="8" style="126" customWidth="1"/>
    <col min="13575" max="13580" width="0" style="126" hidden="1" customWidth="1"/>
    <col min="13581" max="13804" width="9" style="126"/>
    <col min="13805" max="13805" width="3.33203125" style="126" customWidth="1"/>
    <col min="13806" max="13806" width="37.6640625" style="126" customWidth="1"/>
    <col min="13807" max="13811" width="14.6640625" style="126" customWidth="1"/>
    <col min="13812" max="13812" width="6.77734375" style="126" customWidth="1"/>
    <col min="13813" max="13813" width="14.6640625" style="126" customWidth="1"/>
    <col min="13814" max="13814" width="6.77734375" style="126" customWidth="1"/>
    <col min="13815" max="13815" width="14.6640625" style="126" customWidth="1"/>
    <col min="13816" max="13816" width="6.77734375" style="126" customWidth="1"/>
    <col min="13817" max="13817" width="14.6640625" style="126" customWidth="1"/>
    <col min="13818" max="13818" width="6.77734375" style="126" customWidth="1"/>
    <col min="13819" max="13819" width="14.6640625" style="126" customWidth="1"/>
    <col min="13820" max="13820" width="6.77734375" style="126" customWidth="1"/>
    <col min="13821" max="13821" width="14.6640625" style="126" customWidth="1"/>
    <col min="13822" max="13822" width="6.77734375" style="126" customWidth="1"/>
    <col min="13823" max="13823" width="14.6640625" style="126" customWidth="1"/>
    <col min="13824" max="13829" width="9" style="126"/>
    <col min="13830" max="13830" width="8" style="126" customWidth="1"/>
    <col min="13831" max="13836" width="0" style="126" hidden="1" customWidth="1"/>
    <col min="13837" max="14060" width="9" style="126"/>
    <col min="14061" max="14061" width="3.33203125" style="126" customWidth="1"/>
    <col min="14062" max="14062" width="37.6640625" style="126" customWidth="1"/>
    <col min="14063" max="14067" width="14.6640625" style="126" customWidth="1"/>
    <col min="14068" max="14068" width="6.77734375" style="126" customWidth="1"/>
    <col min="14069" max="14069" width="14.6640625" style="126" customWidth="1"/>
    <col min="14070" max="14070" width="6.77734375" style="126" customWidth="1"/>
    <col min="14071" max="14071" width="14.6640625" style="126" customWidth="1"/>
    <col min="14072" max="14072" width="6.77734375" style="126" customWidth="1"/>
    <col min="14073" max="14073" width="14.6640625" style="126" customWidth="1"/>
    <col min="14074" max="14074" width="6.77734375" style="126" customWidth="1"/>
    <col min="14075" max="14075" width="14.6640625" style="126" customWidth="1"/>
    <col min="14076" max="14076" width="6.77734375" style="126" customWidth="1"/>
    <col min="14077" max="14077" width="14.6640625" style="126" customWidth="1"/>
    <col min="14078" max="14078" width="6.77734375" style="126" customWidth="1"/>
    <col min="14079" max="14079" width="14.6640625" style="126" customWidth="1"/>
    <col min="14080" max="14085" width="9" style="126"/>
    <col min="14086" max="14086" width="8" style="126" customWidth="1"/>
    <col min="14087" max="14092" width="0" style="126" hidden="1" customWidth="1"/>
    <col min="14093" max="14316" width="9" style="126"/>
    <col min="14317" max="14317" width="3.33203125" style="126" customWidth="1"/>
    <col min="14318" max="14318" width="37.6640625" style="126" customWidth="1"/>
    <col min="14319" max="14323" width="14.6640625" style="126" customWidth="1"/>
    <col min="14324" max="14324" width="6.77734375" style="126" customWidth="1"/>
    <col min="14325" max="14325" width="14.6640625" style="126" customWidth="1"/>
    <col min="14326" max="14326" width="6.77734375" style="126" customWidth="1"/>
    <col min="14327" max="14327" width="14.6640625" style="126" customWidth="1"/>
    <col min="14328" max="14328" width="6.77734375" style="126" customWidth="1"/>
    <col min="14329" max="14329" width="14.6640625" style="126" customWidth="1"/>
    <col min="14330" max="14330" width="6.77734375" style="126" customWidth="1"/>
    <col min="14331" max="14331" width="14.6640625" style="126" customWidth="1"/>
    <col min="14332" max="14332" width="6.77734375" style="126" customWidth="1"/>
    <col min="14333" max="14333" width="14.6640625" style="126" customWidth="1"/>
    <col min="14334" max="14334" width="6.77734375" style="126" customWidth="1"/>
    <col min="14335" max="14335" width="14.6640625" style="126" customWidth="1"/>
    <col min="14336" max="14341" width="9" style="126"/>
    <col min="14342" max="14342" width="8" style="126" customWidth="1"/>
    <col min="14343" max="14348" width="0" style="126" hidden="1" customWidth="1"/>
    <col min="14349" max="14572" width="9" style="126"/>
    <col min="14573" max="14573" width="3.33203125" style="126" customWidth="1"/>
    <col min="14574" max="14574" width="37.6640625" style="126" customWidth="1"/>
    <col min="14575" max="14579" width="14.6640625" style="126" customWidth="1"/>
    <col min="14580" max="14580" width="6.77734375" style="126" customWidth="1"/>
    <col min="14581" max="14581" width="14.6640625" style="126" customWidth="1"/>
    <col min="14582" max="14582" width="6.77734375" style="126" customWidth="1"/>
    <col min="14583" max="14583" width="14.6640625" style="126" customWidth="1"/>
    <col min="14584" max="14584" width="6.77734375" style="126" customWidth="1"/>
    <col min="14585" max="14585" width="14.6640625" style="126" customWidth="1"/>
    <col min="14586" max="14586" width="6.77734375" style="126" customWidth="1"/>
    <col min="14587" max="14587" width="14.6640625" style="126" customWidth="1"/>
    <col min="14588" max="14588" width="6.77734375" style="126" customWidth="1"/>
    <col min="14589" max="14589" width="14.6640625" style="126" customWidth="1"/>
    <col min="14590" max="14590" width="6.77734375" style="126" customWidth="1"/>
    <col min="14591" max="14591" width="14.6640625" style="126" customWidth="1"/>
    <col min="14592" max="14597" width="9" style="126"/>
    <col min="14598" max="14598" width="8" style="126" customWidth="1"/>
    <col min="14599" max="14604" width="0" style="126" hidden="1" customWidth="1"/>
    <col min="14605" max="14828" width="9" style="126"/>
    <col min="14829" max="14829" width="3.33203125" style="126" customWidth="1"/>
    <col min="14830" max="14830" width="37.6640625" style="126" customWidth="1"/>
    <col min="14831" max="14835" width="14.6640625" style="126" customWidth="1"/>
    <col min="14836" max="14836" width="6.77734375" style="126" customWidth="1"/>
    <col min="14837" max="14837" width="14.6640625" style="126" customWidth="1"/>
    <col min="14838" max="14838" width="6.77734375" style="126" customWidth="1"/>
    <col min="14839" max="14839" width="14.6640625" style="126" customWidth="1"/>
    <col min="14840" max="14840" width="6.77734375" style="126" customWidth="1"/>
    <col min="14841" max="14841" width="14.6640625" style="126" customWidth="1"/>
    <col min="14842" max="14842" width="6.77734375" style="126" customWidth="1"/>
    <col min="14843" max="14843" width="14.6640625" style="126" customWidth="1"/>
    <col min="14844" max="14844" width="6.77734375" style="126" customWidth="1"/>
    <col min="14845" max="14845" width="14.6640625" style="126" customWidth="1"/>
    <col min="14846" max="14846" width="6.77734375" style="126" customWidth="1"/>
    <col min="14847" max="14847" width="14.6640625" style="126" customWidth="1"/>
    <col min="14848" max="14853" width="9" style="126"/>
    <col min="14854" max="14854" width="8" style="126" customWidth="1"/>
    <col min="14855" max="14860" width="0" style="126" hidden="1" customWidth="1"/>
    <col min="14861" max="15084" width="9" style="126"/>
    <col min="15085" max="15085" width="3.33203125" style="126" customWidth="1"/>
    <col min="15086" max="15086" width="37.6640625" style="126" customWidth="1"/>
    <col min="15087" max="15091" width="14.6640625" style="126" customWidth="1"/>
    <col min="15092" max="15092" width="6.77734375" style="126" customWidth="1"/>
    <col min="15093" max="15093" width="14.6640625" style="126" customWidth="1"/>
    <col min="15094" max="15094" width="6.77734375" style="126" customWidth="1"/>
    <col min="15095" max="15095" width="14.6640625" style="126" customWidth="1"/>
    <col min="15096" max="15096" width="6.77734375" style="126" customWidth="1"/>
    <col min="15097" max="15097" width="14.6640625" style="126" customWidth="1"/>
    <col min="15098" max="15098" width="6.77734375" style="126" customWidth="1"/>
    <col min="15099" max="15099" width="14.6640625" style="126" customWidth="1"/>
    <col min="15100" max="15100" width="6.77734375" style="126" customWidth="1"/>
    <col min="15101" max="15101" width="14.6640625" style="126" customWidth="1"/>
    <col min="15102" max="15102" width="6.77734375" style="126" customWidth="1"/>
    <col min="15103" max="15103" width="14.6640625" style="126" customWidth="1"/>
    <col min="15104" max="15109" width="9" style="126"/>
    <col min="15110" max="15110" width="8" style="126" customWidth="1"/>
    <col min="15111" max="15116" width="0" style="126" hidden="1" customWidth="1"/>
    <col min="15117" max="15340" width="9" style="126"/>
    <col min="15341" max="15341" width="3.33203125" style="126" customWidth="1"/>
    <col min="15342" max="15342" width="37.6640625" style="126" customWidth="1"/>
    <col min="15343" max="15347" width="14.6640625" style="126" customWidth="1"/>
    <col min="15348" max="15348" width="6.77734375" style="126" customWidth="1"/>
    <col min="15349" max="15349" width="14.6640625" style="126" customWidth="1"/>
    <col min="15350" max="15350" width="6.77734375" style="126" customWidth="1"/>
    <col min="15351" max="15351" width="14.6640625" style="126" customWidth="1"/>
    <col min="15352" max="15352" width="6.77734375" style="126" customWidth="1"/>
    <col min="15353" max="15353" width="14.6640625" style="126" customWidth="1"/>
    <col min="15354" max="15354" width="6.77734375" style="126" customWidth="1"/>
    <col min="15355" max="15355" width="14.6640625" style="126" customWidth="1"/>
    <col min="15356" max="15356" width="6.77734375" style="126" customWidth="1"/>
    <col min="15357" max="15357" width="14.6640625" style="126" customWidth="1"/>
    <col min="15358" max="15358" width="6.77734375" style="126" customWidth="1"/>
    <col min="15359" max="15359" width="14.6640625" style="126" customWidth="1"/>
    <col min="15360" max="15365" width="9" style="126"/>
    <col min="15366" max="15366" width="8" style="126" customWidth="1"/>
    <col min="15367" max="15372" width="0" style="126" hidden="1" customWidth="1"/>
    <col min="15373" max="15596" width="9" style="126"/>
    <col min="15597" max="15597" width="3.33203125" style="126" customWidth="1"/>
    <col min="15598" max="15598" width="37.6640625" style="126" customWidth="1"/>
    <col min="15599" max="15603" width="14.6640625" style="126" customWidth="1"/>
    <col min="15604" max="15604" width="6.77734375" style="126" customWidth="1"/>
    <col min="15605" max="15605" width="14.6640625" style="126" customWidth="1"/>
    <col min="15606" max="15606" width="6.77734375" style="126" customWidth="1"/>
    <col min="15607" max="15607" width="14.6640625" style="126" customWidth="1"/>
    <col min="15608" max="15608" width="6.77734375" style="126" customWidth="1"/>
    <col min="15609" max="15609" width="14.6640625" style="126" customWidth="1"/>
    <col min="15610" max="15610" width="6.77734375" style="126" customWidth="1"/>
    <col min="15611" max="15611" width="14.6640625" style="126" customWidth="1"/>
    <col min="15612" max="15612" width="6.77734375" style="126" customWidth="1"/>
    <col min="15613" max="15613" width="14.6640625" style="126" customWidth="1"/>
    <col min="15614" max="15614" width="6.77734375" style="126" customWidth="1"/>
    <col min="15615" max="15615" width="14.6640625" style="126" customWidth="1"/>
    <col min="15616" max="15621" width="9" style="126"/>
    <col min="15622" max="15622" width="8" style="126" customWidth="1"/>
    <col min="15623" max="15628" width="0" style="126" hidden="1" customWidth="1"/>
    <col min="15629" max="15852" width="9" style="126"/>
    <col min="15853" max="15853" width="3.33203125" style="126" customWidth="1"/>
    <col min="15854" max="15854" width="37.6640625" style="126" customWidth="1"/>
    <col min="15855" max="15859" width="14.6640625" style="126" customWidth="1"/>
    <col min="15860" max="15860" width="6.77734375" style="126" customWidth="1"/>
    <col min="15861" max="15861" width="14.6640625" style="126" customWidth="1"/>
    <col min="15862" max="15862" width="6.77734375" style="126" customWidth="1"/>
    <col min="15863" max="15863" width="14.6640625" style="126" customWidth="1"/>
    <col min="15864" max="15864" width="6.77734375" style="126" customWidth="1"/>
    <col min="15865" max="15865" width="14.6640625" style="126" customWidth="1"/>
    <col min="15866" max="15866" width="6.77734375" style="126" customWidth="1"/>
    <col min="15867" max="15867" width="14.6640625" style="126" customWidth="1"/>
    <col min="15868" max="15868" width="6.77734375" style="126" customWidth="1"/>
    <col min="15869" max="15869" width="14.6640625" style="126" customWidth="1"/>
    <col min="15870" max="15870" width="6.77734375" style="126" customWidth="1"/>
    <col min="15871" max="15871" width="14.6640625" style="126" customWidth="1"/>
    <col min="15872" max="15877" width="9" style="126"/>
    <col min="15878" max="15878" width="8" style="126" customWidth="1"/>
    <col min="15879" max="15884" width="0" style="126" hidden="1" customWidth="1"/>
    <col min="15885" max="16108" width="9" style="126"/>
    <col min="16109" max="16109" width="3.33203125" style="126" customWidth="1"/>
    <col min="16110" max="16110" width="37.6640625" style="126" customWidth="1"/>
    <col min="16111" max="16115" width="14.6640625" style="126" customWidth="1"/>
    <col min="16116" max="16116" width="6.77734375" style="126" customWidth="1"/>
    <col min="16117" max="16117" width="14.6640625" style="126" customWidth="1"/>
    <col min="16118" max="16118" width="6.77734375" style="126" customWidth="1"/>
    <col min="16119" max="16119" width="14.6640625" style="126" customWidth="1"/>
    <col min="16120" max="16120" width="6.77734375" style="126" customWidth="1"/>
    <col min="16121" max="16121" width="14.6640625" style="126" customWidth="1"/>
    <col min="16122" max="16122" width="6.77734375" style="126" customWidth="1"/>
    <col min="16123" max="16123" width="14.6640625" style="126" customWidth="1"/>
    <col min="16124" max="16124" width="6.77734375" style="126" customWidth="1"/>
    <col min="16125" max="16125" width="14.6640625" style="126" customWidth="1"/>
    <col min="16126" max="16126" width="6.77734375" style="126" customWidth="1"/>
    <col min="16127" max="16127" width="14.6640625" style="126" customWidth="1"/>
    <col min="16128" max="16133" width="9" style="126"/>
    <col min="16134" max="16134" width="8" style="126" customWidth="1"/>
    <col min="16135" max="16140" width="0" style="126" hidden="1" customWidth="1"/>
    <col min="16141" max="16384" width="9" style="126"/>
  </cols>
  <sheetData>
    <row r="1" spans="1:18" ht="13.2" x14ac:dyDescent="0.25">
      <c r="A1" s="215" t="s">
        <v>139</v>
      </c>
      <c r="B1" s="419" t="str">
        <f>Projectoverzicht!C9</f>
        <v>(Wordt ingevuld door RVO)</v>
      </c>
      <c r="C1" s="419"/>
      <c r="D1" s="419"/>
      <c r="E1" s="419"/>
      <c r="F1" s="419"/>
      <c r="G1" s="216"/>
    </row>
    <row r="2" spans="1:18" ht="13.8" thickBot="1" x14ac:dyDescent="0.3">
      <c r="A2" s="217" t="s">
        <v>1</v>
      </c>
      <c r="B2" s="420" t="str">
        <f>IF(Projectoverzicht!C12=0,"(Vul dit in op het tabblad: 'projectoverzicht')",Projectoverzicht!C12)</f>
        <v>(Vul dit in op het tabblad: 'projectoverzicht')</v>
      </c>
      <c r="C2" s="420"/>
      <c r="D2" s="420"/>
      <c r="E2" s="420"/>
      <c r="F2" s="420"/>
      <c r="G2" s="218"/>
    </row>
    <row r="3" spans="1:18" ht="13.2" x14ac:dyDescent="0.25">
      <c r="A3" s="127"/>
      <c r="B3" s="127"/>
      <c r="C3" s="128"/>
      <c r="D3" s="128"/>
      <c r="E3" s="128"/>
      <c r="F3" s="129"/>
      <c r="G3" s="129"/>
      <c r="H3" s="129"/>
      <c r="I3" s="130"/>
      <c r="J3" s="130"/>
    </row>
    <row r="4" spans="1:18" ht="14.25" customHeight="1" thickBot="1" x14ac:dyDescent="0.3">
      <c r="A4" s="131" t="s">
        <v>172</v>
      </c>
      <c r="B4" s="132"/>
      <c r="C4" s="133"/>
      <c r="D4" s="129"/>
      <c r="E4" s="129"/>
      <c r="F4" s="129"/>
      <c r="G4" s="129"/>
      <c r="H4" s="134"/>
    </row>
    <row r="5" spans="1:18" ht="14.25" customHeight="1" thickBot="1" x14ac:dyDescent="0.3">
      <c r="A5" s="135"/>
      <c r="B5" s="168"/>
      <c r="C5" s="169"/>
      <c r="D5" s="435" t="s">
        <v>173</v>
      </c>
      <c r="E5" s="416" t="s">
        <v>174</v>
      </c>
      <c r="F5" s="416"/>
      <c r="G5" s="417" t="s">
        <v>175</v>
      </c>
      <c r="P5" s="214" t="s">
        <v>176</v>
      </c>
    </row>
    <row r="6" spans="1:18" ht="18" customHeight="1" thickBot="1" x14ac:dyDescent="0.3">
      <c r="A6" s="136"/>
      <c r="B6" s="170" t="s">
        <v>147</v>
      </c>
      <c r="C6" s="171" t="s">
        <v>177</v>
      </c>
      <c r="D6" s="436"/>
      <c r="E6" s="172" t="s">
        <v>178</v>
      </c>
      <c r="F6" s="172" t="s">
        <v>179</v>
      </c>
      <c r="G6" s="418"/>
      <c r="P6" s="200" t="s">
        <v>180</v>
      </c>
      <c r="Q6" s="201" t="s">
        <v>89</v>
      </c>
      <c r="R6" s="202" t="s">
        <v>90</v>
      </c>
    </row>
    <row r="7" spans="1:18" ht="13.35" customHeight="1" x14ac:dyDescent="0.25">
      <c r="A7" s="163" t="s">
        <v>150</v>
      </c>
      <c r="B7" s="173">
        <f>[0]!penvoerder_naam</f>
        <v>0</v>
      </c>
      <c r="C7" s="174">
        <f>'Aanvrager 1 - Penvoerder'!$J$143</f>
        <v>0</v>
      </c>
      <c r="D7" s="175">
        <f>'Aanvrager 1 - Penvoerder'!$J$148</f>
        <v>0</v>
      </c>
      <c r="E7" s="175">
        <f>'Aanvrager 1 - Penvoerder'!$J$149</f>
        <v>0</v>
      </c>
      <c r="F7" s="176">
        <f t="shared" ref="F7:F23" si="0">IF(C7&gt;0,E7/C7,0)</f>
        <v>0</v>
      </c>
      <c r="G7" s="177">
        <f t="shared" ref="G7:G22" si="1">C7-E7</f>
        <v>0</v>
      </c>
      <c r="H7" s="137" t="str">
        <f t="shared" ref="H7:H22" si="2">IFERROR(IF(E7&gt;D7,"Let op! Het gevraagde subsidiebedrag is hoger dan het maximale bedrag.",""),"")</f>
        <v/>
      </c>
      <c r="P7" s="203">
        <f>B7</f>
        <v>0</v>
      </c>
      <c r="Q7" s="204">
        <f>SUMIFS($B$34:$B$42,$A$34:$A$42,P7)</f>
        <v>0</v>
      </c>
      <c r="R7" s="207">
        <f>SUMIFS($B$34:$B$42,$C$34:$C$42,P7)</f>
        <v>0</v>
      </c>
    </row>
    <row r="8" spans="1:18" ht="13.35" customHeight="1" x14ac:dyDescent="0.25">
      <c r="A8" s="163" t="s">
        <v>152</v>
      </c>
      <c r="B8" s="178">
        <f>Projectoverzicht!C20</f>
        <v>0</v>
      </c>
      <c r="C8" s="179">
        <f>'Aanvrager 2'!$J$143</f>
        <v>0</v>
      </c>
      <c r="D8" s="180">
        <f>'Aanvrager 2'!$J$148</f>
        <v>0</v>
      </c>
      <c r="E8" s="180">
        <f>'Aanvrager 2'!$J$149</f>
        <v>0</v>
      </c>
      <c r="F8" s="181">
        <f t="shared" si="0"/>
        <v>0</v>
      </c>
      <c r="G8" s="182">
        <f t="shared" si="1"/>
        <v>0</v>
      </c>
      <c r="H8" s="137" t="str">
        <f t="shared" si="2"/>
        <v/>
      </c>
      <c r="L8"/>
      <c r="M8"/>
      <c r="N8"/>
      <c r="O8"/>
      <c r="P8" s="205">
        <f t="shared" ref="P8:P22" si="3">B8</f>
        <v>0</v>
      </c>
      <c r="Q8" s="206">
        <f t="shared" ref="Q8:Q26" si="4">SUMIFS($B$34:$B$42,$A$34:$A$42,P8)</f>
        <v>0</v>
      </c>
      <c r="R8" s="207">
        <f t="shared" ref="R8:R26" si="5">SUMIFS($B$34:$B$42,$C$34:$C$42,P8)</f>
        <v>0</v>
      </c>
    </row>
    <row r="9" spans="1:18" ht="13.35" customHeight="1" x14ac:dyDescent="0.25">
      <c r="A9" s="163" t="s">
        <v>153</v>
      </c>
      <c r="B9" s="178">
        <f>Projectoverzicht!C21</f>
        <v>0</v>
      </c>
      <c r="C9" s="179">
        <f>'A3'!$J$143</f>
        <v>0</v>
      </c>
      <c r="D9" s="180">
        <f>'A3'!$J$148</f>
        <v>0</v>
      </c>
      <c r="E9" s="180">
        <f>'A3'!$J$149</f>
        <v>0</v>
      </c>
      <c r="F9" s="181">
        <f t="shared" si="0"/>
        <v>0</v>
      </c>
      <c r="G9" s="182">
        <f t="shared" si="1"/>
        <v>0</v>
      </c>
      <c r="H9" s="137" t="str">
        <f t="shared" si="2"/>
        <v/>
      </c>
      <c r="L9"/>
      <c r="M9"/>
      <c r="N9"/>
      <c r="O9"/>
      <c r="P9" s="205">
        <f t="shared" si="3"/>
        <v>0</v>
      </c>
      <c r="Q9" s="206">
        <f t="shared" si="4"/>
        <v>0</v>
      </c>
      <c r="R9" s="207">
        <f t="shared" si="5"/>
        <v>0</v>
      </c>
    </row>
    <row r="10" spans="1:18" ht="13.35" customHeight="1" x14ac:dyDescent="0.25">
      <c r="A10" s="163" t="s">
        <v>154</v>
      </c>
      <c r="B10" s="178">
        <f>Projectoverzicht!C22</f>
        <v>0</v>
      </c>
      <c r="C10" s="183">
        <f>'A4'!$J$143</f>
        <v>0</v>
      </c>
      <c r="D10" s="180">
        <f>'A4'!$J$148</f>
        <v>0</v>
      </c>
      <c r="E10" s="180">
        <f>'A4'!$J$149</f>
        <v>0</v>
      </c>
      <c r="F10" s="181">
        <f t="shared" si="0"/>
        <v>0</v>
      </c>
      <c r="G10" s="182">
        <f t="shared" si="1"/>
        <v>0</v>
      </c>
      <c r="H10" s="137" t="str">
        <f t="shared" si="2"/>
        <v/>
      </c>
      <c r="L10"/>
      <c r="M10"/>
      <c r="N10"/>
      <c r="O10"/>
      <c r="P10" s="205">
        <f t="shared" si="3"/>
        <v>0</v>
      </c>
      <c r="Q10" s="206">
        <f t="shared" si="4"/>
        <v>0</v>
      </c>
      <c r="R10" s="207">
        <f t="shared" si="5"/>
        <v>0</v>
      </c>
    </row>
    <row r="11" spans="1:18" ht="13.35" customHeight="1" x14ac:dyDescent="0.25">
      <c r="A11" s="163" t="s">
        <v>155</v>
      </c>
      <c r="B11" s="178">
        <f>Projectoverzicht!C23</f>
        <v>0</v>
      </c>
      <c r="C11" s="183">
        <f>'A5'!$J$143</f>
        <v>0</v>
      </c>
      <c r="D11" s="180">
        <f>'A5'!$J$148</f>
        <v>0</v>
      </c>
      <c r="E11" s="180">
        <f>'A5'!$J$149</f>
        <v>0</v>
      </c>
      <c r="F11" s="181">
        <f t="shared" si="0"/>
        <v>0</v>
      </c>
      <c r="G11" s="182">
        <f t="shared" si="1"/>
        <v>0</v>
      </c>
      <c r="H11" s="137" t="str">
        <f t="shared" si="2"/>
        <v/>
      </c>
      <c r="L11"/>
      <c r="M11"/>
      <c r="N11"/>
      <c r="O11"/>
      <c r="P11" s="205">
        <f t="shared" si="3"/>
        <v>0</v>
      </c>
      <c r="Q11" s="206">
        <f t="shared" si="4"/>
        <v>0</v>
      </c>
      <c r="R11" s="207">
        <f t="shared" si="5"/>
        <v>0</v>
      </c>
    </row>
    <row r="12" spans="1:18" ht="13.35" customHeight="1" x14ac:dyDescent="0.25">
      <c r="A12" s="163" t="s">
        <v>156</v>
      </c>
      <c r="B12" s="178">
        <f>Projectoverzicht!C24</f>
        <v>0</v>
      </c>
      <c r="C12" s="183">
        <f>'A6'!$J$143</f>
        <v>0</v>
      </c>
      <c r="D12" s="180">
        <f>'A6'!$J$148</f>
        <v>0</v>
      </c>
      <c r="E12" s="180">
        <f>'A6'!$J$149</f>
        <v>0</v>
      </c>
      <c r="F12" s="181">
        <f t="shared" si="0"/>
        <v>0</v>
      </c>
      <c r="G12" s="182">
        <f t="shared" si="1"/>
        <v>0</v>
      </c>
      <c r="H12" s="137" t="str">
        <f t="shared" si="2"/>
        <v/>
      </c>
      <c r="L12"/>
      <c r="M12"/>
      <c r="N12"/>
      <c r="O12"/>
      <c r="P12" s="205">
        <f t="shared" si="3"/>
        <v>0</v>
      </c>
      <c r="Q12" s="206">
        <f t="shared" si="4"/>
        <v>0</v>
      </c>
      <c r="R12" s="207">
        <f t="shared" si="5"/>
        <v>0</v>
      </c>
    </row>
    <row r="13" spans="1:18" ht="13.35" customHeight="1" x14ac:dyDescent="0.25">
      <c r="A13" s="163" t="s">
        <v>157</v>
      </c>
      <c r="B13" s="178">
        <f>Projectoverzicht!C25</f>
        <v>0</v>
      </c>
      <c r="C13" s="183">
        <f>'A7'!$J$143</f>
        <v>0</v>
      </c>
      <c r="D13" s="180">
        <f>'A7'!$J$148</f>
        <v>0</v>
      </c>
      <c r="E13" s="180">
        <f>'A7'!$J$149</f>
        <v>0</v>
      </c>
      <c r="F13" s="181">
        <f t="shared" si="0"/>
        <v>0</v>
      </c>
      <c r="G13" s="182">
        <f t="shared" si="1"/>
        <v>0</v>
      </c>
      <c r="H13" s="137" t="str">
        <f t="shared" si="2"/>
        <v/>
      </c>
      <c r="L13"/>
      <c r="M13"/>
      <c r="N13"/>
      <c r="O13"/>
      <c r="P13" s="205">
        <f t="shared" si="3"/>
        <v>0</v>
      </c>
      <c r="Q13" s="206">
        <f t="shared" si="4"/>
        <v>0</v>
      </c>
      <c r="R13" s="207">
        <f t="shared" si="5"/>
        <v>0</v>
      </c>
    </row>
    <row r="14" spans="1:18" ht="13.35" customHeight="1" x14ac:dyDescent="0.25">
      <c r="A14" s="163" t="s">
        <v>158</v>
      </c>
      <c r="B14" s="178">
        <f>Projectoverzicht!C26</f>
        <v>0</v>
      </c>
      <c r="C14" s="183">
        <f>'A8'!$J$143</f>
        <v>0</v>
      </c>
      <c r="D14" s="180">
        <f>'A8'!$J$148</f>
        <v>0</v>
      </c>
      <c r="E14" s="180">
        <f>'A8'!$J$149</f>
        <v>0</v>
      </c>
      <c r="F14" s="181">
        <f t="shared" si="0"/>
        <v>0</v>
      </c>
      <c r="G14" s="182">
        <f t="shared" si="1"/>
        <v>0</v>
      </c>
      <c r="H14" s="137" t="str">
        <f t="shared" si="2"/>
        <v/>
      </c>
      <c r="L14"/>
      <c r="M14"/>
      <c r="N14"/>
      <c r="O14"/>
      <c r="P14" s="205">
        <f t="shared" si="3"/>
        <v>0</v>
      </c>
      <c r="Q14" s="206">
        <f t="shared" si="4"/>
        <v>0</v>
      </c>
      <c r="R14" s="207">
        <f t="shared" si="5"/>
        <v>0</v>
      </c>
    </row>
    <row r="15" spans="1:18" ht="13.35" customHeight="1" x14ac:dyDescent="0.25">
      <c r="A15" s="163" t="s">
        <v>159</v>
      </c>
      <c r="B15" s="178">
        <f>Projectoverzicht!C27</f>
        <v>0</v>
      </c>
      <c r="C15" s="183">
        <f>'A9'!$J$143</f>
        <v>0</v>
      </c>
      <c r="D15" s="180">
        <f>'A9'!$J$148</f>
        <v>0</v>
      </c>
      <c r="E15" s="180">
        <f>'A9'!$J$149</f>
        <v>0</v>
      </c>
      <c r="F15" s="181">
        <f t="shared" si="0"/>
        <v>0</v>
      </c>
      <c r="G15" s="182">
        <f t="shared" si="1"/>
        <v>0</v>
      </c>
      <c r="H15" s="137" t="str">
        <f t="shared" si="2"/>
        <v/>
      </c>
      <c r="L15"/>
      <c r="M15"/>
      <c r="N15"/>
      <c r="O15"/>
      <c r="P15" s="205">
        <f t="shared" si="3"/>
        <v>0</v>
      </c>
      <c r="Q15" s="206">
        <f t="shared" si="4"/>
        <v>0</v>
      </c>
      <c r="R15" s="207">
        <f t="shared" si="5"/>
        <v>0</v>
      </c>
    </row>
    <row r="16" spans="1:18" ht="13.35" customHeight="1" x14ac:dyDescent="0.25">
      <c r="A16" s="163" t="s">
        <v>160</v>
      </c>
      <c r="B16" s="178">
        <f>Projectoverzicht!C28</f>
        <v>0</v>
      </c>
      <c r="C16" s="183">
        <f>'A10'!$J$143</f>
        <v>0</v>
      </c>
      <c r="D16" s="180">
        <f>'A10'!$J$148</f>
        <v>0</v>
      </c>
      <c r="E16" s="180">
        <f>'A10'!$J$149</f>
        <v>0</v>
      </c>
      <c r="F16" s="181">
        <f t="shared" si="0"/>
        <v>0</v>
      </c>
      <c r="G16" s="182">
        <f t="shared" si="1"/>
        <v>0</v>
      </c>
      <c r="H16" s="137" t="str">
        <f t="shared" si="2"/>
        <v/>
      </c>
      <c r="L16"/>
      <c r="M16"/>
      <c r="N16"/>
      <c r="O16"/>
      <c r="P16" s="205">
        <f t="shared" si="3"/>
        <v>0</v>
      </c>
      <c r="Q16" s="206">
        <f t="shared" si="4"/>
        <v>0</v>
      </c>
      <c r="R16" s="207">
        <f t="shared" si="5"/>
        <v>0</v>
      </c>
    </row>
    <row r="17" spans="1:18" ht="13.35" customHeight="1" x14ac:dyDescent="0.25">
      <c r="A17" s="163" t="s">
        <v>161</v>
      </c>
      <c r="B17" s="178">
        <f>Projectoverzicht!C29</f>
        <v>0</v>
      </c>
      <c r="C17" s="183">
        <f>'A11'!$J$143</f>
        <v>0</v>
      </c>
      <c r="D17" s="180">
        <f>'A11'!$J$148</f>
        <v>0</v>
      </c>
      <c r="E17" s="180">
        <f>'A11'!$J$149</f>
        <v>0</v>
      </c>
      <c r="F17" s="181">
        <f t="shared" si="0"/>
        <v>0</v>
      </c>
      <c r="G17" s="182">
        <f t="shared" si="1"/>
        <v>0</v>
      </c>
      <c r="H17" s="137" t="str">
        <f t="shared" si="2"/>
        <v/>
      </c>
      <c r="L17"/>
      <c r="M17"/>
      <c r="N17"/>
      <c r="O17"/>
      <c r="P17" s="205">
        <f t="shared" si="3"/>
        <v>0</v>
      </c>
      <c r="Q17" s="206">
        <f t="shared" si="4"/>
        <v>0</v>
      </c>
      <c r="R17" s="207">
        <f t="shared" si="5"/>
        <v>0</v>
      </c>
    </row>
    <row r="18" spans="1:18" ht="13.35" customHeight="1" x14ac:dyDescent="0.25">
      <c r="A18" s="163" t="s">
        <v>162</v>
      </c>
      <c r="B18" s="178">
        <f>Projectoverzicht!C30</f>
        <v>0</v>
      </c>
      <c r="C18" s="183">
        <f>'A12'!$J$143</f>
        <v>0</v>
      </c>
      <c r="D18" s="180">
        <f>'A12'!$J$148</f>
        <v>0</v>
      </c>
      <c r="E18" s="180">
        <f>'A12'!$J$149</f>
        <v>0</v>
      </c>
      <c r="F18" s="181">
        <f t="shared" si="0"/>
        <v>0</v>
      </c>
      <c r="G18" s="182">
        <f t="shared" si="1"/>
        <v>0</v>
      </c>
      <c r="H18" s="137" t="str">
        <f t="shared" si="2"/>
        <v/>
      </c>
      <c r="L18"/>
      <c r="M18"/>
      <c r="N18"/>
      <c r="O18"/>
      <c r="P18" s="205">
        <f t="shared" si="3"/>
        <v>0</v>
      </c>
      <c r="Q18" s="206">
        <f t="shared" si="4"/>
        <v>0</v>
      </c>
      <c r="R18" s="207">
        <f t="shared" si="5"/>
        <v>0</v>
      </c>
    </row>
    <row r="19" spans="1:18" ht="13.35" customHeight="1" x14ac:dyDescent="0.25">
      <c r="A19" s="163" t="s">
        <v>163</v>
      </c>
      <c r="B19" s="178">
        <f>Projectoverzicht!C31</f>
        <v>0</v>
      </c>
      <c r="C19" s="183">
        <f>'A13'!$J$143</f>
        <v>0</v>
      </c>
      <c r="D19" s="180">
        <f>'A13'!$J$148</f>
        <v>0</v>
      </c>
      <c r="E19" s="180">
        <f>'A13'!$J$149</f>
        <v>0</v>
      </c>
      <c r="F19" s="181">
        <f t="shared" si="0"/>
        <v>0</v>
      </c>
      <c r="G19" s="182">
        <f t="shared" si="1"/>
        <v>0</v>
      </c>
      <c r="H19" s="137" t="str">
        <f t="shared" si="2"/>
        <v/>
      </c>
      <c r="L19"/>
      <c r="M19"/>
      <c r="N19"/>
      <c r="O19"/>
      <c r="P19" s="205">
        <f t="shared" si="3"/>
        <v>0</v>
      </c>
      <c r="Q19" s="206">
        <f t="shared" si="4"/>
        <v>0</v>
      </c>
      <c r="R19" s="207">
        <f t="shared" si="5"/>
        <v>0</v>
      </c>
    </row>
    <row r="20" spans="1:18" ht="13.35" customHeight="1" x14ac:dyDescent="0.25">
      <c r="A20" s="163" t="s">
        <v>164</v>
      </c>
      <c r="B20" s="178">
        <f>Projectoverzicht!C32</f>
        <v>0</v>
      </c>
      <c r="C20" s="183">
        <f>'A14'!$J$143</f>
        <v>0</v>
      </c>
      <c r="D20" s="180">
        <f>'A14'!$J$148</f>
        <v>0</v>
      </c>
      <c r="E20" s="180">
        <f>'A14'!$J$149</f>
        <v>0</v>
      </c>
      <c r="F20" s="181">
        <f t="shared" si="0"/>
        <v>0</v>
      </c>
      <c r="G20" s="182">
        <f t="shared" si="1"/>
        <v>0</v>
      </c>
      <c r="H20" s="137" t="str">
        <f t="shared" si="2"/>
        <v/>
      </c>
      <c r="L20"/>
      <c r="M20"/>
      <c r="N20"/>
      <c r="O20"/>
      <c r="P20" s="205">
        <f t="shared" si="3"/>
        <v>0</v>
      </c>
      <c r="Q20" s="206">
        <f t="shared" si="4"/>
        <v>0</v>
      </c>
      <c r="R20" s="207">
        <f t="shared" si="5"/>
        <v>0</v>
      </c>
    </row>
    <row r="21" spans="1:18" ht="13.35" customHeight="1" x14ac:dyDescent="0.25">
      <c r="A21" s="163" t="s">
        <v>165</v>
      </c>
      <c r="B21" s="178">
        <f>Projectoverzicht!C33</f>
        <v>0</v>
      </c>
      <c r="C21" s="183">
        <f>'A15'!$J$143</f>
        <v>0</v>
      </c>
      <c r="D21" s="180">
        <f>'A15'!$J$148</f>
        <v>0</v>
      </c>
      <c r="E21" s="180">
        <f>'A15'!$J$149</f>
        <v>0</v>
      </c>
      <c r="F21" s="181">
        <f t="shared" si="0"/>
        <v>0</v>
      </c>
      <c r="G21" s="182">
        <f t="shared" si="1"/>
        <v>0</v>
      </c>
      <c r="H21" s="137" t="str">
        <f t="shared" si="2"/>
        <v/>
      </c>
      <c r="L21"/>
      <c r="M21"/>
      <c r="N21"/>
      <c r="O21"/>
      <c r="P21" s="205">
        <f t="shared" si="3"/>
        <v>0</v>
      </c>
      <c r="Q21" s="206">
        <f t="shared" si="4"/>
        <v>0</v>
      </c>
      <c r="R21" s="207">
        <f t="shared" si="5"/>
        <v>0</v>
      </c>
    </row>
    <row r="22" spans="1:18" ht="13.35" customHeight="1" thickBot="1" x14ac:dyDescent="0.3">
      <c r="A22" s="163" t="s">
        <v>166</v>
      </c>
      <c r="B22" s="184">
        <f>Projectoverzicht!C34</f>
        <v>0</v>
      </c>
      <c r="C22" s="183">
        <f>'A16'!$J$143</f>
        <v>0</v>
      </c>
      <c r="D22" s="180">
        <f>'A16'!$J$148</f>
        <v>0</v>
      </c>
      <c r="E22" s="180">
        <f>'A16'!$J$149</f>
        <v>0</v>
      </c>
      <c r="F22" s="181">
        <f t="shared" si="0"/>
        <v>0</v>
      </c>
      <c r="G22" s="185">
        <f t="shared" si="1"/>
        <v>0</v>
      </c>
      <c r="H22" s="137" t="str">
        <f t="shared" si="2"/>
        <v/>
      </c>
      <c r="M22" s="138"/>
      <c r="N22" s="138"/>
      <c r="O22" s="138"/>
      <c r="P22" s="210">
        <f t="shared" si="3"/>
        <v>0</v>
      </c>
      <c r="Q22" s="211">
        <f t="shared" si="4"/>
        <v>0</v>
      </c>
      <c r="R22" s="213">
        <f t="shared" si="5"/>
        <v>0</v>
      </c>
    </row>
    <row r="23" spans="1:18" ht="13.35" customHeight="1" thickBot="1" x14ac:dyDescent="0.3">
      <c r="A23" s="134"/>
      <c r="B23" s="186" t="s">
        <v>19</v>
      </c>
      <c r="C23" s="187">
        <f>SUM(C7:C22)</f>
        <v>0</v>
      </c>
      <c r="D23" s="187">
        <f>SUM(D7:D22)</f>
        <v>0</v>
      </c>
      <c r="E23" s="187">
        <f>SUM(E7:E22)</f>
        <v>0</v>
      </c>
      <c r="F23" s="188">
        <f t="shared" si="0"/>
        <v>0</v>
      </c>
      <c r="G23" s="189">
        <f>SUM(G7:G22)</f>
        <v>0</v>
      </c>
      <c r="P23" s="205" t="e">
        <f>#REF!</f>
        <v>#REF!</v>
      </c>
      <c r="Q23" s="206">
        <f t="shared" si="4"/>
        <v>0</v>
      </c>
      <c r="R23" s="207">
        <f t="shared" si="5"/>
        <v>0</v>
      </c>
    </row>
    <row r="24" spans="1:18" x14ac:dyDescent="0.2">
      <c r="B24" s="139"/>
      <c r="C24" s="140"/>
      <c r="D24" s="140"/>
      <c r="E24" s="140"/>
      <c r="F24" s="141"/>
      <c r="G24" s="142"/>
      <c r="H24" s="142"/>
      <c r="I24" s="143"/>
      <c r="J24" s="144"/>
      <c r="P24" s="205" t="e">
        <f>#REF!</f>
        <v>#REF!</v>
      </c>
      <c r="Q24" s="206">
        <f t="shared" si="4"/>
        <v>0</v>
      </c>
      <c r="R24" s="207">
        <f t="shared" si="5"/>
        <v>0</v>
      </c>
    </row>
    <row r="25" spans="1:18" x14ac:dyDescent="0.2">
      <c r="B25" s="145"/>
      <c r="I25" s="143"/>
      <c r="J25" s="144"/>
      <c r="P25" s="205" t="e">
        <f>#REF!</f>
        <v>#REF!</v>
      </c>
      <c r="Q25" s="206">
        <f t="shared" si="4"/>
        <v>0</v>
      </c>
      <c r="R25" s="207">
        <f t="shared" si="5"/>
        <v>0</v>
      </c>
    </row>
    <row r="26" spans="1:18" x14ac:dyDescent="0.2">
      <c r="G26" s="139"/>
      <c r="P26" s="210" t="e">
        <f>#REF!</f>
        <v>#REF!</v>
      </c>
      <c r="Q26" s="211">
        <f t="shared" si="4"/>
        <v>0</v>
      </c>
      <c r="R26" s="213">
        <f t="shared" si="5"/>
        <v>0</v>
      </c>
    </row>
    <row r="27" spans="1:18" x14ac:dyDescent="0.2">
      <c r="G27" s="146"/>
      <c r="P27" s="208" t="s">
        <v>181</v>
      </c>
      <c r="Q27" s="209">
        <f>SUM(Q7:Q23)</f>
        <v>0</v>
      </c>
      <c r="R27" s="209">
        <f>SUM(R7:R23)</f>
        <v>0</v>
      </c>
    </row>
    <row r="28" spans="1:18" x14ac:dyDescent="0.2">
      <c r="G28" s="146"/>
    </row>
    <row r="29" spans="1:18" x14ac:dyDescent="0.2">
      <c r="G29" s="146"/>
    </row>
    <row r="30" spans="1:18" ht="10.5" customHeight="1" x14ac:dyDescent="0.2">
      <c r="G30" s="146"/>
    </row>
    <row r="31" spans="1:18" x14ac:dyDescent="0.2">
      <c r="H31" s="146"/>
    </row>
    <row r="32" spans="1:18" ht="10.8" thickBot="1" x14ac:dyDescent="0.25">
      <c r="A32" s="147" t="s">
        <v>182</v>
      </c>
      <c r="B32" s="148"/>
      <c r="C32" s="148"/>
      <c r="D32" s="149"/>
      <c r="E32" s="149"/>
      <c r="F32" s="149"/>
      <c r="G32" s="150"/>
      <c r="H32" s="150"/>
      <c r="I32" s="150"/>
      <c r="J32" s="150"/>
      <c r="K32" s="150"/>
      <c r="L32" s="150"/>
      <c r="M32" s="150"/>
    </row>
    <row r="33" spans="1:14" ht="12" customHeight="1" thickBot="1" x14ac:dyDescent="0.25">
      <c r="A33" s="151" t="s">
        <v>183</v>
      </c>
      <c r="B33" s="152" t="s">
        <v>184</v>
      </c>
      <c r="C33" s="433" t="s">
        <v>185</v>
      </c>
      <c r="D33" s="434"/>
      <c r="E33" s="421" t="s">
        <v>186</v>
      </c>
      <c r="F33" s="422"/>
      <c r="G33" s="422"/>
      <c r="H33" s="422"/>
      <c r="I33" s="422"/>
      <c r="J33" s="422"/>
      <c r="K33" s="422"/>
      <c r="L33" s="422"/>
      <c r="M33" s="422"/>
      <c r="N33" s="423"/>
    </row>
    <row r="34" spans="1:14" ht="12.75" customHeight="1" x14ac:dyDescent="0.2">
      <c r="A34" s="267"/>
      <c r="B34" s="122"/>
      <c r="C34" s="437"/>
      <c r="D34" s="438"/>
      <c r="E34" s="424" t="s">
        <v>187</v>
      </c>
      <c r="F34" s="425"/>
      <c r="G34" s="425"/>
      <c r="H34" s="425"/>
      <c r="I34" s="425"/>
      <c r="J34" s="425"/>
      <c r="K34" s="425"/>
      <c r="L34" s="425"/>
      <c r="M34" s="425"/>
      <c r="N34" s="426"/>
    </row>
    <row r="35" spans="1:14" ht="12.75" customHeight="1" x14ac:dyDescent="0.2">
      <c r="A35" s="268"/>
      <c r="B35" s="123"/>
      <c r="C35" s="439"/>
      <c r="D35" s="440"/>
      <c r="E35" s="427"/>
      <c r="F35" s="428"/>
      <c r="G35" s="428"/>
      <c r="H35" s="428"/>
      <c r="I35" s="428"/>
      <c r="J35" s="428"/>
      <c r="K35" s="428"/>
      <c r="L35" s="428"/>
      <c r="M35" s="428"/>
      <c r="N35" s="429"/>
    </row>
    <row r="36" spans="1:14" ht="12" customHeight="1" x14ac:dyDescent="0.2">
      <c r="A36" s="268"/>
      <c r="B36" s="124"/>
      <c r="C36" s="439"/>
      <c r="D36" s="440"/>
      <c r="E36" s="427"/>
      <c r="F36" s="428"/>
      <c r="G36" s="428"/>
      <c r="H36" s="428"/>
      <c r="I36" s="428"/>
      <c r="J36" s="428"/>
      <c r="K36" s="428"/>
      <c r="L36" s="428"/>
      <c r="M36" s="428"/>
      <c r="N36" s="429"/>
    </row>
    <row r="37" spans="1:14" ht="12.75" customHeight="1" x14ac:dyDescent="0.2">
      <c r="A37" s="268"/>
      <c r="B37" s="123"/>
      <c r="C37" s="439"/>
      <c r="D37" s="440"/>
      <c r="E37" s="427"/>
      <c r="F37" s="428"/>
      <c r="G37" s="428"/>
      <c r="H37" s="428"/>
      <c r="I37" s="428"/>
      <c r="J37" s="428"/>
      <c r="K37" s="428"/>
      <c r="L37" s="428"/>
      <c r="M37" s="428"/>
      <c r="N37" s="429"/>
    </row>
    <row r="38" spans="1:14" ht="12.75" customHeight="1" x14ac:dyDescent="0.2">
      <c r="A38" s="268"/>
      <c r="B38" s="123"/>
      <c r="C38" s="439"/>
      <c r="D38" s="440"/>
      <c r="E38" s="427"/>
      <c r="F38" s="428"/>
      <c r="G38" s="428"/>
      <c r="H38" s="428"/>
      <c r="I38" s="428"/>
      <c r="J38" s="428"/>
      <c r="K38" s="428"/>
      <c r="L38" s="428"/>
      <c r="M38" s="428"/>
      <c r="N38" s="429"/>
    </row>
    <row r="39" spans="1:14" ht="12.75" customHeight="1" x14ac:dyDescent="0.2">
      <c r="A39" s="268"/>
      <c r="B39" s="123"/>
      <c r="C39" s="439"/>
      <c r="D39" s="440"/>
      <c r="E39" s="427"/>
      <c r="F39" s="428"/>
      <c r="G39" s="428"/>
      <c r="H39" s="428"/>
      <c r="I39" s="428"/>
      <c r="J39" s="428"/>
      <c r="K39" s="428"/>
      <c r="L39" s="428"/>
      <c r="M39" s="428"/>
      <c r="N39" s="429"/>
    </row>
    <row r="40" spans="1:14" ht="12.75" customHeight="1" x14ac:dyDescent="0.2">
      <c r="A40" s="268"/>
      <c r="B40" s="123"/>
      <c r="C40" s="439"/>
      <c r="D40" s="440"/>
      <c r="E40" s="427"/>
      <c r="F40" s="428"/>
      <c r="G40" s="428"/>
      <c r="H40" s="428"/>
      <c r="I40" s="428"/>
      <c r="J40" s="428"/>
      <c r="K40" s="428"/>
      <c r="L40" s="428"/>
      <c r="M40" s="428"/>
      <c r="N40" s="429"/>
    </row>
    <row r="41" spans="1:14" ht="12.75" customHeight="1" x14ac:dyDescent="0.2">
      <c r="A41" s="268"/>
      <c r="B41" s="123"/>
      <c r="C41" s="439"/>
      <c r="D41" s="440"/>
      <c r="E41" s="427"/>
      <c r="F41" s="428"/>
      <c r="G41" s="428"/>
      <c r="H41" s="428"/>
      <c r="I41" s="428"/>
      <c r="J41" s="428"/>
      <c r="K41" s="428"/>
      <c r="L41" s="428"/>
      <c r="M41" s="428"/>
      <c r="N41" s="429"/>
    </row>
    <row r="42" spans="1:14" ht="13.5" customHeight="1" thickBot="1" x14ac:dyDescent="0.25">
      <c r="A42" s="269"/>
      <c r="B42" s="270"/>
      <c r="C42" s="441"/>
      <c r="D42" s="442"/>
      <c r="E42" s="430"/>
      <c r="F42" s="431"/>
      <c r="G42" s="431"/>
      <c r="H42" s="431"/>
      <c r="I42" s="431"/>
      <c r="J42" s="431"/>
      <c r="K42" s="431"/>
      <c r="L42" s="431"/>
      <c r="M42" s="431"/>
      <c r="N42" s="432"/>
    </row>
    <row r="43" spans="1:14" ht="10.8" thickBot="1" x14ac:dyDescent="0.25">
      <c r="A43" s="153" t="s">
        <v>19</v>
      </c>
      <c r="B43" s="154">
        <f>SUM(B34:B42)</f>
        <v>0</v>
      </c>
      <c r="C43" s="167"/>
      <c r="D43" s="150"/>
      <c r="E43" s="150"/>
      <c r="F43" s="150"/>
      <c r="G43" s="150"/>
      <c r="H43" s="150"/>
      <c r="I43" s="150"/>
      <c r="J43" s="150"/>
      <c r="K43" s="150"/>
      <c r="L43" s="150"/>
      <c r="M43" s="150"/>
    </row>
    <row r="45" spans="1:14" ht="15" customHeight="1" x14ac:dyDescent="0.2">
      <c r="B45" s="155"/>
      <c r="C45" s="155"/>
      <c r="D45" s="121"/>
      <c r="E45" s="121"/>
      <c r="F45" s="121"/>
      <c r="G45" s="121"/>
      <c r="H45" s="121"/>
      <c r="I45" s="121"/>
      <c r="J45" s="121"/>
      <c r="K45" s="121"/>
      <c r="L45" s="121"/>
      <c r="M45" s="121"/>
    </row>
  </sheetData>
  <sheetProtection algorithmName="SHA-512" hashValue="qg6naw6LRgJ0/jN/CkkbGbNiQXf9QCjNB1JaqfUdNV3NVdYAWXwoquIRroSW5JMSMRuclrFH35evhwdDA135tA==" saltValue="enzQ6yspxmCYh+FqNVhlzw==" spinCount="100000" sheet="1" objects="1" scenarios="1"/>
  <dataConsolidate/>
  <mergeCells count="17">
    <mergeCell ref="E34:N42"/>
    <mergeCell ref="C33:D33"/>
    <mergeCell ref="D5:D6"/>
    <mergeCell ref="C34:D34"/>
    <mergeCell ref="C35:D35"/>
    <mergeCell ref="C36:D36"/>
    <mergeCell ref="C37:D37"/>
    <mergeCell ref="C38:D38"/>
    <mergeCell ref="C39:D39"/>
    <mergeCell ref="C40:D40"/>
    <mergeCell ref="C41:D41"/>
    <mergeCell ref="C42:D42"/>
    <mergeCell ref="E5:F5"/>
    <mergeCell ref="G5:G6"/>
    <mergeCell ref="B1:F1"/>
    <mergeCell ref="B2:F2"/>
    <mergeCell ref="E33:N33"/>
  </mergeCells>
  <phoneticPr fontId="52" type="noConversion"/>
  <dataValidations count="5">
    <dataValidation type="list" allowBlank="1" showInputMessage="1" showErrorMessage="1" promptTitle="Kies uit lijst" prompt="Selecteer de deelnemer die de cash bijdrage levert. (Let op: soms moet u naar boven scrollen voor de lijst met deelnemers.)" sqref="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B65491 ID65506 RZ65506 ABV65506 ALR65506 AVN65506 BFJ65506 BPF65506 BZB65506 CIX65506 CST65506 DCP65506 DML65506 DWH65506 EGD65506 EPZ65506 EZV65506 FJR65506 FTN65506 GDJ65506 GNF65506 GXB65506 HGX65506 HQT65506 IAP65506 IKL65506 IUH65506 JED65506 JNZ65506 JXV65506 KHR65506 KRN65506 LBJ65506 LLF65506 LVB65506 MEX65506 MOT65506 MYP65506 NIL65506 NSH65506 OCD65506 OLZ65506 OVV65506 PFR65506 PPN65506 PZJ65506 QJF65506 QTB65506 RCX65506 RMT65506 RWP65506 SGL65506 SQH65506 TAD65506 TJZ65506 TTV65506 UDR65506 UNN65506 UXJ65506 VHF65506 VRB65506 WAX65506 WKT65506 WUP65506 B131027 ID131042 RZ131042 ABV131042 ALR131042 AVN131042 BFJ131042 BPF131042 BZB131042 CIX131042 CST131042 DCP131042 DML131042 DWH131042 EGD131042 EPZ131042 EZV131042 FJR131042 FTN131042 GDJ131042 GNF131042 GXB131042 HGX131042 HQT131042 IAP131042 IKL131042 IUH131042 JED131042 JNZ131042 JXV131042 KHR131042 KRN131042 LBJ131042 LLF131042 LVB131042 MEX131042 MOT131042 MYP131042 NIL131042 NSH131042 OCD131042 OLZ131042 OVV131042 PFR131042 PPN131042 PZJ131042 QJF131042 QTB131042 RCX131042 RMT131042 RWP131042 SGL131042 SQH131042 TAD131042 TJZ131042 TTV131042 UDR131042 UNN131042 UXJ131042 VHF131042 VRB131042 WAX131042 WKT131042 WUP131042 B196563 ID196578 RZ196578 ABV196578 ALR196578 AVN196578 BFJ196578 BPF196578 BZB196578 CIX196578 CST196578 DCP196578 DML196578 DWH196578 EGD196578 EPZ196578 EZV196578 FJR196578 FTN196578 GDJ196578 GNF196578 GXB196578 HGX196578 HQT196578 IAP196578 IKL196578 IUH196578 JED196578 JNZ196578 JXV196578 KHR196578 KRN196578 LBJ196578 LLF196578 LVB196578 MEX196578 MOT196578 MYP196578 NIL196578 NSH196578 OCD196578 OLZ196578 OVV196578 PFR196578 PPN196578 PZJ196578 QJF196578 QTB196578 RCX196578 RMT196578 RWP196578 SGL196578 SQH196578 TAD196578 TJZ196578 TTV196578 UDR196578 UNN196578 UXJ196578 VHF196578 VRB196578 WAX196578 WKT196578 WUP196578 B262099 ID262114 RZ262114 ABV262114 ALR262114 AVN262114 BFJ262114 BPF262114 BZB262114 CIX262114 CST262114 DCP262114 DML262114 DWH262114 EGD262114 EPZ262114 EZV262114 FJR262114 FTN262114 GDJ262114 GNF262114 GXB262114 HGX262114 HQT262114 IAP262114 IKL262114 IUH262114 JED262114 JNZ262114 JXV262114 KHR262114 KRN262114 LBJ262114 LLF262114 LVB262114 MEX262114 MOT262114 MYP262114 NIL262114 NSH262114 OCD262114 OLZ262114 OVV262114 PFR262114 PPN262114 PZJ262114 QJF262114 QTB262114 RCX262114 RMT262114 RWP262114 SGL262114 SQH262114 TAD262114 TJZ262114 TTV262114 UDR262114 UNN262114 UXJ262114 VHF262114 VRB262114 WAX262114 WKT262114 WUP262114 B327635 ID327650 RZ327650 ABV327650 ALR327650 AVN327650 BFJ327650 BPF327650 BZB327650 CIX327650 CST327650 DCP327650 DML327650 DWH327650 EGD327650 EPZ327650 EZV327650 FJR327650 FTN327650 GDJ327650 GNF327650 GXB327650 HGX327650 HQT327650 IAP327650 IKL327650 IUH327650 JED327650 JNZ327650 JXV327650 KHR327650 KRN327650 LBJ327650 LLF327650 LVB327650 MEX327650 MOT327650 MYP327650 NIL327650 NSH327650 OCD327650 OLZ327650 OVV327650 PFR327650 PPN327650 PZJ327650 QJF327650 QTB327650 RCX327650 RMT327650 RWP327650 SGL327650 SQH327650 TAD327650 TJZ327650 TTV327650 UDR327650 UNN327650 UXJ327650 VHF327650 VRB327650 WAX327650 WKT327650 WUP327650 B393171 ID393186 RZ393186 ABV393186 ALR393186 AVN393186 BFJ393186 BPF393186 BZB393186 CIX393186 CST393186 DCP393186 DML393186 DWH393186 EGD393186 EPZ393186 EZV393186 FJR393186 FTN393186 GDJ393186 GNF393186 GXB393186 HGX393186 HQT393186 IAP393186 IKL393186 IUH393186 JED393186 JNZ393186 JXV393186 KHR393186 KRN393186 LBJ393186 LLF393186 LVB393186 MEX393186 MOT393186 MYP393186 NIL393186 NSH393186 OCD393186 OLZ393186 OVV393186 PFR393186 PPN393186 PZJ393186 QJF393186 QTB393186 RCX393186 RMT393186 RWP393186 SGL393186 SQH393186 TAD393186 TJZ393186 TTV393186 UDR393186 UNN393186 UXJ393186 VHF393186 VRB393186 WAX393186 WKT393186 WUP393186 B458707 ID458722 RZ458722 ABV458722 ALR458722 AVN458722 BFJ458722 BPF458722 BZB458722 CIX458722 CST458722 DCP458722 DML458722 DWH458722 EGD458722 EPZ458722 EZV458722 FJR458722 FTN458722 GDJ458722 GNF458722 GXB458722 HGX458722 HQT458722 IAP458722 IKL458722 IUH458722 JED458722 JNZ458722 JXV458722 KHR458722 KRN458722 LBJ458722 LLF458722 LVB458722 MEX458722 MOT458722 MYP458722 NIL458722 NSH458722 OCD458722 OLZ458722 OVV458722 PFR458722 PPN458722 PZJ458722 QJF458722 QTB458722 RCX458722 RMT458722 RWP458722 SGL458722 SQH458722 TAD458722 TJZ458722 TTV458722 UDR458722 UNN458722 UXJ458722 VHF458722 VRB458722 WAX458722 WKT458722 WUP458722 B524243 ID524258 RZ524258 ABV524258 ALR524258 AVN524258 BFJ524258 BPF524258 BZB524258 CIX524258 CST524258 DCP524258 DML524258 DWH524258 EGD524258 EPZ524258 EZV524258 FJR524258 FTN524258 GDJ524258 GNF524258 GXB524258 HGX524258 HQT524258 IAP524258 IKL524258 IUH524258 JED524258 JNZ524258 JXV524258 KHR524258 KRN524258 LBJ524258 LLF524258 LVB524258 MEX524258 MOT524258 MYP524258 NIL524258 NSH524258 OCD524258 OLZ524258 OVV524258 PFR524258 PPN524258 PZJ524258 QJF524258 QTB524258 RCX524258 RMT524258 RWP524258 SGL524258 SQH524258 TAD524258 TJZ524258 TTV524258 UDR524258 UNN524258 UXJ524258 VHF524258 VRB524258 WAX524258 WKT524258 WUP524258 B589779 ID589794 RZ589794 ABV589794 ALR589794 AVN589794 BFJ589794 BPF589794 BZB589794 CIX589794 CST589794 DCP589794 DML589794 DWH589794 EGD589794 EPZ589794 EZV589794 FJR589794 FTN589794 GDJ589794 GNF589794 GXB589794 HGX589794 HQT589794 IAP589794 IKL589794 IUH589794 JED589794 JNZ589794 JXV589794 KHR589794 KRN589794 LBJ589794 LLF589794 LVB589794 MEX589794 MOT589794 MYP589794 NIL589794 NSH589794 OCD589794 OLZ589794 OVV589794 PFR589794 PPN589794 PZJ589794 QJF589794 QTB589794 RCX589794 RMT589794 RWP589794 SGL589794 SQH589794 TAD589794 TJZ589794 TTV589794 UDR589794 UNN589794 UXJ589794 VHF589794 VRB589794 WAX589794 WKT589794 WUP589794 B655315 ID655330 RZ655330 ABV655330 ALR655330 AVN655330 BFJ655330 BPF655330 BZB655330 CIX655330 CST655330 DCP655330 DML655330 DWH655330 EGD655330 EPZ655330 EZV655330 FJR655330 FTN655330 GDJ655330 GNF655330 GXB655330 HGX655330 HQT655330 IAP655330 IKL655330 IUH655330 JED655330 JNZ655330 JXV655330 KHR655330 KRN655330 LBJ655330 LLF655330 LVB655330 MEX655330 MOT655330 MYP655330 NIL655330 NSH655330 OCD655330 OLZ655330 OVV655330 PFR655330 PPN655330 PZJ655330 QJF655330 QTB655330 RCX655330 RMT655330 RWP655330 SGL655330 SQH655330 TAD655330 TJZ655330 TTV655330 UDR655330 UNN655330 UXJ655330 VHF655330 VRB655330 WAX655330 WKT655330 WUP655330 B720851 ID720866 RZ720866 ABV720866 ALR720866 AVN720866 BFJ720866 BPF720866 BZB720866 CIX720866 CST720866 DCP720866 DML720866 DWH720866 EGD720866 EPZ720866 EZV720866 FJR720866 FTN720866 GDJ720866 GNF720866 GXB720866 HGX720866 HQT720866 IAP720866 IKL720866 IUH720866 JED720866 JNZ720866 JXV720866 KHR720866 KRN720866 LBJ720866 LLF720866 LVB720866 MEX720866 MOT720866 MYP720866 NIL720866 NSH720866 OCD720866 OLZ720866 OVV720866 PFR720866 PPN720866 PZJ720866 QJF720866 QTB720866 RCX720866 RMT720866 RWP720866 SGL720866 SQH720866 TAD720866 TJZ720866 TTV720866 UDR720866 UNN720866 UXJ720866 VHF720866 VRB720866 WAX720866 WKT720866 WUP720866 B786387 ID786402 RZ786402 ABV786402 ALR786402 AVN786402 BFJ786402 BPF786402 BZB786402 CIX786402 CST786402 DCP786402 DML786402 DWH786402 EGD786402 EPZ786402 EZV786402 FJR786402 FTN786402 GDJ786402 GNF786402 GXB786402 HGX786402 HQT786402 IAP786402 IKL786402 IUH786402 JED786402 JNZ786402 JXV786402 KHR786402 KRN786402 LBJ786402 LLF786402 LVB786402 MEX786402 MOT786402 MYP786402 NIL786402 NSH786402 OCD786402 OLZ786402 OVV786402 PFR786402 PPN786402 PZJ786402 QJF786402 QTB786402 RCX786402 RMT786402 RWP786402 SGL786402 SQH786402 TAD786402 TJZ786402 TTV786402 UDR786402 UNN786402 UXJ786402 VHF786402 VRB786402 WAX786402 WKT786402 WUP786402 B851923 ID851938 RZ851938 ABV851938 ALR851938 AVN851938 BFJ851938 BPF851938 BZB851938 CIX851938 CST851938 DCP851938 DML851938 DWH851938 EGD851938 EPZ851938 EZV851938 FJR851938 FTN851938 GDJ851938 GNF851938 GXB851938 HGX851938 HQT851938 IAP851938 IKL851938 IUH851938 JED851938 JNZ851938 JXV851938 KHR851938 KRN851938 LBJ851938 LLF851938 LVB851938 MEX851938 MOT851938 MYP851938 NIL851938 NSH851938 OCD851938 OLZ851938 OVV851938 PFR851938 PPN851938 PZJ851938 QJF851938 QTB851938 RCX851938 RMT851938 RWP851938 SGL851938 SQH851938 TAD851938 TJZ851938 TTV851938 UDR851938 UNN851938 UXJ851938 VHF851938 VRB851938 WAX851938 WKT851938 WUP851938 B917459 ID917474 RZ917474 ABV917474 ALR917474 AVN917474 BFJ917474 BPF917474 BZB917474 CIX917474 CST917474 DCP917474 DML917474 DWH917474 EGD917474 EPZ917474 EZV917474 FJR917474 FTN917474 GDJ917474 GNF917474 GXB917474 HGX917474 HQT917474 IAP917474 IKL917474 IUH917474 JED917474 JNZ917474 JXV917474 KHR917474 KRN917474 LBJ917474 LLF917474 LVB917474 MEX917474 MOT917474 MYP917474 NIL917474 NSH917474 OCD917474 OLZ917474 OVV917474 PFR917474 PPN917474 PZJ917474 QJF917474 QTB917474 RCX917474 RMT917474 RWP917474 SGL917474 SQH917474 TAD917474 TJZ917474 TTV917474 UDR917474 UNN917474 UXJ917474 VHF917474 VRB917474 WAX917474 WKT917474 WUP917474 B982995 ID983010 RZ983010 ABV983010 ALR983010 AVN983010 BFJ983010 BPF983010 BZB983010 CIX983010 CST983010 DCP983010 DML983010 DWH983010 EGD983010 EPZ983010 EZV983010 FJR983010 FTN983010 GDJ983010 GNF983010 GXB983010 HGX983010 HQT983010 IAP983010 IKL983010 IUH983010 JED983010 JNZ983010 JXV983010 KHR983010 KRN983010 LBJ983010 LLF983010 LVB983010 MEX983010 MOT983010 MYP983010 NIL983010 NSH983010 OCD983010 OLZ983010 OVV983010 PFR983010 PPN983010 PZJ983010 QJF983010 QTB983010 RCX983010 RMT983010 RWP983010 SGL983010 SQH983010 TAD983010 TJZ983010 TTV983010 UDR983010 UNN983010 UXJ983010 VHF983010 VRB983010 WAX983010 WKT983010 WUP983010" xr:uid="{00000000-0002-0000-1B00-000000000000}">
      <formula1>namen_aanvragers</formula1>
    </dataValidation>
    <dataValidation type="list" allowBlank="1" showInputMessage="1" showErrorMessage="1" promptTitle="Kies uit lijst" prompt="Selecteer de deelnemer die de cash bijdrage ontvangt. (Let op: soms moet u naar boven scrollen voor de lijst met deelnemers.)" sqref="IA27 RW27 ABS27 ALO27 AVK27 BFG27 BPC27 BYY27 CIU27 CSQ27 DCM27 DMI27 DWE27 EGA27 EPW27 EZS27 FJO27 FTK27 GDG27 GNC27 GWY27 HGU27 HQQ27 IAM27 IKI27 IUE27 JEA27 JNW27 JXS27 KHO27 KRK27 LBG27 LLC27 LUY27 MEU27 MOQ27 MYM27 NII27 NSE27 OCA27 OLW27 OVS27 PFO27 PPK27 PZG27 QJC27 QSY27 RCU27 RMQ27 RWM27 SGI27 SQE27 TAA27 TJW27 TTS27 UDO27 UNK27 UXG27 VHC27 VQY27 WAU27 WKQ27 WUM27 IF65506 SB65506 ABX65506 ALT65506 AVP65506 BFL65506 BPH65506 BZD65506 CIZ65506 CSV65506 DCR65506 DMN65506 DWJ65506 EGF65506 EQB65506 EZX65506 FJT65506 FTP65506 GDL65506 GNH65506 GXD65506 HGZ65506 HQV65506 IAR65506 IKN65506 IUJ65506 JEF65506 JOB65506 JXX65506 KHT65506 KRP65506 LBL65506 LLH65506 LVD65506 MEZ65506 MOV65506 MYR65506 NIN65506 NSJ65506 OCF65506 OMB65506 OVX65506 PFT65506 PPP65506 PZL65506 QJH65506 QTD65506 RCZ65506 RMV65506 RWR65506 SGN65506 SQJ65506 TAF65506 TKB65506 TTX65506 UDT65506 UNP65506 UXL65506 VHH65506 VRD65506 WAZ65506 WKV65506 WUR65506 IF131042 SB131042 ABX131042 ALT131042 AVP131042 BFL131042 BPH131042 BZD131042 CIZ131042 CSV131042 DCR131042 DMN131042 DWJ131042 EGF131042 EQB131042 EZX131042 FJT131042 FTP131042 GDL131042 GNH131042 GXD131042 HGZ131042 HQV131042 IAR131042 IKN131042 IUJ131042 JEF131042 JOB131042 JXX131042 KHT131042 KRP131042 LBL131042 LLH131042 LVD131042 MEZ131042 MOV131042 MYR131042 NIN131042 NSJ131042 OCF131042 OMB131042 OVX131042 PFT131042 PPP131042 PZL131042 QJH131042 QTD131042 RCZ131042 RMV131042 RWR131042 SGN131042 SQJ131042 TAF131042 TKB131042 TTX131042 UDT131042 UNP131042 UXL131042 VHH131042 VRD131042 WAZ131042 WKV131042 WUR131042 IF196578 SB196578 ABX196578 ALT196578 AVP196578 BFL196578 BPH196578 BZD196578 CIZ196578 CSV196578 DCR196578 DMN196578 DWJ196578 EGF196578 EQB196578 EZX196578 FJT196578 FTP196578 GDL196578 GNH196578 GXD196578 HGZ196578 HQV196578 IAR196578 IKN196578 IUJ196578 JEF196578 JOB196578 JXX196578 KHT196578 KRP196578 LBL196578 LLH196578 LVD196578 MEZ196578 MOV196578 MYR196578 NIN196578 NSJ196578 OCF196578 OMB196578 OVX196578 PFT196578 PPP196578 PZL196578 QJH196578 QTD196578 RCZ196578 RMV196578 RWR196578 SGN196578 SQJ196578 TAF196578 TKB196578 TTX196578 UDT196578 UNP196578 UXL196578 VHH196578 VRD196578 WAZ196578 WKV196578 WUR196578 IF262114 SB262114 ABX262114 ALT262114 AVP262114 BFL262114 BPH262114 BZD262114 CIZ262114 CSV262114 DCR262114 DMN262114 DWJ262114 EGF262114 EQB262114 EZX262114 FJT262114 FTP262114 GDL262114 GNH262114 GXD262114 HGZ262114 HQV262114 IAR262114 IKN262114 IUJ262114 JEF262114 JOB262114 JXX262114 KHT262114 KRP262114 LBL262114 LLH262114 LVD262114 MEZ262114 MOV262114 MYR262114 NIN262114 NSJ262114 OCF262114 OMB262114 OVX262114 PFT262114 PPP262114 PZL262114 QJH262114 QTD262114 RCZ262114 RMV262114 RWR262114 SGN262114 SQJ262114 TAF262114 TKB262114 TTX262114 UDT262114 UNP262114 UXL262114 VHH262114 VRD262114 WAZ262114 WKV262114 WUR262114 IF327650 SB327650 ABX327650 ALT327650 AVP327650 BFL327650 BPH327650 BZD327650 CIZ327650 CSV327650 DCR327650 DMN327650 DWJ327650 EGF327650 EQB327650 EZX327650 FJT327650 FTP327650 GDL327650 GNH327650 GXD327650 HGZ327650 HQV327650 IAR327650 IKN327650 IUJ327650 JEF327650 JOB327650 JXX327650 KHT327650 KRP327650 LBL327650 LLH327650 LVD327650 MEZ327650 MOV327650 MYR327650 NIN327650 NSJ327650 OCF327650 OMB327650 OVX327650 PFT327650 PPP327650 PZL327650 QJH327650 QTD327650 RCZ327650 RMV327650 RWR327650 SGN327650 SQJ327650 TAF327650 TKB327650 TTX327650 UDT327650 UNP327650 UXL327650 VHH327650 VRD327650 WAZ327650 WKV327650 WUR327650 IF393186 SB393186 ABX393186 ALT393186 AVP393186 BFL393186 BPH393186 BZD393186 CIZ393186 CSV393186 DCR393186 DMN393186 DWJ393186 EGF393186 EQB393186 EZX393186 FJT393186 FTP393186 GDL393186 GNH393186 GXD393186 HGZ393186 HQV393186 IAR393186 IKN393186 IUJ393186 JEF393186 JOB393186 JXX393186 KHT393186 KRP393186 LBL393186 LLH393186 LVD393186 MEZ393186 MOV393186 MYR393186 NIN393186 NSJ393186 OCF393186 OMB393186 OVX393186 PFT393186 PPP393186 PZL393186 QJH393186 QTD393186 RCZ393186 RMV393186 RWR393186 SGN393186 SQJ393186 TAF393186 TKB393186 TTX393186 UDT393186 UNP393186 UXL393186 VHH393186 VRD393186 WAZ393186 WKV393186 WUR393186 IF458722 SB458722 ABX458722 ALT458722 AVP458722 BFL458722 BPH458722 BZD458722 CIZ458722 CSV458722 DCR458722 DMN458722 DWJ458722 EGF458722 EQB458722 EZX458722 FJT458722 FTP458722 GDL458722 GNH458722 GXD458722 HGZ458722 HQV458722 IAR458722 IKN458722 IUJ458722 JEF458722 JOB458722 JXX458722 KHT458722 KRP458722 LBL458722 LLH458722 LVD458722 MEZ458722 MOV458722 MYR458722 NIN458722 NSJ458722 OCF458722 OMB458722 OVX458722 PFT458722 PPP458722 PZL458722 QJH458722 QTD458722 RCZ458722 RMV458722 RWR458722 SGN458722 SQJ458722 TAF458722 TKB458722 TTX458722 UDT458722 UNP458722 UXL458722 VHH458722 VRD458722 WAZ458722 WKV458722 WUR458722 IF524258 SB524258 ABX524258 ALT524258 AVP524258 BFL524258 BPH524258 BZD524258 CIZ524258 CSV524258 DCR524258 DMN524258 DWJ524258 EGF524258 EQB524258 EZX524258 FJT524258 FTP524258 GDL524258 GNH524258 GXD524258 HGZ524258 HQV524258 IAR524258 IKN524258 IUJ524258 JEF524258 JOB524258 JXX524258 KHT524258 KRP524258 LBL524258 LLH524258 LVD524258 MEZ524258 MOV524258 MYR524258 NIN524258 NSJ524258 OCF524258 OMB524258 OVX524258 PFT524258 PPP524258 PZL524258 QJH524258 QTD524258 RCZ524258 RMV524258 RWR524258 SGN524258 SQJ524258 TAF524258 TKB524258 TTX524258 UDT524258 UNP524258 UXL524258 VHH524258 VRD524258 WAZ524258 WKV524258 WUR524258 IF589794 SB589794 ABX589794 ALT589794 AVP589794 BFL589794 BPH589794 BZD589794 CIZ589794 CSV589794 DCR589794 DMN589794 DWJ589794 EGF589794 EQB589794 EZX589794 FJT589794 FTP589794 GDL589794 GNH589794 GXD589794 HGZ589794 HQV589794 IAR589794 IKN589794 IUJ589794 JEF589794 JOB589794 JXX589794 KHT589794 KRP589794 LBL589794 LLH589794 LVD589794 MEZ589794 MOV589794 MYR589794 NIN589794 NSJ589794 OCF589794 OMB589794 OVX589794 PFT589794 PPP589794 PZL589794 QJH589794 QTD589794 RCZ589794 RMV589794 RWR589794 SGN589794 SQJ589794 TAF589794 TKB589794 TTX589794 UDT589794 UNP589794 UXL589794 VHH589794 VRD589794 WAZ589794 WKV589794 WUR589794 IF655330 SB655330 ABX655330 ALT655330 AVP655330 BFL655330 BPH655330 BZD655330 CIZ655330 CSV655330 DCR655330 DMN655330 DWJ655330 EGF655330 EQB655330 EZX655330 FJT655330 FTP655330 GDL655330 GNH655330 GXD655330 HGZ655330 HQV655330 IAR655330 IKN655330 IUJ655330 JEF655330 JOB655330 JXX655330 KHT655330 KRP655330 LBL655330 LLH655330 LVD655330 MEZ655330 MOV655330 MYR655330 NIN655330 NSJ655330 OCF655330 OMB655330 OVX655330 PFT655330 PPP655330 PZL655330 QJH655330 QTD655330 RCZ655330 RMV655330 RWR655330 SGN655330 SQJ655330 TAF655330 TKB655330 TTX655330 UDT655330 UNP655330 UXL655330 VHH655330 VRD655330 WAZ655330 WKV655330 WUR655330 IF720866 SB720866 ABX720866 ALT720866 AVP720866 BFL720866 BPH720866 BZD720866 CIZ720866 CSV720866 DCR720866 DMN720866 DWJ720866 EGF720866 EQB720866 EZX720866 FJT720866 FTP720866 GDL720866 GNH720866 GXD720866 HGZ720866 HQV720866 IAR720866 IKN720866 IUJ720866 JEF720866 JOB720866 JXX720866 KHT720866 KRP720866 LBL720866 LLH720866 LVD720866 MEZ720866 MOV720866 MYR720866 NIN720866 NSJ720866 OCF720866 OMB720866 OVX720866 PFT720866 PPP720866 PZL720866 QJH720866 QTD720866 RCZ720866 RMV720866 RWR720866 SGN720866 SQJ720866 TAF720866 TKB720866 TTX720866 UDT720866 UNP720866 UXL720866 VHH720866 VRD720866 WAZ720866 WKV720866 WUR720866 IF786402 SB786402 ABX786402 ALT786402 AVP786402 BFL786402 BPH786402 BZD786402 CIZ786402 CSV786402 DCR786402 DMN786402 DWJ786402 EGF786402 EQB786402 EZX786402 FJT786402 FTP786402 GDL786402 GNH786402 GXD786402 HGZ786402 HQV786402 IAR786402 IKN786402 IUJ786402 JEF786402 JOB786402 JXX786402 KHT786402 KRP786402 LBL786402 LLH786402 LVD786402 MEZ786402 MOV786402 MYR786402 NIN786402 NSJ786402 OCF786402 OMB786402 OVX786402 PFT786402 PPP786402 PZL786402 QJH786402 QTD786402 RCZ786402 RMV786402 RWR786402 SGN786402 SQJ786402 TAF786402 TKB786402 TTX786402 UDT786402 UNP786402 UXL786402 VHH786402 VRD786402 WAZ786402 WKV786402 WUR786402 IF851938 SB851938 ABX851938 ALT851938 AVP851938 BFL851938 BPH851938 BZD851938 CIZ851938 CSV851938 DCR851938 DMN851938 DWJ851938 EGF851938 EQB851938 EZX851938 FJT851938 FTP851938 GDL851938 GNH851938 GXD851938 HGZ851938 HQV851938 IAR851938 IKN851938 IUJ851938 JEF851938 JOB851938 JXX851938 KHT851938 KRP851938 LBL851938 LLH851938 LVD851938 MEZ851938 MOV851938 MYR851938 NIN851938 NSJ851938 OCF851938 OMB851938 OVX851938 PFT851938 PPP851938 PZL851938 QJH851938 QTD851938 RCZ851938 RMV851938 RWR851938 SGN851938 SQJ851938 TAF851938 TKB851938 TTX851938 UDT851938 UNP851938 UXL851938 VHH851938 VRD851938 WAZ851938 WKV851938 WUR851938 IF917474 SB917474 ABX917474 ALT917474 AVP917474 BFL917474 BPH917474 BZD917474 CIZ917474 CSV917474 DCR917474 DMN917474 DWJ917474 EGF917474 EQB917474 EZX917474 FJT917474 FTP917474 GDL917474 GNH917474 GXD917474 HGZ917474 HQV917474 IAR917474 IKN917474 IUJ917474 JEF917474 JOB917474 JXX917474 KHT917474 KRP917474 LBL917474 LLH917474 LVD917474 MEZ917474 MOV917474 MYR917474 NIN917474 NSJ917474 OCF917474 OMB917474 OVX917474 PFT917474 PPP917474 PZL917474 QJH917474 QTD917474 RCZ917474 RMV917474 RWR917474 SGN917474 SQJ917474 TAF917474 TKB917474 TTX917474 UDT917474 UNP917474 UXL917474 VHH917474 VRD917474 WAZ917474 WKV917474 WUR917474 IF983010 SB983010 ABX983010 ALT983010 AVP983010 BFL983010 BPH983010 BZD983010 CIZ983010 CSV983010 DCR983010 DMN983010 DWJ983010 EGF983010 EQB983010 EZX983010 FJT983010 FTP983010 GDL983010 GNH983010 GXD983010 HGZ983010 HQV983010 IAR983010 IKN983010 IUJ983010 JEF983010 JOB983010 JXX983010 KHT983010 KRP983010 LBL983010 LLH983010 LVD983010 MEZ983010 MOV983010 MYR983010 NIN983010 NSJ983010 OCF983010 OMB983010 OVX983010 PFT983010 PPP983010 PZL983010 QJH983010 QTD983010 RCZ983010 RMV983010 RWR983010 SGN983010 SQJ983010 TAF983010 TKB983010 TTX983010 UDT983010 UNP983010 UXL983010 VHH983010 VRD983010 WAZ983010 WKV983010 WUR983010 IF65507:IG65524 SB65507:SC65524 ABX65507:ABY65524 ALT65507:ALU65524 AVP65507:AVQ65524 BFL65507:BFM65524 BPH65507:BPI65524 BZD65507:BZE65524 CIZ65507:CJA65524 CSV65507:CSW65524 DCR65507:DCS65524 DMN65507:DMO65524 DWJ65507:DWK65524 EGF65507:EGG65524 EQB65507:EQC65524 EZX65507:EZY65524 FJT65507:FJU65524 FTP65507:FTQ65524 GDL65507:GDM65524 GNH65507:GNI65524 GXD65507:GXE65524 HGZ65507:HHA65524 HQV65507:HQW65524 IAR65507:IAS65524 IKN65507:IKO65524 IUJ65507:IUK65524 JEF65507:JEG65524 JOB65507:JOC65524 JXX65507:JXY65524 KHT65507:KHU65524 KRP65507:KRQ65524 LBL65507:LBM65524 LLH65507:LLI65524 LVD65507:LVE65524 MEZ65507:MFA65524 MOV65507:MOW65524 MYR65507:MYS65524 NIN65507:NIO65524 NSJ65507:NSK65524 OCF65507:OCG65524 OMB65507:OMC65524 OVX65507:OVY65524 PFT65507:PFU65524 PPP65507:PPQ65524 PZL65507:PZM65524 QJH65507:QJI65524 QTD65507:QTE65524 RCZ65507:RDA65524 RMV65507:RMW65524 RWR65507:RWS65524 SGN65507:SGO65524 SQJ65507:SQK65524 TAF65507:TAG65524 TKB65507:TKC65524 TTX65507:TTY65524 UDT65507:UDU65524 UNP65507:UNQ65524 UXL65507:UXM65524 VHH65507:VHI65524 VRD65507:VRE65524 WAZ65507:WBA65524 WKV65507:WKW65524 WUR65507:WUS65524 IF131043:IG131060 SB131043:SC131060 ABX131043:ABY131060 ALT131043:ALU131060 AVP131043:AVQ131060 BFL131043:BFM131060 BPH131043:BPI131060 BZD131043:BZE131060 CIZ131043:CJA131060 CSV131043:CSW131060 DCR131043:DCS131060 DMN131043:DMO131060 DWJ131043:DWK131060 EGF131043:EGG131060 EQB131043:EQC131060 EZX131043:EZY131060 FJT131043:FJU131060 FTP131043:FTQ131060 GDL131043:GDM131060 GNH131043:GNI131060 GXD131043:GXE131060 HGZ131043:HHA131060 HQV131043:HQW131060 IAR131043:IAS131060 IKN131043:IKO131060 IUJ131043:IUK131060 JEF131043:JEG131060 JOB131043:JOC131060 JXX131043:JXY131060 KHT131043:KHU131060 KRP131043:KRQ131060 LBL131043:LBM131060 LLH131043:LLI131060 LVD131043:LVE131060 MEZ131043:MFA131060 MOV131043:MOW131060 MYR131043:MYS131060 NIN131043:NIO131060 NSJ131043:NSK131060 OCF131043:OCG131060 OMB131043:OMC131060 OVX131043:OVY131060 PFT131043:PFU131060 PPP131043:PPQ131060 PZL131043:PZM131060 QJH131043:QJI131060 QTD131043:QTE131060 RCZ131043:RDA131060 RMV131043:RMW131060 RWR131043:RWS131060 SGN131043:SGO131060 SQJ131043:SQK131060 TAF131043:TAG131060 TKB131043:TKC131060 TTX131043:TTY131060 UDT131043:UDU131060 UNP131043:UNQ131060 UXL131043:UXM131060 VHH131043:VHI131060 VRD131043:VRE131060 WAZ131043:WBA131060 WKV131043:WKW131060 WUR131043:WUS131060 IF196579:IG196596 SB196579:SC196596 ABX196579:ABY196596 ALT196579:ALU196596 AVP196579:AVQ196596 BFL196579:BFM196596 BPH196579:BPI196596 BZD196579:BZE196596 CIZ196579:CJA196596 CSV196579:CSW196596 DCR196579:DCS196596 DMN196579:DMO196596 DWJ196579:DWK196596 EGF196579:EGG196596 EQB196579:EQC196596 EZX196579:EZY196596 FJT196579:FJU196596 FTP196579:FTQ196596 GDL196579:GDM196596 GNH196579:GNI196596 GXD196579:GXE196596 HGZ196579:HHA196596 HQV196579:HQW196596 IAR196579:IAS196596 IKN196579:IKO196596 IUJ196579:IUK196596 JEF196579:JEG196596 JOB196579:JOC196596 JXX196579:JXY196596 KHT196579:KHU196596 KRP196579:KRQ196596 LBL196579:LBM196596 LLH196579:LLI196596 LVD196579:LVE196596 MEZ196579:MFA196596 MOV196579:MOW196596 MYR196579:MYS196596 NIN196579:NIO196596 NSJ196579:NSK196596 OCF196579:OCG196596 OMB196579:OMC196596 OVX196579:OVY196596 PFT196579:PFU196596 PPP196579:PPQ196596 PZL196579:PZM196596 QJH196579:QJI196596 QTD196579:QTE196596 RCZ196579:RDA196596 RMV196579:RMW196596 RWR196579:RWS196596 SGN196579:SGO196596 SQJ196579:SQK196596 TAF196579:TAG196596 TKB196579:TKC196596 TTX196579:TTY196596 UDT196579:UDU196596 UNP196579:UNQ196596 UXL196579:UXM196596 VHH196579:VHI196596 VRD196579:VRE196596 WAZ196579:WBA196596 WKV196579:WKW196596 WUR196579:WUS196596 IF262115:IG262132 SB262115:SC262132 ABX262115:ABY262132 ALT262115:ALU262132 AVP262115:AVQ262132 BFL262115:BFM262132 BPH262115:BPI262132 BZD262115:BZE262132 CIZ262115:CJA262132 CSV262115:CSW262132 DCR262115:DCS262132 DMN262115:DMO262132 DWJ262115:DWK262132 EGF262115:EGG262132 EQB262115:EQC262132 EZX262115:EZY262132 FJT262115:FJU262132 FTP262115:FTQ262132 GDL262115:GDM262132 GNH262115:GNI262132 GXD262115:GXE262132 HGZ262115:HHA262132 HQV262115:HQW262132 IAR262115:IAS262132 IKN262115:IKO262132 IUJ262115:IUK262132 JEF262115:JEG262132 JOB262115:JOC262132 JXX262115:JXY262132 KHT262115:KHU262132 KRP262115:KRQ262132 LBL262115:LBM262132 LLH262115:LLI262132 LVD262115:LVE262132 MEZ262115:MFA262132 MOV262115:MOW262132 MYR262115:MYS262132 NIN262115:NIO262132 NSJ262115:NSK262132 OCF262115:OCG262132 OMB262115:OMC262132 OVX262115:OVY262132 PFT262115:PFU262132 PPP262115:PPQ262132 PZL262115:PZM262132 QJH262115:QJI262132 QTD262115:QTE262132 RCZ262115:RDA262132 RMV262115:RMW262132 RWR262115:RWS262132 SGN262115:SGO262132 SQJ262115:SQK262132 TAF262115:TAG262132 TKB262115:TKC262132 TTX262115:TTY262132 UDT262115:UDU262132 UNP262115:UNQ262132 UXL262115:UXM262132 VHH262115:VHI262132 VRD262115:VRE262132 WAZ262115:WBA262132 WKV262115:WKW262132 WUR262115:WUS262132 IF327651:IG327668 SB327651:SC327668 ABX327651:ABY327668 ALT327651:ALU327668 AVP327651:AVQ327668 BFL327651:BFM327668 BPH327651:BPI327668 BZD327651:BZE327668 CIZ327651:CJA327668 CSV327651:CSW327668 DCR327651:DCS327668 DMN327651:DMO327668 DWJ327651:DWK327668 EGF327651:EGG327668 EQB327651:EQC327668 EZX327651:EZY327668 FJT327651:FJU327668 FTP327651:FTQ327668 GDL327651:GDM327668 GNH327651:GNI327668 GXD327651:GXE327668 HGZ327651:HHA327668 HQV327651:HQW327668 IAR327651:IAS327668 IKN327651:IKO327668 IUJ327651:IUK327668 JEF327651:JEG327668 JOB327651:JOC327668 JXX327651:JXY327668 KHT327651:KHU327668 KRP327651:KRQ327668 LBL327651:LBM327668 LLH327651:LLI327668 LVD327651:LVE327668 MEZ327651:MFA327668 MOV327651:MOW327668 MYR327651:MYS327668 NIN327651:NIO327668 NSJ327651:NSK327668 OCF327651:OCG327668 OMB327651:OMC327668 OVX327651:OVY327668 PFT327651:PFU327668 PPP327651:PPQ327668 PZL327651:PZM327668 QJH327651:QJI327668 QTD327651:QTE327668 RCZ327651:RDA327668 RMV327651:RMW327668 RWR327651:RWS327668 SGN327651:SGO327668 SQJ327651:SQK327668 TAF327651:TAG327668 TKB327651:TKC327668 TTX327651:TTY327668 UDT327651:UDU327668 UNP327651:UNQ327668 UXL327651:UXM327668 VHH327651:VHI327668 VRD327651:VRE327668 WAZ327651:WBA327668 WKV327651:WKW327668 WUR327651:WUS327668 IF393187:IG393204 SB393187:SC393204 ABX393187:ABY393204 ALT393187:ALU393204 AVP393187:AVQ393204 BFL393187:BFM393204 BPH393187:BPI393204 BZD393187:BZE393204 CIZ393187:CJA393204 CSV393187:CSW393204 DCR393187:DCS393204 DMN393187:DMO393204 DWJ393187:DWK393204 EGF393187:EGG393204 EQB393187:EQC393204 EZX393187:EZY393204 FJT393187:FJU393204 FTP393187:FTQ393204 GDL393187:GDM393204 GNH393187:GNI393204 GXD393187:GXE393204 HGZ393187:HHA393204 HQV393187:HQW393204 IAR393187:IAS393204 IKN393187:IKO393204 IUJ393187:IUK393204 JEF393187:JEG393204 JOB393187:JOC393204 JXX393187:JXY393204 KHT393187:KHU393204 KRP393187:KRQ393204 LBL393187:LBM393204 LLH393187:LLI393204 LVD393187:LVE393204 MEZ393187:MFA393204 MOV393187:MOW393204 MYR393187:MYS393204 NIN393187:NIO393204 NSJ393187:NSK393204 OCF393187:OCG393204 OMB393187:OMC393204 OVX393187:OVY393204 PFT393187:PFU393204 PPP393187:PPQ393204 PZL393187:PZM393204 QJH393187:QJI393204 QTD393187:QTE393204 RCZ393187:RDA393204 RMV393187:RMW393204 RWR393187:RWS393204 SGN393187:SGO393204 SQJ393187:SQK393204 TAF393187:TAG393204 TKB393187:TKC393204 TTX393187:TTY393204 UDT393187:UDU393204 UNP393187:UNQ393204 UXL393187:UXM393204 VHH393187:VHI393204 VRD393187:VRE393204 WAZ393187:WBA393204 WKV393187:WKW393204 WUR393187:WUS393204 IF458723:IG458740 SB458723:SC458740 ABX458723:ABY458740 ALT458723:ALU458740 AVP458723:AVQ458740 BFL458723:BFM458740 BPH458723:BPI458740 BZD458723:BZE458740 CIZ458723:CJA458740 CSV458723:CSW458740 DCR458723:DCS458740 DMN458723:DMO458740 DWJ458723:DWK458740 EGF458723:EGG458740 EQB458723:EQC458740 EZX458723:EZY458740 FJT458723:FJU458740 FTP458723:FTQ458740 GDL458723:GDM458740 GNH458723:GNI458740 GXD458723:GXE458740 HGZ458723:HHA458740 HQV458723:HQW458740 IAR458723:IAS458740 IKN458723:IKO458740 IUJ458723:IUK458740 JEF458723:JEG458740 JOB458723:JOC458740 JXX458723:JXY458740 KHT458723:KHU458740 KRP458723:KRQ458740 LBL458723:LBM458740 LLH458723:LLI458740 LVD458723:LVE458740 MEZ458723:MFA458740 MOV458723:MOW458740 MYR458723:MYS458740 NIN458723:NIO458740 NSJ458723:NSK458740 OCF458723:OCG458740 OMB458723:OMC458740 OVX458723:OVY458740 PFT458723:PFU458740 PPP458723:PPQ458740 PZL458723:PZM458740 QJH458723:QJI458740 QTD458723:QTE458740 RCZ458723:RDA458740 RMV458723:RMW458740 RWR458723:RWS458740 SGN458723:SGO458740 SQJ458723:SQK458740 TAF458723:TAG458740 TKB458723:TKC458740 TTX458723:TTY458740 UDT458723:UDU458740 UNP458723:UNQ458740 UXL458723:UXM458740 VHH458723:VHI458740 VRD458723:VRE458740 WAZ458723:WBA458740 WKV458723:WKW458740 WUR458723:WUS458740 IF524259:IG524276 SB524259:SC524276 ABX524259:ABY524276 ALT524259:ALU524276 AVP524259:AVQ524276 BFL524259:BFM524276 BPH524259:BPI524276 BZD524259:BZE524276 CIZ524259:CJA524276 CSV524259:CSW524276 DCR524259:DCS524276 DMN524259:DMO524276 DWJ524259:DWK524276 EGF524259:EGG524276 EQB524259:EQC524276 EZX524259:EZY524276 FJT524259:FJU524276 FTP524259:FTQ524276 GDL524259:GDM524276 GNH524259:GNI524276 GXD524259:GXE524276 HGZ524259:HHA524276 HQV524259:HQW524276 IAR524259:IAS524276 IKN524259:IKO524276 IUJ524259:IUK524276 JEF524259:JEG524276 JOB524259:JOC524276 JXX524259:JXY524276 KHT524259:KHU524276 KRP524259:KRQ524276 LBL524259:LBM524276 LLH524259:LLI524276 LVD524259:LVE524276 MEZ524259:MFA524276 MOV524259:MOW524276 MYR524259:MYS524276 NIN524259:NIO524276 NSJ524259:NSK524276 OCF524259:OCG524276 OMB524259:OMC524276 OVX524259:OVY524276 PFT524259:PFU524276 PPP524259:PPQ524276 PZL524259:PZM524276 QJH524259:QJI524276 QTD524259:QTE524276 RCZ524259:RDA524276 RMV524259:RMW524276 RWR524259:RWS524276 SGN524259:SGO524276 SQJ524259:SQK524276 TAF524259:TAG524276 TKB524259:TKC524276 TTX524259:TTY524276 UDT524259:UDU524276 UNP524259:UNQ524276 UXL524259:UXM524276 VHH524259:VHI524276 VRD524259:VRE524276 WAZ524259:WBA524276 WKV524259:WKW524276 WUR524259:WUS524276 IF589795:IG589812 SB589795:SC589812 ABX589795:ABY589812 ALT589795:ALU589812 AVP589795:AVQ589812 BFL589795:BFM589812 BPH589795:BPI589812 BZD589795:BZE589812 CIZ589795:CJA589812 CSV589795:CSW589812 DCR589795:DCS589812 DMN589795:DMO589812 DWJ589795:DWK589812 EGF589795:EGG589812 EQB589795:EQC589812 EZX589795:EZY589812 FJT589795:FJU589812 FTP589795:FTQ589812 GDL589795:GDM589812 GNH589795:GNI589812 GXD589795:GXE589812 HGZ589795:HHA589812 HQV589795:HQW589812 IAR589795:IAS589812 IKN589795:IKO589812 IUJ589795:IUK589812 JEF589795:JEG589812 JOB589795:JOC589812 JXX589795:JXY589812 KHT589795:KHU589812 KRP589795:KRQ589812 LBL589795:LBM589812 LLH589795:LLI589812 LVD589795:LVE589812 MEZ589795:MFA589812 MOV589795:MOW589812 MYR589795:MYS589812 NIN589795:NIO589812 NSJ589795:NSK589812 OCF589795:OCG589812 OMB589795:OMC589812 OVX589795:OVY589812 PFT589795:PFU589812 PPP589795:PPQ589812 PZL589795:PZM589812 QJH589795:QJI589812 QTD589795:QTE589812 RCZ589795:RDA589812 RMV589795:RMW589812 RWR589795:RWS589812 SGN589795:SGO589812 SQJ589795:SQK589812 TAF589795:TAG589812 TKB589795:TKC589812 TTX589795:TTY589812 UDT589795:UDU589812 UNP589795:UNQ589812 UXL589795:UXM589812 VHH589795:VHI589812 VRD589795:VRE589812 WAZ589795:WBA589812 WKV589795:WKW589812 WUR589795:WUS589812 IF655331:IG655348 SB655331:SC655348 ABX655331:ABY655348 ALT655331:ALU655348 AVP655331:AVQ655348 BFL655331:BFM655348 BPH655331:BPI655348 BZD655331:BZE655348 CIZ655331:CJA655348 CSV655331:CSW655348 DCR655331:DCS655348 DMN655331:DMO655348 DWJ655331:DWK655348 EGF655331:EGG655348 EQB655331:EQC655348 EZX655331:EZY655348 FJT655331:FJU655348 FTP655331:FTQ655348 GDL655331:GDM655348 GNH655331:GNI655348 GXD655331:GXE655348 HGZ655331:HHA655348 HQV655331:HQW655348 IAR655331:IAS655348 IKN655331:IKO655348 IUJ655331:IUK655348 JEF655331:JEG655348 JOB655331:JOC655348 JXX655331:JXY655348 KHT655331:KHU655348 KRP655331:KRQ655348 LBL655331:LBM655348 LLH655331:LLI655348 LVD655331:LVE655348 MEZ655331:MFA655348 MOV655331:MOW655348 MYR655331:MYS655348 NIN655331:NIO655348 NSJ655331:NSK655348 OCF655331:OCG655348 OMB655331:OMC655348 OVX655331:OVY655348 PFT655331:PFU655348 PPP655331:PPQ655348 PZL655331:PZM655348 QJH655331:QJI655348 QTD655331:QTE655348 RCZ655331:RDA655348 RMV655331:RMW655348 RWR655331:RWS655348 SGN655331:SGO655348 SQJ655331:SQK655348 TAF655331:TAG655348 TKB655331:TKC655348 TTX655331:TTY655348 UDT655331:UDU655348 UNP655331:UNQ655348 UXL655331:UXM655348 VHH655331:VHI655348 VRD655331:VRE655348 WAZ655331:WBA655348 WKV655331:WKW655348 WUR655331:WUS655348 IF720867:IG720884 SB720867:SC720884 ABX720867:ABY720884 ALT720867:ALU720884 AVP720867:AVQ720884 BFL720867:BFM720884 BPH720867:BPI720884 BZD720867:BZE720884 CIZ720867:CJA720884 CSV720867:CSW720884 DCR720867:DCS720884 DMN720867:DMO720884 DWJ720867:DWK720884 EGF720867:EGG720884 EQB720867:EQC720884 EZX720867:EZY720884 FJT720867:FJU720884 FTP720867:FTQ720884 GDL720867:GDM720884 GNH720867:GNI720884 GXD720867:GXE720884 HGZ720867:HHA720884 HQV720867:HQW720884 IAR720867:IAS720884 IKN720867:IKO720884 IUJ720867:IUK720884 JEF720867:JEG720884 JOB720867:JOC720884 JXX720867:JXY720884 KHT720867:KHU720884 KRP720867:KRQ720884 LBL720867:LBM720884 LLH720867:LLI720884 LVD720867:LVE720884 MEZ720867:MFA720884 MOV720867:MOW720884 MYR720867:MYS720884 NIN720867:NIO720884 NSJ720867:NSK720884 OCF720867:OCG720884 OMB720867:OMC720884 OVX720867:OVY720884 PFT720867:PFU720884 PPP720867:PPQ720884 PZL720867:PZM720884 QJH720867:QJI720884 QTD720867:QTE720884 RCZ720867:RDA720884 RMV720867:RMW720884 RWR720867:RWS720884 SGN720867:SGO720884 SQJ720867:SQK720884 TAF720867:TAG720884 TKB720867:TKC720884 TTX720867:TTY720884 UDT720867:UDU720884 UNP720867:UNQ720884 UXL720867:UXM720884 VHH720867:VHI720884 VRD720867:VRE720884 WAZ720867:WBA720884 WKV720867:WKW720884 WUR720867:WUS720884 IF786403:IG786420 SB786403:SC786420 ABX786403:ABY786420 ALT786403:ALU786420 AVP786403:AVQ786420 BFL786403:BFM786420 BPH786403:BPI786420 BZD786403:BZE786420 CIZ786403:CJA786420 CSV786403:CSW786420 DCR786403:DCS786420 DMN786403:DMO786420 DWJ786403:DWK786420 EGF786403:EGG786420 EQB786403:EQC786420 EZX786403:EZY786420 FJT786403:FJU786420 FTP786403:FTQ786420 GDL786403:GDM786420 GNH786403:GNI786420 GXD786403:GXE786420 HGZ786403:HHA786420 HQV786403:HQW786420 IAR786403:IAS786420 IKN786403:IKO786420 IUJ786403:IUK786420 JEF786403:JEG786420 JOB786403:JOC786420 JXX786403:JXY786420 KHT786403:KHU786420 KRP786403:KRQ786420 LBL786403:LBM786420 LLH786403:LLI786420 LVD786403:LVE786420 MEZ786403:MFA786420 MOV786403:MOW786420 MYR786403:MYS786420 NIN786403:NIO786420 NSJ786403:NSK786420 OCF786403:OCG786420 OMB786403:OMC786420 OVX786403:OVY786420 PFT786403:PFU786420 PPP786403:PPQ786420 PZL786403:PZM786420 QJH786403:QJI786420 QTD786403:QTE786420 RCZ786403:RDA786420 RMV786403:RMW786420 RWR786403:RWS786420 SGN786403:SGO786420 SQJ786403:SQK786420 TAF786403:TAG786420 TKB786403:TKC786420 TTX786403:TTY786420 UDT786403:UDU786420 UNP786403:UNQ786420 UXL786403:UXM786420 VHH786403:VHI786420 VRD786403:VRE786420 WAZ786403:WBA786420 WKV786403:WKW786420 WUR786403:WUS786420 IF851939:IG851956 SB851939:SC851956 ABX851939:ABY851956 ALT851939:ALU851956 AVP851939:AVQ851956 BFL851939:BFM851956 BPH851939:BPI851956 BZD851939:BZE851956 CIZ851939:CJA851956 CSV851939:CSW851956 DCR851939:DCS851956 DMN851939:DMO851956 DWJ851939:DWK851956 EGF851939:EGG851956 EQB851939:EQC851956 EZX851939:EZY851956 FJT851939:FJU851956 FTP851939:FTQ851956 GDL851939:GDM851956 GNH851939:GNI851956 GXD851939:GXE851956 HGZ851939:HHA851956 HQV851939:HQW851956 IAR851939:IAS851956 IKN851939:IKO851956 IUJ851939:IUK851956 JEF851939:JEG851956 JOB851939:JOC851956 JXX851939:JXY851956 KHT851939:KHU851956 KRP851939:KRQ851956 LBL851939:LBM851956 LLH851939:LLI851956 LVD851939:LVE851956 MEZ851939:MFA851956 MOV851939:MOW851956 MYR851939:MYS851956 NIN851939:NIO851956 NSJ851939:NSK851956 OCF851939:OCG851956 OMB851939:OMC851956 OVX851939:OVY851956 PFT851939:PFU851956 PPP851939:PPQ851956 PZL851939:PZM851956 QJH851939:QJI851956 QTD851939:QTE851956 RCZ851939:RDA851956 RMV851939:RMW851956 RWR851939:RWS851956 SGN851939:SGO851956 SQJ851939:SQK851956 TAF851939:TAG851956 TKB851939:TKC851956 TTX851939:TTY851956 UDT851939:UDU851956 UNP851939:UNQ851956 UXL851939:UXM851956 VHH851939:VHI851956 VRD851939:VRE851956 WAZ851939:WBA851956 WKV851939:WKW851956 WUR851939:WUS851956 IF917475:IG917492 SB917475:SC917492 ABX917475:ABY917492 ALT917475:ALU917492 AVP917475:AVQ917492 BFL917475:BFM917492 BPH917475:BPI917492 BZD917475:BZE917492 CIZ917475:CJA917492 CSV917475:CSW917492 DCR917475:DCS917492 DMN917475:DMO917492 DWJ917475:DWK917492 EGF917475:EGG917492 EQB917475:EQC917492 EZX917475:EZY917492 FJT917475:FJU917492 FTP917475:FTQ917492 GDL917475:GDM917492 GNH917475:GNI917492 GXD917475:GXE917492 HGZ917475:HHA917492 HQV917475:HQW917492 IAR917475:IAS917492 IKN917475:IKO917492 IUJ917475:IUK917492 JEF917475:JEG917492 JOB917475:JOC917492 JXX917475:JXY917492 KHT917475:KHU917492 KRP917475:KRQ917492 LBL917475:LBM917492 LLH917475:LLI917492 LVD917475:LVE917492 MEZ917475:MFA917492 MOV917475:MOW917492 MYR917475:MYS917492 NIN917475:NIO917492 NSJ917475:NSK917492 OCF917475:OCG917492 OMB917475:OMC917492 OVX917475:OVY917492 PFT917475:PFU917492 PPP917475:PPQ917492 PZL917475:PZM917492 QJH917475:QJI917492 QTD917475:QTE917492 RCZ917475:RDA917492 RMV917475:RMW917492 RWR917475:RWS917492 SGN917475:SGO917492 SQJ917475:SQK917492 TAF917475:TAG917492 TKB917475:TKC917492 TTX917475:TTY917492 UDT917475:UDU917492 UNP917475:UNQ917492 UXL917475:UXM917492 VHH917475:VHI917492 VRD917475:VRE917492 WAZ917475:WBA917492 WKV917475:WKW917492 WUR917475:WUS917492 IF983011:IG983028 SB983011:SC983028 ABX983011:ABY983028 ALT983011:ALU983028 AVP983011:AVQ983028 BFL983011:BFM983028 BPH983011:BPI983028 BZD983011:BZE983028 CIZ983011:CJA983028 CSV983011:CSW983028 DCR983011:DCS983028 DMN983011:DMO983028 DWJ983011:DWK983028 EGF983011:EGG983028 EQB983011:EQC983028 EZX983011:EZY983028 FJT983011:FJU983028 FTP983011:FTQ983028 GDL983011:GDM983028 GNH983011:GNI983028 GXD983011:GXE983028 HGZ983011:HHA983028 HQV983011:HQW983028 IAR983011:IAS983028 IKN983011:IKO983028 IUJ983011:IUK983028 JEF983011:JEG983028 JOB983011:JOC983028 JXX983011:JXY983028 KHT983011:KHU983028 KRP983011:KRQ983028 LBL983011:LBM983028 LLH983011:LLI983028 LVD983011:LVE983028 MEZ983011:MFA983028 MOV983011:MOW983028 MYR983011:MYS983028 NIN983011:NIO983028 NSJ983011:NSK983028 OCF983011:OCG983028 OMB983011:OMC983028 OVX983011:OVY983028 PFT983011:PFU983028 PPP983011:PPQ983028 PZL983011:PZM983028 QJH983011:QJI983028 QTD983011:QTE983028 RCZ983011:RDA983028 RMV983011:RMW983028 RWR983011:RWS983028 SGN983011:SGO983028 SQJ983011:SQK983028 TAF983011:TAG983028 TKB983011:TKC983028 TTX983011:TTY983028 UDT983011:UDU983028 UNP983011:UNQ983028 UXL983011:UXM983028 VHH983011:VHI983028 VRD983011:VRE983028 WAZ983011:WBA983028 WKV983011:WKW983028 WUR983011:WUS983028 WUM28:WUN30 WUN31:WUO36 WKQ28:WKR30 WKR31:WKS36 WAU28:WAV30 WAV31:WAW36 VQY28:VQZ30 VQZ31:VRA36 VHC28:VHD30 VHD31:VHE36 UXG28:UXH30 UXH31:UXI36 UNK28:UNL30 UNL31:UNM36 UDO28:UDP30 UDP31:UDQ36 TTS28:TTT30 TTT31:TTU36 TJW28:TJX30 TJX31:TJY36 TAA28:TAB30 TAB31:TAC36 SQE28:SQF30 SQF31:SQG36 SGI28:SGJ30 SGJ31:SGK36 RWM28:RWN30 RWN31:RWO36 RMQ28:RMR30 RMR31:RMS36 RCU28:RCV30 RCV31:RCW36 QSY28:QSZ30 QSZ31:QTA36 QJC28:QJD30 QJD31:QJE36 PZG28:PZH30 PZH31:PZI36 PPK28:PPL30 PPL31:PPM36 PFO28:PFP30 PFP31:PFQ36 OVS28:OVT30 OVT31:OVU36 OLW28:OLX30 OLX31:OLY36 OCA28:OCB30 OCB31:OCC36 NSE28:NSF30 NSF31:NSG36 NII28:NIJ30 NIJ31:NIK36 MYM28:MYN30 MYN31:MYO36 MOQ28:MOR30 MOR31:MOS36 MEU28:MEV30 MEV31:MEW36 LUY28:LUZ30 LUZ31:LVA36 LLC28:LLD30 LLD31:LLE36 LBG28:LBH30 LBH31:LBI36 KRK28:KRL30 KRL31:KRM36 KHO28:KHP30 KHP31:KHQ36 JXS28:JXT30 JXT31:JXU36 JNW28:JNX30 JNX31:JNY36 JEA28:JEB30 JEB31:JEC36 IUE28:IUF30 IUF31:IUG36 IKI28:IKJ30 IKJ31:IKK36 IAM28:IAN30 IAN31:IAO36 HQQ28:HQR30 HQR31:HQS36 HGU28:HGV30 HGV31:HGW36 GWY28:GWZ30 GWZ31:GXA36 GNC28:GND30 GND31:GNE36 GDG28:GDH30 GDH31:GDI36 FTK28:FTL30 FTL31:FTM36 FJO28:FJP30 FJP31:FJQ36 EZS28:EZT30 EZT31:EZU36 EPW28:EPX30 EPX31:EPY36 EGA28:EGB30 EGB31:EGC36 DWE28:DWF30 DWF31:DWG36 DMI28:DMJ30 DMJ31:DMK36 DCM28:DCN30 DCN31:DCO36 CSQ28:CSR30 CSR31:CSS36 CIU28:CIV30 CIV31:CIW36 BYY28:BYZ30 BYZ31:BZA36 BPC28:BPD30 BPD31:BPE36 BFG28:BFH30 BFH31:BFI36 AVK28:AVL30 AVL31:AVM36 ALO28:ALP30 ALP31:ALQ36 ABS28:ABT30 ABT31:ABU36 RW28:RX30 RX31:RY36 IA28:IB30 IB31:IC36" xr:uid="{00000000-0002-0000-1B00-000001000000}">
      <formula1>namen_aanvragers</formula1>
    </dataValidation>
    <dataValidation type="list" allowBlank="1" showInputMessage="1" showErrorMessage="1" promptTitle="Kies uit lijst" prompt="Selecteer de deelnemer die de cash bijdrage levert (let op: soms moet u naar boven scrollen voor de lijst met deelnemers)" sqref="B65492:B65509 ID65507:ID65524 RZ65507:RZ65524 ABV65507:ABV65524 ALR65507:ALR65524 AVN65507:AVN65524 BFJ65507:BFJ65524 BPF65507:BPF65524 BZB65507:BZB65524 CIX65507:CIX65524 CST65507:CST65524 DCP65507:DCP65524 DML65507:DML65524 DWH65507:DWH65524 EGD65507:EGD65524 EPZ65507:EPZ65524 EZV65507:EZV65524 FJR65507:FJR65524 FTN65507:FTN65524 GDJ65507:GDJ65524 GNF65507:GNF65524 GXB65507:GXB65524 HGX65507:HGX65524 HQT65507:HQT65524 IAP65507:IAP65524 IKL65507:IKL65524 IUH65507:IUH65524 JED65507:JED65524 JNZ65507:JNZ65524 JXV65507:JXV65524 KHR65507:KHR65524 KRN65507:KRN65524 LBJ65507:LBJ65524 LLF65507:LLF65524 LVB65507:LVB65524 MEX65507:MEX65524 MOT65507:MOT65524 MYP65507:MYP65524 NIL65507:NIL65524 NSH65507:NSH65524 OCD65507:OCD65524 OLZ65507:OLZ65524 OVV65507:OVV65524 PFR65507:PFR65524 PPN65507:PPN65524 PZJ65507:PZJ65524 QJF65507:QJF65524 QTB65507:QTB65524 RCX65507:RCX65524 RMT65507:RMT65524 RWP65507:RWP65524 SGL65507:SGL65524 SQH65507:SQH65524 TAD65507:TAD65524 TJZ65507:TJZ65524 TTV65507:TTV65524 UDR65507:UDR65524 UNN65507:UNN65524 UXJ65507:UXJ65524 VHF65507:VHF65524 VRB65507:VRB65524 WAX65507:WAX65524 WKT65507:WKT65524 WUP65507:WUP65524 B131028:B131045 ID131043:ID131060 RZ131043:RZ131060 ABV131043:ABV131060 ALR131043:ALR131060 AVN131043:AVN131060 BFJ131043:BFJ131060 BPF131043:BPF131060 BZB131043:BZB131060 CIX131043:CIX131060 CST131043:CST131060 DCP131043:DCP131060 DML131043:DML131060 DWH131043:DWH131060 EGD131043:EGD131060 EPZ131043:EPZ131060 EZV131043:EZV131060 FJR131043:FJR131060 FTN131043:FTN131060 GDJ131043:GDJ131060 GNF131043:GNF131060 GXB131043:GXB131060 HGX131043:HGX131060 HQT131043:HQT131060 IAP131043:IAP131060 IKL131043:IKL131060 IUH131043:IUH131060 JED131043:JED131060 JNZ131043:JNZ131060 JXV131043:JXV131060 KHR131043:KHR131060 KRN131043:KRN131060 LBJ131043:LBJ131060 LLF131043:LLF131060 LVB131043:LVB131060 MEX131043:MEX131060 MOT131043:MOT131060 MYP131043:MYP131060 NIL131043:NIL131060 NSH131043:NSH131060 OCD131043:OCD131060 OLZ131043:OLZ131060 OVV131043:OVV131060 PFR131043:PFR131060 PPN131043:PPN131060 PZJ131043:PZJ131060 QJF131043:QJF131060 QTB131043:QTB131060 RCX131043:RCX131060 RMT131043:RMT131060 RWP131043:RWP131060 SGL131043:SGL131060 SQH131043:SQH131060 TAD131043:TAD131060 TJZ131043:TJZ131060 TTV131043:TTV131060 UDR131043:UDR131060 UNN131043:UNN131060 UXJ131043:UXJ131060 VHF131043:VHF131060 VRB131043:VRB131060 WAX131043:WAX131060 WKT131043:WKT131060 WUP131043:WUP131060 B196564:B196581 ID196579:ID196596 RZ196579:RZ196596 ABV196579:ABV196596 ALR196579:ALR196596 AVN196579:AVN196596 BFJ196579:BFJ196596 BPF196579:BPF196596 BZB196579:BZB196596 CIX196579:CIX196596 CST196579:CST196596 DCP196579:DCP196596 DML196579:DML196596 DWH196579:DWH196596 EGD196579:EGD196596 EPZ196579:EPZ196596 EZV196579:EZV196596 FJR196579:FJR196596 FTN196579:FTN196596 GDJ196579:GDJ196596 GNF196579:GNF196596 GXB196579:GXB196596 HGX196579:HGX196596 HQT196579:HQT196596 IAP196579:IAP196596 IKL196579:IKL196596 IUH196579:IUH196596 JED196579:JED196596 JNZ196579:JNZ196596 JXV196579:JXV196596 KHR196579:KHR196596 KRN196579:KRN196596 LBJ196579:LBJ196596 LLF196579:LLF196596 LVB196579:LVB196596 MEX196579:MEX196596 MOT196579:MOT196596 MYP196579:MYP196596 NIL196579:NIL196596 NSH196579:NSH196596 OCD196579:OCD196596 OLZ196579:OLZ196596 OVV196579:OVV196596 PFR196579:PFR196596 PPN196579:PPN196596 PZJ196579:PZJ196596 QJF196579:QJF196596 QTB196579:QTB196596 RCX196579:RCX196596 RMT196579:RMT196596 RWP196579:RWP196596 SGL196579:SGL196596 SQH196579:SQH196596 TAD196579:TAD196596 TJZ196579:TJZ196596 TTV196579:TTV196596 UDR196579:UDR196596 UNN196579:UNN196596 UXJ196579:UXJ196596 VHF196579:VHF196596 VRB196579:VRB196596 WAX196579:WAX196596 WKT196579:WKT196596 WUP196579:WUP196596 B262100:B262117 ID262115:ID262132 RZ262115:RZ262132 ABV262115:ABV262132 ALR262115:ALR262132 AVN262115:AVN262132 BFJ262115:BFJ262132 BPF262115:BPF262132 BZB262115:BZB262132 CIX262115:CIX262132 CST262115:CST262132 DCP262115:DCP262132 DML262115:DML262132 DWH262115:DWH262132 EGD262115:EGD262132 EPZ262115:EPZ262132 EZV262115:EZV262132 FJR262115:FJR262132 FTN262115:FTN262132 GDJ262115:GDJ262132 GNF262115:GNF262132 GXB262115:GXB262132 HGX262115:HGX262132 HQT262115:HQT262132 IAP262115:IAP262132 IKL262115:IKL262132 IUH262115:IUH262132 JED262115:JED262132 JNZ262115:JNZ262132 JXV262115:JXV262132 KHR262115:KHR262132 KRN262115:KRN262132 LBJ262115:LBJ262132 LLF262115:LLF262132 LVB262115:LVB262132 MEX262115:MEX262132 MOT262115:MOT262132 MYP262115:MYP262132 NIL262115:NIL262132 NSH262115:NSH262132 OCD262115:OCD262132 OLZ262115:OLZ262132 OVV262115:OVV262132 PFR262115:PFR262132 PPN262115:PPN262132 PZJ262115:PZJ262132 QJF262115:QJF262132 QTB262115:QTB262132 RCX262115:RCX262132 RMT262115:RMT262132 RWP262115:RWP262132 SGL262115:SGL262132 SQH262115:SQH262132 TAD262115:TAD262132 TJZ262115:TJZ262132 TTV262115:TTV262132 UDR262115:UDR262132 UNN262115:UNN262132 UXJ262115:UXJ262132 VHF262115:VHF262132 VRB262115:VRB262132 WAX262115:WAX262132 WKT262115:WKT262132 WUP262115:WUP262132 B327636:B327653 ID327651:ID327668 RZ327651:RZ327668 ABV327651:ABV327668 ALR327651:ALR327668 AVN327651:AVN327668 BFJ327651:BFJ327668 BPF327651:BPF327668 BZB327651:BZB327668 CIX327651:CIX327668 CST327651:CST327668 DCP327651:DCP327668 DML327651:DML327668 DWH327651:DWH327668 EGD327651:EGD327668 EPZ327651:EPZ327668 EZV327651:EZV327668 FJR327651:FJR327668 FTN327651:FTN327668 GDJ327651:GDJ327668 GNF327651:GNF327668 GXB327651:GXB327668 HGX327651:HGX327668 HQT327651:HQT327668 IAP327651:IAP327668 IKL327651:IKL327668 IUH327651:IUH327668 JED327651:JED327668 JNZ327651:JNZ327668 JXV327651:JXV327668 KHR327651:KHR327668 KRN327651:KRN327668 LBJ327651:LBJ327668 LLF327651:LLF327668 LVB327651:LVB327668 MEX327651:MEX327668 MOT327651:MOT327668 MYP327651:MYP327668 NIL327651:NIL327668 NSH327651:NSH327668 OCD327651:OCD327668 OLZ327651:OLZ327668 OVV327651:OVV327668 PFR327651:PFR327668 PPN327651:PPN327668 PZJ327651:PZJ327668 QJF327651:QJF327668 QTB327651:QTB327668 RCX327651:RCX327668 RMT327651:RMT327668 RWP327651:RWP327668 SGL327651:SGL327668 SQH327651:SQH327668 TAD327651:TAD327668 TJZ327651:TJZ327668 TTV327651:TTV327668 UDR327651:UDR327668 UNN327651:UNN327668 UXJ327651:UXJ327668 VHF327651:VHF327668 VRB327651:VRB327668 WAX327651:WAX327668 WKT327651:WKT327668 WUP327651:WUP327668 B393172:B393189 ID393187:ID393204 RZ393187:RZ393204 ABV393187:ABV393204 ALR393187:ALR393204 AVN393187:AVN393204 BFJ393187:BFJ393204 BPF393187:BPF393204 BZB393187:BZB393204 CIX393187:CIX393204 CST393187:CST393204 DCP393187:DCP393204 DML393187:DML393204 DWH393187:DWH393204 EGD393187:EGD393204 EPZ393187:EPZ393204 EZV393187:EZV393204 FJR393187:FJR393204 FTN393187:FTN393204 GDJ393187:GDJ393204 GNF393187:GNF393204 GXB393187:GXB393204 HGX393187:HGX393204 HQT393187:HQT393204 IAP393187:IAP393204 IKL393187:IKL393204 IUH393187:IUH393204 JED393187:JED393204 JNZ393187:JNZ393204 JXV393187:JXV393204 KHR393187:KHR393204 KRN393187:KRN393204 LBJ393187:LBJ393204 LLF393187:LLF393204 LVB393187:LVB393204 MEX393187:MEX393204 MOT393187:MOT393204 MYP393187:MYP393204 NIL393187:NIL393204 NSH393187:NSH393204 OCD393187:OCD393204 OLZ393187:OLZ393204 OVV393187:OVV393204 PFR393187:PFR393204 PPN393187:PPN393204 PZJ393187:PZJ393204 QJF393187:QJF393204 QTB393187:QTB393204 RCX393187:RCX393204 RMT393187:RMT393204 RWP393187:RWP393204 SGL393187:SGL393204 SQH393187:SQH393204 TAD393187:TAD393204 TJZ393187:TJZ393204 TTV393187:TTV393204 UDR393187:UDR393204 UNN393187:UNN393204 UXJ393187:UXJ393204 VHF393187:VHF393204 VRB393187:VRB393204 WAX393187:WAX393204 WKT393187:WKT393204 WUP393187:WUP393204 B458708:B458725 ID458723:ID458740 RZ458723:RZ458740 ABV458723:ABV458740 ALR458723:ALR458740 AVN458723:AVN458740 BFJ458723:BFJ458740 BPF458723:BPF458740 BZB458723:BZB458740 CIX458723:CIX458740 CST458723:CST458740 DCP458723:DCP458740 DML458723:DML458740 DWH458723:DWH458740 EGD458723:EGD458740 EPZ458723:EPZ458740 EZV458723:EZV458740 FJR458723:FJR458740 FTN458723:FTN458740 GDJ458723:GDJ458740 GNF458723:GNF458740 GXB458723:GXB458740 HGX458723:HGX458740 HQT458723:HQT458740 IAP458723:IAP458740 IKL458723:IKL458740 IUH458723:IUH458740 JED458723:JED458740 JNZ458723:JNZ458740 JXV458723:JXV458740 KHR458723:KHR458740 KRN458723:KRN458740 LBJ458723:LBJ458740 LLF458723:LLF458740 LVB458723:LVB458740 MEX458723:MEX458740 MOT458723:MOT458740 MYP458723:MYP458740 NIL458723:NIL458740 NSH458723:NSH458740 OCD458723:OCD458740 OLZ458723:OLZ458740 OVV458723:OVV458740 PFR458723:PFR458740 PPN458723:PPN458740 PZJ458723:PZJ458740 QJF458723:QJF458740 QTB458723:QTB458740 RCX458723:RCX458740 RMT458723:RMT458740 RWP458723:RWP458740 SGL458723:SGL458740 SQH458723:SQH458740 TAD458723:TAD458740 TJZ458723:TJZ458740 TTV458723:TTV458740 UDR458723:UDR458740 UNN458723:UNN458740 UXJ458723:UXJ458740 VHF458723:VHF458740 VRB458723:VRB458740 WAX458723:WAX458740 WKT458723:WKT458740 WUP458723:WUP458740 B524244:B524261 ID524259:ID524276 RZ524259:RZ524276 ABV524259:ABV524276 ALR524259:ALR524276 AVN524259:AVN524276 BFJ524259:BFJ524276 BPF524259:BPF524276 BZB524259:BZB524276 CIX524259:CIX524276 CST524259:CST524276 DCP524259:DCP524276 DML524259:DML524276 DWH524259:DWH524276 EGD524259:EGD524276 EPZ524259:EPZ524276 EZV524259:EZV524276 FJR524259:FJR524276 FTN524259:FTN524276 GDJ524259:GDJ524276 GNF524259:GNF524276 GXB524259:GXB524276 HGX524259:HGX524276 HQT524259:HQT524276 IAP524259:IAP524276 IKL524259:IKL524276 IUH524259:IUH524276 JED524259:JED524276 JNZ524259:JNZ524276 JXV524259:JXV524276 KHR524259:KHR524276 KRN524259:KRN524276 LBJ524259:LBJ524276 LLF524259:LLF524276 LVB524259:LVB524276 MEX524259:MEX524276 MOT524259:MOT524276 MYP524259:MYP524276 NIL524259:NIL524276 NSH524259:NSH524276 OCD524259:OCD524276 OLZ524259:OLZ524276 OVV524259:OVV524276 PFR524259:PFR524276 PPN524259:PPN524276 PZJ524259:PZJ524276 QJF524259:QJF524276 QTB524259:QTB524276 RCX524259:RCX524276 RMT524259:RMT524276 RWP524259:RWP524276 SGL524259:SGL524276 SQH524259:SQH524276 TAD524259:TAD524276 TJZ524259:TJZ524276 TTV524259:TTV524276 UDR524259:UDR524276 UNN524259:UNN524276 UXJ524259:UXJ524276 VHF524259:VHF524276 VRB524259:VRB524276 WAX524259:WAX524276 WKT524259:WKT524276 WUP524259:WUP524276 B589780:B589797 ID589795:ID589812 RZ589795:RZ589812 ABV589795:ABV589812 ALR589795:ALR589812 AVN589795:AVN589812 BFJ589795:BFJ589812 BPF589795:BPF589812 BZB589795:BZB589812 CIX589795:CIX589812 CST589795:CST589812 DCP589795:DCP589812 DML589795:DML589812 DWH589795:DWH589812 EGD589795:EGD589812 EPZ589795:EPZ589812 EZV589795:EZV589812 FJR589795:FJR589812 FTN589795:FTN589812 GDJ589795:GDJ589812 GNF589795:GNF589812 GXB589795:GXB589812 HGX589795:HGX589812 HQT589795:HQT589812 IAP589795:IAP589812 IKL589795:IKL589812 IUH589795:IUH589812 JED589795:JED589812 JNZ589795:JNZ589812 JXV589795:JXV589812 KHR589795:KHR589812 KRN589795:KRN589812 LBJ589795:LBJ589812 LLF589795:LLF589812 LVB589795:LVB589812 MEX589795:MEX589812 MOT589795:MOT589812 MYP589795:MYP589812 NIL589795:NIL589812 NSH589795:NSH589812 OCD589795:OCD589812 OLZ589795:OLZ589812 OVV589795:OVV589812 PFR589795:PFR589812 PPN589795:PPN589812 PZJ589795:PZJ589812 QJF589795:QJF589812 QTB589795:QTB589812 RCX589795:RCX589812 RMT589795:RMT589812 RWP589795:RWP589812 SGL589795:SGL589812 SQH589795:SQH589812 TAD589795:TAD589812 TJZ589795:TJZ589812 TTV589795:TTV589812 UDR589795:UDR589812 UNN589795:UNN589812 UXJ589795:UXJ589812 VHF589795:VHF589812 VRB589795:VRB589812 WAX589795:WAX589812 WKT589795:WKT589812 WUP589795:WUP589812 B655316:B655333 ID655331:ID655348 RZ655331:RZ655348 ABV655331:ABV655348 ALR655331:ALR655348 AVN655331:AVN655348 BFJ655331:BFJ655348 BPF655331:BPF655348 BZB655331:BZB655348 CIX655331:CIX655348 CST655331:CST655348 DCP655331:DCP655348 DML655331:DML655348 DWH655331:DWH655348 EGD655331:EGD655348 EPZ655331:EPZ655348 EZV655331:EZV655348 FJR655331:FJR655348 FTN655331:FTN655348 GDJ655331:GDJ655348 GNF655331:GNF655348 GXB655331:GXB655348 HGX655331:HGX655348 HQT655331:HQT655348 IAP655331:IAP655348 IKL655331:IKL655348 IUH655331:IUH655348 JED655331:JED655348 JNZ655331:JNZ655348 JXV655331:JXV655348 KHR655331:KHR655348 KRN655331:KRN655348 LBJ655331:LBJ655348 LLF655331:LLF655348 LVB655331:LVB655348 MEX655331:MEX655348 MOT655331:MOT655348 MYP655331:MYP655348 NIL655331:NIL655348 NSH655331:NSH655348 OCD655331:OCD655348 OLZ655331:OLZ655348 OVV655331:OVV655348 PFR655331:PFR655348 PPN655331:PPN655348 PZJ655331:PZJ655348 QJF655331:QJF655348 QTB655331:QTB655348 RCX655331:RCX655348 RMT655331:RMT655348 RWP655331:RWP655348 SGL655331:SGL655348 SQH655331:SQH655348 TAD655331:TAD655348 TJZ655331:TJZ655348 TTV655331:TTV655348 UDR655331:UDR655348 UNN655331:UNN655348 UXJ655331:UXJ655348 VHF655331:VHF655348 VRB655331:VRB655348 WAX655331:WAX655348 WKT655331:WKT655348 WUP655331:WUP655348 B720852:B720869 ID720867:ID720884 RZ720867:RZ720884 ABV720867:ABV720884 ALR720867:ALR720884 AVN720867:AVN720884 BFJ720867:BFJ720884 BPF720867:BPF720884 BZB720867:BZB720884 CIX720867:CIX720884 CST720867:CST720884 DCP720867:DCP720884 DML720867:DML720884 DWH720867:DWH720884 EGD720867:EGD720884 EPZ720867:EPZ720884 EZV720867:EZV720884 FJR720867:FJR720884 FTN720867:FTN720884 GDJ720867:GDJ720884 GNF720867:GNF720884 GXB720867:GXB720884 HGX720867:HGX720884 HQT720867:HQT720884 IAP720867:IAP720884 IKL720867:IKL720884 IUH720867:IUH720884 JED720867:JED720884 JNZ720867:JNZ720884 JXV720867:JXV720884 KHR720867:KHR720884 KRN720867:KRN720884 LBJ720867:LBJ720884 LLF720867:LLF720884 LVB720867:LVB720884 MEX720867:MEX720884 MOT720867:MOT720884 MYP720867:MYP720884 NIL720867:NIL720884 NSH720867:NSH720884 OCD720867:OCD720884 OLZ720867:OLZ720884 OVV720867:OVV720884 PFR720867:PFR720884 PPN720867:PPN720884 PZJ720867:PZJ720884 QJF720867:QJF720884 QTB720867:QTB720884 RCX720867:RCX720884 RMT720867:RMT720884 RWP720867:RWP720884 SGL720867:SGL720884 SQH720867:SQH720884 TAD720867:TAD720884 TJZ720867:TJZ720884 TTV720867:TTV720884 UDR720867:UDR720884 UNN720867:UNN720884 UXJ720867:UXJ720884 VHF720867:VHF720884 VRB720867:VRB720884 WAX720867:WAX720884 WKT720867:WKT720884 WUP720867:WUP720884 B786388:B786405 ID786403:ID786420 RZ786403:RZ786420 ABV786403:ABV786420 ALR786403:ALR786420 AVN786403:AVN786420 BFJ786403:BFJ786420 BPF786403:BPF786420 BZB786403:BZB786420 CIX786403:CIX786420 CST786403:CST786420 DCP786403:DCP786420 DML786403:DML786420 DWH786403:DWH786420 EGD786403:EGD786420 EPZ786403:EPZ786420 EZV786403:EZV786420 FJR786403:FJR786420 FTN786403:FTN786420 GDJ786403:GDJ786420 GNF786403:GNF786420 GXB786403:GXB786420 HGX786403:HGX786420 HQT786403:HQT786420 IAP786403:IAP786420 IKL786403:IKL786420 IUH786403:IUH786420 JED786403:JED786420 JNZ786403:JNZ786420 JXV786403:JXV786420 KHR786403:KHR786420 KRN786403:KRN786420 LBJ786403:LBJ786420 LLF786403:LLF786420 LVB786403:LVB786420 MEX786403:MEX786420 MOT786403:MOT786420 MYP786403:MYP786420 NIL786403:NIL786420 NSH786403:NSH786420 OCD786403:OCD786420 OLZ786403:OLZ786420 OVV786403:OVV786420 PFR786403:PFR786420 PPN786403:PPN786420 PZJ786403:PZJ786420 QJF786403:QJF786420 QTB786403:QTB786420 RCX786403:RCX786420 RMT786403:RMT786420 RWP786403:RWP786420 SGL786403:SGL786420 SQH786403:SQH786420 TAD786403:TAD786420 TJZ786403:TJZ786420 TTV786403:TTV786420 UDR786403:UDR786420 UNN786403:UNN786420 UXJ786403:UXJ786420 VHF786403:VHF786420 VRB786403:VRB786420 WAX786403:WAX786420 WKT786403:WKT786420 WUP786403:WUP786420 B851924:B851941 ID851939:ID851956 RZ851939:RZ851956 ABV851939:ABV851956 ALR851939:ALR851956 AVN851939:AVN851956 BFJ851939:BFJ851956 BPF851939:BPF851956 BZB851939:BZB851956 CIX851939:CIX851956 CST851939:CST851956 DCP851939:DCP851956 DML851939:DML851956 DWH851939:DWH851956 EGD851939:EGD851956 EPZ851939:EPZ851956 EZV851939:EZV851956 FJR851939:FJR851956 FTN851939:FTN851956 GDJ851939:GDJ851956 GNF851939:GNF851956 GXB851939:GXB851956 HGX851939:HGX851956 HQT851939:HQT851956 IAP851939:IAP851956 IKL851939:IKL851956 IUH851939:IUH851956 JED851939:JED851956 JNZ851939:JNZ851956 JXV851939:JXV851956 KHR851939:KHR851956 KRN851939:KRN851956 LBJ851939:LBJ851956 LLF851939:LLF851956 LVB851939:LVB851956 MEX851939:MEX851956 MOT851939:MOT851956 MYP851939:MYP851956 NIL851939:NIL851956 NSH851939:NSH851956 OCD851939:OCD851956 OLZ851939:OLZ851956 OVV851939:OVV851956 PFR851939:PFR851956 PPN851939:PPN851956 PZJ851939:PZJ851956 QJF851939:QJF851956 QTB851939:QTB851956 RCX851939:RCX851956 RMT851939:RMT851956 RWP851939:RWP851956 SGL851939:SGL851956 SQH851939:SQH851956 TAD851939:TAD851956 TJZ851939:TJZ851956 TTV851939:TTV851956 UDR851939:UDR851956 UNN851939:UNN851956 UXJ851939:UXJ851956 VHF851939:VHF851956 VRB851939:VRB851956 WAX851939:WAX851956 WKT851939:WKT851956 WUP851939:WUP851956 B917460:B917477 ID917475:ID917492 RZ917475:RZ917492 ABV917475:ABV917492 ALR917475:ALR917492 AVN917475:AVN917492 BFJ917475:BFJ917492 BPF917475:BPF917492 BZB917475:BZB917492 CIX917475:CIX917492 CST917475:CST917492 DCP917475:DCP917492 DML917475:DML917492 DWH917475:DWH917492 EGD917475:EGD917492 EPZ917475:EPZ917492 EZV917475:EZV917492 FJR917475:FJR917492 FTN917475:FTN917492 GDJ917475:GDJ917492 GNF917475:GNF917492 GXB917475:GXB917492 HGX917475:HGX917492 HQT917475:HQT917492 IAP917475:IAP917492 IKL917475:IKL917492 IUH917475:IUH917492 JED917475:JED917492 JNZ917475:JNZ917492 JXV917475:JXV917492 KHR917475:KHR917492 KRN917475:KRN917492 LBJ917475:LBJ917492 LLF917475:LLF917492 LVB917475:LVB917492 MEX917475:MEX917492 MOT917475:MOT917492 MYP917475:MYP917492 NIL917475:NIL917492 NSH917475:NSH917492 OCD917475:OCD917492 OLZ917475:OLZ917492 OVV917475:OVV917492 PFR917475:PFR917492 PPN917475:PPN917492 PZJ917475:PZJ917492 QJF917475:QJF917492 QTB917475:QTB917492 RCX917475:RCX917492 RMT917475:RMT917492 RWP917475:RWP917492 SGL917475:SGL917492 SQH917475:SQH917492 TAD917475:TAD917492 TJZ917475:TJZ917492 TTV917475:TTV917492 UDR917475:UDR917492 UNN917475:UNN917492 UXJ917475:UXJ917492 VHF917475:VHF917492 VRB917475:VRB917492 WAX917475:WAX917492 WKT917475:WKT917492 WUP917475:WUP917492 B982996:B983013 ID983011:ID983028 RZ983011:RZ983028 ABV983011:ABV983028 ALR983011:ALR983028 AVN983011:AVN983028 BFJ983011:BFJ983028 BPF983011:BPF983028 BZB983011:BZB983028 CIX983011:CIX983028 CST983011:CST983028 DCP983011:DCP983028 DML983011:DML983028 DWH983011:DWH983028 EGD983011:EGD983028 EPZ983011:EPZ983028 EZV983011:EZV983028 FJR983011:FJR983028 FTN983011:FTN983028 GDJ983011:GDJ983028 GNF983011:GNF983028 GXB983011:GXB983028 HGX983011:HGX983028 HQT983011:HQT983028 IAP983011:IAP983028 IKL983011:IKL983028 IUH983011:IUH983028 JED983011:JED983028 JNZ983011:JNZ983028 JXV983011:JXV983028 KHR983011:KHR983028 KRN983011:KRN983028 LBJ983011:LBJ983028 LLF983011:LLF983028 LVB983011:LVB983028 MEX983011:MEX983028 MOT983011:MOT983028 MYP983011:MYP983028 NIL983011:NIL983028 NSH983011:NSH983028 OCD983011:OCD983028 OLZ983011:OLZ983028 OVV983011:OVV983028 PFR983011:PFR983028 PPN983011:PPN983028 PZJ983011:PZJ983028 QJF983011:QJF983028 QTB983011:QTB983028 RCX983011:RCX983028 RMT983011:RMT983028 RWP983011:RWP983028 SGL983011:SGL983028 SQH983011:SQH983028 TAD983011:TAD983028 TJZ983011:TJZ983028 TTV983011:TTV983028 UDR983011:UDR983028 UNN983011:UNN983028 UXJ983011:UXJ983028 VHF983011:VHF983028 VRB983011:VRB983028 WAX983011:WAX983028 WKT983011:WKT983028 WUP983011:WUP983028 WUK28:WUK30 WUL31:WUL36 WKO28:WKO30 WKP31:WKP36 WAS28:WAS30 WAT31:WAT36 VQW28:VQW30 VQX31:VQX36 VHA28:VHA30 VHB31:VHB36 UXE28:UXE30 UXF31:UXF36 UNI28:UNI30 UNJ31:UNJ36 UDM28:UDM30 UDN31:UDN36 TTQ28:TTQ30 TTR31:TTR36 TJU28:TJU30 TJV31:TJV36 SZY28:SZY30 SZZ31:SZZ36 SQC28:SQC30 SQD31:SQD36 SGG28:SGG30 SGH31:SGH36 RWK28:RWK30 RWL31:RWL36 RMO28:RMO30 RMP31:RMP36 RCS28:RCS30 RCT31:RCT36 QSW28:QSW30 QSX31:QSX36 QJA28:QJA30 QJB31:QJB36 PZE28:PZE30 PZF31:PZF36 PPI28:PPI30 PPJ31:PPJ36 PFM28:PFM30 PFN31:PFN36 OVQ28:OVQ30 OVR31:OVR36 OLU28:OLU30 OLV31:OLV36 OBY28:OBY30 OBZ31:OBZ36 NSC28:NSC30 NSD31:NSD36 NIG28:NIG30 NIH31:NIH36 MYK28:MYK30 MYL31:MYL36 MOO28:MOO30 MOP31:MOP36 MES28:MES30 MET31:MET36 LUW28:LUW30 LUX31:LUX36 LLA28:LLA30 LLB31:LLB36 LBE28:LBE30 LBF31:LBF36 KRI28:KRI30 KRJ31:KRJ36 KHM28:KHM30 KHN31:KHN36 JXQ28:JXQ30 JXR31:JXR36 JNU28:JNU30 JNV31:JNV36 JDY28:JDY30 JDZ31:JDZ36 IUC28:IUC30 IUD31:IUD36 IKG28:IKG30 IKH31:IKH36 IAK28:IAK30 IAL31:IAL36 HQO28:HQO30 HQP31:HQP36 HGS28:HGS30 HGT31:HGT36 GWW28:GWW30 GWX31:GWX36 GNA28:GNA30 GNB31:GNB36 GDE28:GDE30 GDF31:GDF36 FTI28:FTI30 FTJ31:FTJ36 FJM28:FJM30 FJN31:FJN36 EZQ28:EZQ30 EZR31:EZR36 EPU28:EPU30 EPV31:EPV36 EFY28:EFY30 EFZ31:EFZ36 DWC28:DWC30 DWD31:DWD36 DMG28:DMG30 DMH31:DMH36 DCK28:DCK30 DCL31:DCL36 CSO28:CSO30 CSP31:CSP36 CIS28:CIS30 CIT31:CIT36 BYW28:BYW30 BYX31:BYX36 BPA28:BPA30 BPB31:BPB36 BFE28:BFE30 BFF31:BFF36 AVI28:AVI30 AVJ31:AVJ36 ALM28:ALM30 ALN31:ALN36 ABQ28:ABQ30 ABR31:ABR36 RU28:RU30 RV31:RV36 HY28:HY30 HZ31:HZ36" xr:uid="{00000000-0002-0000-1B00-000002000000}">
      <formula1>namen_aanvragers</formula1>
    </dataValidation>
    <dataValidation type="list" allowBlank="1" showErrorMessage="1" sqref="A34:A42" xr:uid="{3439A46D-E414-465A-AC61-8929B9E34AD7}">
      <formula1>lijst_aanvragers_en_sponsoren</formula1>
    </dataValidation>
    <dataValidation type="list" allowBlank="1" showInputMessage="1" showErrorMessage="1" sqref="C34:C42" xr:uid="{87BD1948-AD53-43BA-86BA-20FFA8DA79AD}">
      <formula1>lijst_aanvragers</formula1>
    </dataValidation>
  </dataValidations>
  <pageMargins left="0.19685039370078741" right="0.19685039370078741" top="0.39370078740157483" bottom="0.39370078740157483" header="0.51181102362204722" footer="0.51181102362204722"/>
  <pageSetup paperSize="9" scale="5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20670-FA77-4EDC-970B-CD65F263B3FC}">
  <sheetPr>
    <tabColor rgb="FF00B0F0"/>
    <pageSetUpPr fitToPage="1"/>
  </sheetPr>
  <dimension ref="B9:C22"/>
  <sheetViews>
    <sheetView zoomScale="120" zoomScaleNormal="120" zoomScaleSheetLayoutView="100" workbookViewId="0">
      <selection activeCell="D35" sqref="D35"/>
    </sheetView>
  </sheetViews>
  <sheetFormatPr defaultColWidth="9" defaultRowHeight="13.2" x14ac:dyDescent="0.25"/>
  <cols>
    <col min="1" max="1" width="2" style="26" customWidth="1"/>
    <col min="2" max="2" width="59.77734375" style="26" customWidth="1"/>
    <col min="3" max="3" width="15.109375" style="26" bestFit="1" customWidth="1"/>
    <col min="4" max="16384" width="9" style="26"/>
  </cols>
  <sheetData>
    <row r="9" spans="2:3" ht="13.8" thickBot="1" x14ac:dyDescent="0.3"/>
    <row r="10" spans="2:3" x14ac:dyDescent="0.25">
      <c r="B10" s="50" t="s">
        <v>188</v>
      </c>
      <c r="C10" s="88"/>
    </row>
    <row r="11" spans="2:3" ht="15" customHeight="1" thickBot="1" x14ac:dyDescent="0.3">
      <c r="B11" s="51"/>
      <c r="C11" s="89"/>
    </row>
    <row r="12" spans="2:3" ht="24.6" thickBot="1" x14ac:dyDescent="0.3">
      <c r="B12" s="79"/>
      <c r="C12" s="84" t="s">
        <v>189</v>
      </c>
    </row>
    <row r="13" spans="2:3" ht="13.8" thickBot="1" x14ac:dyDescent="0.3">
      <c r="B13" s="80" t="s">
        <v>190</v>
      </c>
      <c r="C13" s="85"/>
    </row>
    <row r="14" spans="2:3" ht="13.8" thickBot="1" x14ac:dyDescent="0.3">
      <c r="B14" s="82" t="s">
        <v>191</v>
      </c>
      <c r="C14" s="86">
        <v>0.25</v>
      </c>
    </row>
    <row r="15" spans="2:3" ht="13.8" thickBot="1" x14ac:dyDescent="0.3">
      <c r="B15" s="81"/>
      <c r="C15" s="87"/>
    </row>
    <row r="16" spans="2:3" ht="13.8" thickBot="1" x14ac:dyDescent="0.3">
      <c r="B16" s="80" t="s">
        <v>192</v>
      </c>
      <c r="C16" s="86"/>
    </row>
    <row r="17" spans="2:3" ht="13.8" thickBot="1" x14ac:dyDescent="0.3">
      <c r="B17" s="83" t="s">
        <v>193</v>
      </c>
      <c r="C17" s="90">
        <v>0.1</v>
      </c>
    </row>
    <row r="18" spans="2:3" ht="22.8" x14ac:dyDescent="0.25">
      <c r="B18" s="376" t="s">
        <v>194</v>
      </c>
      <c r="C18" s="372">
        <v>0.15</v>
      </c>
    </row>
    <row r="19" spans="2:3" x14ac:dyDescent="0.25">
      <c r="B19" s="377"/>
      <c r="C19" s="90"/>
    </row>
    <row r="20" spans="2:3" ht="34.200000000000003" x14ac:dyDescent="0.25">
      <c r="B20" s="378" t="s">
        <v>195</v>
      </c>
      <c r="C20" s="90"/>
    </row>
    <row r="21" spans="2:3" ht="57" x14ac:dyDescent="0.25">
      <c r="B21" s="378" t="s">
        <v>196</v>
      </c>
      <c r="C21" s="90"/>
    </row>
    <row r="22" spans="2:3" ht="46.2" thickBot="1" x14ac:dyDescent="0.3">
      <c r="B22" s="379" t="s">
        <v>197</v>
      </c>
      <c r="C22" s="373"/>
    </row>
  </sheetData>
  <sheetProtection algorithmName="SHA-512" hashValue="0LpXYy8WqS0LZ/9khOA3iS3H3BpS0teMLdPubdkmPRRQsORkl8aXfbtOH2Hs48WCt7yThbLqDE4h4n+fkZGtJg==" saltValue="VItVCiU0cc9aic22HBSipw==" spinCount="100000" sheet="1" objects="1" scenarios="1"/>
  <pageMargins left="0.25" right="0.25" top="0.75" bottom="0.75" header="0.3" footer="0.3"/>
  <pageSetup paperSize="9" scale="58" fitToHeight="0" orientation="landscape"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31EFB-FC26-4999-867A-DB8435B1EF50}">
  <sheetPr>
    <tabColor rgb="FF00B0F0"/>
  </sheetPr>
  <dimension ref="A1:R66"/>
  <sheetViews>
    <sheetView showGridLines="0" topLeftCell="A3" zoomScaleNormal="100" zoomScaleSheetLayoutView="100" workbookViewId="0">
      <selection activeCell="H70" sqref="H70"/>
    </sheetView>
  </sheetViews>
  <sheetFormatPr defaultRowHeight="13.2" x14ac:dyDescent="0.25"/>
  <cols>
    <col min="1" max="1" width="2" style="29" customWidth="1"/>
    <col min="2" max="2" width="3.77734375" style="29" customWidth="1"/>
    <col min="3" max="3" width="8" style="29" customWidth="1"/>
    <col min="4" max="7" width="8.6640625" style="29" customWidth="1"/>
    <col min="8" max="8" width="10.21875" style="29" customWidth="1"/>
    <col min="9" max="14" width="8.6640625" style="29" customWidth="1"/>
    <col min="15" max="252" width="9" style="29"/>
    <col min="253" max="253" width="9.6640625" style="29" customWidth="1"/>
    <col min="254" max="254" width="8" style="29" customWidth="1"/>
    <col min="255" max="508" width="9" style="29"/>
    <col min="509" max="509" width="9.6640625" style="29" customWidth="1"/>
    <col min="510" max="510" width="8" style="29" customWidth="1"/>
    <col min="511" max="764" width="9" style="29"/>
    <col min="765" max="765" width="9.6640625" style="29" customWidth="1"/>
    <col min="766" max="766" width="8" style="29" customWidth="1"/>
    <col min="767" max="1020" width="9" style="29"/>
    <col min="1021" max="1021" width="9.6640625" style="29" customWidth="1"/>
    <col min="1022" max="1022" width="8" style="29" customWidth="1"/>
    <col min="1023" max="1276" width="9" style="29"/>
    <col min="1277" max="1277" width="9.6640625" style="29" customWidth="1"/>
    <col min="1278" max="1278" width="8" style="29" customWidth="1"/>
    <col min="1279" max="1532" width="9" style="29"/>
    <col min="1533" max="1533" width="9.6640625" style="29" customWidth="1"/>
    <col min="1534" max="1534" width="8" style="29" customWidth="1"/>
    <col min="1535" max="1788" width="9" style="29"/>
    <col min="1789" max="1789" width="9.6640625" style="29" customWidth="1"/>
    <col min="1790" max="1790" width="8" style="29" customWidth="1"/>
    <col min="1791" max="2044" width="9" style="29"/>
    <col min="2045" max="2045" width="9.6640625" style="29" customWidth="1"/>
    <col min="2046" max="2046" width="8" style="29" customWidth="1"/>
    <col min="2047" max="2300" width="9" style="29"/>
    <col min="2301" max="2301" width="9.6640625" style="29" customWidth="1"/>
    <col min="2302" max="2302" width="8" style="29" customWidth="1"/>
    <col min="2303" max="2556" width="9" style="29"/>
    <col min="2557" max="2557" width="9.6640625" style="29" customWidth="1"/>
    <col min="2558" max="2558" width="8" style="29" customWidth="1"/>
    <col min="2559" max="2812" width="9" style="29"/>
    <col min="2813" max="2813" width="9.6640625" style="29" customWidth="1"/>
    <col min="2814" max="2814" width="8" style="29" customWidth="1"/>
    <col min="2815" max="3068" width="9" style="29"/>
    <col min="3069" max="3069" width="9.6640625" style="29" customWidth="1"/>
    <col min="3070" max="3070" width="8" style="29" customWidth="1"/>
    <col min="3071" max="3324" width="9" style="29"/>
    <col min="3325" max="3325" width="9.6640625" style="29" customWidth="1"/>
    <col min="3326" max="3326" width="8" style="29" customWidth="1"/>
    <col min="3327" max="3580" width="9" style="29"/>
    <col min="3581" max="3581" width="9.6640625" style="29" customWidth="1"/>
    <col min="3582" max="3582" width="8" style="29" customWidth="1"/>
    <col min="3583" max="3836" width="9" style="29"/>
    <col min="3837" max="3837" width="9.6640625" style="29" customWidth="1"/>
    <col min="3838" max="3838" width="8" style="29" customWidth="1"/>
    <col min="3839" max="4092" width="9" style="29"/>
    <col min="4093" max="4093" width="9.6640625" style="29" customWidth="1"/>
    <col min="4094" max="4094" width="8" style="29" customWidth="1"/>
    <col min="4095" max="4348" width="9" style="29"/>
    <col min="4349" max="4349" width="9.6640625" style="29" customWidth="1"/>
    <col min="4350" max="4350" width="8" style="29" customWidth="1"/>
    <col min="4351" max="4604" width="9" style="29"/>
    <col min="4605" max="4605" width="9.6640625" style="29" customWidth="1"/>
    <col min="4606" max="4606" width="8" style="29" customWidth="1"/>
    <col min="4607" max="4860" width="9" style="29"/>
    <col min="4861" max="4861" width="9.6640625" style="29" customWidth="1"/>
    <col min="4862" max="4862" width="8" style="29" customWidth="1"/>
    <col min="4863" max="5116" width="9" style="29"/>
    <col min="5117" max="5117" width="9.6640625" style="29" customWidth="1"/>
    <col min="5118" max="5118" width="8" style="29" customWidth="1"/>
    <col min="5119" max="5372" width="9" style="29"/>
    <col min="5373" max="5373" width="9.6640625" style="29" customWidth="1"/>
    <col min="5374" max="5374" width="8" style="29" customWidth="1"/>
    <col min="5375" max="5628" width="9" style="29"/>
    <col min="5629" max="5629" width="9.6640625" style="29" customWidth="1"/>
    <col min="5630" max="5630" width="8" style="29" customWidth="1"/>
    <col min="5631" max="5884" width="9" style="29"/>
    <col min="5885" max="5885" width="9.6640625" style="29" customWidth="1"/>
    <col min="5886" max="5886" width="8" style="29" customWidth="1"/>
    <col min="5887" max="6140" width="9" style="29"/>
    <col min="6141" max="6141" width="9.6640625" style="29" customWidth="1"/>
    <col min="6142" max="6142" width="8" style="29" customWidth="1"/>
    <col min="6143" max="6396" width="9" style="29"/>
    <col min="6397" max="6397" width="9.6640625" style="29" customWidth="1"/>
    <col min="6398" max="6398" width="8" style="29" customWidth="1"/>
    <col min="6399" max="6652" width="9" style="29"/>
    <col min="6653" max="6653" width="9.6640625" style="29" customWidth="1"/>
    <col min="6654" max="6654" width="8" style="29" customWidth="1"/>
    <col min="6655" max="6908" width="9" style="29"/>
    <col min="6909" max="6909" width="9.6640625" style="29" customWidth="1"/>
    <col min="6910" max="6910" width="8" style="29" customWidth="1"/>
    <col min="6911" max="7164" width="9" style="29"/>
    <col min="7165" max="7165" width="9.6640625" style="29" customWidth="1"/>
    <col min="7166" max="7166" width="8" style="29" customWidth="1"/>
    <col min="7167" max="7420" width="9" style="29"/>
    <col min="7421" max="7421" width="9.6640625" style="29" customWidth="1"/>
    <col min="7422" max="7422" width="8" style="29" customWidth="1"/>
    <col min="7423" max="7676" width="9" style="29"/>
    <col min="7677" max="7677" width="9.6640625" style="29" customWidth="1"/>
    <col min="7678" max="7678" width="8" style="29" customWidth="1"/>
    <col min="7679" max="7932" width="9" style="29"/>
    <col min="7933" max="7933" width="9.6640625" style="29" customWidth="1"/>
    <col min="7934" max="7934" width="8" style="29" customWidth="1"/>
    <col min="7935" max="8188" width="9" style="29"/>
    <col min="8189" max="8189" width="9.6640625" style="29" customWidth="1"/>
    <col min="8190" max="8190" width="8" style="29" customWidth="1"/>
    <col min="8191" max="8444" width="9" style="29"/>
    <col min="8445" max="8445" width="9.6640625" style="29" customWidth="1"/>
    <col min="8446" max="8446" width="8" style="29" customWidth="1"/>
    <col min="8447" max="8700" width="9" style="29"/>
    <col min="8701" max="8701" width="9.6640625" style="29" customWidth="1"/>
    <col min="8702" max="8702" width="8" style="29" customWidth="1"/>
    <col min="8703" max="8956" width="9" style="29"/>
    <col min="8957" max="8957" width="9.6640625" style="29" customWidth="1"/>
    <col min="8958" max="8958" width="8" style="29" customWidth="1"/>
    <col min="8959" max="9212" width="9" style="29"/>
    <col min="9213" max="9213" width="9.6640625" style="29" customWidth="1"/>
    <col min="9214" max="9214" width="8" style="29" customWidth="1"/>
    <col min="9215" max="9468" width="9" style="29"/>
    <col min="9469" max="9469" width="9.6640625" style="29" customWidth="1"/>
    <col min="9470" max="9470" width="8" style="29" customWidth="1"/>
    <col min="9471" max="9724" width="9" style="29"/>
    <col min="9725" max="9725" width="9.6640625" style="29" customWidth="1"/>
    <col min="9726" max="9726" width="8" style="29" customWidth="1"/>
    <col min="9727" max="9980" width="9" style="29"/>
    <col min="9981" max="9981" width="9.6640625" style="29" customWidth="1"/>
    <col min="9982" max="9982" width="8" style="29" customWidth="1"/>
    <col min="9983" max="10236" width="9" style="29"/>
    <col min="10237" max="10237" width="9.6640625" style="29" customWidth="1"/>
    <col min="10238" max="10238" width="8" style="29" customWidth="1"/>
    <col min="10239" max="10492" width="9" style="29"/>
    <col min="10493" max="10493" width="9.6640625" style="29" customWidth="1"/>
    <col min="10494" max="10494" width="8" style="29" customWidth="1"/>
    <col min="10495" max="10748" width="9" style="29"/>
    <col min="10749" max="10749" width="9.6640625" style="29" customWidth="1"/>
    <col min="10750" max="10750" width="8" style="29" customWidth="1"/>
    <col min="10751" max="11004" width="9" style="29"/>
    <col min="11005" max="11005" width="9.6640625" style="29" customWidth="1"/>
    <col min="11006" max="11006" width="8" style="29" customWidth="1"/>
    <col min="11007" max="11260" width="9" style="29"/>
    <col min="11261" max="11261" width="9.6640625" style="29" customWidth="1"/>
    <col min="11262" max="11262" width="8" style="29" customWidth="1"/>
    <col min="11263" max="11516" width="9" style="29"/>
    <col min="11517" max="11517" width="9.6640625" style="29" customWidth="1"/>
    <col min="11518" max="11518" width="8" style="29" customWidth="1"/>
    <col min="11519" max="11772" width="9" style="29"/>
    <col min="11773" max="11773" width="9.6640625" style="29" customWidth="1"/>
    <col min="11774" max="11774" width="8" style="29" customWidth="1"/>
    <col min="11775" max="12028" width="9" style="29"/>
    <col min="12029" max="12029" width="9.6640625" style="29" customWidth="1"/>
    <col min="12030" max="12030" width="8" style="29" customWidth="1"/>
    <col min="12031" max="12284" width="9" style="29"/>
    <col min="12285" max="12285" width="9.6640625" style="29" customWidth="1"/>
    <col min="12286" max="12286" width="8" style="29" customWidth="1"/>
    <col min="12287" max="12540" width="9" style="29"/>
    <col min="12541" max="12541" width="9.6640625" style="29" customWidth="1"/>
    <col min="12542" max="12542" width="8" style="29" customWidth="1"/>
    <col min="12543" max="12796" width="9" style="29"/>
    <col min="12797" max="12797" width="9.6640625" style="29" customWidth="1"/>
    <col min="12798" max="12798" width="8" style="29" customWidth="1"/>
    <col min="12799" max="13052" width="9" style="29"/>
    <col min="13053" max="13053" width="9.6640625" style="29" customWidth="1"/>
    <col min="13054" max="13054" width="8" style="29" customWidth="1"/>
    <col min="13055" max="13308" width="9" style="29"/>
    <col min="13309" max="13309" width="9.6640625" style="29" customWidth="1"/>
    <col min="13310" max="13310" width="8" style="29" customWidth="1"/>
    <col min="13311" max="13564" width="9" style="29"/>
    <col min="13565" max="13565" width="9.6640625" style="29" customWidth="1"/>
    <col min="13566" max="13566" width="8" style="29" customWidth="1"/>
    <col min="13567" max="13820" width="9" style="29"/>
    <col min="13821" max="13821" width="9.6640625" style="29" customWidth="1"/>
    <col min="13822" max="13822" width="8" style="29" customWidth="1"/>
    <col min="13823" max="14076" width="9" style="29"/>
    <col min="14077" max="14077" width="9.6640625" style="29" customWidth="1"/>
    <col min="14078" max="14078" width="8" style="29" customWidth="1"/>
    <col min="14079" max="14332" width="9" style="29"/>
    <col min="14333" max="14333" width="9.6640625" style="29" customWidth="1"/>
    <col min="14334" max="14334" width="8" style="29" customWidth="1"/>
    <col min="14335" max="14588" width="9" style="29"/>
    <col min="14589" max="14589" width="9.6640625" style="29" customWidth="1"/>
    <col min="14590" max="14590" width="8" style="29" customWidth="1"/>
    <col min="14591" max="14844" width="9" style="29"/>
    <col min="14845" max="14845" width="9.6640625" style="29" customWidth="1"/>
    <col min="14846" max="14846" width="8" style="29" customWidth="1"/>
    <col min="14847" max="15100" width="9" style="29"/>
    <col min="15101" max="15101" width="9.6640625" style="29" customWidth="1"/>
    <col min="15102" max="15102" width="8" style="29" customWidth="1"/>
    <col min="15103" max="15356" width="9" style="29"/>
    <col min="15357" max="15357" width="9.6640625" style="29" customWidth="1"/>
    <col min="15358" max="15358" width="8" style="29" customWidth="1"/>
    <col min="15359" max="15612" width="9" style="29"/>
    <col min="15613" max="15613" width="9.6640625" style="29" customWidth="1"/>
    <col min="15614" max="15614" width="8" style="29" customWidth="1"/>
    <col min="15615" max="15868" width="9" style="29"/>
    <col min="15869" max="15869" width="9.6640625" style="29" customWidth="1"/>
    <col min="15870" max="15870" width="8" style="29" customWidth="1"/>
    <col min="15871" max="16124" width="9" style="29"/>
    <col min="16125" max="16125" width="9.6640625" style="29" customWidth="1"/>
    <col min="16126" max="16126" width="8" style="29" customWidth="1"/>
    <col min="16127" max="16384" width="9" style="29"/>
  </cols>
  <sheetData>
    <row r="1" spans="1:18" ht="23.25" customHeight="1" x14ac:dyDescent="0.25">
      <c r="A1" s="30"/>
      <c r="B1" s="30"/>
      <c r="C1" s="30"/>
      <c r="D1" s="30"/>
      <c r="E1" s="30"/>
      <c r="F1" s="30"/>
      <c r="G1" s="30"/>
      <c r="H1" s="30"/>
      <c r="I1" s="30"/>
      <c r="J1" s="30"/>
      <c r="K1" s="30"/>
      <c r="L1" s="30"/>
      <c r="M1" s="30"/>
      <c r="N1" s="30"/>
    </row>
    <row r="2" spans="1:18" ht="23.25" customHeight="1" x14ac:dyDescent="0.25">
      <c r="A2" s="30"/>
      <c r="B2" s="30"/>
      <c r="C2" s="30"/>
      <c r="D2" s="30"/>
      <c r="E2" s="30"/>
      <c r="F2" s="30"/>
      <c r="G2" s="30"/>
      <c r="H2" s="30"/>
      <c r="I2" s="30"/>
      <c r="J2" s="30"/>
      <c r="K2" s="30"/>
      <c r="L2" s="30"/>
      <c r="M2" s="30"/>
      <c r="N2" s="30"/>
    </row>
    <row r="3" spans="1:18" ht="23.25" customHeight="1" x14ac:dyDescent="0.25">
      <c r="A3" s="30"/>
      <c r="B3" s="30"/>
      <c r="C3" s="30"/>
      <c r="D3" s="30"/>
      <c r="E3" s="30"/>
      <c r="F3" s="30"/>
      <c r="G3" s="30"/>
      <c r="H3" s="30"/>
      <c r="I3" s="30"/>
      <c r="J3" s="30"/>
      <c r="K3" s="30"/>
      <c r="L3" s="30"/>
      <c r="M3" s="30"/>
      <c r="N3" s="30"/>
    </row>
    <row r="4" spans="1:18" ht="22.5" customHeight="1" x14ac:dyDescent="0.25">
      <c r="A4" s="30"/>
      <c r="B4" s="30"/>
      <c r="C4" s="30"/>
      <c r="D4" s="30"/>
      <c r="E4" s="30"/>
      <c r="F4" s="30"/>
      <c r="G4" s="30"/>
      <c r="H4" s="30"/>
      <c r="I4" s="30"/>
      <c r="J4" s="30"/>
      <c r="K4" s="30"/>
      <c r="L4" s="30"/>
      <c r="M4" s="30"/>
      <c r="N4" s="30"/>
    </row>
    <row r="5" spans="1:18" x14ac:dyDescent="0.25">
      <c r="A5" s="30"/>
      <c r="B5" s="30"/>
      <c r="C5" s="30"/>
      <c r="D5" s="30"/>
      <c r="E5" s="30"/>
      <c r="F5" s="30"/>
      <c r="G5" s="30"/>
      <c r="H5" s="30"/>
      <c r="I5" s="30"/>
      <c r="J5" s="30"/>
      <c r="K5" s="30"/>
      <c r="L5" s="30"/>
      <c r="M5" s="30"/>
      <c r="N5" s="30"/>
    </row>
    <row r="6" spans="1:18" ht="22.8" x14ac:dyDescent="0.4">
      <c r="A6" s="30"/>
      <c r="B6" s="28" t="s">
        <v>310</v>
      </c>
      <c r="C6" s="30"/>
      <c r="D6" s="30"/>
      <c r="E6" s="30"/>
      <c r="F6" s="30"/>
      <c r="G6" s="30"/>
      <c r="H6" s="30"/>
      <c r="I6" s="30"/>
      <c r="J6" s="30"/>
      <c r="K6" s="30"/>
      <c r="L6" s="30"/>
      <c r="M6" s="30"/>
      <c r="N6" s="30"/>
      <c r="R6" s="101"/>
    </row>
    <row r="7" spans="1:18" ht="22.8" x14ac:dyDescent="0.4">
      <c r="A7" s="30"/>
      <c r="B7" s="78" t="s">
        <v>198</v>
      </c>
      <c r="C7" s="30"/>
      <c r="D7" s="30"/>
      <c r="E7" s="30"/>
      <c r="F7" s="30"/>
      <c r="G7" s="30"/>
      <c r="H7" s="30"/>
      <c r="I7" s="30"/>
      <c r="J7" s="30"/>
      <c r="K7" s="30"/>
      <c r="L7" s="30"/>
      <c r="M7" s="30"/>
      <c r="N7" s="30"/>
    </row>
    <row r="8" spans="1:18" ht="7.5" customHeight="1" x14ac:dyDescent="0.25">
      <c r="A8" s="30"/>
      <c r="B8" s="30"/>
      <c r="C8" s="30"/>
      <c r="D8" s="30"/>
      <c r="E8" s="30"/>
      <c r="F8" s="30"/>
      <c r="G8" s="30"/>
      <c r="H8" s="30"/>
      <c r="I8" s="30"/>
      <c r="J8" s="30"/>
      <c r="K8" s="30"/>
      <c r="L8" s="30"/>
      <c r="M8" s="30"/>
      <c r="N8" s="30"/>
    </row>
    <row r="9" spans="1:18" ht="13.8" x14ac:dyDescent="0.25">
      <c r="A9" s="30"/>
      <c r="B9" s="36" t="s">
        <v>199</v>
      </c>
      <c r="C9" s="27"/>
      <c r="D9" s="27"/>
      <c r="E9" s="27"/>
      <c r="F9" s="27"/>
      <c r="G9" s="27"/>
      <c r="H9" s="27"/>
      <c r="I9" s="27"/>
      <c r="J9" s="27"/>
      <c r="K9" s="27"/>
      <c r="L9" s="27"/>
      <c r="M9" s="27"/>
      <c r="N9" s="27"/>
    </row>
    <row r="10" spans="1:18" x14ac:dyDescent="0.25">
      <c r="A10" s="30"/>
      <c r="B10" s="32" t="s">
        <v>200</v>
      </c>
      <c r="C10" s="30"/>
      <c r="D10" s="30"/>
      <c r="E10" s="30"/>
      <c r="F10" s="30"/>
      <c r="G10" s="30"/>
      <c r="H10" s="30"/>
      <c r="I10" s="30"/>
      <c r="J10" s="30"/>
      <c r="K10" s="30"/>
      <c r="L10" s="30"/>
      <c r="M10" s="30"/>
      <c r="N10" s="30"/>
    </row>
    <row r="11" spans="1:18" x14ac:dyDescent="0.25">
      <c r="A11" s="30"/>
      <c r="B11" s="32" t="s">
        <v>201</v>
      </c>
      <c r="C11" s="30"/>
      <c r="D11" s="30"/>
      <c r="E11" s="30"/>
      <c r="F11" s="30"/>
      <c r="G11" s="30"/>
      <c r="H11" s="30"/>
      <c r="I11" s="93" t="s">
        <v>202</v>
      </c>
      <c r="J11" s="30"/>
      <c r="K11" s="30"/>
      <c r="L11" s="30"/>
      <c r="M11" s="30"/>
      <c r="N11" s="30"/>
    </row>
    <row r="12" spans="1:18" x14ac:dyDescent="0.25">
      <c r="A12" s="30"/>
      <c r="B12" s="32"/>
      <c r="C12" s="30"/>
      <c r="D12" s="30"/>
      <c r="E12" s="30"/>
      <c r="F12" s="30"/>
      <c r="G12" s="30"/>
      <c r="H12" s="30"/>
      <c r="I12" s="93"/>
      <c r="J12" s="30"/>
      <c r="K12" s="30"/>
      <c r="L12" s="30"/>
      <c r="M12" s="30"/>
      <c r="N12" s="30"/>
    </row>
    <row r="13" spans="1:18" x14ac:dyDescent="0.25">
      <c r="A13" s="30"/>
      <c r="B13" s="33" t="s">
        <v>203</v>
      </c>
      <c r="C13" s="30"/>
      <c r="D13" s="30"/>
      <c r="E13" s="30"/>
      <c r="G13" s="92"/>
      <c r="H13" s="30"/>
      <c r="I13" s="30"/>
      <c r="J13" s="30"/>
      <c r="K13" s="30"/>
      <c r="L13" s="30"/>
      <c r="M13" s="30"/>
      <c r="N13" s="30"/>
      <c r="P13"/>
    </row>
    <row r="14" spans="1:18" ht="66" customHeight="1" x14ac:dyDescent="0.25">
      <c r="A14" s="30"/>
      <c r="B14" s="443" t="s">
        <v>204</v>
      </c>
      <c r="C14" s="445"/>
      <c r="D14" s="445"/>
      <c r="E14" s="445"/>
      <c r="F14" s="445"/>
      <c r="G14" s="445"/>
      <c r="H14" s="445"/>
      <c r="I14" s="445"/>
      <c r="J14" s="445"/>
      <c r="K14" s="445"/>
      <c r="L14" s="445"/>
      <c r="M14" s="445"/>
      <c r="N14" s="445"/>
      <c r="P14"/>
    </row>
    <row r="15" spans="1:18" x14ac:dyDescent="0.25">
      <c r="A15" s="30"/>
      <c r="B15" s="33"/>
      <c r="C15" s="30"/>
      <c r="D15" s="30"/>
      <c r="E15" s="30"/>
      <c r="F15" s="92"/>
      <c r="G15" s="30"/>
      <c r="H15" s="30"/>
      <c r="I15" s="30"/>
      <c r="J15" s="30"/>
      <c r="K15" s="30"/>
      <c r="L15" s="30"/>
      <c r="M15" s="30"/>
      <c r="N15" s="30"/>
      <c r="P15"/>
    </row>
    <row r="16" spans="1:18" x14ac:dyDescent="0.25">
      <c r="A16" s="30"/>
      <c r="B16" s="33" t="s">
        <v>205</v>
      </c>
      <c r="C16" s="30"/>
      <c r="D16" s="30"/>
      <c r="E16" s="30"/>
      <c r="F16" s="30"/>
      <c r="G16" s="92"/>
      <c r="H16" s="30"/>
      <c r="I16" s="30"/>
      <c r="J16" s="30"/>
      <c r="K16" s="30"/>
      <c r="L16" s="30"/>
      <c r="M16" s="30"/>
      <c r="N16" s="30"/>
      <c r="P16" s="91"/>
    </row>
    <row r="17" spans="1:16" x14ac:dyDescent="0.25">
      <c r="A17" s="30"/>
      <c r="B17" s="30" t="s">
        <v>206</v>
      </c>
      <c r="D17" s="30"/>
      <c r="E17" s="30"/>
      <c r="F17" s="30"/>
      <c r="G17" s="30"/>
      <c r="H17" s="30"/>
      <c r="I17" s="30"/>
      <c r="J17" s="30"/>
      <c r="K17" s="30"/>
      <c r="L17" s="30"/>
      <c r="M17" s="30"/>
      <c r="N17" s="30"/>
      <c r="P17" s="91"/>
    </row>
    <row r="18" spans="1:16" x14ac:dyDescent="0.25">
      <c r="A18" s="30"/>
      <c r="B18" s="32" t="s">
        <v>207</v>
      </c>
      <c r="C18" s="30"/>
      <c r="D18" s="30"/>
      <c r="E18" s="30"/>
      <c r="F18" s="30"/>
      <c r="G18" s="30"/>
      <c r="H18" s="30"/>
      <c r="I18" s="30"/>
      <c r="J18" s="30"/>
      <c r="K18" s="30"/>
      <c r="L18" s="30"/>
      <c r="M18" s="30"/>
      <c r="N18" s="30"/>
      <c r="P18" s="91"/>
    </row>
    <row r="19" spans="1:16" x14ac:dyDescent="0.25">
      <c r="A19" s="30"/>
      <c r="B19" s="32"/>
      <c r="C19" s="30"/>
      <c r="D19" s="30"/>
      <c r="E19" s="30"/>
      <c r="F19" s="30"/>
      <c r="G19" s="30"/>
      <c r="H19" s="30"/>
      <c r="I19" s="30"/>
      <c r="J19" s="30"/>
      <c r="K19" s="30"/>
      <c r="L19" s="30"/>
      <c r="M19" s="30"/>
      <c r="N19" s="30"/>
      <c r="P19" s="91"/>
    </row>
    <row r="20" spans="1:16" x14ac:dyDescent="0.25">
      <c r="A20" s="30"/>
      <c r="B20" s="33" t="s">
        <v>208</v>
      </c>
      <c r="C20" s="30"/>
      <c r="D20" s="30"/>
      <c r="E20" s="30"/>
      <c r="F20" s="30"/>
      <c r="G20" s="92"/>
      <c r="H20" s="30"/>
      <c r="I20" s="30"/>
      <c r="J20" s="30"/>
      <c r="K20" s="30"/>
      <c r="L20" s="30"/>
      <c r="M20" s="30"/>
      <c r="N20" s="30"/>
      <c r="P20" s="91"/>
    </row>
    <row r="21" spans="1:16" ht="13.8" x14ac:dyDescent="0.3">
      <c r="A21" s="30"/>
      <c r="B21" s="33"/>
      <c r="C21" s="97"/>
      <c r="D21" s="30"/>
      <c r="E21" s="30"/>
      <c r="F21" s="30"/>
      <c r="G21" s="30"/>
      <c r="H21" s="30"/>
      <c r="I21" s="30"/>
      <c r="J21" s="30"/>
      <c r="K21" s="30"/>
      <c r="L21" s="30"/>
      <c r="M21" s="30"/>
      <c r="N21" s="30"/>
    </row>
    <row r="22" spans="1:16" ht="13.8" x14ac:dyDescent="0.25">
      <c r="A22" s="30"/>
      <c r="B22" s="36" t="s">
        <v>209</v>
      </c>
      <c r="C22" s="27"/>
      <c r="D22" s="27"/>
      <c r="E22" s="27"/>
      <c r="F22" s="27"/>
      <c r="G22" s="27"/>
      <c r="H22" s="27"/>
      <c r="I22" s="27"/>
      <c r="J22" s="27"/>
      <c r="K22" s="27"/>
      <c r="L22" s="27"/>
      <c r="M22" s="27"/>
      <c r="N22" s="27"/>
      <c r="P22" s="94"/>
    </row>
    <row r="23" spans="1:16" x14ac:dyDescent="0.25">
      <c r="A23" s="30"/>
      <c r="B23" s="30" t="s">
        <v>210</v>
      </c>
      <c r="C23" s="30"/>
      <c r="D23" s="30"/>
      <c r="E23" s="30"/>
      <c r="F23" s="30"/>
      <c r="G23" s="30"/>
      <c r="H23" s="30"/>
      <c r="I23" s="30"/>
      <c r="J23" s="30"/>
      <c r="K23" s="30"/>
      <c r="L23" s="30"/>
      <c r="M23" s="30"/>
      <c r="N23" s="30"/>
    </row>
    <row r="24" spans="1:16" x14ac:dyDescent="0.25">
      <c r="A24" s="30"/>
      <c r="B24" s="30"/>
      <c r="C24" s="30"/>
      <c r="D24" s="30"/>
      <c r="E24" s="30"/>
      <c r="F24" s="30"/>
      <c r="G24" s="30"/>
      <c r="H24" s="30"/>
      <c r="I24" s="30"/>
      <c r="J24" s="30"/>
      <c r="K24" s="30"/>
      <c r="L24" s="30"/>
      <c r="M24" s="30"/>
      <c r="N24" s="30"/>
    </row>
    <row r="25" spans="1:16" x14ac:dyDescent="0.25">
      <c r="A25" s="30"/>
      <c r="B25" s="34" t="s">
        <v>211</v>
      </c>
      <c r="C25" s="30"/>
      <c r="D25" s="30"/>
      <c r="E25" s="30"/>
      <c r="F25" s="30"/>
      <c r="G25" s="30"/>
      <c r="H25" s="30"/>
      <c r="I25" s="30"/>
      <c r="J25" s="30"/>
      <c r="K25" s="30"/>
      <c r="L25" s="30"/>
      <c r="M25" s="30"/>
      <c r="N25" s="30"/>
    </row>
    <row r="26" spans="1:16" x14ac:dyDescent="0.25">
      <c r="A26" s="30"/>
      <c r="B26" s="446" t="s">
        <v>212</v>
      </c>
      <c r="C26" s="447"/>
      <c r="D26" s="447"/>
      <c r="E26" s="447"/>
      <c r="F26" s="447"/>
      <c r="G26" s="447"/>
      <c r="H26" s="447"/>
      <c r="I26" s="447"/>
      <c r="J26" s="447"/>
      <c r="K26" s="447"/>
      <c r="L26" s="447"/>
      <c r="M26" s="447"/>
      <c r="N26" s="447"/>
    </row>
    <row r="27" spans="1:16" ht="30.75" customHeight="1" x14ac:dyDescent="0.25">
      <c r="A27" s="30"/>
      <c r="B27" s="447"/>
      <c r="C27" s="447"/>
      <c r="D27" s="447"/>
      <c r="E27" s="447"/>
      <c r="F27" s="447"/>
      <c r="G27" s="447"/>
      <c r="H27" s="447"/>
      <c r="I27" s="447"/>
      <c r="J27" s="447"/>
      <c r="K27" s="447"/>
      <c r="L27" s="447"/>
      <c r="M27" s="447"/>
      <c r="N27" s="447"/>
    </row>
    <row r="28" spans="1:16" x14ac:dyDescent="0.25">
      <c r="A28" s="30"/>
      <c r="B28" s="35"/>
      <c r="C28" s="30"/>
      <c r="D28" s="30"/>
      <c r="E28" s="30"/>
      <c r="F28" s="30"/>
      <c r="G28" s="30"/>
      <c r="H28" s="30"/>
      <c r="I28" s="30"/>
      <c r="J28" s="30"/>
      <c r="K28" s="30"/>
      <c r="L28" s="30"/>
      <c r="M28" s="30"/>
      <c r="N28" s="30"/>
    </row>
    <row r="29" spans="1:16" x14ac:dyDescent="0.25">
      <c r="A29" s="30"/>
      <c r="B29" s="34" t="s">
        <v>213</v>
      </c>
      <c r="C29" s="30"/>
      <c r="D29" s="30"/>
      <c r="E29" s="30"/>
      <c r="F29" s="30"/>
      <c r="G29" s="30"/>
      <c r="H29" s="30"/>
      <c r="I29" s="30"/>
      <c r="J29" s="30"/>
      <c r="K29" s="30"/>
      <c r="L29" s="30"/>
      <c r="M29" s="30"/>
      <c r="N29" s="30"/>
    </row>
    <row r="30" spans="1:16" x14ac:dyDescent="0.25">
      <c r="A30" s="30"/>
      <c r="B30" s="32" t="s">
        <v>214</v>
      </c>
      <c r="C30" s="30"/>
      <c r="D30" s="30"/>
      <c r="E30" s="30"/>
      <c r="F30" s="30"/>
      <c r="G30" s="30"/>
      <c r="H30" s="30"/>
      <c r="I30" s="30"/>
      <c r="J30" s="30"/>
      <c r="K30" s="30"/>
      <c r="L30" s="30"/>
      <c r="M30" s="30"/>
      <c r="N30" s="30"/>
    </row>
    <row r="31" spans="1:16" x14ac:dyDescent="0.25">
      <c r="A31" s="30"/>
      <c r="B31" s="32" t="s">
        <v>215</v>
      </c>
      <c r="C31" s="30"/>
      <c r="D31" s="30"/>
      <c r="E31" s="30"/>
      <c r="F31" s="30"/>
      <c r="G31" s="30"/>
      <c r="H31" s="30"/>
      <c r="I31" s="30"/>
      <c r="J31" s="30"/>
      <c r="K31" s="30"/>
      <c r="L31" s="30"/>
      <c r="M31" s="30"/>
      <c r="N31" s="30"/>
    </row>
    <row r="32" spans="1:16" x14ac:dyDescent="0.25">
      <c r="A32" s="30"/>
      <c r="B32" s="32" t="s">
        <v>216</v>
      </c>
      <c r="C32" s="30"/>
      <c r="D32" s="30"/>
      <c r="E32" s="30"/>
      <c r="F32" s="30"/>
      <c r="G32" s="30"/>
      <c r="H32" s="30"/>
      <c r="I32" s="30"/>
      <c r="J32" s="30"/>
      <c r="K32" s="30"/>
      <c r="L32" s="30"/>
      <c r="M32" s="30"/>
      <c r="N32" s="30"/>
    </row>
    <row r="33" spans="1:16" x14ac:dyDescent="0.25">
      <c r="A33" s="30"/>
      <c r="B33" s="32" t="s">
        <v>217</v>
      </c>
      <c r="C33" s="30"/>
      <c r="D33" s="30"/>
      <c r="E33" s="30"/>
      <c r="F33" s="30"/>
      <c r="G33" s="30"/>
      <c r="H33" s="30"/>
      <c r="I33" s="30"/>
      <c r="J33" s="30"/>
      <c r="K33" s="30"/>
      <c r="L33" s="30"/>
      <c r="M33" s="30"/>
      <c r="N33" s="30"/>
    </row>
    <row r="34" spans="1:16" x14ac:dyDescent="0.25">
      <c r="A34" s="30"/>
      <c r="B34" s="32" t="s">
        <v>218</v>
      </c>
      <c r="C34" s="30"/>
      <c r="D34" s="30"/>
      <c r="E34" s="30"/>
      <c r="F34" s="30"/>
      <c r="G34" s="30"/>
      <c r="H34" s="30"/>
      <c r="I34" s="30"/>
      <c r="J34" s="30"/>
      <c r="K34" s="30"/>
      <c r="L34" s="30"/>
      <c r="M34" s="30"/>
      <c r="N34" s="30"/>
    </row>
    <row r="35" spans="1:16" x14ac:dyDescent="0.25">
      <c r="A35" s="30"/>
      <c r="B35" s="32"/>
      <c r="C35" s="30"/>
      <c r="D35" s="30"/>
      <c r="E35" s="30"/>
      <c r="F35" s="30"/>
      <c r="G35" s="30"/>
      <c r="H35" s="30"/>
      <c r="I35" s="30"/>
      <c r="J35" s="30"/>
      <c r="K35" s="30"/>
      <c r="L35" s="30"/>
      <c r="M35" s="30"/>
      <c r="N35" s="30"/>
    </row>
    <row r="36" spans="1:16" x14ac:dyDescent="0.25">
      <c r="A36" s="30"/>
      <c r="B36" s="381" t="s">
        <v>219</v>
      </c>
      <c r="C36" s="382"/>
      <c r="D36" s="382"/>
      <c r="E36" s="448" t="s">
        <v>220</v>
      </c>
      <c r="F36" s="448"/>
      <c r="G36" s="448"/>
      <c r="H36" s="448"/>
      <c r="I36" s="448"/>
      <c r="J36" s="448"/>
      <c r="K36" s="448"/>
      <c r="L36" s="448"/>
      <c r="M36" s="448"/>
      <c r="N36" s="448"/>
      <c r="O36" s="448"/>
      <c r="P36" s="448"/>
    </row>
    <row r="37" spans="1:16" x14ac:dyDescent="0.25">
      <c r="A37" s="30"/>
    </row>
    <row r="38" spans="1:16" ht="13.8" x14ac:dyDescent="0.25">
      <c r="A38" s="30"/>
      <c r="B38" s="36" t="s">
        <v>221</v>
      </c>
      <c r="C38" s="27"/>
      <c r="D38" s="27"/>
      <c r="E38" s="27"/>
      <c r="F38" s="27"/>
      <c r="G38" s="27"/>
      <c r="H38" s="27"/>
      <c r="I38" s="27"/>
      <c r="J38" s="27"/>
      <c r="K38" s="27"/>
      <c r="L38" s="27"/>
      <c r="M38" s="27"/>
      <c r="N38" s="27"/>
    </row>
    <row r="39" spans="1:16" x14ac:dyDescent="0.25">
      <c r="A39" s="30"/>
      <c r="B39" s="32" t="s">
        <v>222</v>
      </c>
      <c r="C39" s="30"/>
      <c r="D39" s="30"/>
      <c r="E39" s="30"/>
      <c r="F39" s="30"/>
      <c r="G39" s="30"/>
      <c r="H39" s="30"/>
      <c r="I39" s="30"/>
      <c r="J39" s="30"/>
      <c r="K39" s="30"/>
      <c r="L39" s="30"/>
      <c r="M39" s="30"/>
      <c r="N39" s="30"/>
    </row>
    <row r="40" spans="1:16" x14ac:dyDescent="0.25">
      <c r="A40" s="30"/>
      <c r="B40" s="32" t="s">
        <v>223</v>
      </c>
      <c r="C40" s="30"/>
      <c r="D40" s="30"/>
      <c r="E40" s="30"/>
      <c r="F40" s="30"/>
      <c r="G40" s="30"/>
      <c r="H40" s="30"/>
      <c r="I40" s="30"/>
      <c r="J40" s="30"/>
      <c r="K40" s="30"/>
      <c r="L40" s="30"/>
      <c r="M40" s="30"/>
      <c r="N40" s="30"/>
    </row>
    <row r="41" spans="1:16" x14ac:dyDescent="0.25">
      <c r="A41" s="30"/>
      <c r="B41" s="32" t="s">
        <v>224</v>
      </c>
      <c r="C41" s="30"/>
      <c r="D41" s="30"/>
      <c r="E41" s="30"/>
      <c r="F41" s="30"/>
      <c r="G41" s="30"/>
      <c r="H41" s="30"/>
      <c r="I41" s="30"/>
      <c r="J41" s="30"/>
      <c r="K41" s="30"/>
      <c r="L41" s="30"/>
      <c r="M41" s="30"/>
      <c r="N41" s="30"/>
    </row>
    <row r="42" spans="1:16" x14ac:dyDescent="0.25">
      <c r="A42" s="30"/>
      <c r="B42" s="30"/>
      <c r="C42" s="30"/>
      <c r="D42" s="30"/>
      <c r="E42" s="30"/>
      <c r="F42" s="30"/>
      <c r="G42" s="30"/>
      <c r="H42" s="30"/>
      <c r="I42" s="30"/>
      <c r="J42" s="31"/>
      <c r="K42" s="30"/>
      <c r="L42" s="30"/>
      <c r="M42" s="30"/>
      <c r="N42" s="30"/>
    </row>
    <row r="43" spans="1:16" ht="13.8" x14ac:dyDescent="0.25">
      <c r="A43" s="30"/>
      <c r="B43" s="36" t="s">
        <v>225</v>
      </c>
      <c r="C43" s="27"/>
      <c r="D43" s="27"/>
      <c r="E43" s="27"/>
      <c r="F43" s="27"/>
      <c r="G43" s="27"/>
      <c r="H43" s="27"/>
      <c r="I43" s="27"/>
      <c r="J43" s="27"/>
      <c r="K43" s="27"/>
      <c r="L43" s="27"/>
      <c r="M43" s="27"/>
      <c r="N43" s="27"/>
    </row>
    <row r="44" spans="1:16" x14ac:dyDescent="0.25">
      <c r="A44" s="30"/>
      <c r="B44" s="32" t="s">
        <v>226</v>
      </c>
      <c r="C44" s="30"/>
      <c r="D44" s="30"/>
      <c r="E44" s="30"/>
      <c r="F44" s="30"/>
      <c r="G44" s="30"/>
      <c r="H44" s="30"/>
      <c r="I44" s="30"/>
      <c r="J44" s="30"/>
      <c r="K44" s="30"/>
      <c r="L44" s="30"/>
      <c r="M44" s="30"/>
      <c r="N44" s="30"/>
    </row>
    <row r="45" spans="1:16" x14ac:dyDescent="0.25">
      <c r="A45" s="30"/>
      <c r="B45" s="32" t="s">
        <v>227</v>
      </c>
      <c r="C45" s="30"/>
      <c r="D45" s="30"/>
      <c r="E45" s="30"/>
      <c r="F45" s="30"/>
      <c r="G45" s="30"/>
      <c r="H45" s="30"/>
      <c r="I45" s="30"/>
      <c r="J45" s="30"/>
      <c r="K45" s="30"/>
      <c r="L45" s="30"/>
      <c r="M45" s="30"/>
      <c r="N45" s="30"/>
    </row>
    <row r="46" spans="1:16" x14ac:dyDescent="0.25">
      <c r="A46" s="30"/>
      <c r="B46" s="32"/>
      <c r="C46" s="30"/>
      <c r="D46" s="30"/>
      <c r="E46" s="30"/>
      <c r="F46" s="30"/>
      <c r="G46" s="30"/>
      <c r="H46" s="30"/>
      <c r="I46" s="30"/>
      <c r="J46" s="30"/>
      <c r="K46" s="30"/>
      <c r="L46" s="30"/>
      <c r="M46" s="30"/>
      <c r="N46" s="30"/>
    </row>
    <row r="47" spans="1:16" ht="13.8" x14ac:dyDescent="0.25">
      <c r="A47" s="30"/>
      <c r="B47" s="36" t="s">
        <v>228</v>
      </c>
      <c r="C47" s="27"/>
      <c r="D47" s="27"/>
      <c r="E47" s="27"/>
      <c r="F47" s="27"/>
      <c r="G47" s="27"/>
      <c r="H47" s="27"/>
      <c r="I47" s="27"/>
      <c r="J47" s="27"/>
      <c r="K47" s="27"/>
      <c r="L47" s="27"/>
      <c r="M47" s="27"/>
      <c r="N47" s="27"/>
    </row>
    <row r="48" spans="1:16" x14ac:dyDescent="0.25">
      <c r="A48" s="30"/>
      <c r="B48" s="30"/>
      <c r="C48" s="30"/>
      <c r="D48" s="30"/>
      <c r="E48" s="30"/>
      <c r="F48" s="30"/>
      <c r="G48" s="30"/>
      <c r="H48" s="30"/>
      <c r="I48" s="30"/>
      <c r="J48" s="30"/>
      <c r="K48" s="30"/>
      <c r="L48" s="30"/>
      <c r="M48" s="30"/>
      <c r="N48" s="30"/>
    </row>
    <row r="49" spans="1:14" x14ac:dyDescent="0.25">
      <c r="A49" s="30"/>
      <c r="B49" s="34" t="s">
        <v>229</v>
      </c>
      <c r="C49" s="30"/>
      <c r="D49" s="30"/>
      <c r="E49" s="30"/>
      <c r="F49" s="30"/>
      <c r="G49" s="30"/>
      <c r="H49" s="30"/>
      <c r="I49" s="30"/>
      <c r="J49" s="30"/>
      <c r="K49" s="30"/>
      <c r="L49" s="30"/>
      <c r="M49" s="30"/>
      <c r="N49" s="30"/>
    </row>
    <row r="50" spans="1:14" ht="24.75" customHeight="1" x14ac:dyDescent="0.25">
      <c r="A50" s="30"/>
      <c r="B50" s="449" t="s">
        <v>230</v>
      </c>
      <c r="C50" s="449"/>
      <c r="D50" s="449"/>
      <c r="E50" s="449"/>
      <c r="F50" s="449"/>
      <c r="G50" s="449"/>
      <c r="H50" s="449"/>
      <c r="I50" s="449"/>
      <c r="J50" s="449"/>
      <c r="K50" s="449"/>
      <c r="L50" s="449"/>
      <c r="M50" s="449"/>
      <c r="N50" s="449"/>
    </row>
    <row r="51" spans="1:14" x14ac:dyDescent="0.25">
      <c r="A51" s="30"/>
      <c r="B51" s="30"/>
      <c r="C51" s="30"/>
      <c r="D51" s="30"/>
      <c r="E51" s="30"/>
      <c r="F51" s="30"/>
      <c r="G51" s="30"/>
      <c r="H51" s="30"/>
      <c r="I51" s="30"/>
      <c r="J51" s="30"/>
      <c r="K51" s="30"/>
      <c r="L51" s="30"/>
      <c r="M51" s="30"/>
      <c r="N51" s="30"/>
    </row>
    <row r="52" spans="1:14" x14ac:dyDescent="0.25">
      <c r="A52" s="30"/>
      <c r="B52" s="34" t="s">
        <v>231</v>
      </c>
      <c r="C52" s="30"/>
      <c r="D52" s="30"/>
      <c r="E52" s="30"/>
      <c r="F52" s="30"/>
      <c r="G52" s="30"/>
      <c r="H52" s="30"/>
      <c r="I52" s="30"/>
      <c r="J52" s="30"/>
      <c r="K52" s="30"/>
      <c r="L52" s="30"/>
      <c r="M52" s="30"/>
      <c r="N52" s="30"/>
    </row>
    <row r="53" spans="1:14" x14ac:dyDescent="0.25">
      <c r="A53" s="30"/>
      <c r="B53" s="446" t="s">
        <v>232</v>
      </c>
      <c r="C53" s="446"/>
      <c r="D53" s="446"/>
      <c r="E53" s="446"/>
      <c r="F53" s="446"/>
      <c r="G53" s="446"/>
      <c r="H53" s="446"/>
      <c r="I53" s="446"/>
      <c r="J53" s="446"/>
      <c r="K53" s="446"/>
      <c r="L53" s="446"/>
      <c r="M53" s="446"/>
      <c r="N53" s="446"/>
    </row>
    <row r="54" spans="1:14" x14ac:dyDescent="0.25">
      <c r="A54" s="30"/>
      <c r="B54" s="446"/>
      <c r="C54" s="446"/>
      <c r="D54" s="446"/>
      <c r="E54" s="446"/>
      <c r="F54" s="446"/>
      <c r="G54" s="446"/>
      <c r="H54" s="446"/>
      <c r="I54" s="446"/>
      <c r="J54" s="446"/>
      <c r="K54" s="446"/>
      <c r="L54" s="446"/>
      <c r="M54" s="446"/>
      <c r="N54" s="446"/>
    </row>
    <row r="55" spans="1:14" x14ac:dyDescent="0.25">
      <c r="A55" s="30"/>
      <c r="B55" s="95"/>
      <c r="C55" s="95"/>
      <c r="D55" s="95"/>
      <c r="E55" s="95"/>
      <c r="F55" s="95"/>
      <c r="G55" s="95"/>
      <c r="H55" s="95"/>
      <c r="I55" s="95"/>
      <c r="J55" s="95"/>
      <c r="K55" s="95"/>
      <c r="L55" s="95"/>
      <c r="M55" s="95"/>
      <c r="N55" s="95"/>
    </row>
    <row r="56" spans="1:14" x14ac:dyDescent="0.25">
      <c r="A56" s="30"/>
      <c r="B56" s="444" t="s">
        <v>233</v>
      </c>
      <c r="C56" s="444"/>
      <c r="D56" s="444"/>
      <c r="E56" s="444"/>
      <c r="F56" s="444"/>
      <c r="G56" s="444"/>
      <c r="H56" s="444"/>
      <c r="I56" s="444"/>
      <c r="J56" s="444"/>
      <c r="K56" s="444"/>
      <c r="L56" s="444"/>
      <c r="M56" s="444"/>
      <c r="N56" s="444"/>
    </row>
    <row r="57" spans="1:14" x14ac:dyDescent="0.25">
      <c r="A57" s="30"/>
      <c r="B57" s="444"/>
      <c r="C57" s="444"/>
      <c r="D57" s="444"/>
      <c r="E57" s="444"/>
      <c r="F57" s="444"/>
      <c r="G57" s="444"/>
      <c r="H57" s="444"/>
      <c r="I57" s="444"/>
      <c r="J57" s="444"/>
      <c r="K57" s="444"/>
      <c r="L57" s="444"/>
      <c r="M57" s="444"/>
      <c r="N57" s="444"/>
    </row>
    <row r="58" spans="1:14" x14ac:dyDescent="0.25">
      <c r="A58" s="30"/>
      <c r="B58" s="96"/>
      <c r="C58" s="96"/>
      <c r="D58" s="96"/>
      <c r="E58" s="96"/>
      <c r="F58" s="96"/>
      <c r="G58" s="96"/>
      <c r="H58" s="96"/>
      <c r="I58" s="96"/>
      <c r="J58" s="96"/>
      <c r="K58" s="96"/>
      <c r="L58" s="96"/>
      <c r="M58" s="96"/>
      <c r="N58" s="96"/>
    </row>
    <row r="59" spans="1:14" x14ac:dyDescent="0.25">
      <c r="A59" s="30"/>
      <c r="B59" s="34" t="s">
        <v>174</v>
      </c>
      <c r="C59" s="96"/>
      <c r="D59" s="96"/>
      <c r="E59" s="96"/>
      <c r="F59" s="96"/>
      <c r="G59" s="96"/>
      <c r="H59" s="96"/>
      <c r="I59" s="96"/>
      <c r="J59" s="96"/>
      <c r="K59" s="96"/>
      <c r="L59" s="96"/>
      <c r="M59" s="96"/>
      <c r="N59" s="96"/>
    </row>
    <row r="60" spans="1:14" x14ac:dyDescent="0.25">
      <c r="A60" s="30"/>
      <c r="B60" s="30" t="s">
        <v>234</v>
      </c>
      <c r="C60" s="96"/>
      <c r="D60" s="96"/>
      <c r="E60" s="96"/>
      <c r="F60" s="96"/>
      <c r="G60" s="96"/>
      <c r="H60" s="96"/>
      <c r="I60" s="96"/>
      <c r="J60" s="96"/>
      <c r="K60" s="96"/>
      <c r="L60" s="96"/>
      <c r="M60" s="96"/>
      <c r="N60" s="96"/>
    </row>
    <row r="61" spans="1:14" x14ac:dyDescent="0.25">
      <c r="A61" s="30"/>
      <c r="B61" s="30"/>
    </row>
    <row r="62" spans="1:14" ht="13.8" x14ac:dyDescent="0.25">
      <c r="A62" s="30"/>
      <c r="B62" s="36" t="s">
        <v>235</v>
      </c>
      <c r="C62" s="27"/>
      <c r="D62" s="27"/>
      <c r="E62" s="27"/>
      <c r="F62" s="27"/>
      <c r="G62" s="27"/>
      <c r="H62" s="27"/>
      <c r="I62" s="27"/>
      <c r="J62" s="27"/>
      <c r="K62" s="27"/>
      <c r="L62" s="27"/>
      <c r="M62" s="27"/>
      <c r="N62" s="27"/>
    </row>
    <row r="63" spans="1:14" x14ac:dyDescent="0.25">
      <c r="A63" s="30"/>
      <c r="B63" s="32" t="s">
        <v>236</v>
      </c>
      <c r="C63" s="30"/>
      <c r="D63" s="30"/>
      <c r="E63" s="30"/>
      <c r="F63" s="30"/>
      <c r="G63" s="30"/>
      <c r="H63" s="30"/>
      <c r="I63" s="30"/>
      <c r="J63" s="30"/>
      <c r="K63" s="30"/>
      <c r="L63" s="30"/>
      <c r="M63" s="30"/>
      <c r="N63" s="30"/>
    </row>
    <row r="64" spans="1:14" ht="25.5" customHeight="1" x14ac:dyDescent="0.25">
      <c r="A64" s="30"/>
      <c r="B64" s="443" t="s">
        <v>315</v>
      </c>
      <c r="C64" s="443"/>
      <c r="D64" s="443"/>
      <c r="E64" s="443"/>
      <c r="F64" s="443"/>
      <c r="G64" s="443"/>
      <c r="H64" s="443"/>
      <c r="I64" s="443"/>
      <c r="J64" s="443"/>
      <c r="K64" s="443"/>
      <c r="L64" s="443"/>
      <c r="M64" s="443"/>
      <c r="N64" s="443"/>
    </row>
    <row r="65" spans="1:14" ht="7.5" customHeight="1" x14ac:dyDescent="0.25">
      <c r="A65" s="30"/>
      <c r="B65" s="30"/>
      <c r="C65" s="30"/>
      <c r="D65" s="30"/>
      <c r="E65" s="30"/>
      <c r="F65" s="30"/>
      <c r="G65" s="30"/>
      <c r="H65" s="30"/>
      <c r="I65" s="30"/>
      <c r="J65" s="30"/>
      <c r="K65" s="30"/>
      <c r="L65" s="30"/>
      <c r="M65" s="30"/>
      <c r="N65" s="30"/>
    </row>
    <row r="66" spans="1:14" x14ac:dyDescent="0.25">
      <c r="A66" s="30"/>
    </row>
  </sheetData>
  <sheetProtection algorithmName="SHA-512" hashValue="HXj20OlA42bg6k43ajlb7adTH62neD13rgeJFMXbUxLhTCgFlILUqK3B3IHHRS1dNpqRPDILfVlzC27Hyko5Aw==" saltValue="fNQ7nxrexF0dzcxRDtOsZw==" spinCount="100000" sheet="1" objects="1" scenarios="1"/>
  <mergeCells count="7">
    <mergeCell ref="B64:N64"/>
    <mergeCell ref="B56:N57"/>
    <mergeCell ref="B14:N14"/>
    <mergeCell ref="B26:N27"/>
    <mergeCell ref="E36:P36"/>
    <mergeCell ref="B50:N50"/>
    <mergeCell ref="B53:N54"/>
  </mergeCells>
  <hyperlinks>
    <hyperlink ref="I11" r:id="rId1" display=" www.rvo.nl/sseb" xr:uid="{53D364C0-D047-4FA1-8EAC-3B6FF38674E6}"/>
    <hyperlink ref="E36" r:id="rId2" xr:uid="{ECC567AC-ED97-4F86-8162-BEB8B52B835C}"/>
  </hyperlinks>
  <pageMargins left="0.23622047244094491" right="0.23622047244094491" top="0.23622047244094491" bottom="0.23622047244094491" header="0.51181102362204722" footer="0.51181102362204722"/>
  <pageSetup paperSize="9" scale="80" orientation="portrait" r:id="rId3"/>
  <headerFooter alignWithMargins="0"/>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e810128-a1a4-4613-ba1c-d90d2af65149" xsi:nil="true"/>
    <lcf76f155ced4ddcb4097134ff3c332f xmlns="0176f154-4192-4734-a202-88b8936304c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324E52F56D9B4458CA7797D4EB6808B" ma:contentTypeVersion="12" ma:contentTypeDescription="Een nieuw document maken." ma:contentTypeScope="" ma:versionID="8d2699396f0367f9365b4179b74f2431">
  <xsd:schema xmlns:xsd="http://www.w3.org/2001/XMLSchema" xmlns:xs="http://www.w3.org/2001/XMLSchema" xmlns:p="http://schemas.microsoft.com/office/2006/metadata/properties" xmlns:ns2="0176f154-4192-4734-a202-88b8936304c7" xmlns:ns3="ce810128-a1a4-4613-ba1c-d90d2af65149" targetNamespace="http://schemas.microsoft.com/office/2006/metadata/properties" ma:root="true" ma:fieldsID="2d0b4aaa7cad6a439a920c93d4d01b02" ns2:_="" ns3:_="">
    <xsd:import namespace="0176f154-4192-4734-a202-88b8936304c7"/>
    <xsd:import namespace="ce810128-a1a4-4613-ba1c-d90d2af651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76f154-4192-4734-a202-88b893630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810128-a1a4-4613-ba1c-d90d2af65149"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5" nillable="true" ma:displayName="Taxonomy Catch All Column" ma:hidden="true" ma:list="{c4b6f4ec-8d16-4094-9204-6df3cec441ae}" ma:internalName="TaxCatchAll" ma:showField="CatchAllData" ma:web="ce810128-a1a4-4613-ba1c-d90d2af651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BEE368-C3F8-4CF4-A092-CF7C41573D95}">
  <ds:schemaRefs>
    <ds:schemaRef ds:uri="http://schemas.microsoft.com/sharepoint/v3/contenttype/forms"/>
  </ds:schemaRefs>
</ds:datastoreItem>
</file>

<file path=customXml/itemProps2.xml><?xml version="1.0" encoding="utf-8"?>
<ds:datastoreItem xmlns:ds="http://schemas.openxmlformats.org/officeDocument/2006/customXml" ds:itemID="{3B8E3A21-9040-4429-B060-C1359915BF0E}">
  <ds:schemaRefs>
    <ds:schemaRef ds:uri="0176f154-4192-4734-a202-88b8936304c7"/>
    <ds:schemaRef ds:uri="http://purl.org/dc/terms/"/>
    <ds:schemaRef ds:uri="ce810128-a1a4-4613-ba1c-d90d2af65149"/>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F414E0D-D85E-4C1B-A5AE-A3179BBE1D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76f154-4192-4734-a202-88b8936304c7"/>
    <ds:schemaRef ds:uri="ce810128-a1a4-4613-ba1c-d90d2af651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25</vt:i4>
      </vt:variant>
      <vt:variant>
        <vt:lpstr>Benoemde bereiken</vt:lpstr>
      </vt:variant>
      <vt:variant>
        <vt:i4>41</vt:i4>
      </vt:variant>
    </vt:vector>
  </HeadingPairs>
  <TitlesOfParts>
    <vt:vector size="66" baseType="lpstr">
      <vt:lpstr>Betaalritme</vt:lpstr>
      <vt:lpstr>Gegevens en Lijsten</vt:lpstr>
      <vt:lpstr>Voorblad </vt:lpstr>
      <vt:lpstr>Toelichting </vt:lpstr>
      <vt:lpstr>Monitoring</vt:lpstr>
      <vt:lpstr>Projectoverzicht</vt:lpstr>
      <vt:lpstr>Financieel overzicht</vt:lpstr>
      <vt:lpstr>Subsidiepercentages </vt:lpstr>
      <vt:lpstr>Uitleg posten </vt:lpstr>
      <vt:lpstr>Aanvrager 1 - Penvoerder</vt:lpstr>
      <vt:lpstr>Aanvrager 2</vt:lpstr>
      <vt:lpstr>A3</vt:lpstr>
      <vt:lpstr>A4</vt:lpstr>
      <vt:lpstr>A5</vt:lpstr>
      <vt:lpstr>A6</vt:lpstr>
      <vt:lpstr>A7</vt:lpstr>
      <vt:lpstr>A8</vt:lpstr>
      <vt:lpstr>A9</vt:lpstr>
      <vt:lpstr>A10</vt:lpstr>
      <vt:lpstr>A11</vt:lpstr>
      <vt:lpstr>A12</vt:lpstr>
      <vt:lpstr>A13</vt:lpstr>
      <vt:lpstr>A14</vt:lpstr>
      <vt:lpstr>A15</vt:lpstr>
      <vt:lpstr>A16</vt:lpstr>
      <vt:lpstr>aantal_kwartalen_met_betaling</vt:lpstr>
      <vt:lpstr>'A10'!Afdrukbereik</vt:lpstr>
      <vt:lpstr>'A11'!Afdrukbereik</vt:lpstr>
      <vt:lpstr>'A12'!Afdrukbereik</vt:lpstr>
      <vt:lpstr>'A13'!Afdrukbereik</vt:lpstr>
      <vt:lpstr>'A14'!Afdrukbereik</vt:lpstr>
      <vt:lpstr>'A15'!Afdrukbereik</vt:lpstr>
      <vt:lpstr>'A16'!Afdrukbereik</vt:lpstr>
      <vt:lpstr>'A3'!Afdrukbereik</vt:lpstr>
      <vt:lpstr>'A4'!Afdrukbereik</vt:lpstr>
      <vt:lpstr>'A5'!Afdrukbereik</vt:lpstr>
      <vt:lpstr>'A6'!Afdrukbereik</vt:lpstr>
      <vt:lpstr>'A7'!Afdrukbereik</vt:lpstr>
      <vt:lpstr>'A8'!Afdrukbereik</vt:lpstr>
      <vt:lpstr>'A9'!Afdrukbereik</vt:lpstr>
      <vt:lpstr>'Aanvrager 1 - Penvoerder'!Afdrukbereik</vt:lpstr>
      <vt:lpstr>'Aanvrager 2'!Afdrukbereik</vt:lpstr>
      <vt:lpstr>'Financieel overzicht'!Afdrukbereik</vt:lpstr>
      <vt:lpstr>'Toelichting '!Afdrukbereik</vt:lpstr>
      <vt:lpstr>'Uitleg posten '!Afdrukbereik</vt:lpstr>
      <vt:lpstr>'Voorblad '!Afdrukbereik</vt:lpstr>
      <vt:lpstr>berekening_lijst_aanvragers</vt:lpstr>
      <vt:lpstr>berekening_lijst_aanvragers_sponsoren</vt:lpstr>
      <vt:lpstr>BTW</vt:lpstr>
      <vt:lpstr>Kostensystematiek</vt:lpstr>
      <vt:lpstr>Loonsystematiek</vt:lpstr>
      <vt:lpstr>maximale_subsidie_per_project</vt:lpstr>
      <vt:lpstr>Naamregeling</vt:lpstr>
      <vt:lpstr>openstellingsdatum_regeling</vt:lpstr>
      <vt:lpstr>Organisatiesoort</vt:lpstr>
      <vt:lpstr>Organisatietype</vt:lpstr>
      <vt:lpstr>Organisatietype_sponsoren</vt:lpstr>
      <vt:lpstr>penvoerder_naam</vt:lpstr>
      <vt:lpstr>Project_einddatum</vt:lpstr>
      <vt:lpstr>project_looptijd_in_kwartalen</vt:lpstr>
      <vt:lpstr>Project_startdatum</vt:lpstr>
      <vt:lpstr>project_titel</vt:lpstr>
      <vt:lpstr>start_activiteiten</vt:lpstr>
      <vt:lpstr>start_activteiten</vt:lpstr>
      <vt:lpstr>totaal_gevraagde_subsidie</vt:lpstr>
      <vt:lpstr>Voertuigkwalificatie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Helpdesk</dc:creator>
  <cp:keywords/>
  <dc:description/>
  <cp:lastModifiedBy>RVO</cp:lastModifiedBy>
  <cp:revision/>
  <dcterms:created xsi:type="dcterms:W3CDTF">1997-07-29T07:48:20Z</dcterms:created>
  <dcterms:modified xsi:type="dcterms:W3CDTF">2025-04-22T11:07:07Z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0x0101004324E52F56D9B4458CA7797D4EB6808B</vt:lpwstr>
  </property>
  <property fmtid="{D5CDD505-2E9C-101B-9397-08002B2CF9AE}" pid="3" name="MediaServiceImageTags">
    <vt:lpwstr/>
  </property>
</Properties>
</file>