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autoCompressPictures="0" defaultThemeVersion="124226"/>
  <mc:AlternateContent xmlns:mc="http://schemas.openxmlformats.org/markup-compatibility/2006">
    <mc:Choice Requires="x15">
      <x15ac:absPath xmlns:x15ac="http://schemas.microsoft.com/office/spreadsheetml/2010/11/ac" url="T:\rvo\IV_Processpecialisten_RB\Opdrachten 2025\Opmaak PDF\Wind op zee\"/>
    </mc:Choice>
  </mc:AlternateContent>
  <xr:revisionPtr revIDLastSave="0" documentId="13_ncr:1_{49AF120C-1BBA-4C8B-B493-3D0AE9C7BE96}" xr6:coauthVersionLast="47" xr6:coauthVersionMax="47" xr10:uidLastSave="{00000000-0000-0000-0000-000000000000}"/>
  <workbookProtection workbookAlgorithmName="SHA-512" workbookHashValue="Y4VTnkrXA1XvmhLRu0ANc+KF4HogCYi+zOjyWQ/x1pHYD98HFkVEI3QDnd/b+kYw1cafT6pilYSHVzM3fE1CeQ==" workbookSaltValue="FCcV0Hwm20qnK36Nimw6Wg==" workbookSpinCount="100000" lockStructure="1"/>
  <bookViews>
    <workbookView xWindow="-120" yWindow="-120" windowWidth="51840" windowHeight="21240" xr2:uid="{8EC53FD6-CEBD-45F4-9309-087383D2E8DA}"/>
  </bookViews>
  <sheets>
    <sheet name="Instructies" sheetId="1" r:id="rId1"/>
    <sheet name="Invoer Parameters" sheetId="2" r:id="rId2"/>
    <sheet name="CAPEX" sheetId="14" r:id="rId3"/>
    <sheet name="OPEX" sheetId="13" r:id="rId4"/>
    <sheet name="OPEXberekening" sheetId="12" state="hidden" r:id="rId5"/>
    <sheet name="MP en GVO" sheetId="15" r:id="rId6"/>
    <sheet name="Berekeningen" sheetId="10" r:id="rId7"/>
    <sheet name="Resultaten" sheetId="11" r:id="rId8"/>
    <sheet name="KEV2024" sheetId="16" state="hidden" r:id="rId9"/>
  </sheets>
  <definedNames>
    <definedName name="_xlnm.Print_Area" localSheetId="6">Berekeningen!$B$1:$AI$120</definedName>
    <definedName name="_xlnm.Print_Area" localSheetId="2">CAPEX!$A$1:$B$47</definedName>
    <definedName name="_xlnm.Print_Area" localSheetId="0">Instructies!$B$2:$B$62</definedName>
    <definedName name="_xlnm.Print_Area" localSheetId="1">'Invoer Parameters'!$B$1:$L$79</definedName>
    <definedName name="_xlnm.Print_Area" localSheetId="5">'MP en GVO'!$A$1:$AI$26</definedName>
    <definedName name="_xlnm.Print_Area" localSheetId="3">OPEX!$A$1:$AL$30</definedName>
    <definedName name="_xlnm.Print_Area" localSheetId="7">Resultaten!$B$1:$AI$48</definedName>
    <definedName name="TotaalOpexPerJaar">SUM(OPEX!A$11:A$30)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C12" i="13"/>
  <c r="C13" i="13"/>
  <c r="C14" i="13"/>
  <c r="C15" i="13"/>
  <c r="C16" i="13"/>
  <c r="C17" i="13"/>
  <c r="C18" i="13"/>
  <c r="C19" i="13"/>
  <c r="C20" i="13"/>
  <c r="C21" i="13"/>
  <c r="C22" i="13"/>
  <c r="C23" i="13"/>
  <c r="C24" i="13"/>
  <c r="C25" i="13"/>
  <c r="C26" i="13"/>
  <c r="C27" i="13"/>
  <c r="C28" i="13"/>
  <c r="C29" i="13"/>
  <c r="C30" i="13"/>
  <c r="C11" i="13"/>
  <c r="AS6" i="13"/>
  <c r="AS5" i="13"/>
  <c r="AI8" i="13" l="1"/>
  <c r="F1" i="10" l="1"/>
  <c r="AP6" i="15" l="1"/>
  <c r="AQ6" i="15"/>
  <c r="AR6" i="15"/>
  <c r="AS6" i="15"/>
  <c r="I8" i="13"/>
  <c r="O1" i="13" l="1"/>
  <c r="J1" i="13"/>
  <c r="AS8" i="13" l="1"/>
  <c r="AR8" i="13"/>
  <c r="AQ8" i="13"/>
  <c r="AP8" i="13"/>
  <c r="AO8" i="13"/>
  <c r="AS9" i="13"/>
  <c r="D21" i="11" l="1"/>
  <c r="C28" i="10" l="1"/>
  <c r="C21" i="11" s="1"/>
  <c r="B27" i="2" a="1"/>
  <c r="B27" i="2" s="1"/>
  <c r="B25" i="2"/>
  <c r="B26" i="2" s="1"/>
  <c r="AK6" i="15" l="1"/>
  <c r="AL6" i="15"/>
  <c r="AO6" i="15"/>
  <c r="G2" i="10"/>
  <c r="D27" i="2"/>
  <c r="E27" i="2"/>
  <c r="B28" i="2"/>
  <c r="D28" i="2"/>
  <c r="AN6" i="15"/>
  <c r="AM6" i="15" l="1"/>
  <c r="AG8" i="13" l="1"/>
  <c r="AH8" i="13"/>
  <c r="AJ8" i="13"/>
  <c r="AK8" i="13"/>
  <c r="AL8" i="13"/>
  <c r="AM8" i="13"/>
  <c r="AN8" i="13"/>
  <c r="F12" i="10"/>
  <c r="F13" i="10" s="1"/>
  <c r="K17" i="10" s="1"/>
  <c r="F17" i="10" l="1"/>
  <c r="F16" i="10"/>
  <c r="G18" i="10"/>
  <c r="H18" i="10"/>
  <c r="K18" i="10"/>
  <c r="AI18" i="10"/>
  <c r="AJ18" i="10"/>
  <c r="AK18" i="10"/>
  <c r="AL18" i="10"/>
  <c r="AM18" i="10"/>
  <c r="AN18" i="10"/>
  <c r="AO18" i="10"/>
  <c r="F18"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H19" i="10"/>
  <c r="G19" i="10"/>
  <c r="F19" i="10"/>
  <c r="D19" i="2"/>
  <c r="H6" i="15" l="1"/>
  <c r="I6" i="15"/>
  <c r="J6" i="15"/>
  <c r="L6" i="15"/>
  <c r="M6" i="15"/>
  <c r="N6" i="15"/>
  <c r="P6" i="15"/>
  <c r="Q6" i="15"/>
  <c r="R6" i="15"/>
  <c r="T6" i="15"/>
  <c r="U6" i="15"/>
  <c r="V6" i="15"/>
  <c r="X6" i="15"/>
  <c r="Y6" i="15"/>
  <c r="Z6" i="15"/>
  <c r="AB6" i="15"/>
  <c r="Z6" i="16"/>
  <c r="AA6" i="16" s="1"/>
  <c r="AB6" i="16" s="1"/>
  <c r="AC6" i="15"/>
  <c r="G3" i="15"/>
  <c r="G6" i="15"/>
  <c r="K6" i="15"/>
  <c r="O6" i="15"/>
  <c r="S6" i="15"/>
  <c r="W6" i="15"/>
  <c r="AA6" i="15"/>
  <c r="F6" i="15"/>
  <c r="D25" i="2"/>
  <c r="D26" i="2"/>
  <c r="C6" i="12"/>
  <c r="D6" i="12" s="1"/>
  <c r="F79" i="2"/>
  <c r="E28" i="2"/>
  <c r="E25" i="2"/>
  <c r="E26" i="2"/>
  <c r="C29" i="2"/>
  <c r="I5" i="13"/>
  <c r="J5" i="13"/>
  <c r="K5" i="13" s="1"/>
  <c r="L5" i="13" s="1"/>
  <c r="M5" i="13" s="1"/>
  <c r="N5" i="13" s="1"/>
  <c r="O5" i="13" s="1"/>
  <c r="P5" i="13" s="1"/>
  <c r="Q5" i="13" s="1"/>
  <c r="R5" i="13" s="1"/>
  <c r="S5" i="13" s="1"/>
  <c r="T5" i="13" s="1"/>
  <c r="U5" i="13" s="1"/>
  <c r="V5" i="13" s="1"/>
  <c r="W5" i="13" s="1"/>
  <c r="X5" i="13" s="1"/>
  <c r="Y5" i="13" s="1"/>
  <c r="Z5" i="13" s="1"/>
  <c r="AA5" i="13" s="1"/>
  <c r="AB5" i="13" s="1"/>
  <c r="AC5" i="13" s="1"/>
  <c r="AD5" i="13" s="1"/>
  <c r="H8" i="13"/>
  <c r="D34" i="2"/>
  <c r="G14" i="2"/>
  <c r="B48" i="2"/>
  <c r="G13" i="2"/>
  <c r="D76" i="2"/>
  <c r="F76" i="2" s="1"/>
  <c r="F54" i="10"/>
  <c r="F55" i="10"/>
  <c r="F56" i="10"/>
  <c r="F59" i="10"/>
  <c r="F60" i="10"/>
  <c r="F61" i="10"/>
  <c r="F62" i="10"/>
  <c r="F63" i="10"/>
  <c r="H2" i="10"/>
  <c r="E44" i="10"/>
  <c r="F45" i="10"/>
  <c r="E46" i="10"/>
  <c r="F47" i="10"/>
  <c r="E48" i="10"/>
  <c r="F49" i="10"/>
  <c r="E50" i="10"/>
  <c r="F51" i="10"/>
  <c r="E52" i="10"/>
  <c r="F53" i="10"/>
  <c r="B67" i="2"/>
  <c r="B68" i="2" s="1"/>
  <c r="B69" i="2" s="1"/>
  <c r="B70" i="2" s="1"/>
  <c r="F9" i="15"/>
  <c r="G9" i="15" s="1"/>
  <c r="F20" i="10" s="1"/>
  <c r="B7" i="11"/>
  <c r="E75" i="2"/>
  <c r="N71" i="2"/>
  <c r="C71" i="2"/>
  <c r="B74" i="2"/>
  <c r="B10" i="11"/>
  <c r="B10" i="2"/>
  <c r="B9" i="2"/>
  <c r="B8" i="2"/>
  <c r="A2" i="15"/>
  <c r="A2" i="12"/>
  <c r="C15" i="12"/>
  <c r="D15" i="12" s="1"/>
  <c r="E15" i="12" s="1"/>
  <c r="F15" i="12" s="1"/>
  <c r="G15" i="12" s="1"/>
  <c r="H15" i="12" s="1"/>
  <c r="I15" i="12" s="1"/>
  <c r="J15" i="12" s="1"/>
  <c r="K15" i="12" s="1"/>
  <c r="L15" i="12" s="1"/>
  <c r="M15" i="12" s="1"/>
  <c r="N15" i="12" s="1"/>
  <c r="O15" i="12" s="1"/>
  <c r="P15" i="12" s="1"/>
  <c r="Q15" i="12" s="1"/>
  <c r="R15" i="12" s="1"/>
  <c r="S15" i="12" s="1"/>
  <c r="T15" i="12" s="1"/>
  <c r="U15" i="12" s="1"/>
  <c r="V15" i="12" s="1"/>
  <c r="W15" i="12" s="1"/>
  <c r="X15" i="12" s="1"/>
  <c r="Y15" i="12" s="1"/>
  <c r="Z15" i="12" s="1"/>
  <c r="AA15" i="12" s="1"/>
  <c r="AB15" i="12" s="1"/>
  <c r="AC15" i="12" s="1"/>
  <c r="AD15" i="12" s="1"/>
  <c r="AE15" i="12" s="1"/>
  <c r="AF15" i="12" s="1"/>
  <c r="AG15" i="12" s="1"/>
  <c r="AH15" i="12" s="1"/>
  <c r="AI15" i="12" s="1"/>
  <c r="AJ15" i="12" s="1"/>
  <c r="D7" i="12"/>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AD7" i="12" s="1"/>
  <c r="AE7" i="12" s="1"/>
  <c r="AF7" i="12" s="1"/>
  <c r="AG7" i="12" s="1"/>
  <c r="AH7" i="12" s="1"/>
  <c r="AI7" i="12" s="1"/>
  <c r="AJ7" i="12" s="1"/>
  <c r="AK7" i="12" s="1"/>
  <c r="AL7" i="12" s="1"/>
  <c r="AM7" i="12" s="1"/>
  <c r="AN7" i="12" s="1"/>
  <c r="AO7" i="12" s="1"/>
  <c r="AP7" i="12" s="1"/>
  <c r="D126" i="10"/>
  <c r="D128" i="10" s="1"/>
  <c r="B2" i="11"/>
  <c r="B2" i="10"/>
  <c r="A2" i="13"/>
  <c r="A2" i="14"/>
  <c r="B2" i="2"/>
  <c r="C84" i="10"/>
  <c r="C83" i="10"/>
  <c r="C91" i="10"/>
  <c r="C90" i="10"/>
  <c r="F68" i="10"/>
  <c r="F67" i="10"/>
  <c r="F58" i="10"/>
  <c r="F57" i="10"/>
  <c r="F66" i="10"/>
  <c r="F65" i="10"/>
  <c r="F64" i="10"/>
  <c r="D12" i="11"/>
  <c r="D11" i="11"/>
  <c r="C12" i="11"/>
  <c r="C11" i="11"/>
  <c r="B12" i="11"/>
  <c r="B11" i="11"/>
  <c r="C89" i="10"/>
  <c r="C88" i="10"/>
  <c r="C87" i="10"/>
  <c r="C82" i="10"/>
  <c r="C81" i="10"/>
  <c r="C80" i="10"/>
  <c r="B24" i="11"/>
  <c r="D8" i="11"/>
  <c r="D9" i="11"/>
  <c r="B4" i="11"/>
  <c r="C4" i="11"/>
  <c r="B5" i="11"/>
  <c r="C5" i="11"/>
  <c r="B8" i="11"/>
  <c r="C8" i="11"/>
  <c r="B9" i="11"/>
  <c r="C9" i="11"/>
  <c r="C35" i="11"/>
  <c r="B29" i="11"/>
  <c r="C29" i="11"/>
  <c r="D29" i="11"/>
  <c r="C46" i="11"/>
  <c r="B46" i="11"/>
  <c r="B43" i="11"/>
  <c r="B40" i="11"/>
  <c r="B37" i="11"/>
  <c r="B35" i="11"/>
  <c r="B33" i="11"/>
  <c r="B31" i="11"/>
  <c r="B27" i="11"/>
  <c r="B26" i="11"/>
  <c r="B25" i="11"/>
  <c r="B20" i="11"/>
  <c r="B19" i="11"/>
  <c r="B22" i="11"/>
  <c r="C47" i="11"/>
  <c r="C44" i="11"/>
  <c r="C43" i="11"/>
  <c r="D43" i="11"/>
  <c r="C41" i="11"/>
  <c r="C40" i="11"/>
  <c r="D40" i="11"/>
  <c r="C37" i="11"/>
  <c r="D37" i="11"/>
  <c r="D35" i="11"/>
  <c r="C33" i="11"/>
  <c r="D33" i="11"/>
  <c r="C31" i="11"/>
  <c r="D31" i="11"/>
  <c r="F31" i="11"/>
  <c r="C27" i="11"/>
  <c r="D27" i="11"/>
  <c r="C26" i="11"/>
  <c r="D26" i="11"/>
  <c r="C25" i="11"/>
  <c r="D25" i="11"/>
  <c r="F25" i="11"/>
  <c r="C24" i="11"/>
  <c r="D24" i="11"/>
  <c r="C22" i="11"/>
  <c r="D22" i="11"/>
  <c r="C20" i="11"/>
  <c r="D20" i="11"/>
  <c r="C19" i="11"/>
  <c r="D19" i="11"/>
  <c r="I6" i="13"/>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E14" i="11"/>
  <c r="E15" i="11"/>
  <c r="F15" i="11"/>
  <c r="D45" i="2"/>
  <c r="I18" i="10" l="1"/>
  <c r="J18" i="10"/>
  <c r="F83" i="10"/>
  <c r="F84" i="10"/>
  <c r="F91" i="10"/>
  <c r="F90" i="10"/>
  <c r="F89" i="10"/>
  <c r="F88" i="10"/>
  <c r="F87" i="10"/>
  <c r="F82" i="10"/>
  <c r="F81" i="10"/>
  <c r="F80" i="10"/>
  <c r="F14" i="11"/>
  <c r="F6" i="10"/>
  <c r="F9" i="10"/>
  <c r="E76" i="2"/>
  <c r="B76" i="2"/>
  <c r="C12" i="12" s="1"/>
  <c r="D29" i="2"/>
  <c r="F71" i="2"/>
  <c r="AK15" i="12"/>
  <c r="AL15" i="12" s="1"/>
  <c r="AM15" i="12" s="1"/>
  <c r="AN15" i="12" s="1"/>
  <c r="AO15" i="12" s="1"/>
  <c r="AP15" i="12" s="1"/>
  <c r="H3" i="15"/>
  <c r="H12" i="10" s="1"/>
  <c r="G12" i="10"/>
  <c r="E29" i="2"/>
  <c r="G1" i="10"/>
  <c r="G48" i="10" s="1"/>
  <c r="G15" i="11"/>
  <c r="I2" i="10"/>
  <c r="H15" i="11"/>
  <c r="B6" i="14"/>
  <c r="C47" i="13"/>
  <c r="E6" i="12"/>
  <c r="D9" i="12"/>
  <c r="AE6" i="15"/>
  <c r="AC6" i="16"/>
  <c r="J35" i="13"/>
  <c r="I3" i="15"/>
  <c r="I12" i="10" s="1"/>
  <c r="AD6" i="15"/>
  <c r="H9" i="15"/>
  <c r="G5" i="12"/>
  <c r="C9" i="12"/>
  <c r="F78" i="2"/>
  <c r="E5" i="12" s="1"/>
  <c r="AE5" i="13"/>
  <c r="F85" i="10"/>
  <c r="F92" i="10"/>
  <c r="D37" i="2" l="1"/>
  <c r="D70" i="2" s="1"/>
  <c r="F15" i="10"/>
  <c r="AS14" i="10"/>
  <c r="AS15" i="10"/>
  <c r="AS23" i="10" s="1"/>
  <c r="AS16" i="10"/>
  <c r="AS26" i="10" s="1"/>
  <c r="AS17" i="10"/>
  <c r="AS28" i="10" s="1"/>
  <c r="G49" i="10"/>
  <c r="AP15" i="10"/>
  <c r="AP23" i="10" s="1"/>
  <c r="AQ15" i="10"/>
  <c r="AQ23" i="10" s="1"/>
  <c r="AR15" i="10"/>
  <c r="AR23" i="10" s="1"/>
  <c r="AP16" i="10"/>
  <c r="AP26" i="10" s="1"/>
  <c r="AQ16" i="10"/>
  <c r="AQ26" i="10" s="1"/>
  <c r="AR16" i="10"/>
  <c r="AR26" i="10" s="1"/>
  <c r="AP17" i="10"/>
  <c r="AP28" i="10" s="1"/>
  <c r="AP21" i="11" s="1"/>
  <c r="AQ17" i="10"/>
  <c r="AQ28" i="10" s="1"/>
  <c r="AQ21" i="11" s="1"/>
  <c r="AR17" i="10"/>
  <c r="AR28" i="10" s="1"/>
  <c r="AR21" i="11" s="1"/>
  <c r="G17" i="10"/>
  <c r="G28" i="10" s="1"/>
  <c r="G21" i="11" s="1"/>
  <c r="K28" i="10"/>
  <c r="K21" i="11" s="1"/>
  <c r="O17" i="10"/>
  <c r="O28" i="10" s="1"/>
  <c r="O21" i="11" s="1"/>
  <c r="S17" i="10"/>
  <c r="S28" i="10" s="1"/>
  <c r="S21" i="11" s="1"/>
  <c r="W17" i="10"/>
  <c r="W28" i="10" s="1"/>
  <c r="W21" i="11" s="1"/>
  <c r="AA17" i="10"/>
  <c r="AA28" i="10" s="1"/>
  <c r="AA21" i="11" s="1"/>
  <c r="AE17" i="10"/>
  <c r="AE28" i="10" s="1"/>
  <c r="AE21" i="11" s="1"/>
  <c r="AI17" i="10"/>
  <c r="AI28" i="10" s="1"/>
  <c r="AI21" i="11" s="1"/>
  <c r="AM17" i="10"/>
  <c r="AM28" i="10" s="1"/>
  <c r="AM21" i="11" s="1"/>
  <c r="H17" i="10"/>
  <c r="H28" i="10" s="1"/>
  <c r="H21" i="11" s="1"/>
  <c r="L17" i="10"/>
  <c r="L28" i="10" s="1"/>
  <c r="L21" i="11" s="1"/>
  <c r="P17" i="10"/>
  <c r="P28" i="10" s="1"/>
  <c r="P21" i="11" s="1"/>
  <c r="T17" i="10"/>
  <c r="T28" i="10" s="1"/>
  <c r="T21" i="11" s="1"/>
  <c r="X17" i="10"/>
  <c r="X28" i="10" s="1"/>
  <c r="X21" i="11" s="1"/>
  <c r="AB17" i="10"/>
  <c r="AB28" i="10" s="1"/>
  <c r="AB21" i="11" s="1"/>
  <c r="AF17" i="10"/>
  <c r="AF28" i="10" s="1"/>
  <c r="AF21" i="11" s="1"/>
  <c r="AJ17" i="10"/>
  <c r="AJ28" i="10" s="1"/>
  <c r="AJ21" i="11" s="1"/>
  <c r="AN17" i="10"/>
  <c r="AN28" i="10" s="1"/>
  <c r="AN21" i="11" s="1"/>
  <c r="I17" i="10"/>
  <c r="I28" i="10" s="1"/>
  <c r="I21" i="11" s="1"/>
  <c r="M17" i="10"/>
  <c r="M28" i="10" s="1"/>
  <c r="M21" i="11" s="1"/>
  <c r="Q17" i="10"/>
  <c r="Q28" i="10" s="1"/>
  <c r="Q21" i="11" s="1"/>
  <c r="U17" i="10"/>
  <c r="U28" i="10" s="1"/>
  <c r="U21" i="11" s="1"/>
  <c r="Y17" i="10"/>
  <c r="Y28" i="10" s="1"/>
  <c r="Y21" i="11" s="1"/>
  <c r="AC17" i="10"/>
  <c r="AC28" i="10" s="1"/>
  <c r="AC21" i="11" s="1"/>
  <c r="AG17" i="10"/>
  <c r="AG28" i="10" s="1"/>
  <c r="AG21" i="11" s="1"/>
  <c r="AK17" i="10"/>
  <c r="AK28" i="10" s="1"/>
  <c r="AK21" i="11" s="1"/>
  <c r="AO17" i="10"/>
  <c r="AO28" i="10" s="1"/>
  <c r="AO21" i="11" s="1"/>
  <c r="J17" i="10"/>
  <c r="J28" i="10" s="1"/>
  <c r="J21" i="11" s="1"/>
  <c r="N17" i="10"/>
  <c r="N28" i="10" s="1"/>
  <c r="N21" i="11" s="1"/>
  <c r="R17" i="10"/>
  <c r="R28" i="10" s="1"/>
  <c r="R21" i="11" s="1"/>
  <c r="V17" i="10"/>
  <c r="V28" i="10" s="1"/>
  <c r="V21" i="11" s="1"/>
  <c r="Z17" i="10"/>
  <c r="Z28" i="10" s="1"/>
  <c r="Z21" i="11" s="1"/>
  <c r="AD17" i="10"/>
  <c r="AD28" i="10" s="1"/>
  <c r="AD21" i="11" s="1"/>
  <c r="AH17" i="10"/>
  <c r="AH28" i="10" s="1"/>
  <c r="AH21" i="11" s="1"/>
  <c r="AL17" i="10"/>
  <c r="AL28" i="10" s="1"/>
  <c r="AL21" i="11" s="1"/>
  <c r="F28" i="10"/>
  <c r="E28" i="10" s="1"/>
  <c r="G46" i="10"/>
  <c r="G6" i="10"/>
  <c r="G9" i="10"/>
  <c r="G50" i="10"/>
  <c r="G51" i="10" s="1"/>
  <c r="G52" i="10"/>
  <c r="G7" i="10"/>
  <c r="F7" i="10"/>
  <c r="F10" i="10" s="1"/>
  <c r="D12" i="12"/>
  <c r="C10" i="12"/>
  <c r="D10" i="12"/>
  <c r="H1" i="10"/>
  <c r="AO16" i="10"/>
  <c r="AO26" i="10" s="1"/>
  <c r="AO15" i="10"/>
  <c r="AO23" i="10" s="1"/>
  <c r="E11" i="12"/>
  <c r="E10" i="12"/>
  <c r="E9" i="12"/>
  <c r="D69" i="2"/>
  <c r="I36" i="10" s="1"/>
  <c r="I110" i="10" s="1"/>
  <c r="C11" i="12"/>
  <c r="D43" i="2"/>
  <c r="D46" i="2" s="1"/>
  <c r="D68" i="2"/>
  <c r="H36" i="10" s="1"/>
  <c r="G14" i="11"/>
  <c r="G44" i="10"/>
  <c r="D11" i="12"/>
  <c r="D67" i="2"/>
  <c r="G36" i="10" s="1"/>
  <c r="I38" i="10" s="1"/>
  <c r="D66" i="2"/>
  <c r="F36" i="10" s="1"/>
  <c r="G15" i="10"/>
  <c r="G23" i="10" s="1"/>
  <c r="K15" i="10"/>
  <c r="K23" i="10" s="1"/>
  <c r="O15" i="10"/>
  <c r="O23" i="10" s="1"/>
  <c r="S15" i="10"/>
  <c r="S23" i="10" s="1"/>
  <c r="W15" i="10"/>
  <c r="W23" i="10" s="1"/>
  <c r="AA15" i="10"/>
  <c r="AA23" i="10" s="1"/>
  <c r="AE15" i="10"/>
  <c r="AE23" i="10" s="1"/>
  <c r="AI15" i="10"/>
  <c r="AI23" i="10" s="1"/>
  <c r="AM15" i="10"/>
  <c r="AM23" i="10" s="1"/>
  <c r="H16" i="10"/>
  <c r="H26" i="10" s="1"/>
  <c r="L16" i="10"/>
  <c r="L26" i="10" s="1"/>
  <c r="P16" i="10"/>
  <c r="P26" i="10" s="1"/>
  <c r="T16" i="10"/>
  <c r="T26" i="10" s="1"/>
  <c r="X16" i="10"/>
  <c r="X26" i="10" s="1"/>
  <c r="AB16" i="10"/>
  <c r="AB26" i="10" s="1"/>
  <c r="AF16" i="10"/>
  <c r="AF26" i="10" s="1"/>
  <c r="AJ16" i="10"/>
  <c r="AJ26" i="10" s="1"/>
  <c r="AN16" i="10"/>
  <c r="AN26" i="10" s="1"/>
  <c r="G20" i="10"/>
  <c r="H15" i="10"/>
  <c r="H23" i="10" s="1"/>
  <c r="L15" i="10"/>
  <c r="L23" i="10" s="1"/>
  <c r="P15" i="10"/>
  <c r="P23" i="10" s="1"/>
  <c r="T15" i="10"/>
  <c r="T23" i="10" s="1"/>
  <c r="X15" i="10"/>
  <c r="X23" i="10" s="1"/>
  <c r="AB15" i="10"/>
  <c r="AB23" i="10" s="1"/>
  <c r="AF15" i="10"/>
  <c r="AF23" i="10" s="1"/>
  <c r="AJ15" i="10"/>
  <c r="AJ23" i="10" s="1"/>
  <c r="AN15" i="10"/>
  <c r="AN23" i="10" s="1"/>
  <c r="I16" i="10"/>
  <c r="I26" i="10" s="1"/>
  <c r="M16" i="10"/>
  <c r="M26" i="10" s="1"/>
  <c r="Q16" i="10"/>
  <c r="Q26" i="10" s="1"/>
  <c r="U16" i="10"/>
  <c r="U26" i="10" s="1"/>
  <c r="Y16" i="10"/>
  <c r="Y26" i="10" s="1"/>
  <c r="AC16" i="10"/>
  <c r="AC26" i="10" s="1"/>
  <c r="AG16" i="10"/>
  <c r="AG26" i="10" s="1"/>
  <c r="AK16" i="10"/>
  <c r="AK26" i="10" s="1"/>
  <c r="I15" i="10"/>
  <c r="I23" i="10" s="1"/>
  <c r="M15" i="10"/>
  <c r="M23" i="10" s="1"/>
  <c r="Q15" i="10"/>
  <c r="Q23" i="10" s="1"/>
  <c r="U15" i="10"/>
  <c r="U23" i="10" s="1"/>
  <c r="Y15" i="10"/>
  <c r="Y23" i="10" s="1"/>
  <c r="AC15" i="10"/>
  <c r="AC23" i="10" s="1"/>
  <c r="AG15" i="10"/>
  <c r="AG23" i="10" s="1"/>
  <c r="AK15" i="10"/>
  <c r="AK23" i="10" s="1"/>
  <c r="F26" i="10"/>
  <c r="J16" i="10"/>
  <c r="J26" i="10" s="1"/>
  <c r="N16" i="10"/>
  <c r="N26" i="10" s="1"/>
  <c r="R16" i="10"/>
  <c r="R26" i="10" s="1"/>
  <c r="V16" i="10"/>
  <c r="V26" i="10" s="1"/>
  <c r="Z16" i="10"/>
  <c r="Z26" i="10" s="1"/>
  <c r="AD16" i="10"/>
  <c r="AD26" i="10" s="1"/>
  <c r="AH16" i="10"/>
  <c r="AH26" i="10" s="1"/>
  <c r="AL16" i="10"/>
  <c r="AL26" i="10" s="1"/>
  <c r="F23" i="10"/>
  <c r="J15" i="10"/>
  <c r="J23" i="10" s="1"/>
  <c r="N15" i="10"/>
  <c r="N23" i="10" s="1"/>
  <c r="R15" i="10"/>
  <c r="R23" i="10" s="1"/>
  <c r="V15" i="10"/>
  <c r="V23" i="10" s="1"/>
  <c r="Z15" i="10"/>
  <c r="Z23" i="10" s="1"/>
  <c r="AD15" i="10"/>
  <c r="AD23" i="10" s="1"/>
  <c r="AH15" i="10"/>
  <c r="AH23" i="10" s="1"/>
  <c r="AL15" i="10"/>
  <c r="AL23" i="10" s="1"/>
  <c r="G16" i="10"/>
  <c r="G26" i="10" s="1"/>
  <c r="K16" i="10"/>
  <c r="K26" i="10" s="1"/>
  <c r="O16" i="10"/>
  <c r="O26" i="10" s="1"/>
  <c r="S16" i="10"/>
  <c r="S26" i="10" s="1"/>
  <c r="W16" i="10"/>
  <c r="W26" i="10" s="1"/>
  <c r="AA16" i="10"/>
  <c r="AA26" i="10" s="1"/>
  <c r="AE16" i="10"/>
  <c r="AE26" i="10" s="1"/>
  <c r="AI16" i="10"/>
  <c r="AI26" i="10" s="1"/>
  <c r="AM16" i="10"/>
  <c r="AM26" i="10" s="1"/>
  <c r="J2" i="10"/>
  <c r="I15" i="11"/>
  <c r="I9" i="15"/>
  <c r="H20" i="10" s="1"/>
  <c r="K35" i="13"/>
  <c r="J3" i="15"/>
  <c r="J12" i="10" s="1"/>
  <c r="AD6" i="16"/>
  <c r="AF6" i="15"/>
  <c r="F6" i="12"/>
  <c r="E12" i="12"/>
  <c r="G19" i="12"/>
  <c r="AF5" i="13"/>
  <c r="AF9" i="13"/>
  <c r="F26" i="11"/>
  <c r="J36" i="10"/>
  <c r="J110" i="10" s="1"/>
  <c r="F94" i="10"/>
  <c r="I37" i="10" l="1"/>
  <c r="G37" i="10"/>
  <c r="G45" i="10"/>
  <c r="H44" i="10" s="1"/>
  <c r="G53" i="10"/>
  <c r="G47" i="10"/>
  <c r="G10" i="10"/>
  <c r="F14" i="10"/>
  <c r="E21" i="11"/>
  <c r="F21" i="11"/>
  <c r="H46" i="10"/>
  <c r="H47" i="10" s="1"/>
  <c r="H14" i="11"/>
  <c r="I1" i="10"/>
  <c r="I9" i="10" s="1"/>
  <c r="H48" i="10"/>
  <c r="H49" i="10" s="1"/>
  <c r="H50" i="10"/>
  <c r="H51" i="10" s="1"/>
  <c r="I50" i="10" s="1"/>
  <c r="H52" i="10"/>
  <c r="H9" i="10"/>
  <c r="H6" i="10"/>
  <c r="H7" i="10"/>
  <c r="G8" i="10"/>
  <c r="I8" i="10"/>
  <c r="F8" i="10"/>
  <c r="H8" i="10"/>
  <c r="D13" i="12"/>
  <c r="D16" i="12" s="1"/>
  <c r="C13" i="12"/>
  <c r="C16" i="12" s="1"/>
  <c r="F11" i="12"/>
  <c r="F9" i="12"/>
  <c r="F10" i="12"/>
  <c r="G68" i="2"/>
  <c r="H114" i="10" s="1"/>
  <c r="H110" i="10"/>
  <c r="I39" i="10"/>
  <c r="I42" i="10" s="1"/>
  <c r="I25" i="11" s="1"/>
  <c r="G110" i="10"/>
  <c r="H38" i="10"/>
  <c r="D71" i="2"/>
  <c r="F110" i="10"/>
  <c r="G42" i="10"/>
  <c r="H37" i="10"/>
  <c r="G69" i="2"/>
  <c r="H69" i="2" s="1"/>
  <c r="G66" i="2"/>
  <c r="H66" i="2" s="1"/>
  <c r="I66" i="2" s="1"/>
  <c r="J66" i="2" s="1"/>
  <c r="G54" i="10" s="1"/>
  <c r="G80" i="10" s="1"/>
  <c r="G67" i="2"/>
  <c r="G114" i="10" s="1"/>
  <c r="G70" i="2"/>
  <c r="J114" i="10" s="1"/>
  <c r="H45" i="13"/>
  <c r="E13" i="12"/>
  <c r="E16" i="12" s="1"/>
  <c r="J39" i="10"/>
  <c r="J38" i="10"/>
  <c r="J37" i="10"/>
  <c r="J15" i="11"/>
  <c r="J40" i="10"/>
  <c r="K2" i="10"/>
  <c r="H53" i="10"/>
  <c r="AG6" i="15"/>
  <c r="AE6" i="16"/>
  <c r="F12" i="12"/>
  <c r="G6" i="12"/>
  <c r="H45" i="10"/>
  <c r="K3" i="15"/>
  <c r="K12" i="10" s="1"/>
  <c r="L35" i="13"/>
  <c r="I14" i="11"/>
  <c r="J9" i="15"/>
  <c r="C6" i="11"/>
  <c r="C44" i="13"/>
  <c r="C43" i="13"/>
  <c r="C46" i="13"/>
  <c r="AG5" i="13"/>
  <c r="AG9" i="13"/>
  <c r="F118" i="10"/>
  <c r="F46" i="11" s="1"/>
  <c r="H54" i="10" l="1"/>
  <c r="H80" i="10" s="1"/>
  <c r="F69" i="10"/>
  <c r="G64" i="10"/>
  <c r="G69" i="10"/>
  <c r="H10" i="10"/>
  <c r="G14" i="10"/>
  <c r="I7" i="10"/>
  <c r="I44" i="10"/>
  <c r="F131" i="10"/>
  <c r="F24" i="10"/>
  <c r="F27" i="10"/>
  <c r="G27" i="10"/>
  <c r="G20" i="11" s="1"/>
  <c r="G24" i="10"/>
  <c r="G19" i="11" s="1"/>
  <c r="I20" i="10"/>
  <c r="I46" i="10"/>
  <c r="F114" i="10"/>
  <c r="H42" i="10"/>
  <c r="J1" i="10"/>
  <c r="J9" i="10" s="1"/>
  <c r="I6" i="10"/>
  <c r="I52" i="10"/>
  <c r="I53" i="10" s="1"/>
  <c r="J52" i="10" s="1"/>
  <c r="I48" i="10"/>
  <c r="H27" i="10"/>
  <c r="H20" i="11" s="1"/>
  <c r="I114" i="10"/>
  <c r="G131" i="10"/>
  <c r="G25" i="11"/>
  <c r="H68" i="2"/>
  <c r="I68" i="2" s="1"/>
  <c r="J68" i="2" s="1"/>
  <c r="G56" i="10" s="1"/>
  <c r="G9" i="12"/>
  <c r="G11" i="12"/>
  <c r="G10" i="12"/>
  <c r="H67" i="2"/>
  <c r="I67" i="2" s="1"/>
  <c r="J67" i="2" s="1"/>
  <c r="H70" i="2"/>
  <c r="I70" i="2" s="1"/>
  <c r="J70" i="2" s="1"/>
  <c r="G68" i="10" s="1"/>
  <c r="H64" i="10"/>
  <c r="H59" i="10"/>
  <c r="H87" i="10" s="1"/>
  <c r="G71" i="2"/>
  <c r="J42" i="10"/>
  <c r="J25" i="11" s="1"/>
  <c r="K41" i="10"/>
  <c r="K37" i="10"/>
  <c r="L2" i="10"/>
  <c r="K15" i="11"/>
  <c r="K39" i="10"/>
  <c r="K38" i="10"/>
  <c r="K40" i="10"/>
  <c r="K9" i="15"/>
  <c r="I54" i="10"/>
  <c r="I80" i="10" s="1"/>
  <c r="I59" i="10"/>
  <c r="I87" i="10" s="1"/>
  <c r="I45" i="10"/>
  <c r="J44" i="10" s="1"/>
  <c r="I64" i="10"/>
  <c r="M35" i="13"/>
  <c r="F13" i="12"/>
  <c r="F16" i="12" s="1"/>
  <c r="I49" i="10"/>
  <c r="J48" i="10" s="1"/>
  <c r="I51" i="10"/>
  <c r="K1" i="10"/>
  <c r="J14" i="11"/>
  <c r="AF6" i="16"/>
  <c r="AH6" i="15"/>
  <c r="I47" i="10"/>
  <c r="J46" i="10" s="1"/>
  <c r="L3" i="15"/>
  <c r="L12" i="10" s="1"/>
  <c r="H6" i="12"/>
  <c r="G12" i="12"/>
  <c r="AH9" i="13"/>
  <c r="AH5" i="13"/>
  <c r="G59" i="10"/>
  <c r="I69" i="2"/>
  <c r="J69" i="2" s="1"/>
  <c r="I57" i="10" s="1"/>
  <c r="I83" i="10" s="1"/>
  <c r="I60" i="10" l="1"/>
  <c r="I88" i="10" s="1"/>
  <c r="G55" i="10"/>
  <c r="F20" i="11"/>
  <c r="F19" i="11"/>
  <c r="H25" i="11"/>
  <c r="I10" i="10"/>
  <c r="H14" i="10"/>
  <c r="I56" i="10"/>
  <c r="I82" i="10" s="1"/>
  <c r="J8" i="10"/>
  <c r="F29" i="10"/>
  <c r="J6" i="10"/>
  <c r="G29" i="10"/>
  <c r="G98" i="10" s="1"/>
  <c r="J20" i="10"/>
  <c r="J50" i="10"/>
  <c r="J62" i="10" s="1"/>
  <c r="J90" i="10" s="1"/>
  <c r="J7" i="10"/>
  <c r="H131" i="10"/>
  <c r="H24" i="10"/>
  <c r="K9" i="10"/>
  <c r="K6" i="10"/>
  <c r="K7" i="10"/>
  <c r="K8" i="10"/>
  <c r="H71" i="2"/>
  <c r="H9" i="12"/>
  <c r="H11" i="12"/>
  <c r="H10" i="12"/>
  <c r="I55" i="10"/>
  <c r="I81" i="10" s="1"/>
  <c r="I62" i="10"/>
  <c r="I90" i="10" s="1"/>
  <c r="H68" i="10"/>
  <c r="H58" i="10"/>
  <c r="H84" i="10" s="1"/>
  <c r="H63" i="10"/>
  <c r="H91" i="10" s="1"/>
  <c r="I67" i="10"/>
  <c r="I68" i="10"/>
  <c r="H66" i="10"/>
  <c r="H61" i="10"/>
  <c r="H89" i="10" s="1"/>
  <c r="H56" i="10"/>
  <c r="I61" i="10"/>
  <c r="I89" i="10" s="1"/>
  <c r="I63" i="10"/>
  <c r="I91" i="10" s="1"/>
  <c r="H62" i="10"/>
  <c r="H90" i="10" s="1"/>
  <c r="H67" i="10"/>
  <c r="H57" i="10"/>
  <c r="H83" i="10" s="1"/>
  <c r="H55" i="10"/>
  <c r="H81" i="10" s="1"/>
  <c r="H65" i="10"/>
  <c r="H60" i="10"/>
  <c r="H88" i="10" s="1"/>
  <c r="I65" i="10"/>
  <c r="I66" i="10"/>
  <c r="I58" i="10"/>
  <c r="I84" i="10" s="1"/>
  <c r="I131" i="10"/>
  <c r="I27" i="10"/>
  <c r="G13" i="12"/>
  <c r="G16" i="12" s="1"/>
  <c r="L40" i="10"/>
  <c r="L41" i="10"/>
  <c r="L38" i="10"/>
  <c r="L15" i="11"/>
  <c r="L37" i="10"/>
  <c r="L39" i="10"/>
  <c r="M2" i="10"/>
  <c r="K42" i="10"/>
  <c r="J47" i="10"/>
  <c r="K46" i="10" s="1"/>
  <c r="J65" i="10"/>
  <c r="J60" i="10"/>
  <c r="J88" i="10" s="1"/>
  <c r="J55" i="10"/>
  <c r="J81" i="10" s="1"/>
  <c r="H12" i="12"/>
  <c r="I6" i="12"/>
  <c r="J61" i="10"/>
  <c r="J89" i="10" s="1"/>
  <c r="J66" i="10"/>
  <c r="J49" i="10"/>
  <c r="K48" i="10" s="1"/>
  <c r="J56" i="10"/>
  <c r="J82" i="10" s="1"/>
  <c r="AI6" i="15"/>
  <c r="AG6" i="16"/>
  <c r="AJ6" i="15" s="1"/>
  <c r="J45" i="10"/>
  <c r="K44" i="10" s="1"/>
  <c r="J54" i="10"/>
  <c r="J59" i="10"/>
  <c r="J64" i="10"/>
  <c r="J63" i="10"/>
  <c r="J91" i="10" s="1"/>
  <c r="J68" i="10"/>
  <c r="J53" i="10"/>
  <c r="K52" i="10" s="1"/>
  <c r="J58" i="10"/>
  <c r="J84" i="10" s="1"/>
  <c r="K14" i="11"/>
  <c r="L1" i="10"/>
  <c r="N35" i="13"/>
  <c r="L9" i="15"/>
  <c r="M3" i="15"/>
  <c r="M12" i="10" s="1"/>
  <c r="J51" i="10"/>
  <c r="K50" i="10" s="1"/>
  <c r="J8" i="13"/>
  <c r="AI5" i="13"/>
  <c r="AI9" i="13"/>
  <c r="G60" i="10"/>
  <c r="F70" i="10"/>
  <c r="G65" i="10"/>
  <c r="J71" i="2"/>
  <c r="G61" i="10"/>
  <c r="G66" i="10"/>
  <c r="F71" i="10"/>
  <c r="G63" i="10"/>
  <c r="G58" i="10"/>
  <c r="F73" i="10"/>
  <c r="G62" i="10"/>
  <c r="G67" i="10"/>
  <c r="F72" i="10"/>
  <c r="G57" i="10"/>
  <c r="G74" i="10"/>
  <c r="G87" i="10"/>
  <c r="L18" i="10" l="1"/>
  <c r="J87" i="10"/>
  <c r="J80" i="10"/>
  <c r="H82" i="10"/>
  <c r="I20" i="11"/>
  <c r="H19" i="11"/>
  <c r="I24" i="10"/>
  <c r="K25" i="11"/>
  <c r="F98" i="10"/>
  <c r="K10" i="10"/>
  <c r="J10" i="10"/>
  <c r="I14" i="10"/>
  <c r="G22" i="11"/>
  <c r="F22" i="11"/>
  <c r="K20" i="10"/>
  <c r="J57" i="10"/>
  <c r="J67" i="10"/>
  <c r="H29" i="10"/>
  <c r="I29" i="10"/>
  <c r="I98" i="10" s="1"/>
  <c r="L9" i="10"/>
  <c r="L6" i="10"/>
  <c r="L7" i="10"/>
  <c r="L8" i="10"/>
  <c r="I85" i="10"/>
  <c r="I92" i="10"/>
  <c r="I26" i="11" s="1"/>
  <c r="J24" i="10"/>
  <c r="I9" i="12"/>
  <c r="I11" i="12"/>
  <c r="I10" i="12"/>
  <c r="J27" i="10"/>
  <c r="H92" i="10"/>
  <c r="H26" i="11" s="1"/>
  <c r="H85" i="10"/>
  <c r="H69" i="10"/>
  <c r="H74" i="10"/>
  <c r="M39" i="10"/>
  <c r="M37" i="10"/>
  <c r="M40" i="10"/>
  <c r="N2" i="10"/>
  <c r="M15" i="11"/>
  <c r="M41" i="10"/>
  <c r="M38" i="10"/>
  <c r="L42" i="10"/>
  <c r="K67" i="10"/>
  <c r="K62" i="10"/>
  <c r="K51" i="10"/>
  <c r="L50" i="10" s="1"/>
  <c r="K57" i="10"/>
  <c r="K83" i="10" s="1"/>
  <c r="N3" i="15"/>
  <c r="N12" i="10" s="1"/>
  <c r="K54" i="10"/>
  <c r="K59" i="10"/>
  <c r="K64" i="10"/>
  <c r="K45" i="10"/>
  <c r="L44" i="10" s="1"/>
  <c r="K56" i="10"/>
  <c r="K49" i="10"/>
  <c r="L48" i="10" s="1"/>
  <c r="K61" i="10"/>
  <c r="K66" i="10"/>
  <c r="O35" i="13"/>
  <c r="M1" i="10"/>
  <c r="L14" i="11"/>
  <c r="J92" i="10"/>
  <c r="J26" i="11" s="1"/>
  <c r="I12" i="12"/>
  <c r="J6" i="12"/>
  <c r="M9" i="15"/>
  <c r="K63" i="10"/>
  <c r="K68" i="10"/>
  <c r="K53" i="10"/>
  <c r="L52" i="10" s="1"/>
  <c r="K58" i="10"/>
  <c r="K47" i="10"/>
  <c r="L46" i="10" s="1"/>
  <c r="K55" i="10"/>
  <c r="K65" i="10"/>
  <c r="K60" i="10"/>
  <c r="H13" i="12"/>
  <c r="H16" i="12" s="1"/>
  <c r="K8" i="13"/>
  <c r="AJ5" i="13"/>
  <c r="AJ9" i="13"/>
  <c r="G81" i="10"/>
  <c r="G72" i="10"/>
  <c r="G77" i="10"/>
  <c r="G82" i="10"/>
  <c r="G75" i="10"/>
  <c r="G70" i="10"/>
  <c r="G90" i="10"/>
  <c r="G91" i="10"/>
  <c r="G89" i="10"/>
  <c r="G83" i="10"/>
  <c r="G78" i="10"/>
  <c r="G73" i="10"/>
  <c r="G76" i="10"/>
  <c r="G71" i="10"/>
  <c r="G84" i="10"/>
  <c r="G88" i="10"/>
  <c r="G31" i="10" l="1"/>
  <c r="M18" i="10"/>
  <c r="K87" i="10"/>
  <c r="K84" i="10"/>
  <c r="K91" i="10"/>
  <c r="K90" i="10"/>
  <c r="J83" i="10"/>
  <c r="J85" i="10" s="1"/>
  <c r="K89" i="10"/>
  <c r="K82" i="10"/>
  <c r="K88" i="10"/>
  <c r="K81" i="10"/>
  <c r="J20" i="11"/>
  <c r="J131" i="10"/>
  <c r="I19" i="11"/>
  <c r="H22" i="11"/>
  <c r="L10" i="10"/>
  <c r="J14" i="10"/>
  <c r="F31" i="10"/>
  <c r="L20" i="10"/>
  <c r="H98" i="10"/>
  <c r="J19" i="11"/>
  <c r="J29" i="10"/>
  <c r="M9" i="10"/>
  <c r="M6" i="10"/>
  <c r="M7" i="10"/>
  <c r="M8" i="10"/>
  <c r="I94" i="10"/>
  <c r="L25" i="11"/>
  <c r="J9" i="12"/>
  <c r="J11" i="12"/>
  <c r="J10" i="12"/>
  <c r="H94" i="10"/>
  <c r="G92" i="10"/>
  <c r="I22" i="11"/>
  <c r="G85" i="10"/>
  <c r="H73" i="10"/>
  <c r="H78" i="10"/>
  <c r="K80" i="10"/>
  <c r="K85" i="10" s="1"/>
  <c r="I69" i="10"/>
  <c r="I74" i="10"/>
  <c r="H72" i="10"/>
  <c r="H77" i="10"/>
  <c r="H71" i="10"/>
  <c r="H76" i="10"/>
  <c r="H70" i="10"/>
  <c r="H75" i="10"/>
  <c r="L27" i="10"/>
  <c r="L20" i="11" s="1"/>
  <c r="K24" i="10"/>
  <c r="K131" i="10"/>
  <c r="AK5" i="13"/>
  <c r="AK9" i="13"/>
  <c r="K27" i="10"/>
  <c r="J94" i="10"/>
  <c r="N37" i="10"/>
  <c r="O2" i="10"/>
  <c r="N40" i="10"/>
  <c r="N41" i="10"/>
  <c r="N15" i="11"/>
  <c r="N39" i="10"/>
  <c r="N38" i="10"/>
  <c r="M42" i="10"/>
  <c r="L63" i="10"/>
  <c r="L53" i="10"/>
  <c r="M52" i="10" s="1"/>
  <c r="L68" i="10"/>
  <c r="L58" i="10"/>
  <c r="L55" i="10"/>
  <c r="L47" i="10"/>
  <c r="M46" i="10" s="1"/>
  <c r="L60" i="10"/>
  <c r="L65" i="10"/>
  <c r="N9" i="15"/>
  <c r="I13" i="12"/>
  <c r="I16" i="12" s="1"/>
  <c r="N1" i="10"/>
  <c r="M14" i="11"/>
  <c r="K6" i="12"/>
  <c r="J12" i="12"/>
  <c r="L54" i="10"/>
  <c r="L64" i="10"/>
  <c r="L45" i="10"/>
  <c r="M44" i="10" s="1"/>
  <c r="L59" i="10"/>
  <c r="L51" i="10"/>
  <c r="M50" i="10" s="1"/>
  <c r="L62" i="10"/>
  <c r="L67" i="10"/>
  <c r="L57" i="10"/>
  <c r="K92" i="10"/>
  <c r="K26" i="11" s="1"/>
  <c r="P35" i="13"/>
  <c r="L56" i="10"/>
  <c r="L49" i="10"/>
  <c r="M48" i="10" s="1"/>
  <c r="L61" i="10"/>
  <c r="L66" i="10"/>
  <c r="O3" i="15"/>
  <c r="O12" i="10" s="1"/>
  <c r="L8" i="13"/>
  <c r="N18" i="10" l="1"/>
  <c r="L87" i="10"/>
  <c r="L80" i="10"/>
  <c r="L82" i="10"/>
  <c r="M25" i="11"/>
  <c r="J98" i="10"/>
  <c r="M10" i="10"/>
  <c r="K14" i="10"/>
  <c r="G130" i="10"/>
  <c r="G33" i="10"/>
  <c r="G24" i="11"/>
  <c r="G99" i="10"/>
  <c r="F99" i="10"/>
  <c r="F33" i="10"/>
  <c r="F130" i="10"/>
  <c r="F24" i="11"/>
  <c r="M20" i="10"/>
  <c r="K19" i="11"/>
  <c r="K29" i="10"/>
  <c r="N9" i="10"/>
  <c r="N6" i="10"/>
  <c r="N7" i="10"/>
  <c r="N8" i="10"/>
  <c r="J22" i="11"/>
  <c r="G26" i="11"/>
  <c r="G94" i="10"/>
  <c r="K9" i="12"/>
  <c r="K11" i="12"/>
  <c r="K10" i="12"/>
  <c r="L24" i="10"/>
  <c r="L131" i="10"/>
  <c r="L90" i="10"/>
  <c r="L91" i="10"/>
  <c r="L88" i="10"/>
  <c r="L84" i="10"/>
  <c r="I72" i="10"/>
  <c r="I77" i="10"/>
  <c r="I73" i="10"/>
  <c r="I78" i="10"/>
  <c r="L83" i="10"/>
  <c r="I71" i="10"/>
  <c r="I76" i="10"/>
  <c r="I70" i="10"/>
  <c r="I75" i="10"/>
  <c r="L89" i="10"/>
  <c r="L81" i="10"/>
  <c r="J74" i="10"/>
  <c r="J69" i="10"/>
  <c r="K20" i="11"/>
  <c r="AL5" i="13"/>
  <c r="AL9" i="13"/>
  <c r="G27" i="11"/>
  <c r="G100" i="10"/>
  <c r="G29" i="11" s="1"/>
  <c r="K94" i="10"/>
  <c r="O39" i="10"/>
  <c r="O15" i="11"/>
  <c r="O41" i="10"/>
  <c r="O38" i="10"/>
  <c r="O40" i="10"/>
  <c r="O37" i="10"/>
  <c r="P2" i="10"/>
  <c r="N42" i="10"/>
  <c r="M64" i="10"/>
  <c r="M45" i="10"/>
  <c r="N44" i="10" s="1"/>
  <c r="M59" i="10"/>
  <c r="M54" i="10"/>
  <c r="M61" i="10"/>
  <c r="M56" i="10"/>
  <c r="M66" i="10"/>
  <c r="M49" i="10"/>
  <c r="N48" i="10" s="1"/>
  <c r="M62" i="10"/>
  <c r="M57" i="10"/>
  <c r="M67" i="10"/>
  <c r="M51" i="10"/>
  <c r="N50" i="10" s="1"/>
  <c r="O1" i="10"/>
  <c r="N14" i="11"/>
  <c r="O9" i="15"/>
  <c r="P3" i="15"/>
  <c r="P12" i="10" s="1"/>
  <c r="J13" i="12"/>
  <c r="J16" i="12" s="1"/>
  <c r="Q35" i="13"/>
  <c r="M63" i="10"/>
  <c r="M58" i="10"/>
  <c r="M68" i="10"/>
  <c r="M53" i="10"/>
  <c r="N52" i="10" s="1"/>
  <c r="L6" i="12"/>
  <c r="K12" i="12"/>
  <c r="M47" i="10"/>
  <c r="N46" i="10" s="1"/>
  <c r="M60" i="10"/>
  <c r="M55" i="10"/>
  <c r="M65" i="10"/>
  <c r="M8" i="13"/>
  <c r="H31" i="10" l="1"/>
  <c r="O18" i="10"/>
  <c r="M87" i="10"/>
  <c r="M84" i="10"/>
  <c r="M91" i="10"/>
  <c r="M83" i="10"/>
  <c r="M90" i="10"/>
  <c r="M82" i="10"/>
  <c r="M89" i="10"/>
  <c r="M81" i="10"/>
  <c r="M88" i="10"/>
  <c r="N25" i="11"/>
  <c r="G96" i="10"/>
  <c r="F96" i="10"/>
  <c r="N10" i="10"/>
  <c r="L14" i="10"/>
  <c r="H24" i="11"/>
  <c r="H99" i="10"/>
  <c r="H33" i="10"/>
  <c r="H130" i="10"/>
  <c r="F104" i="10"/>
  <c r="F27" i="11"/>
  <c r="F100" i="10"/>
  <c r="F29" i="11" s="1"/>
  <c r="N20" i="10"/>
  <c r="L19" i="11"/>
  <c r="L29" i="10"/>
  <c r="O9" i="10"/>
  <c r="O6" i="10"/>
  <c r="O7" i="10"/>
  <c r="O8" i="10"/>
  <c r="L9" i="12"/>
  <c r="L11" i="12"/>
  <c r="L10" i="12"/>
  <c r="L92" i="10"/>
  <c r="L85" i="10"/>
  <c r="K74" i="10"/>
  <c r="K69" i="10"/>
  <c r="J70" i="10"/>
  <c r="J75" i="10"/>
  <c r="J71" i="10"/>
  <c r="J76" i="10"/>
  <c r="J72" i="10"/>
  <c r="J77" i="10"/>
  <c r="M80" i="10"/>
  <c r="M85" i="10" s="1"/>
  <c r="J73" i="10"/>
  <c r="J78" i="10"/>
  <c r="K22" i="11"/>
  <c r="M131" i="10"/>
  <c r="M27" i="10"/>
  <c r="K98" i="10"/>
  <c r="M24" i="10"/>
  <c r="AM5" i="13"/>
  <c r="AM9" i="13"/>
  <c r="N24" i="10"/>
  <c r="H100" i="10"/>
  <c r="H29" i="11" s="1"/>
  <c r="O42" i="10"/>
  <c r="P15" i="11"/>
  <c r="P40" i="10"/>
  <c r="Q2" i="10"/>
  <c r="P38" i="10"/>
  <c r="P37" i="10"/>
  <c r="P41" i="10"/>
  <c r="P39" i="10"/>
  <c r="N67" i="10"/>
  <c r="N51" i="10"/>
  <c r="O50" i="10" s="1"/>
  <c r="N57" i="10"/>
  <c r="N62" i="10"/>
  <c r="N47" i="10"/>
  <c r="O46" i="10" s="1"/>
  <c r="N60" i="10"/>
  <c r="N55" i="10"/>
  <c r="N65" i="10"/>
  <c r="N45" i="10"/>
  <c r="O44" i="10" s="1"/>
  <c r="N64" i="10"/>
  <c r="N59" i="10"/>
  <c r="N54" i="10"/>
  <c r="N61" i="10"/>
  <c r="N56" i="10"/>
  <c r="N66" i="10"/>
  <c r="N49" i="10"/>
  <c r="O48" i="10" s="1"/>
  <c r="P1" i="10"/>
  <c r="O14" i="11"/>
  <c r="P9" i="15"/>
  <c r="N58" i="10"/>
  <c r="N68" i="10"/>
  <c r="N53" i="10"/>
  <c r="O52" i="10" s="1"/>
  <c r="N63" i="10"/>
  <c r="K13" i="12"/>
  <c r="K16" i="12" s="1"/>
  <c r="M6" i="12"/>
  <c r="L12" i="12"/>
  <c r="R35" i="13"/>
  <c r="M92" i="10"/>
  <c r="M26" i="11" s="1"/>
  <c r="Q3" i="15"/>
  <c r="Q12" i="10" s="1"/>
  <c r="N8" i="13"/>
  <c r="I31" i="10" l="1"/>
  <c r="P18" i="10"/>
  <c r="N80" i="10"/>
  <c r="N87" i="10"/>
  <c r="N91" i="10"/>
  <c r="N84" i="10"/>
  <c r="N90" i="10"/>
  <c r="N83" i="10"/>
  <c r="N82" i="10"/>
  <c r="N89" i="10"/>
  <c r="N81" i="10"/>
  <c r="N88" i="10"/>
  <c r="L98" i="10"/>
  <c r="H96" i="10"/>
  <c r="H27" i="11"/>
  <c r="O10" i="10"/>
  <c r="M14" i="10"/>
  <c r="I99" i="10"/>
  <c r="I24" i="11"/>
  <c r="I33" i="10"/>
  <c r="I130" i="10"/>
  <c r="F106" i="10"/>
  <c r="G102" i="10"/>
  <c r="F33" i="11"/>
  <c r="O20" i="10"/>
  <c r="M29" i="10"/>
  <c r="P9" i="10"/>
  <c r="P6" i="10"/>
  <c r="P7" i="10"/>
  <c r="P8" i="10"/>
  <c r="L26" i="11"/>
  <c r="O25" i="11"/>
  <c r="L22" i="11"/>
  <c r="M9" i="12"/>
  <c r="M11" i="12"/>
  <c r="M10" i="12"/>
  <c r="L94" i="10"/>
  <c r="K78" i="10"/>
  <c r="K73" i="10"/>
  <c r="K77" i="10"/>
  <c r="K72" i="10"/>
  <c r="K75" i="10"/>
  <c r="K70" i="10"/>
  <c r="L74" i="10"/>
  <c r="L69" i="10"/>
  <c r="K71" i="10"/>
  <c r="K76" i="10"/>
  <c r="M20" i="11"/>
  <c r="M19" i="11"/>
  <c r="N131" i="10"/>
  <c r="N27" i="10"/>
  <c r="AN5" i="13"/>
  <c r="AP18" i="10" s="1"/>
  <c r="AN9" i="13"/>
  <c r="N85" i="10"/>
  <c r="Q40" i="10"/>
  <c r="Q38" i="10"/>
  <c r="Q37" i="10"/>
  <c r="Q39" i="10"/>
  <c r="R2" i="10"/>
  <c r="Q41" i="10"/>
  <c r="Q15" i="11"/>
  <c r="L13" i="12"/>
  <c r="L16" i="12" s="1"/>
  <c r="P42" i="10"/>
  <c r="O68" i="10"/>
  <c r="O63" i="10"/>
  <c r="O53" i="10"/>
  <c r="P52" i="10" s="1"/>
  <c r="O58" i="10"/>
  <c r="S35" i="13"/>
  <c r="O55" i="10"/>
  <c r="O65" i="10"/>
  <c r="O47" i="10"/>
  <c r="P46" i="10" s="1"/>
  <c r="O60" i="10"/>
  <c r="O57" i="10"/>
  <c r="O67" i="10"/>
  <c r="O62" i="10"/>
  <c r="O51" i="10"/>
  <c r="P50" i="10" s="1"/>
  <c r="P14" i="11"/>
  <c r="Q1" i="10"/>
  <c r="N92" i="10"/>
  <c r="R3" i="15"/>
  <c r="R12" i="10" s="1"/>
  <c r="M94" i="10"/>
  <c r="M12" i="12"/>
  <c r="N6" i="12"/>
  <c r="N19" i="11"/>
  <c r="O49" i="10"/>
  <c r="P48" i="10" s="1"/>
  <c r="O56" i="10"/>
  <c r="O61" i="10"/>
  <c r="O66" i="10"/>
  <c r="Q9" i="15"/>
  <c r="O54" i="10"/>
  <c r="O59" i="10"/>
  <c r="O64" i="10"/>
  <c r="O45" i="10"/>
  <c r="P44" i="10" s="1"/>
  <c r="O8" i="13"/>
  <c r="J31" i="10" l="1"/>
  <c r="Q18" i="10"/>
  <c r="O87" i="10"/>
  <c r="O84" i="10"/>
  <c r="O91" i="10"/>
  <c r="O90" i="10"/>
  <c r="O83" i="10"/>
  <c r="O89" i="10"/>
  <c r="O82" i="10"/>
  <c r="O88" i="10"/>
  <c r="O81" i="10"/>
  <c r="N20" i="11"/>
  <c r="P25" i="11"/>
  <c r="M22" i="11"/>
  <c r="I96" i="10"/>
  <c r="P10" i="10"/>
  <c r="N14" i="10"/>
  <c r="J99" i="10"/>
  <c r="J130" i="10"/>
  <c r="J24" i="11"/>
  <c r="J33" i="10"/>
  <c r="G31" i="11"/>
  <c r="G104" i="10"/>
  <c r="F108" i="10"/>
  <c r="F134" i="10"/>
  <c r="F35" i="11"/>
  <c r="I27" i="11"/>
  <c r="I100" i="10"/>
  <c r="I29" i="11" s="1"/>
  <c r="P20" i="10"/>
  <c r="N29" i="10"/>
  <c r="Q9" i="10"/>
  <c r="Q6" i="10"/>
  <c r="Q7" i="10"/>
  <c r="Q8" i="10"/>
  <c r="N9" i="12"/>
  <c r="N11" i="12"/>
  <c r="N10" i="12"/>
  <c r="L75" i="10"/>
  <c r="L70" i="10"/>
  <c r="L78" i="10"/>
  <c r="L73" i="10"/>
  <c r="M69" i="10"/>
  <c r="M74" i="10"/>
  <c r="L77" i="10"/>
  <c r="L72" i="10"/>
  <c r="O80" i="10"/>
  <c r="O85" i="10" s="1"/>
  <c r="N26" i="11"/>
  <c r="L76" i="10"/>
  <c r="L71" i="10"/>
  <c r="O131" i="10"/>
  <c r="M98" i="10"/>
  <c r="O27" i="10"/>
  <c r="O24" i="10"/>
  <c r="AO5" i="13"/>
  <c r="AO9" i="13"/>
  <c r="P131" i="10"/>
  <c r="Q42" i="10"/>
  <c r="R15" i="11"/>
  <c r="R39" i="10"/>
  <c r="R41" i="10"/>
  <c r="R37" i="10"/>
  <c r="R38" i="10"/>
  <c r="R40" i="10"/>
  <c r="S2" i="10"/>
  <c r="P49" i="10"/>
  <c r="Q48" i="10" s="1"/>
  <c r="P61" i="10"/>
  <c r="P66" i="10"/>
  <c r="P56" i="10"/>
  <c r="P59" i="10"/>
  <c r="P54" i="10"/>
  <c r="P45" i="10"/>
  <c r="Q44" i="10" s="1"/>
  <c r="P64" i="10"/>
  <c r="P55" i="10"/>
  <c r="P65" i="10"/>
  <c r="P60" i="10"/>
  <c r="P47" i="10"/>
  <c r="Q46" i="10" s="1"/>
  <c r="T35" i="13"/>
  <c r="P58" i="10"/>
  <c r="P53" i="10"/>
  <c r="Q52" i="10" s="1"/>
  <c r="P63" i="10"/>
  <c r="P68" i="10"/>
  <c r="R9" i="15"/>
  <c r="S3" i="15"/>
  <c r="S12" i="10" s="1"/>
  <c r="N94" i="10"/>
  <c r="N12" i="12"/>
  <c r="O6" i="12"/>
  <c r="P51" i="10"/>
  <c r="Q50" i="10" s="1"/>
  <c r="P67" i="10"/>
  <c r="P57" i="10"/>
  <c r="P62" i="10"/>
  <c r="O92" i="10"/>
  <c r="M13" i="12"/>
  <c r="M16" i="12" s="1"/>
  <c r="R1" i="10"/>
  <c r="Q14" i="11"/>
  <c r="P8" i="13"/>
  <c r="K31" i="10" l="1"/>
  <c r="R18" i="10"/>
  <c r="P80" i="10"/>
  <c r="P87" i="10"/>
  <c r="P90" i="10"/>
  <c r="P83" i="10"/>
  <c r="P82" i="10"/>
  <c r="P88" i="10"/>
  <c r="P81" i="10"/>
  <c r="O20" i="11"/>
  <c r="Q25" i="11"/>
  <c r="O26" i="11"/>
  <c r="N98" i="10"/>
  <c r="J96" i="10"/>
  <c r="Q10" i="10"/>
  <c r="O14" i="10"/>
  <c r="K33" i="10"/>
  <c r="K24" i="11"/>
  <c r="K99" i="10"/>
  <c r="K130" i="10"/>
  <c r="F37" i="11"/>
  <c r="F111" i="10"/>
  <c r="F115" i="10"/>
  <c r="G106" i="10"/>
  <c r="H102" i="10"/>
  <c r="G33" i="11"/>
  <c r="G108" i="10"/>
  <c r="J27" i="11"/>
  <c r="J100" i="10"/>
  <c r="J29" i="11" s="1"/>
  <c r="Q20" i="10"/>
  <c r="O19" i="11"/>
  <c r="O29" i="10"/>
  <c r="R9" i="10"/>
  <c r="R6" i="10"/>
  <c r="R7" i="10"/>
  <c r="R8" i="10"/>
  <c r="O9" i="12"/>
  <c r="O11" i="12"/>
  <c r="O10" i="12"/>
  <c r="K27" i="11"/>
  <c r="P84" i="10"/>
  <c r="P85" i="10" s="1"/>
  <c r="P91" i="10"/>
  <c r="M72" i="10"/>
  <c r="M77" i="10"/>
  <c r="N74" i="10"/>
  <c r="N69" i="10"/>
  <c r="M75" i="10"/>
  <c r="M70" i="10"/>
  <c r="P89" i="10"/>
  <c r="M76" i="10"/>
  <c r="M71" i="10"/>
  <c r="M78" i="10"/>
  <c r="M73" i="10"/>
  <c r="N22" i="11"/>
  <c r="K100" i="10"/>
  <c r="K29" i="11" s="1"/>
  <c r="P27" i="10"/>
  <c r="P24" i="10"/>
  <c r="AP5" i="13"/>
  <c r="AP9" i="13"/>
  <c r="AQ18" i="10"/>
  <c r="AQ31" i="10" s="1"/>
  <c r="AQ24" i="11" s="1"/>
  <c r="Q24" i="10"/>
  <c r="N13" i="12"/>
  <c r="N16" i="12" s="1"/>
  <c r="S39" i="10"/>
  <c r="S15" i="11"/>
  <c r="S41" i="10"/>
  <c r="S40" i="10"/>
  <c r="S38" i="10"/>
  <c r="S37" i="10"/>
  <c r="T2" i="10"/>
  <c r="R42" i="10"/>
  <c r="Q62" i="10"/>
  <c r="Q57" i="10"/>
  <c r="Q51" i="10"/>
  <c r="R50" i="10" s="1"/>
  <c r="Q67" i="10"/>
  <c r="Q47" i="10"/>
  <c r="R46" i="10" s="1"/>
  <c r="Q60" i="10"/>
  <c r="Q55" i="10"/>
  <c r="Q65" i="10"/>
  <c r="Q64" i="10"/>
  <c r="Q59" i="10"/>
  <c r="Q45" i="10"/>
  <c r="R44" i="10" s="1"/>
  <c r="Q54" i="10"/>
  <c r="S9" i="15"/>
  <c r="U35" i="13"/>
  <c r="Q53" i="10"/>
  <c r="R52" i="10" s="1"/>
  <c r="Q63" i="10"/>
  <c r="Q68" i="10"/>
  <c r="Q58" i="10"/>
  <c r="S1" i="10"/>
  <c r="R14" i="11"/>
  <c r="P6" i="12"/>
  <c r="O12" i="12"/>
  <c r="O94" i="10"/>
  <c r="Q49" i="10"/>
  <c r="R48" i="10" s="1"/>
  <c r="Q66" i="10"/>
  <c r="Q56" i="10"/>
  <c r="Q61" i="10"/>
  <c r="T3" i="15"/>
  <c r="T12" i="10" s="1"/>
  <c r="Q8" i="13"/>
  <c r="L31" i="10" l="1"/>
  <c r="S18" i="10"/>
  <c r="Q80" i="10"/>
  <c r="Q87" i="10"/>
  <c r="G118" i="10"/>
  <c r="Q84" i="10"/>
  <c r="Q91" i="10"/>
  <c r="Q83" i="10"/>
  <c r="Q90" i="10"/>
  <c r="Q89" i="10"/>
  <c r="Q82" i="10"/>
  <c r="Q81" i="10"/>
  <c r="Q88" i="10"/>
  <c r="P20" i="11"/>
  <c r="R25" i="11"/>
  <c r="K96" i="10"/>
  <c r="F40" i="11"/>
  <c r="F43" i="11"/>
  <c r="R10" i="10"/>
  <c r="P14" i="10"/>
  <c r="L24" i="11"/>
  <c r="L33" i="10"/>
  <c r="L130" i="10"/>
  <c r="L99" i="10"/>
  <c r="G37" i="11"/>
  <c r="G115" i="10"/>
  <c r="G111" i="10"/>
  <c r="G46" i="11"/>
  <c r="H104" i="10"/>
  <c r="H31" i="11"/>
  <c r="G134" i="10"/>
  <c r="G35" i="11"/>
  <c r="R20" i="10"/>
  <c r="P19" i="11"/>
  <c r="P29" i="10"/>
  <c r="S9" i="10"/>
  <c r="S6" i="10"/>
  <c r="S7" i="10"/>
  <c r="S8" i="10"/>
  <c r="P9" i="12"/>
  <c r="P11" i="12"/>
  <c r="P10" i="12"/>
  <c r="P92" i="10"/>
  <c r="O74" i="10"/>
  <c r="O69" i="10"/>
  <c r="N78" i="10"/>
  <c r="N73" i="10"/>
  <c r="N76" i="10"/>
  <c r="N71" i="10"/>
  <c r="N75" i="10"/>
  <c r="N70" i="10"/>
  <c r="N77" i="10"/>
  <c r="N72" i="10"/>
  <c r="O98" i="10"/>
  <c r="R27" i="10"/>
  <c r="R20" i="11" s="1"/>
  <c r="O22" i="11"/>
  <c r="Q27" i="10"/>
  <c r="Q131" i="10"/>
  <c r="AQ5" i="13"/>
  <c r="AQ9" i="13"/>
  <c r="L100" i="10"/>
  <c r="L29" i="11" s="1"/>
  <c r="T39" i="10"/>
  <c r="T40" i="10"/>
  <c r="T41" i="10"/>
  <c r="T38" i="10"/>
  <c r="T37" i="10"/>
  <c r="U2" i="10"/>
  <c r="T15" i="11"/>
  <c r="O13" i="12"/>
  <c r="O16" i="12" s="1"/>
  <c r="S42" i="10"/>
  <c r="R56" i="10"/>
  <c r="R66" i="10"/>
  <c r="R49" i="10"/>
  <c r="S48" i="10" s="1"/>
  <c r="R61" i="10"/>
  <c r="R47" i="10"/>
  <c r="S46" i="10" s="1"/>
  <c r="R65" i="10"/>
  <c r="R60" i="10"/>
  <c r="R55" i="10"/>
  <c r="R59" i="10"/>
  <c r="R54" i="10"/>
  <c r="R64" i="10"/>
  <c r="R45" i="10"/>
  <c r="S44" i="10" s="1"/>
  <c r="T9" i="15"/>
  <c r="Q92" i="10"/>
  <c r="Q26" i="11" s="1"/>
  <c r="T1" i="10"/>
  <c r="S14" i="11"/>
  <c r="Q19" i="11"/>
  <c r="P12" i="12"/>
  <c r="Q6" i="12"/>
  <c r="R53" i="10"/>
  <c r="S52" i="10" s="1"/>
  <c r="R58" i="10"/>
  <c r="R68" i="10"/>
  <c r="R63" i="10"/>
  <c r="V35" i="13"/>
  <c r="Q85" i="10"/>
  <c r="U3" i="15"/>
  <c r="U12" i="10" s="1"/>
  <c r="R57" i="10"/>
  <c r="R67" i="10"/>
  <c r="R51" i="10"/>
  <c r="S50" i="10" s="1"/>
  <c r="R62" i="10"/>
  <c r="R8" i="13"/>
  <c r="M31" i="10" l="1"/>
  <c r="T18" i="10"/>
  <c r="AL31" i="10"/>
  <c r="AL24" i="11" s="1"/>
  <c r="AR18" i="10"/>
  <c r="AR31" i="10" s="1"/>
  <c r="AR24" i="11" s="1"/>
  <c r="R87" i="10"/>
  <c r="R91" i="10"/>
  <c r="R84" i="10"/>
  <c r="R90" i="10"/>
  <c r="R83" i="10"/>
  <c r="R82" i="10"/>
  <c r="R81" i="10"/>
  <c r="R88" i="10"/>
  <c r="Q29" i="10"/>
  <c r="S25" i="11"/>
  <c r="P26" i="11"/>
  <c r="P98" i="10"/>
  <c r="L96" i="10"/>
  <c r="L27" i="11"/>
  <c r="G40" i="11"/>
  <c r="G43" i="11"/>
  <c r="S10" i="10"/>
  <c r="Q14" i="10"/>
  <c r="M24" i="11"/>
  <c r="M33" i="10"/>
  <c r="M99" i="10"/>
  <c r="M130" i="10"/>
  <c r="I102" i="10"/>
  <c r="H33" i="11"/>
  <c r="H106" i="10"/>
  <c r="H108" i="10"/>
  <c r="AR5" i="13"/>
  <c r="AR9" i="13"/>
  <c r="AO31" i="10"/>
  <c r="AO24" i="11" s="1"/>
  <c r="S20" i="10"/>
  <c r="T9" i="10"/>
  <c r="T6" i="10"/>
  <c r="T7" i="10"/>
  <c r="T8" i="10"/>
  <c r="P94" i="10"/>
  <c r="R24" i="10"/>
  <c r="Q9" i="12"/>
  <c r="Q11" i="12"/>
  <c r="Q10" i="12"/>
  <c r="O70" i="10"/>
  <c r="O75" i="10"/>
  <c r="O76" i="10"/>
  <c r="O71" i="10"/>
  <c r="R80" i="10"/>
  <c r="R85" i="10" s="1"/>
  <c r="R89" i="10"/>
  <c r="R92" i="10" s="1"/>
  <c r="O78" i="10"/>
  <c r="O73" i="10"/>
  <c r="P74" i="10"/>
  <c r="P69" i="10"/>
  <c r="O77" i="10"/>
  <c r="O72" i="10"/>
  <c r="P22" i="11"/>
  <c r="R131" i="10"/>
  <c r="S24" i="10"/>
  <c r="Q20" i="11"/>
  <c r="Q98" i="10"/>
  <c r="M27" i="11"/>
  <c r="P13" i="12"/>
  <c r="P16" i="12" s="1"/>
  <c r="Q94" i="10"/>
  <c r="U38" i="10"/>
  <c r="V2" i="10"/>
  <c r="U15" i="11"/>
  <c r="U39" i="10"/>
  <c r="U37" i="10"/>
  <c r="U41" i="10"/>
  <c r="U40" i="10"/>
  <c r="T42" i="10"/>
  <c r="S59" i="10"/>
  <c r="S64" i="10"/>
  <c r="S45" i="10"/>
  <c r="T44" i="10" s="1"/>
  <c r="S54" i="10"/>
  <c r="S51" i="10"/>
  <c r="T50" i="10" s="1"/>
  <c r="S57" i="10"/>
  <c r="S67" i="10"/>
  <c r="S62" i="10"/>
  <c r="S63" i="10"/>
  <c r="S68" i="10"/>
  <c r="S53" i="10"/>
  <c r="T52" i="10" s="1"/>
  <c r="S58" i="10"/>
  <c r="W35" i="13"/>
  <c r="S65" i="10"/>
  <c r="S60" i="10"/>
  <c r="S47" i="10"/>
  <c r="T46" i="10" s="1"/>
  <c r="S55" i="10"/>
  <c r="U9" i="15"/>
  <c r="V3" i="15"/>
  <c r="V12" i="10" s="1"/>
  <c r="Q12" i="12"/>
  <c r="R6" i="12"/>
  <c r="S66" i="10"/>
  <c r="S61" i="10"/>
  <c r="S49" i="10"/>
  <c r="T48" i="10" s="1"/>
  <c r="S56" i="10"/>
  <c r="U1" i="10"/>
  <c r="T14" i="11"/>
  <c r="S8" i="13"/>
  <c r="N31" i="10" l="1"/>
  <c r="U18" i="10"/>
  <c r="AP31" i="10"/>
  <c r="AP24" i="11" s="1"/>
  <c r="AS18" i="10"/>
  <c r="AS31" i="10" s="1"/>
  <c r="S80" i="10"/>
  <c r="S87" i="10"/>
  <c r="S84" i="10"/>
  <c r="S91" i="10"/>
  <c r="S90" i="10"/>
  <c r="S83" i="10"/>
  <c r="S82" i="10"/>
  <c r="S89" i="10"/>
  <c r="S81" i="10"/>
  <c r="S88" i="10"/>
  <c r="R29" i="10"/>
  <c r="T25" i="11"/>
  <c r="R26" i="11"/>
  <c r="M96" i="10"/>
  <c r="M100" i="10"/>
  <c r="M29" i="11" s="1"/>
  <c r="AM31" i="10"/>
  <c r="AM24" i="11" s="1"/>
  <c r="AN31" i="10"/>
  <c r="AN24" i="11" s="1"/>
  <c r="T10" i="10"/>
  <c r="R14" i="10"/>
  <c r="N24" i="11"/>
  <c r="N130" i="10"/>
  <c r="N99" i="10"/>
  <c r="N33" i="10"/>
  <c r="H115" i="10"/>
  <c r="H37" i="11"/>
  <c r="H118" i="10"/>
  <c r="H46" i="11" s="1"/>
  <c r="H111" i="10"/>
  <c r="H35" i="11"/>
  <c r="H134" i="10"/>
  <c r="I104" i="10"/>
  <c r="I31" i="11"/>
  <c r="T20" i="10"/>
  <c r="U9" i="10"/>
  <c r="U6" i="10"/>
  <c r="U7" i="10"/>
  <c r="U8" i="10"/>
  <c r="R19" i="11"/>
  <c r="R9" i="12"/>
  <c r="R11" i="12"/>
  <c r="R10" i="12"/>
  <c r="P77" i="10"/>
  <c r="P72" i="10"/>
  <c r="P78" i="10"/>
  <c r="P73" i="10"/>
  <c r="P71" i="10"/>
  <c r="P76" i="10"/>
  <c r="Q74" i="10"/>
  <c r="Q69" i="10"/>
  <c r="P75" i="10"/>
  <c r="P70" i="10"/>
  <c r="S131" i="10"/>
  <c r="S27" i="10"/>
  <c r="Q22" i="11"/>
  <c r="T27" i="10"/>
  <c r="T20" i="11" s="1"/>
  <c r="N100" i="10"/>
  <c r="N29" i="11" s="1"/>
  <c r="U42" i="10"/>
  <c r="V38" i="10"/>
  <c r="V40" i="10"/>
  <c r="V37" i="10"/>
  <c r="V39" i="10"/>
  <c r="W2" i="10"/>
  <c r="V15" i="11"/>
  <c r="V41" i="10"/>
  <c r="T59" i="10"/>
  <c r="T54" i="10"/>
  <c r="T45" i="10"/>
  <c r="U44" i="10" s="1"/>
  <c r="T64" i="10"/>
  <c r="T61" i="10"/>
  <c r="T56" i="10"/>
  <c r="T49" i="10"/>
  <c r="U48" i="10" s="1"/>
  <c r="T66" i="10"/>
  <c r="R94" i="10"/>
  <c r="Q13" i="12"/>
  <c r="Q16" i="12" s="1"/>
  <c r="S19" i="11"/>
  <c r="S6" i="12"/>
  <c r="R12" i="12"/>
  <c r="W3" i="15"/>
  <c r="W12" i="10" s="1"/>
  <c r="T53" i="10"/>
  <c r="U52" i="10" s="1"/>
  <c r="T63" i="10"/>
  <c r="T58" i="10"/>
  <c r="T68" i="10"/>
  <c r="T55" i="10"/>
  <c r="T65" i="10"/>
  <c r="T47" i="10"/>
  <c r="U46" i="10" s="1"/>
  <c r="T60" i="10"/>
  <c r="T62" i="10"/>
  <c r="T57" i="10"/>
  <c r="T51" i="10"/>
  <c r="U50" i="10" s="1"/>
  <c r="T67" i="10"/>
  <c r="R98" i="10"/>
  <c r="R22" i="11"/>
  <c r="V9" i="15"/>
  <c r="X35" i="13"/>
  <c r="V1" i="10"/>
  <c r="U14" i="11"/>
  <c r="S85" i="10"/>
  <c r="S92" i="10"/>
  <c r="T8" i="13"/>
  <c r="O31" i="10" l="1"/>
  <c r="V18" i="10"/>
  <c r="T80" i="10"/>
  <c r="T87" i="10"/>
  <c r="T84" i="10"/>
  <c r="T91" i="10"/>
  <c r="T83" i="10"/>
  <c r="T90" i="10"/>
  <c r="T82" i="10"/>
  <c r="T89" i="10"/>
  <c r="T88" i="10"/>
  <c r="T81" i="10"/>
  <c r="S20" i="11"/>
  <c r="U25" i="11"/>
  <c r="S26" i="11"/>
  <c r="N96" i="10"/>
  <c r="N27" i="11"/>
  <c r="H40" i="11"/>
  <c r="H43" i="11"/>
  <c r="U10" i="10"/>
  <c r="S14" i="10"/>
  <c r="I33" i="11"/>
  <c r="J102" i="10"/>
  <c r="I106" i="10"/>
  <c r="I108" i="10"/>
  <c r="O130" i="10"/>
  <c r="O33" i="10"/>
  <c r="O99" i="10"/>
  <c r="O24" i="11"/>
  <c r="U20" i="10"/>
  <c r="S29" i="10"/>
  <c r="V9" i="10"/>
  <c r="V6" i="10"/>
  <c r="V7" i="10"/>
  <c r="V8" i="10"/>
  <c r="S9" i="12"/>
  <c r="S11" i="12"/>
  <c r="S10" i="12"/>
  <c r="Q75" i="10"/>
  <c r="Q70" i="10"/>
  <c r="Q77" i="10"/>
  <c r="Q72" i="10"/>
  <c r="R74" i="10"/>
  <c r="R69" i="10"/>
  <c r="Q76" i="10"/>
  <c r="Q71" i="10"/>
  <c r="Q78" i="10"/>
  <c r="Q73" i="10"/>
  <c r="U24" i="10"/>
  <c r="T24" i="10"/>
  <c r="T131" i="10"/>
  <c r="O27" i="11"/>
  <c r="V42" i="10"/>
  <c r="W38" i="10"/>
  <c r="W37" i="10"/>
  <c r="W39" i="10"/>
  <c r="X2" i="10"/>
  <c r="W40" i="10"/>
  <c r="W15" i="11"/>
  <c r="W41" i="10"/>
  <c r="U64" i="10"/>
  <c r="U45" i="10"/>
  <c r="V44" i="10" s="1"/>
  <c r="U59" i="10"/>
  <c r="U54" i="10"/>
  <c r="S12" i="12"/>
  <c r="T6" i="12"/>
  <c r="U55" i="10"/>
  <c r="U65" i="10"/>
  <c r="U47" i="10"/>
  <c r="V46" i="10" s="1"/>
  <c r="U60" i="10"/>
  <c r="U63" i="10"/>
  <c r="U58" i="10"/>
  <c r="U53" i="10"/>
  <c r="V52" i="10" s="1"/>
  <c r="U68" i="10"/>
  <c r="Y35" i="13"/>
  <c r="R13" i="12"/>
  <c r="R16" i="12" s="1"/>
  <c r="T85" i="10"/>
  <c r="S94" i="10"/>
  <c r="V14" i="11"/>
  <c r="W1" i="10"/>
  <c r="W9" i="15"/>
  <c r="T92" i="10"/>
  <c r="U51" i="10"/>
  <c r="V50" i="10" s="1"/>
  <c r="U62" i="10"/>
  <c r="U57" i="10"/>
  <c r="U67" i="10"/>
  <c r="U66" i="10"/>
  <c r="U49" i="10"/>
  <c r="V48" i="10" s="1"/>
  <c r="U61" i="10"/>
  <c r="U56" i="10"/>
  <c r="X3" i="15"/>
  <c r="X12" i="10" s="1"/>
  <c r="U8" i="13"/>
  <c r="P31" i="10" l="1"/>
  <c r="W18" i="10"/>
  <c r="U80" i="10"/>
  <c r="U87" i="10"/>
  <c r="U84" i="10"/>
  <c r="U91" i="10"/>
  <c r="U83" i="10"/>
  <c r="U90" i="10"/>
  <c r="U82" i="10"/>
  <c r="U89" i="10"/>
  <c r="U88" i="10"/>
  <c r="U81" i="10"/>
  <c r="T29" i="10"/>
  <c r="V25" i="11"/>
  <c r="T26" i="11"/>
  <c r="S98" i="10"/>
  <c r="O96" i="10"/>
  <c r="O100" i="10"/>
  <c r="O29" i="11" s="1"/>
  <c r="V10" i="10"/>
  <c r="T14" i="10"/>
  <c r="I118" i="10"/>
  <c r="I46" i="11" s="1"/>
  <c r="I37" i="11"/>
  <c r="I115" i="10"/>
  <c r="I111" i="10"/>
  <c r="I134" i="10"/>
  <c r="I35" i="11"/>
  <c r="J31" i="11"/>
  <c r="J104" i="10"/>
  <c r="P24" i="11"/>
  <c r="P33" i="10"/>
  <c r="P130" i="10"/>
  <c r="P99" i="10"/>
  <c r="V20" i="10"/>
  <c r="W9" i="10"/>
  <c r="W6" i="10"/>
  <c r="W7" i="10"/>
  <c r="W8" i="10"/>
  <c r="T9" i="12"/>
  <c r="T11" i="12"/>
  <c r="T10" i="12"/>
  <c r="S22" i="11"/>
  <c r="U131" i="10"/>
  <c r="U27" i="10"/>
  <c r="R76" i="10"/>
  <c r="R71" i="10"/>
  <c r="R77" i="10"/>
  <c r="R72" i="10"/>
  <c r="R75" i="10"/>
  <c r="R70" i="10"/>
  <c r="R78" i="10"/>
  <c r="R73" i="10"/>
  <c r="S74" i="10"/>
  <c r="S69" i="10"/>
  <c r="T19" i="11"/>
  <c r="V131" i="10"/>
  <c r="P27" i="11"/>
  <c r="W42" i="10"/>
  <c r="X38" i="10"/>
  <c r="X41" i="10"/>
  <c r="X37" i="10"/>
  <c r="X15" i="11"/>
  <c r="X39" i="10"/>
  <c r="X40" i="10"/>
  <c r="Y2" i="10"/>
  <c r="V59" i="10"/>
  <c r="V54" i="10"/>
  <c r="V64" i="10"/>
  <c r="V45" i="10"/>
  <c r="W44" i="10" s="1"/>
  <c r="V62" i="10"/>
  <c r="V57" i="10"/>
  <c r="V51" i="10"/>
  <c r="W50" i="10" s="1"/>
  <c r="V67" i="10"/>
  <c r="V58" i="10"/>
  <c r="V68" i="10"/>
  <c r="V53" i="10"/>
  <c r="W52" i="10" s="1"/>
  <c r="V63" i="10"/>
  <c r="U19" i="11"/>
  <c r="S13" i="12"/>
  <c r="S16" i="12" s="1"/>
  <c r="X9" i="15"/>
  <c r="V61" i="10"/>
  <c r="V56" i="10"/>
  <c r="V66" i="10"/>
  <c r="V49" i="10"/>
  <c r="W48" i="10" s="1"/>
  <c r="Y3" i="15"/>
  <c r="Y12" i="10" s="1"/>
  <c r="X1" i="10"/>
  <c r="W14" i="11"/>
  <c r="T94" i="10"/>
  <c r="Z35" i="13"/>
  <c r="T98" i="10"/>
  <c r="T22" i="11"/>
  <c r="U6" i="12"/>
  <c r="T12" i="12"/>
  <c r="U85" i="10"/>
  <c r="V47" i="10"/>
  <c r="W46" i="10" s="1"/>
  <c r="V60" i="10"/>
  <c r="V55" i="10"/>
  <c r="V65" i="10"/>
  <c r="U92" i="10"/>
  <c r="V8" i="13"/>
  <c r="Q31" i="10" l="1"/>
  <c r="X18" i="10"/>
  <c r="V80" i="10"/>
  <c r="V87" i="10"/>
  <c r="V91" i="10"/>
  <c r="V84" i="10"/>
  <c r="V83" i="10"/>
  <c r="V90" i="10"/>
  <c r="V82" i="10"/>
  <c r="V89" i="10"/>
  <c r="V81" i="10"/>
  <c r="V88" i="10"/>
  <c r="U20" i="11"/>
  <c r="W25" i="11"/>
  <c r="U26" i="11"/>
  <c r="P96" i="10"/>
  <c r="P100" i="10"/>
  <c r="P29" i="11" s="1"/>
  <c r="I40" i="11"/>
  <c r="I43" i="11"/>
  <c r="W10" i="10"/>
  <c r="U14" i="10"/>
  <c r="J106" i="10"/>
  <c r="K102" i="10"/>
  <c r="J33" i="11"/>
  <c r="J108" i="10"/>
  <c r="Q99" i="10"/>
  <c r="Q130" i="10"/>
  <c r="Q24" i="11"/>
  <c r="Q33" i="10"/>
  <c r="W20" i="10"/>
  <c r="U29" i="10"/>
  <c r="X9" i="10"/>
  <c r="X6" i="10"/>
  <c r="X7" i="10"/>
  <c r="X8" i="10"/>
  <c r="U9" i="12"/>
  <c r="U11" i="12"/>
  <c r="U10" i="12"/>
  <c r="T74" i="10"/>
  <c r="T69" i="10"/>
  <c r="S77" i="10"/>
  <c r="S72" i="10"/>
  <c r="S78" i="10"/>
  <c r="S73" i="10"/>
  <c r="S75" i="10"/>
  <c r="S70" i="10"/>
  <c r="S76" i="10"/>
  <c r="S71" i="10"/>
  <c r="W24" i="10"/>
  <c r="V27" i="10"/>
  <c r="V24" i="10"/>
  <c r="X42" i="10"/>
  <c r="T13" i="12"/>
  <c r="T16" i="12" s="1"/>
  <c r="U94" i="10"/>
  <c r="Y37" i="10"/>
  <c r="Y38" i="10"/>
  <c r="Y40" i="10"/>
  <c r="Z2" i="10"/>
  <c r="Y39" i="10"/>
  <c r="Y41" i="10"/>
  <c r="Y15" i="11"/>
  <c r="W47" i="10"/>
  <c r="X46" i="10" s="1"/>
  <c r="W65" i="10"/>
  <c r="W60" i="10"/>
  <c r="W55" i="10"/>
  <c r="V6" i="12"/>
  <c r="U12" i="12"/>
  <c r="W56" i="10"/>
  <c r="W61" i="10"/>
  <c r="W66" i="10"/>
  <c r="W49" i="10"/>
  <c r="X48" i="10" s="1"/>
  <c r="Y1" i="10"/>
  <c r="X14" i="11"/>
  <c r="V92" i="10"/>
  <c r="W59" i="10"/>
  <c r="W64" i="10"/>
  <c r="W45" i="10"/>
  <c r="X44" i="10" s="1"/>
  <c r="W54" i="10"/>
  <c r="W51" i="10"/>
  <c r="X50" i="10" s="1"/>
  <c r="W57" i="10"/>
  <c r="W67" i="10"/>
  <c r="W62" i="10"/>
  <c r="Z3" i="15"/>
  <c r="Z12" i="10" s="1"/>
  <c r="AA35" i="13"/>
  <c r="W58" i="10"/>
  <c r="W68" i="10"/>
  <c r="W63" i="10"/>
  <c r="W53" i="10"/>
  <c r="X52" i="10" s="1"/>
  <c r="Y9" i="15"/>
  <c r="V85" i="10"/>
  <c r="W8" i="13"/>
  <c r="R31" i="10" l="1"/>
  <c r="Y18" i="10"/>
  <c r="W80" i="10"/>
  <c r="W87" i="10"/>
  <c r="W91" i="10"/>
  <c r="W84" i="10"/>
  <c r="W90" i="10"/>
  <c r="W83" i="10"/>
  <c r="W89" i="10"/>
  <c r="W82" i="10"/>
  <c r="W81" i="10"/>
  <c r="W88" i="10"/>
  <c r="V20" i="11"/>
  <c r="X25" i="11"/>
  <c r="V26" i="11"/>
  <c r="U98" i="10"/>
  <c r="Q96" i="10"/>
  <c r="X10" i="10"/>
  <c r="V14" i="10"/>
  <c r="J118" i="10"/>
  <c r="J46" i="11" s="1"/>
  <c r="J115" i="10"/>
  <c r="J37" i="11"/>
  <c r="J111" i="10"/>
  <c r="K31" i="11"/>
  <c r="K104" i="10"/>
  <c r="J35" i="11"/>
  <c r="J134" i="10"/>
  <c r="R99" i="10"/>
  <c r="R24" i="11"/>
  <c r="R130" i="10"/>
  <c r="R33" i="10"/>
  <c r="Q27" i="11"/>
  <c r="Q100" i="10"/>
  <c r="Q29" i="11" s="1"/>
  <c r="X20" i="10"/>
  <c r="V19" i="11"/>
  <c r="V29" i="10"/>
  <c r="Y9" i="10"/>
  <c r="Y6" i="10"/>
  <c r="Y7" i="10"/>
  <c r="Y8" i="10"/>
  <c r="U22" i="11"/>
  <c r="W27" i="10"/>
  <c r="V9" i="12"/>
  <c r="V11" i="12"/>
  <c r="V10" i="12"/>
  <c r="W131" i="10"/>
  <c r="T76" i="10"/>
  <c r="T71" i="10"/>
  <c r="T78" i="10"/>
  <c r="T73" i="10"/>
  <c r="T77" i="10"/>
  <c r="T72" i="10"/>
  <c r="U74" i="10"/>
  <c r="U69" i="10"/>
  <c r="T75" i="10"/>
  <c r="T70" i="10"/>
  <c r="X24" i="10"/>
  <c r="Z15" i="11"/>
  <c r="Z39" i="10"/>
  <c r="Z41" i="10"/>
  <c r="Z40" i="10"/>
  <c r="Z37" i="10"/>
  <c r="AA2" i="10"/>
  <c r="Z38" i="10"/>
  <c r="V94" i="10"/>
  <c r="Y42" i="10"/>
  <c r="X54" i="10"/>
  <c r="X59" i="10"/>
  <c r="X64" i="10"/>
  <c r="X45" i="10"/>
  <c r="Y44" i="10" s="1"/>
  <c r="X57" i="10"/>
  <c r="X51" i="10"/>
  <c r="Y50" i="10" s="1"/>
  <c r="X67" i="10"/>
  <c r="X62" i="10"/>
  <c r="Z9" i="15"/>
  <c r="W85" i="10"/>
  <c r="W92" i="10"/>
  <c r="X55" i="10"/>
  <c r="X65" i="10"/>
  <c r="X47" i="10"/>
  <c r="Y46" i="10" s="1"/>
  <c r="X60" i="10"/>
  <c r="W19" i="11"/>
  <c r="U13" i="12"/>
  <c r="U16" i="12" s="1"/>
  <c r="X63" i="10"/>
  <c r="X68" i="10"/>
  <c r="X53" i="10"/>
  <c r="Y52" i="10" s="1"/>
  <c r="X58" i="10"/>
  <c r="W6" i="12"/>
  <c r="V12" i="12"/>
  <c r="AA3" i="15"/>
  <c r="AA12" i="10" s="1"/>
  <c r="AB35" i="13"/>
  <c r="X61" i="10"/>
  <c r="X49" i="10"/>
  <c r="Y48" i="10" s="1"/>
  <c r="X56" i="10"/>
  <c r="X66" i="10"/>
  <c r="Z1" i="10"/>
  <c r="Y14" i="11"/>
  <c r="X8" i="13"/>
  <c r="S31" i="10" l="1"/>
  <c r="Z18" i="10"/>
  <c r="X87" i="10"/>
  <c r="X80" i="10"/>
  <c r="X84" i="10"/>
  <c r="X91" i="10"/>
  <c r="X90" i="10"/>
  <c r="X83" i="10"/>
  <c r="X82" i="10"/>
  <c r="X89" i="10"/>
  <c r="X88" i="10"/>
  <c r="X81" i="10"/>
  <c r="W20" i="11"/>
  <c r="Y25" i="11"/>
  <c r="W26" i="11"/>
  <c r="V98" i="10"/>
  <c r="R96" i="10"/>
  <c r="J40" i="11"/>
  <c r="J43" i="11"/>
  <c r="Y10" i="10"/>
  <c r="W14" i="10"/>
  <c r="L102" i="10"/>
  <c r="K33" i="11"/>
  <c r="K106" i="10"/>
  <c r="K108" i="10"/>
  <c r="S130" i="10"/>
  <c r="S33" i="10"/>
  <c r="S24" i="11"/>
  <c r="S99" i="10"/>
  <c r="R27" i="11"/>
  <c r="R100" i="10"/>
  <c r="R29" i="11" s="1"/>
  <c r="Y20" i="10"/>
  <c r="W29" i="10"/>
  <c r="Z9" i="10"/>
  <c r="Z6" i="10"/>
  <c r="Z7" i="10"/>
  <c r="Z8" i="10"/>
  <c r="X27" i="10"/>
  <c r="W9" i="12"/>
  <c r="W11" i="12"/>
  <c r="W10" i="12"/>
  <c r="V22" i="11"/>
  <c r="U77" i="10"/>
  <c r="U72" i="10"/>
  <c r="U76" i="10"/>
  <c r="U71" i="10"/>
  <c r="U75" i="10"/>
  <c r="U70" i="10"/>
  <c r="V74" i="10"/>
  <c r="V69" i="10"/>
  <c r="U78" i="10"/>
  <c r="U73" i="10"/>
  <c r="X131" i="10"/>
  <c r="S100" i="10"/>
  <c r="S29" i="11" s="1"/>
  <c r="W94" i="10"/>
  <c r="X92" i="10"/>
  <c r="AA40" i="10"/>
  <c r="AA37" i="10"/>
  <c r="AA15" i="11"/>
  <c r="AA41" i="10"/>
  <c r="AB2" i="10"/>
  <c r="AA38" i="10"/>
  <c r="AA39" i="10"/>
  <c r="Z42" i="10"/>
  <c r="Y57" i="10"/>
  <c r="Y67" i="10"/>
  <c r="Y62" i="10"/>
  <c r="Y51" i="10"/>
  <c r="Z50" i="10" s="1"/>
  <c r="AA1" i="10"/>
  <c r="Z14" i="11"/>
  <c r="X19" i="11"/>
  <c r="X6" i="12"/>
  <c r="W12" i="12"/>
  <c r="Y49" i="10"/>
  <c r="Z48" i="10" s="1"/>
  <c r="Y61" i="10"/>
  <c r="Y56" i="10"/>
  <c r="Y66" i="10"/>
  <c r="Y45" i="10"/>
  <c r="Z44" i="10" s="1"/>
  <c r="Y64" i="10"/>
  <c r="Y59" i="10"/>
  <c r="Y54" i="10"/>
  <c r="Y53" i="10"/>
  <c r="Z52" i="10" s="1"/>
  <c r="Y58" i="10"/>
  <c r="Y68" i="10"/>
  <c r="Y63" i="10"/>
  <c r="AC35" i="13"/>
  <c r="Y60" i="10"/>
  <c r="Y65" i="10"/>
  <c r="Y47" i="10"/>
  <c r="Z46" i="10" s="1"/>
  <c r="Y55" i="10"/>
  <c r="AB3" i="15"/>
  <c r="AB12" i="10" s="1"/>
  <c r="V13" i="12"/>
  <c r="V16" i="12" s="1"/>
  <c r="AA9" i="15"/>
  <c r="X85" i="10"/>
  <c r="Y8" i="13"/>
  <c r="T31" i="10" l="1"/>
  <c r="AA18" i="10"/>
  <c r="Y80" i="10"/>
  <c r="Y87" i="10"/>
  <c r="Y91" i="10"/>
  <c r="Y84" i="10"/>
  <c r="Y90" i="10"/>
  <c r="Y83" i="10"/>
  <c r="Y82" i="10"/>
  <c r="Y89" i="10"/>
  <c r="Y81" i="10"/>
  <c r="Y88" i="10"/>
  <c r="X20" i="11"/>
  <c r="Z25" i="11"/>
  <c r="X26" i="11"/>
  <c r="W22" i="11"/>
  <c r="S96" i="10"/>
  <c r="S27" i="11"/>
  <c r="Z10" i="10"/>
  <c r="X14" i="10"/>
  <c r="K118" i="10"/>
  <c r="K46" i="11" s="1"/>
  <c r="K37" i="11"/>
  <c r="K115" i="10"/>
  <c r="K111" i="10"/>
  <c r="K35" i="11"/>
  <c r="K134" i="10"/>
  <c r="L31" i="11"/>
  <c r="L104" i="10"/>
  <c r="T24" i="11"/>
  <c r="T33" i="10"/>
  <c r="T130" i="10"/>
  <c r="T99" i="10"/>
  <c r="Z20" i="10"/>
  <c r="X29" i="10"/>
  <c r="AA9" i="10"/>
  <c r="AA6" i="10"/>
  <c r="AA7" i="10"/>
  <c r="AA8" i="10"/>
  <c r="W98" i="10"/>
  <c r="X9" i="12"/>
  <c r="X11" i="12"/>
  <c r="X10" i="12"/>
  <c r="V78" i="10"/>
  <c r="V73" i="10"/>
  <c r="V75" i="10"/>
  <c r="V70" i="10"/>
  <c r="V76" i="10"/>
  <c r="V71" i="10"/>
  <c r="V77" i="10"/>
  <c r="V72" i="10"/>
  <c r="W74" i="10"/>
  <c r="W69" i="10"/>
  <c r="T100" i="10"/>
  <c r="T29" i="11" s="1"/>
  <c r="X94" i="10"/>
  <c r="AA42" i="10"/>
  <c r="AB40" i="10"/>
  <c r="AB37" i="10"/>
  <c r="AB39" i="10"/>
  <c r="AB41" i="10"/>
  <c r="AC2" i="10"/>
  <c r="AB15" i="11"/>
  <c r="AB38" i="10"/>
  <c r="Y85" i="10"/>
  <c r="Z27" i="10"/>
  <c r="Z20" i="11" s="1"/>
  <c r="Z64" i="10"/>
  <c r="Z59" i="10"/>
  <c r="Z45" i="10"/>
  <c r="AA44" i="10" s="1"/>
  <c r="Z54" i="10"/>
  <c r="Z61" i="10"/>
  <c r="Z49" i="10"/>
  <c r="AA48" i="10" s="1"/>
  <c r="Z56" i="10"/>
  <c r="Z66" i="10"/>
  <c r="Z47" i="10"/>
  <c r="AA46" i="10" s="1"/>
  <c r="Z55" i="10"/>
  <c r="Z60" i="10"/>
  <c r="Z65" i="10"/>
  <c r="Z58" i="10"/>
  <c r="Z63" i="10"/>
  <c r="Z68" i="10"/>
  <c r="Z53" i="10"/>
  <c r="AA52" i="10" s="1"/>
  <c r="AC3" i="15"/>
  <c r="AC12" i="10" s="1"/>
  <c r="AD35" i="13"/>
  <c r="Y92" i="10"/>
  <c r="Y6" i="12"/>
  <c r="X12" i="12"/>
  <c r="AB9" i="15"/>
  <c r="Y27" i="10"/>
  <c r="Y24" i="10"/>
  <c r="Y131" i="10"/>
  <c r="Z57" i="10"/>
  <c r="Z51" i="10"/>
  <c r="AA50" i="10" s="1"/>
  <c r="Z67" i="10"/>
  <c r="Z62" i="10"/>
  <c r="AB1" i="10"/>
  <c r="AA14" i="11"/>
  <c r="W13" i="12"/>
  <c r="W16" i="12" s="1"/>
  <c r="Z8" i="13"/>
  <c r="U31" i="10" l="1"/>
  <c r="AB18" i="10"/>
  <c r="Z80" i="10"/>
  <c r="Z87" i="10"/>
  <c r="Z91" i="10"/>
  <c r="Z84" i="10"/>
  <c r="Z90" i="10"/>
  <c r="Z83" i="10"/>
  <c r="Z82" i="10"/>
  <c r="Z89" i="10"/>
  <c r="Z88" i="10"/>
  <c r="Z81" i="10"/>
  <c r="Y20" i="11"/>
  <c r="AA25" i="11"/>
  <c r="Y26" i="11"/>
  <c r="X98" i="10"/>
  <c r="T96" i="10"/>
  <c r="T27" i="11"/>
  <c r="K40" i="11"/>
  <c r="K43" i="11"/>
  <c r="AA10" i="10"/>
  <c r="Y14" i="10"/>
  <c r="M102" i="10"/>
  <c r="L106" i="10"/>
  <c r="L33" i="11"/>
  <c r="L108" i="10"/>
  <c r="U33" i="10"/>
  <c r="U24" i="11"/>
  <c r="U130" i="10"/>
  <c r="U99" i="10"/>
  <c r="AA20" i="10"/>
  <c r="Y29" i="10"/>
  <c r="AB9" i="10"/>
  <c r="AB6" i="10"/>
  <c r="AB7" i="10"/>
  <c r="AB8" i="10"/>
  <c r="X22" i="11"/>
  <c r="Y9" i="12"/>
  <c r="Y11" i="12"/>
  <c r="Y10" i="12"/>
  <c r="W77" i="10"/>
  <c r="W72" i="10"/>
  <c r="W76" i="10"/>
  <c r="W71" i="10"/>
  <c r="W78" i="10"/>
  <c r="W73" i="10"/>
  <c r="X74" i="10"/>
  <c r="X69" i="10"/>
  <c r="W75" i="10"/>
  <c r="W70" i="10"/>
  <c r="AA131" i="10"/>
  <c r="U27" i="11"/>
  <c r="Y94" i="10"/>
  <c r="Z131" i="10"/>
  <c r="AB42" i="10"/>
  <c r="Z24" i="10"/>
  <c r="Z85" i="10"/>
  <c r="AC37" i="10"/>
  <c r="AC41" i="10"/>
  <c r="AC15" i="11"/>
  <c r="AD2" i="10"/>
  <c r="AC38" i="10"/>
  <c r="AC39" i="10"/>
  <c r="AC40" i="10"/>
  <c r="AA59" i="10"/>
  <c r="AA54" i="10"/>
  <c r="AA45" i="10"/>
  <c r="AB44" i="10" s="1"/>
  <c r="AA64" i="10"/>
  <c r="AA63" i="10"/>
  <c r="AA68" i="10"/>
  <c r="AA53" i="10"/>
  <c r="AA58" i="10"/>
  <c r="AC9" i="15"/>
  <c r="AD3" i="15"/>
  <c r="AD12" i="10" s="1"/>
  <c r="X13" i="12"/>
  <c r="X16" i="12" s="1"/>
  <c r="AA57" i="10"/>
  <c r="AA67" i="10"/>
  <c r="AA51" i="10"/>
  <c r="AB50" i="10" s="1"/>
  <c r="AA62" i="10"/>
  <c r="AE35" i="13"/>
  <c r="AA66" i="10"/>
  <c r="AA49" i="10"/>
  <c r="AB48" i="10" s="1"/>
  <c r="AA61" i="10"/>
  <c r="AA56" i="10"/>
  <c r="AB14" i="11"/>
  <c r="AC1" i="10"/>
  <c r="AB52" i="10"/>
  <c r="Y19" i="11"/>
  <c r="Y12" i="12"/>
  <c r="Z6" i="12"/>
  <c r="Z92" i="10"/>
  <c r="AA60" i="10"/>
  <c r="AA55" i="10"/>
  <c r="AA65" i="10"/>
  <c r="AA47" i="10"/>
  <c r="AB46" i="10" s="1"/>
  <c r="AA8" i="13"/>
  <c r="V31" i="10" l="1"/>
  <c r="AC18" i="10"/>
  <c r="AA80" i="10"/>
  <c r="AA87" i="10"/>
  <c r="AA84" i="10"/>
  <c r="AA91" i="10"/>
  <c r="AA90" i="10"/>
  <c r="AA83" i="10"/>
  <c r="AA82" i="10"/>
  <c r="AA89" i="10"/>
  <c r="AA81" i="10"/>
  <c r="AA88" i="10"/>
  <c r="AB25" i="11"/>
  <c r="Z26" i="11"/>
  <c r="U96" i="10"/>
  <c r="U100" i="10"/>
  <c r="U29" i="11" s="1"/>
  <c r="AB10" i="10"/>
  <c r="Z14" i="10"/>
  <c r="L118" i="10"/>
  <c r="L46" i="11" s="1"/>
  <c r="L111" i="10"/>
  <c r="L115" i="10"/>
  <c r="L37" i="11"/>
  <c r="L35" i="11"/>
  <c r="L134" i="10"/>
  <c r="M31" i="11"/>
  <c r="M104" i="10"/>
  <c r="V130" i="10"/>
  <c r="V33" i="10"/>
  <c r="V24" i="11"/>
  <c r="V99" i="10"/>
  <c r="AB20" i="10"/>
  <c r="Z19" i="11"/>
  <c r="Z29" i="10"/>
  <c r="AC9" i="10"/>
  <c r="AC6" i="10"/>
  <c r="AC7" i="10"/>
  <c r="AC8" i="10"/>
  <c r="AA27" i="10"/>
  <c r="Z9" i="12"/>
  <c r="Z11" i="12"/>
  <c r="Z10" i="12"/>
  <c r="AA24" i="10"/>
  <c r="Y74" i="10"/>
  <c r="Y69" i="10"/>
  <c r="X76" i="10"/>
  <c r="X71" i="10"/>
  <c r="X77" i="10"/>
  <c r="X72" i="10"/>
  <c r="X75" i="10"/>
  <c r="X70" i="10"/>
  <c r="X78" i="10"/>
  <c r="X73" i="10"/>
  <c r="AB27" i="10"/>
  <c r="AB20" i="11" s="1"/>
  <c r="V100" i="10"/>
  <c r="V29" i="11" s="1"/>
  <c r="Y13" i="12"/>
  <c r="Y16" i="12" s="1"/>
  <c r="AC42" i="10"/>
  <c r="AE2" i="10"/>
  <c r="AD15" i="11"/>
  <c r="AD41" i="10"/>
  <c r="AD39" i="10"/>
  <c r="AD40" i="10"/>
  <c r="AD38" i="10"/>
  <c r="AD37" i="10"/>
  <c r="AB60" i="10"/>
  <c r="AB65" i="10"/>
  <c r="AB47" i="10"/>
  <c r="AC46" i="10" s="1"/>
  <c r="AB55" i="10"/>
  <c r="AB51" i="10"/>
  <c r="AC50" i="10" s="1"/>
  <c r="AB57" i="10"/>
  <c r="AB67" i="10"/>
  <c r="AB62" i="10"/>
  <c r="Y98" i="10"/>
  <c r="Y22" i="11"/>
  <c r="AD9" i="15"/>
  <c r="Z94" i="10"/>
  <c r="Z12" i="12"/>
  <c r="AA6" i="12"/>
  <c r="AB45" i="10"/>
  <c r="AC44" i="10" s="1"/>
  <c r="AB54" i="10"/>
  <c r="AB59" i="10"/>
  <c r="AB64" i="10"/>
  <c r="AD1" i="10"/>
  <c r="AC14" i="11"/>
  <c r="AB56" i="10"/>
  <c r="AB61" i="10"/>
  <c r="AB49" i="10"/>
  <c r="AC48" i="10" s="1"/>
  <c r="AB66" i="10"/>
  <c r="AA85" i="10"/>
  <c r="AB53" i="10"/>
  <c r="AC52" i="10" s="1"/>
  <c r="AB58" i="10"/>
  <c r="AB63" i="10"/>
  <c r="AB68" i="10"/>
  <c r="AF35" i="13"/>
  <c r="AE3" i="15"/>
  <c r="AE12" i="10" s="1"/>
  <c r="AA92" i="10"/>
  <c r="AB8" i="13"/>
  <c r="W31" i="10" l="1"/>
  <c r="AD18" i="10"/>
  <c r="AB87" i="10"/>
  <c r="AB80" i="10"/>
  <c r="AB91" i="10"/>
  <c r="AB84" i="10"/>
  <c r="AB90" i="10"/>
  <c r="AB83" i="10"/>
  <c r="AB89" i="10"/>
  <c r="AB82" i="10"/>
  <c r="AB81" i="10"/>
  <c r="AB88" i="10"/>
  <c r="AA20" i="11"/>
  <c r="AC25" i="11"/>
  <c r="AA26" i="11"/>
  <c r="Z98" i="10"/>
  <c r="V96" i="10"/>
  <c r="V27" i="11"/>
  <c r="L40" i="11"/>
  <c r="L43" i="11"/>
  <c r="AC10" i="10"/>
  <c r="AA14" i="10"/>
  <c r="M33" i="11"/>
  <c r="N102" i="10"/>
  <c r="M106" i="10"/>
  <c r="M108" i="10"/>
  <c r="W99" i="10"/>
  <c r="W24" i="11"/>
  <c r="W130" i="10"/>
  <c r="W33" i="10"/>
  <c r="AC20" i="10"/>
  <c r="AA19" i="11"/>
  <c r="AA29" i="10"/>
  <c r="AD9" i="10"/>
  <c r="AD6" i="10"/>
  <c r="AD7" i="10"/>
  <c r="AD8" i="10"/>
  <c r="AB131" i="10"/>
  <c r="AA9" i="12"/>
  <c r="AA11" i="12"/>
  <c r="AA10" i="12"/>
  <c r="AB24" i="10"/>
  <c r="Y78" i="10"/>
  <c r="Y73" i="10"/>
  <c r="Y77" i="10"/>
  <c r="Y72" i="10"/>
  <c r="Z74" i="10"/>
  <c r="Z69" i="10"/>
  <c r="Y75" i="10"/>
  <c r="Y70" i="10"/>
  <c r="Y76" i="10"/>
  <c r="Y71" i="10"/>
  <c r="AC27" i="10"/>
  <c r="Z22" i="11"/>
  <c r="AF2" i="10"/>
  <c r="AE37" i="10"/>
  <c r="AE38" i="10"/>
  <c r="AE41" i="10"/>
  <c r="AE40" i="10"/>
  <c r="AE15" i="11"/>
  <c r="AE39" i="10"/>
  <c r="AD42" i="10"/>
  <c r="AC59" i="10"/>
  <c r="AC45" i="10"/>
  <c r="AD44" i="10" s="1"/>
  <c r="AC64" i="10"/>
  <c r="AC54" i="10"/>
  <c r="AC63" i="10"/>
  <c r="AC58" i="10"/>
  <c r="AC68" i="10"/>
  <c r="AC53" i="10"/>
  <c r="AD52" i="10" s="1"/>
  <c r="AC55" i="10"/>
  <c r="AC47" i="10"/>
  <c r="AD46" i="10" s="1"/>
  <c r="AC60" i="10"/>
  <c r="AC65" i="10"/>
  <c r="AC51" i="10"/>
  <c r="AD50" i="10" s="1"/>
  <c r="AC57" i="10"/>
  <c r="AC62" i="10"/>
  <c r="AC67" i="10"/>
  <c r="AF3" i="15"/>
  <c r="AF12" i="10" s="1"/>
  <c r="AA94" i="10"/>
  <c r="AE1" i="10"/>
  <c r="AD14" i="11"/>
  <c r="AB85" i="10"/>
  <c r="AB6" i="12"/>
  <c r="AA12" i="12"/>
  <c r="AE9" i="15"/>
  <c r="AC61" i="10"/>
  <c r="AC49" i="10"/>
  <c r="AD48" i="10" s="1"/>
  <c r="AC56" i="10"/>
  <c r="AC66" i="10"/>
  <c r="AG35" i="13"/>
  <c r="AB92" i="10"/>
  <c r="Z13" i="12"/>
  <c r="Z16" i="12" s="1"/>
  <c r="AC8" i="13"/>
  <c r="AE18" i="10" l="1"/>
  <c r="AC80" i="10"/>
  <c r="AC87" i="10"/>
  <c r="AC84" i="10"/>
  <c r="AC91" i="10"/>
  <c r="AC90" i="10"/>
  <c r="AC83" i="10"/>
  <c r="AC82" i="10"/>
  <c r="AC89" i="10"/>
  <c r="AC88" i="10"/>
  <c r="AC81" i="10"/>
  <c r="AC20" i="11"/>
  <c r="AD25" i="11"/>
  <c r="AB26" i="11"/>
  <c r="AA98" i="10"/>
  <c r="W96" i="10"/>
  <c r="AD10" i="10"/>
  <c r="AB14" i="10"/>
  <c r="M118" i="10"/>
  <c r="M46" i="11" s="1"/>
  <c r="M115" i="10"/>
  <c r="M37" i="11"/>
  <c r="M111" i="10"/>
  <c r="M35" i="11"/>
  <c r="M134" i="10"/>
  <c r="N104" i="10"/>
  <c r="N31" i="11"/>
  <c r="X31" i="10"/>
  <c r="W100" i="10"/>
  <c r="W29" i="11" s="1"/>
  <c r="W27" i="11"/>
  <c r="AD20" i="10"/>
  <c r="AB19" i="11"/>
  <c r="AB29" i="10"/>
  <c r="AE9" i="10"/>
  <c r="AE6" i="10"/>
  <c r="AE7" i="10"/>
  <c r="AE8" i="10"/>
  <c r="AA22" i="11"/>
  <c r="AB9" i="12"/>
  <c r="AB11" i="12"/>
  <c r="AB10" i="12"/>
  <c r="AC24" i="10"/>
  <c r="Z76" i="10"/>
  <c r="Z71" i="10"/>
  <c r="AA74" i="10"/>
  <c r="AA69" i="10"/>
  <c r="Z78" i="10"/>
  <c r="Z73" i="10"/>
  <c r="Z75" i="10"/>
  <c r="Z70" i="10"/>
  <c r="Z77" i="10"/>
  <c r="Z72" i="10"/>
  <c r="AC131" i="10"/>
  <c r="AE42" i="10"/>
  <c r="AG2" i="10"/>
  <c r="AF39" i="10"/>
  <c r="AF38" i="10"/>
  <c r="AF41" i="10"/>
  <c r="AF15" i="11"/>
  <c r="AF37" i="10"/>
  <c r="AF40" i="10"/>
  <c r="AD66" i="10"/>
  <c r="AD49" i="10"/>
  <c r="AE48" i="10" s="1"/>
  <c r="AD56" i="10"/>
  <c r="AD61" i="10"/>
  <c r="AD65" i="10"/>
  <c r="AD55" i="10"/>
  <c r="AD60" i="10"/>
  <c r="AD47" i="10"/>
  <c r="AE46" i="10" s="1"/>
  <c r="AH35" i="13"/>
  <c r="AB94" i="10"/>
  <c r="AD59" i="10"/>
  <c r="AD54" i="10"/>
  <c r="AD64" i="10"/>
  <c r="AD45" i="10"/>
  <c r="AE44" i="10" s="1"/>
  <c r="AF9" i="15"/>
  <c r="AD63" i="10"/>
  <c r="AD68" i="10"/>
  <c r="AD58" i="10"/>
  <c r="AD53" i="10"/>
  <c r="AE52" i="10" s="1"/>
  <c r="AD51" i="10"/>
  <c r="AE50" i="10" s="1"/>
  <c r="AD57" i="10"/>
  <c r="AD67" i="10"/>
  <c r="AD62" i="10"/>
  <c r="AG3" i="15"/>
  <c r="AG12" i="10" s="1"/>
  <c r="AC85" i="10"/>
  <c r="AC92" i="10"/>
  <c r="AA13" i="12"/>
  <c r="AA16" i="12" s="1"/>
  <c r="AC6" i="12"/>
  <c r="AB12" i="12"/>
  <c r="AE14" i="11"/>
  <c r="AF1" i="10"/>
  <c r="AD8" i="13"/>
  <c r="AF18" i="10" l="1"/>
  <c r="AD80" i="10"/>
  <c r="AD87" i="10"/>
  <c r="AD84" i="10"/>
  <c r="AD91" i="10"/>
  <c r="AD90" i="10"/>
  <c r="AD83" i="10"/>
  <c r="AD89" i="10"/>
  <c r="AD82" i="10"/>
  <c r="AD88" i="10"/>
  <c r="AD81" i="10"/>
  <c r="AE25" i="11"/>
  <c r="AC26" i="11"/>
  <c r="AB22" i="11"/>
  <c r="M40" i="11"/>
  <c r="M43" i="11"/>
  <c r="AE10" i="10"/>
  <c r="AC14" i="10"/>
  <c r="N33" i="11"/>
  <c r="O102" i="10"/>
  <c r="N106" i="10"/>
  <c r="N108" i="10"/>
  <c r="Y31" i="10"/>
  <c r="X33" i="10"/>
  <c r="X99" i="10"/>
  <c r="X130" i="10"/>
  <c r="X24" i="11"/>
  <c r="AE20" i="10"/>
  <c r="AC19" i="11"/>
  <c r="AC29" i="10"/>
  <c r="AF9" i="10"/>
  <c r="AF6" i="10"/>
  <c r="AF7" i="10"/>
  <c r="AF8" i="10"/>
  <c r="AB98" i="10"/>
  <c r="AC9" i="12"/>
  <c r="AC11" i="12"/>
  <c r="AC10" i="12"/>
  <c r="AA77" i="10"/>
  <c r="AA72" i="10"/>
  <c r="AB74" i="10"/>
  <c r="AB69" i="10"/>
  <c r="AA78" i="10"/>
  <c r="AA73" i="10"/>
  <c r="AA76" i="10"/>
  <c r="AA71" i="10"/>
  <c r="AA75" i="10"/>
  <c r="AA70" i="10"/>
  <c r="AE24" i="10"/>
  <c r="AF42" i="10"/>
  <c r="AC94" i="10"/>
  <c r="AD85" i="10"/>
  <c r="AG41" i="10"/>
  <c r="AG15" i="11"/>
  <c r="AG39" i="10"/>
  <c r="AG40" i="10"/>
  <c r="AH2" i="10"/>
  <c r="AG38" i="10"/>
  <c r="AG37" i="10"/>
  <c r="AE54" i="10"/>
  <c r="AE59" i="10"/>
  <c r="AE64" i="10"/>
  <c r="AE45" i="10"/>
  <c r="AF44" i="10" s="1"/>
  <c r="AE49" i="10"/>
  <c r="AF48" i="10" s="1"/>
  <c r="AE66" i="10"/>
  <c r="AE61" i="10"/>
  <c r="AE56" i="10"/>
  <c r="AB13" i="12"/>
  <c r="AB16" i="12" s="1"/>
  <c r="AD6" i="12"/>
  <c r="AC12" i="12"/>
  <c r="AG9" i="15"/>
  <c r="AI35" i="13"/>
  <c r="AE65" i="10"/>
  <c r="AE60" i="10"/>
  <c r="AE47" i="10"/>
  <c r="AF46" i="10" s="1"/>
  <c r="AE55" i="10"/>
  <c r="AF14" i="11"/>
  <c r="AG1" i="10"/>
  <c r="AH3" i="15"/>
  <c r="AH12" i="10" s="1"/>
  <c r="AD92" i="10"/>
  <c r="AE62" i="10"/>
  <c r="AE57" i="10"/>
  <c r="AE51" i="10"/>
  <c r="AF50" i="10" s="1"/>
  <c r="AE67" i="10"/>
  <c r="AE53" i="10"/>
  <c r="AF52" i="10" s="1"/>
  <c r="AE63" i="10"/>
  <c r="AE58" i="10"/>
  <c r="AE68" i="10"/>
  <c r="AD27" i="10"/>
  <c r="AD131" i="10"/>
  <c r="AD24" i="10"/>
  <c r="AE8" i="13"/>
  <c r="AG18" i="10" l="1"/>
  <c r="AD20" i="11"/>
  <c r="AF25" i="11"/>
  <c r="AD26" i="11"/>
  <c r="AC22" i="11"/>
  <c r="X96" i="10"/>
  <c r="AF10" i="10"/>
  <c r="AD14" i="10"/>
  <c r="N118" i="10"/>
  <c r="N46" i="11" s="1"/>
  <c r="N111" i="10"/>
  <c r="N115" i="10"/>
  <c r="N37" i="11"/>
  <c r="N35" i="11"/>
  <c r="N134" i="10"/>
  <c r="O31" i="11"/>
  <c r="O104" i="10"/>
  <c r="Z31" i="10"/>
  <c r="X27" i="11"/>
  <c r="X100" i="10"/>
  <c r="X29" i="11" s="1"/>
  <c r="Y99" i="10"/>
  <c r="Y33" i="10"/>
  <c r="Y130" i="10"/>
  <c r="Y24" i="11"/>
  <c r="AF20" i="10"/>
  <c r="AD29" i="10"/>
  <c r="AG9" i="10"/>
  <c r="AG6" i="10"/>
  <c r="AG7" i="10"/>
  <c r="AG8" i="10"/>
  <c r="AC98" i="10"/>
  <c r="AD9" i="12"/>
  <c r="AD11" i="12"/>
  <c r="AD10" i="12"/>
  <c r="AE81" i="10"/>
  <c r="AE80" i="10"/>
  <c r="AB75" i="10"/>
  <c r="AB70" i="10"/>
  <c r="AB76" i="10"/>
  <c r="AB71" i="10"/>
  <c r="AB77" i="10"/>
  <c r="AB72" i="10"/>
  <c r="AE88" i="10"/>
  <c r="AE91" i="10"/>
  <c r="AE82" i="10"/>
  <c r="AC74" i="10"/>
  <c r="AC69" i="10"/>
  <c r="AE87" i="10"/>
  <c r="AE83" i="10"/>
  <c r="AE84" i="10"/>
  <c r="AE90" i="10"/>
  <c r="AE89" i="10"/>
  <c r="AB78" i="10"/>
  <c r="AB73" i="10"/>
  <c r="AE27" i="10"/>
  <c r="AE131" i="10"/>
  <c r="AJ35" i="13"/>
  <c r="AF24" i="10"/>
  <c r="AH40" i="10"/>
  <c r="AH37" i="10"/>
  <c r="AI2" i="10"/>
  <c r="AH39" i="10"/>
  <c r="AH15" i="11"/>
  <c r="AH41" i="10"/>
  <c r="AH38" i="10"/>
  <c r="AG42" i="10"/>
  <c r="AF51" i="10"/>
  <c r="AG50" i="10" s="1"/>
  <c r="AF62" i="10"/>
  <c r="AF57" i="10"/>
  <c r="AF67" i="10"/>
  <c r="AF54" i="10"/>
  <c r="AF45" i="10"/>
  <c r="AG44" i="10" s="1"/>
  <c r="AF64" i="10"/>
  <c r="AF59" i="10"/>
  <c r="AI3" i="15"/>
  <c r="AI12" i="10" s="1"/>
  <c r="AF63" i="10"/>
  <c r="AF58" i="10"/>
  <c r="AF53" i="10"/>
  <c r="AG52" i="10" s="1"/>
  <c r="AF68" i="10"/>
  <c r="AF66" i="10"/>
  <c r="AF49" i="10"/>
  <c r="AG48" i="10" s="1"/>
  <c r="AF61" i="10"/>
  <c r="AF56" i="10"/>
  <c r="AH9" i="15"/>
  <c r="AH1" i="10"/>
  <c r="AG14" i="11"/>
  <c r="AD94" i="10"/>
  <c r="AD19" i="11"/>
  <c r="AF60" i="10"/>
  <c r="AF65" i="10"/>
  <c r="AF47" i="10"/>
  <c r="AG46" i="10" s="1"/>
  <c r="AF55" i="10"/>
  <c r="AC13" i="12"/>
  <c r="AC16" i="12" s="1"/>
  <c r="AE6" i="12"/>
  <c r="AD12" i="12"/>
  <c r="AE19" i="11"/>
  <c r="AF8" i="13"/>
  <c r="C8" i="13" s="1"/>
  <c r="AH18" i="10" l="1"/>
  <c r="C9" i="13"/>
  <c r="AB31" i="10"/>
  <c r="AB130" i="10" s="1"/>
  <c r="AF87" i="10"/>
  <c r="AF80" i="10"/>
  <c r="AF84" i="10"/>
  <c r="AF91" i="10"/>
  <c r="AF83" i="10"/>
  <c r="AF90" i="10"/>
  <c r="AF82" i="10"/>
  <c r="AF89" i="10"/>
  <c r="AF81" i="10"/>
  <c r="AF88" i="10"/>
  <c r="AE20" i="11"/>
  <c r="Y96" i="10"/>
  <c r="N40" i="11"/>
  <c r="N43" i="11"/>
  <c r="AG10" i="10"/>
  <c r="AE14" i="10"/>
  <c r="O33" i="11"/>
  <c r="P102" i="10"/>
  <c r="O106" i="10"/>
  <c r="O108" i="10"/>
  <c r="AA31" i="10"/>
  <c r="Y27" i="11"/>
  <c r="Y100" i="10"/>
  <c r="Y29" i="11" s="1"/>
  <c r="Z130" i="10"/>
  <c r="Z24" i="11"/>
  <c r="Z99" i="10"/>
  <c r="Z33" i="10"/>
  <c r="AG20" i="10"/>
  <c r="AE29" i="10"/>
  <c r="AH9" i="10"/>
  <c r="AH6" i="10"/>
  <c r="AH7" i="10"/>
  <c r="AH8" i="10"/>
  <c r="AE9" i="12"/>
  <c r="AE11" i="12"/>
  <c r="AE10" i="12"/>
  <c r="AE12" i="12"/>
  <c r="AE92" i="10"/>
  <c r="AE85" i="10"/>
  <c r="AD74" i="10"/>
  <c r="AD69" i="10"/>
  <c r="AC75" i="10"/>
  <c r="AC70" i="10"/>
  <c r="AC77" i="10"/>
  <c r="AC72" i="10"/>
  <c r="AC78" i="10"/>
  <c r="AC73" i="10"/>
  <c r="AC76" i="10"/>
  <c r="AC71" i="10"/>
  <c r="AG131" i="10"/>
  <c r="AF27" i="10"/>
  <c r="AF131" i="10"/>
  <c r="AK35" i="13"/>
  <c r="AB99" i="10"/>
  <c r="AB100" i="10" s="1"/>
  <c r="AB29" i="11" s="1"/>
  <c r="AB33" i="10"/>
  <c r="AB96" i="10" s="1"/>
  <c r="AB24" i="11"/>
  <c r="AC31" i="10"/>
  <c r="AC24" i="11" s="1"/>
  <c r="AJ2" i="10"/>
  <c r="AI39" i="10"/>
  <c r="AI37" i="10"/>
  <c r="AI40" i="10"/>
  <c r="AI38" i="10"/>
  <c r="AI41" i="10"/>
  <c r="AI15" i="11"/>
  <c r="AH42" i="10"/>
  <c r="AG25" i="11"/>
  <c r="AG55" i="10"/>
  <c r="AG60" i="10"/>
  <c r="AG47" i="10"/>
  <c r="AH46" i="10" s="1"/>
  <c r="AG65" i="10"/>
  <c r="AG58" i="10"/>
  <c r="AG63" i="10"/>
  <c r="AG68" i="10"/>
  <c r="AG53" i="10"/>
  <c r="AH52" i="10" s="1"/>
  <c r="AF85" i="10"/>
  <c r="AI9" i="15"/>
  <c r="AF92" i="10"/>
  <c r="AF26" i="11" s="1"/>
  <c r="AF19" i="11"/>
  <c r="AD22" i="11"/>
  <c r="AD98" i="10"/>
  <c r="AG57" i="10"/>
  <c r="AG62" i="10"/>
  <c r="AG67" i="10"/>
  <c r="AG51" i="10"/>
  <c r="AH50" i="10" s="1"/>
  <c r="AG49" i="10"/>
  <c r="AH48" i="10" s="1"/>
  <c r="AG56" i="10"/>
  <c r="AG66" i="10"/>
  <c r="AG61" i="10"/>
  <c r="AJ3" i="15"/>
  <c r="AF6" i="12"/>
  <c r="AD13" i="12"/>
  <c r="AD16" i="12" s="1"/>
  <c r="AG59" i="10"/>
  <c r="AG45" i="10"/>
  <c r="AH44" i="10" s="1"/>
  <c r="AG64" i="10"/>
  <c r="AG54" i="10"/>
  <c r="AI1" i="10"/>
  <c r="AH14" i="11"/>
  <c r="AG80" i="10" l="1"/>
  <c r="AG87" i="10"/>
  <c r="AG91" i="10"/>
  <c r="AG84" i="10"/>
  <c r="AG90" i="10"/>
  <c r="AG83" i="10"/>
  <c r="AG89" i="10"/>
  <c r="AG82" i="10"/>
  <c r="AG88" i="10"/>
  <c r="AG81" i="10"/>
  <c r="AF20" i="11"/>
  <c r="AH25" i="11"/>
  <c r="AE26" i="11"/>
  <c r="AE98" i="10"/>
  <c r="Z96" i="10"/>
  <c r="AH10" i="10"/>
  <c r="O118" i="10"/>
  <c r="O46" i="11" s="1"/>
  <c r="O111" i="10"/>
  <c r="O37" i="11"/>
  <c r="O115" i="10"/>
  <c r="O35" i="11"/>
  <c r="O134" i="10"/>
  <c r="P104" i="10"/>
  <c r="P31" i="11"/>
  <c r="Z27" i="11"/>
  <c r="Z100" i="10"/>
  <c r="Z29" i="11" s="1"/>
  <c r="AA99" i="10"/>
  <c r="AA130" i="10"/>
  <c r="AA24" i="11"/>
  <c r="AA33" i="10"/>
  <c r="AH20" i="10"/>
  <c r="AF29" i="10"/>
  <c r="AI9" i="10"/>
  <c r="AI6" i="10"/>
  <c r="AI7" i="10"/>
  <c r="AI8" i="10"/>
  <c r="AJ12" i="10"/>
  <c r="AK3" i="15"/>
  <c r="AG27" i="10"/>
  <c r="AG24" i="10"/>
  <c r="AE94" i="10"/>
  <c r="AE13" i="12"/>
  <c r="AE16" i="12" s="1"/>
  <c r="AF9" i="12"/>
  <c r="AF11" i="12"/>
  <c r="AG6" i="12"/>
  <c r="AF12" i="12"/>
  <c r="AF10" i="12"/>
  <c r="AD78" i="10"/>
  <c r="AD73" i="10"/>
  <c r="AD75" i="10"/>
  <c r="AD70" i="10"/>
  <c r="AE74" i="10"/>
  <c r="AE69" i="10"/>
  <c r="AD76" i="10"/>
  <c r="AD71" i="10"/>
  <c r="AD77" i="10"/>
  <c r="AD72" i="10"/>
  <c r="AE22" i="11"/>
  <c r="AB27" i="11"/>
  <c r="AL35" i="13"/>
  <c r="AC99" i="10"/>
  <c r="AC100" i="10" s="1"/>
  <c r="AC29" i="11" s="1"/>
  <c r="AC33" i="10"/>
  <c r="AC96" i="10" s="1"/>
  <c r="AC130" i="10"/>
  <c r="AD31" i="10"/>
  <c r="AG92" i="10"/>
  <c r="AI42" i="10"/>
  <c r="AH27" i="10"/>
  <c r="AH20" i="11" s="1"/>
  <c r="AG85" i="10"/>
  <c r="AF94" i="10"/>
  <c r="AJ40" i="10"/>
  <c r="AJ39" i="10"/>
  <c r="AJ15" i="11"/>
  <c r="AJ37" i="10"/>
  <c r="AJ38" i="10"/>
  <c r="AK2" i="10"/>
  <c r="AJ41" i="10"/>
  <c r="AH54" i="10"/>
  <c r="AH59" i="10"/>
  <c r="AH45" i="10"/>
  <c r="AI44" i="10" s="1"/>
  <c r="AH64" i="10"/>
  <c r="AH61" i="10"/>
  <c r="AH66" i="10"/>
  <c r="AH56" i="10"/>
  <c r="AH49" i="10"/>
  <c r="AI48" i="10" s="1"/>
  <c r="AJ1" i="10"/>
  <c r="AI14" i="11"/>
  <c r="AJ9" i="15"/>
  <c r="AI20" i="10" s="1"/>
  <c r="AH68" i="10"/>
  <c r="AH63" i="10"/>
  <c r="AH58" i="10"/>
  <c r="AH53" i="10"/>
  <c r="AI52" i="10" s="1"/>
  <c r="AH57" i="10"/>
  <c r="AH51" i="10"/>
  <c r="AI50" i="10" s="1"/>
  <c r="AH62" i="10"/>
  <c r="AH67" i="10"/>
  <c r="AH65" i="10"/>
  <c r="AH55" i="10"/>
  <c r="AH47" i="10"/>
  <c r="AI46" i="10" s="1"/>
  <c r="AH60" i="10"/>
  <c r="AH87" i="10" l="1"/>
  <c r="AH80" i="10"/>
  <c r="AH84" i="10"/>
  <c r="AH91" i="10"/>
  <c r="AH90" i="10"/>
  <c r="AH83" i="10"/>
  <c r="AH82" i="10"/>
  <c r="AH89" i="10"/>
  <c r="AH88" i="10"/>
  <c r="AH81" i="10"/>
  <c r="AG20" i="11"/>
  <c r="AG26" i="11"/>
  <c r="AF98" i="10"/>
  <c r="AD24" i="11"/>
  <c r="AA96" i="10"/>
  <c r="O40" i="11"/>
  <c r="O43" i="11"/>
  <c r="AI10" i="10"/>
  <c r="AF14" i="10"/>
  <c r="P106" i="10"/>
  <c r="Q102" i="10"/>
  <c r="P33" i="11"/>
  <c r="P108" i="10"/>
  <c r="AA27" i="11"/>
  <c r="AA100" i="10"/>
  <c r="AA29" i="11" s="1"/>
  <c r="AF69" i="10"/>
  <c r="AF74" i="10"/>
  <c r="AG29" i="10"/>
  <c r="AJ9" i="10"/>
  <c r="AJ6" i="10"/>
  <c r="AJ7" i="10"/>
  <c r="AJ8" i="10"/>
  <c r="AL3" i="15"/>
  <c r="AK12" i="10"/>
  <c r="AG94" i="10"/>
  <c r="AG19" i="11"/>
  <c r="AK9" i="15"/>
  <c r="AJ20" i="10" s="1"/>
  <c r="AF13" i="12"/>
  <c r="AF16" i="12" s="1"/>
  <c r="AH6" i="12"/>
  <c r="AG9" i="12"/>
  <c r="AG11" i="12"/>
  <c r="AG12" i="12"/>
  <c r="AG10" i="12"/>
  <c r="AE77" i="10"/>
  <c r="AE72" i="10"/>
  <c r="AE75" i="10"/>
  <c r="AE70" i="10"/>
  <c r="AE71" i="10"/>
  <c r="AE76" i="10"/>
  <c r="AE78" i="10"/>
  <c r="AE73" i="10"/>
  <c r="AF22" i="11"/>
  <c r="AC27" i="11"/>
  <c r="AI31" i="10"/>
  <c r="AD130" i="10"/>
  <c r="AK31" i="10"/>
  <c r="AH131" i="10"/>
  <c r="AD33" i="10"/>
  <c r="AD99" i="10"/>
  <c r="AE31" i="10"/>
  <c r="AH24" i="10"/>
  <c r="AK37" i="10"/>
  <c r="AK41" i="10"/>
  <c r="AK38" i="10"/>
  <c r="AK40" i="10"/>
  <c r="AL2" i="10"/>
  <c r="AK15" i="11"/>
  <c r="AK39" i="10"/>
  <c r="AJ42" i="10"/>
  <c r="AI25" i="11"/>
  <c r="AI51" i="10"/>
  <c r="AJ50" i="10" s="1"/>
  <c r="AI67" i="10"/>
  <c r="AI62" i="10"/>
  <c r="AI57" i="10"/>
  <c r="AI47" i="10"/>
  <c r="AJ46" i="10" s="1"/>
  <c r="AI65" i="10"/>
  <c r="AI60" i="10"/>
  <c r="AI55" i="10"/>
  <c r="AI61" i="10"/>
  <c r="AI49" i="10"/>
  <c r="AJ48" i="10" s="1"/>
  <c r="AI56" i="10"/>
  <c r="AI66" i="10"/>
  <c r="AI59" i="10"/>
  <c r="AI54" i="10"/>
  <c r="AI64" i="10"/>
  <c r="AI45" i="10"/>
  <c r="AJ44" i="10" s="1"/>
  <c r="AI58" i="10"/>
  <c r="AI68" i="10"/>
  <c r="AI53" i="10"/>
  <c r="AJ52" i="10" s="1"/>
  <c r="AI63" i="10"/>
  <c r="AH92" i="10"/>
  <c r="AH85" i="10"/>
  <c r="AK1" i="10"/>
  <c r="AJ14" i="11"/>
  <c r="AH31" i="10"/>
  <c r="AI80" i="10" l="1"/>
  <c r="AI87" i="10"/>
  <c r="AI91" i="10"/>
  <c r="AI84" i="10"/>
  <c r="AI83" i="10"/>
  <c r="AI90" i="10"/>
  <c r="AI82" i="10"/>
  <c r="AI89" i="10"/>
  <c r="AI81" i="10"/>
  <c r="AI88" i="10"/>
  <c r="AJ25" i="11"/>
  <c r="AG22" i="11"/>
  <c r="AE33" i="10"/>
  <c r="AD96" i="10"/>
  <c r="AD100" i="10"/>
  <c r="AD29" i="11" s="1"/>
  <c r="AJ10" i="10"/>
  <c r="AG14" i="10"/>
  <c r="P118" i="10"/>
  <c r="P46" i="11" s="1"/>
  <c r="P115" i="10"/>
  <c r="P37" i="11"/>
  <c r="P111" i="10"/>
  <c r="Q31" i="11"/>
  <c r="Q104" i="10"/>
  <c r="P35" i="11"/>
  <c r="P134" i="10"/>
  <c r="AG69" i="10"/>
  <c r="AG74" i="10"/>
  <c r="AH19" i="11"/>
  <c r="AH29" i="10"/>
  <c r="AK9" i="10"/>
  <c r="AK6" i="10"/>
  <c r="AK7" i="10"/>
  <c r="AK8" i="10"/>
  <c r="AM3" i="15"/>
  <c r="AL12" i="10"/>
  <c r="AG98" i="10"/>
  <c r="AK24" i="11"/>
  <c r="AG13" i="12"/>
  <c r="AG16" i="12" s="1"/>
  <c r="B16" i="12" s="1"/>
  <c r="AH9" i="12"/>
  <c r="AH11" i="12"/>
  <c r="AI6" i="12"/>
  <c r="AH10" i="12"/>
  <c r="AH12" i="12"/>
  <c r="AL9" i="15"/>
  <c r="AK20" i="10" s="1"/>
  <c r="AF73" i="10"/>
  <c r="AF78" i="10"/>
  <c r="AF72" i="10"/>
  <c r="AF77" i="10"/>
  <c r="AF71" i="10"/>
  <c r="AF76" i="10"/>
  <c r="AF70" i="10"/>
  <c r="AF75" i="10"/>
  <c r="AG31" i="10"/>
  <c r="AG33" i="10" s="1"/>
  <c r="AG96" i="10" s="1"/>
  <c r="AJ31" i="10"/>
  <c r="AD27" i="11"/>
  <c r="AI24" i="11"/>
  <c r="AI130" i="10"/>
  <c r="AE24" i="11"/>
  <c r="AE99" i="10"/>
  <c r="AE130" i="10"/>
  <c r="AH24" i="11"/>
  <c r="AH130" i="10"/>
  <c r="AH94" i="10"/>
  <c r="AL40" i="10"/>
  <c r="AL15" i="11"/>
  <c r="AL37" i="10"/>
  <c r="AL39" i="10"/>
  <c r="AL41" i="10"/>
  <c r="AM2" i="10"/>
  <c r="AL38" i="10"/>
  <c r="AK42" i="10"/>
  <c r="AJ63" i="10"/>
  <c r="AJ53" i="10"/>
  <c r="AK52" i="10" s="1"/>
  <c r="AJ68" i="10"/>
  <c r="AJ58" i="10"/>
  <c r="AJ56" i="10"/>
  <c r="AJ61" i="10"/>
  <c r="AJ49" i="10"/>
  <c r="AK48" i="10" s="1"/>
  <c r="AJ66" i="10"/>
  <c r="AJ45" i="10"/>
  <c r="AK44" i="10" s="1"/>
  <c r="AJ59" i="10"/>
  <c r="AJ64" i="10"/>
  <c r="AJ54" i="10"/>
  <c r="AH26" i="11"/>
  <c r="AH99" i="10"/>
  <c r="AH27" i="11" s="1"/>
  <c r="AJ57" i="10"/>
  <c r="AJ51" i="10"/>
  <c r="AK50" i="10" s="1"/>
  <c r="AJ62" i="10"/>
  <c r="AJ67" i="10"/>
  <c r="AI131" i="10"/>
  <c r="AI24" i="10"/>
  <c r="AI27" i="10"/>
  <c r="AJ60" i="10"/>
  <c r="AJ55" i="10"/>
  <c r="AJ65" i="10"/>
  <c r="AJ47" i="10"/>
  <c r="AK46" i="10" s="1"/>
  <c r="AL1" i="10"/>
  <c r="AK14" i="11"/>
  <c r="AI85" i="10"/>
  <c r="AI92" i="10"/>
  <c r="AF31" i="10"/>
  <c r="E31" i="10" s="1"/>
  <c r="AJ80" i="10" l="1"/>
  <c r="AJ87" i="10"/>
  <c r="AJ84" i="10"/>
  <c r="AJ91" i="10"/>
  <c r="AJ90" i="10"/>
  <c r="AJ83" i="10"/>
  <c r="AJ89" i="10"/>
  <c r="AJ82" i="10"/>
  <c r="AJ81" i="10"/>
  <c r="AJ88" i="10"/>
  <c r="AE96" i="10"/>
  <c r="AK25" i="11"/>
  <c r="AH22" i="11"/>
  <c r="AE100" i="10"/>
  <c r="AE29" i="11" s="1"/>
  <c r="P40" i="11"/>
  <c r="P43" i="11"/>
  <c r="AK10" i="10"/>
  <c r="AH14" i="10"/>
  <c r="Q106" i="10"/>
  <c r="R102" i="10"/>
  <c r="Q33" i="11"/>
  <c r="Q108" i="10"/>
  <c r="AG70" i="10"/>
  <c r="AG75" i="10"/>
  <c r="AH74" i="10"/>
  <c r="AH69" i="10"/>
  <c r="AI29" i="10"/>
  <c r="AL9" i="10"/>
  <c r="AL6" i="10"/>
  <c r="AL7" i="10"/>
  <c r="AL8" i="10"/>
  <c r="AN3" i="15"/>
  <c r="AM12" i="10"/>
  <c r="E24" i="11"/>
  <c r="AH13" i="12"/>
  <c r="AH16" i="12" s="1"/>
  <c r="AM9" i="15"/>
  <c r="AL20" i="10" s="1"/>
  <c r="AI9" i="12"/>
  <c r="AI11" i="12"/>
  <c r="AJ6" i="12"/>
  <c r="AI12" i="12"/>
  <c r="AI10" i="12"/>
  <c r="AG73" i="10"/>
  <c r="AG78" i="10"/>
  <c r="AG72" i="10"/>
  <c r="AG77" i="10"/>
  <c r="AG71" i="10"/>
  <c r="AG76" i="10"/>
  <c r="AI20" i="11"/>
  <c r="AJ24" i="11"/>
  <c r="AJ130" i="10"/>
  <c r="AG24" i="11"/>
  <c r="AG99" i="10"/>
  <c r="AG27" i="11" s="1"/>
  <c r="AG130" i="10"/>
  <c r="AE27" i="11"/>
  <c r="AH33" i="10"/>
  <c r="AH96" i="10" s="1"/>
  <c r="AH98" i="10"/>
  <c r="AM15" i="11"/>
  <c r="AM37" i="10"/>
  <c r="AM40" i="10"/>
  <c r="AM41" i="10"/>
  <c r="AM39" i="10"/>
  <c r="AM38" i="10"/>
  <c r="AN2" i="10"/>
  <c r="AO2" i="10" s="1"/>
  <c r="AL42" i="10"/>
  <c r="AK45" i="10"/>
  <c r="AL44" i="10" s="1"/>
  <c r="AK64" i="10"/>
  <c r="AK59" i="10"/>
  <c r="AK54" i="10"/>
  <c r="AK56" i="10"/>
  <c r="AK66" i="10"/>
  <c r="AK49" i="10"/>
  <c r="AL48" i="10" s="1"/>
  <c r="AK61" i="10"/>
  <c r="AJ85" i="10"/>
  <c r="AI26" i="11"/>
  <c r="AI99" i="10"/>
  <c r="AI27" i="11" s="1"/>
  <c r="AJ24" i="10"/>
  <c r="AJ131" i="10"/>
  <c r="E131" i="10" s="1"/>
  <c r="AJ27" i="10"/>
  <c r="AK57" i="10"/>
  <c r="AK51" i="10"/>
  <c r="AL50" i="10" s="1"/>
  <c r="AK62" i="10"/>
  <c r="AK67" i="10"/>
  <c r="AI19" i="11"/>
  <c r="AK63" i="10"/>
  <c r="AK53" i="10"/>
  <c r="AL52" i="10" s="1"/>
  <c r="AK58" i="10"/>
  <c r="AK68" i="10"/>
  <c r="AI94" i="10"/>
  <c r="AL14" i="11"/>
  <c r="AM1" i="10"/>
  <c r="AJ92" i="10"/>
  <c r="AK65" i="10"/>
  <c r="AK60" i="10"/>
  <c r="AK47" i="10"/>
  <c r="AL46" i="10" s="1"/>
  <c r="AK55" i="10"/>
  <c r="AF99" i="10"/>
  <c r="AF24" i="11"/>
  <c r="AF130" i="10"/>
  <c r="AF33" i="10"/>
  <c r="AK80" i="10" l="1"/>
  <c r="AK87" i="10"/>
  <c r="AK84" i="10"/>
  <c r="AK91" i="10"/>
  <c r="AK90" i="10"/>
  <c r="AK83" i="10"/>
  <c r="AK89" i="10"/>
  <c r="AK82" i="10"/>
  <c r="AK81" i="10"/>
  <c r="AK88" i="10"/>
  <c r="AJ20" i="11"/>
  <c r="AL25" i="11"/>
  <c r="AH100" i="10"/>
  <c r="AH29" i="11" s="1"/>
  <c r="AO15" i="11"/>
  <c r="AP2" i="10"/>
  <c r="AL10" i="10"/>
  <c r="AL14" i="10"/>
  <c r="AI14" i="10"/>
  <c r="Q118" i="10"/>
  <c r="Q46" i="11" s="1"/>
  <c r="Q115" i="10"/>
  <c r="Q111" i="10"/>
  <c r="Q37" i="11"/>
  <c r="R104" i="10"/>
  <c r="R31" i="11"/>
  <c r="Q134" i="10"/>
  <c r="Q35" i="11"/>
  <c r="AH71" i="10"/>
  <c r="AH76" i="10"/>
  <c r="AI74" i="10"/>
  <c r="AI69" i="10"/>
  <c r="AH70" i="10"/>
  <c r="AH75" i="10"/>
  <c r="AJ29" i="10"/>
  <c r="AM9" i="10"/>
  <c r="AM6" i="10"/>
  <c r="AM7" i="10"/>
  <c r="AM8" i="10"/>
  <c r="AO3" i="15"/>
  <c r="AP3" i="15" s="1"/>
  <c r="AN12" i="10"/>
  <c r="AI13" i="12"/>
  <c r="AI16" i="12" s="1"/>
  <c r="AO39" i="10"/>
  <c r="AO37" i="10"/>
  <c r="AO41" i="10"/>
  <c r="AO40" i="10"/>
  <c r="AO38" i="10"/>
  <c r="AJ9" i="12"/>
  <c r="AJ11" i="12"/>
  <c r="AJ10" i="12"/>
  <c r="AJ12" i="12"/>
  <c r="AK6" i="12"/>
  <c r="AN9" i="15"/>
  <c r="AM20" i="10" s="1"/>
  <c r="AH73" i="10"/>
  <c r="AH78" i="10"/>
  <c r="AH72" i="10"/>
  <c r="AH77" i="10"/>
  <c r="AG100" i="10"/>
  <c r="AG29" i="11" s="1"/>
  <c r="E130" i="10"/>
  <c r="E132" i="10" s="1"/>
  <c r="AN38" i="10"/>
  <c r="AN15" i="11"/>
  <c r="AN40" i="10"/>
  <c r="AN41" i="10"/>
  <c r="AN37" i="10"/>
  <c r="AN39" i="10"/>
  <c r="AM42" i="10"/>
  <c r="AL63" i="10"/>
  <c r="AL58" i="10"/>
  <c r="AL68" i="10"/>
  <c r="AL53" i="10"/>
  <c r="AM52" i="10" s="1"/>
  <c r="AL60" i="10"/>
  <c r="AL65" i="10"/>
  <c r="AL47" i="10"/>
  <c r="AM46" i="10" s="1"/>
  <c r="AL55" i="10"/>
  <c r="AL57" i="10"/>
  <c r="AL62" i="10"/>
  <c r="AL67" i="10"/>
  <c r="AL51" i="10"/>
  <c r="AM50" i="10" s="1"/>
  <c r="AL61" i="10"/>
  <c r="AL66" i="10"/>
  <c r="AL49" i="10"/>
  <c r="AM48" i="10" s="1"/>
  <c r="AL56" i="10"/>
  <c r="AI22" i="11"/>
  <c r="AI98" i="10"/>
  <c r="AI33" i="10"/>
  <c r="AK85" i="10"/>
  <c r="AL45" i="10"/>
  <c r="AM44" i="10" s="1"/>
  <c r="AL64" i="10"/>
  <c r="AL54" i="10"/>
  <c r="AL59" i="10"/>
  <c r="AJ26" i="11"/>
  <c r="AJ99" i="10"/>
  <c r="AJ94" i="10"/>
  <c r="AK92" i="10"/>
  <c r="AK27" i="10"/>
  <c r="AK24" i="10"/>
  <c r="AJ19" i="11"/>
  <c r="AN1" i="10"/>
  <c r="AM14" i="11"/>
  <c r="AF96" i="10"/>
  <c r="AF27" i="11"/>
  <c r="AF100" i="10"/>
  <c r="AF29" i="11" s="1"/>
  <c r="AL87" i="10" l="1"/>
  <c r="AL80" i="10"/>
  <c r="AL84" i="10"/>
  <c r="AL91" i="10"/>
  <c r="AL90" i="10"/>
  <c r="AL83" i="10"/>
  <c r="AL82" i="10"/>
  <c r="AL89" i="10"/>
  <c r="AL81" i="10"/>
  <c r="AL88" i="10"/>
  <c r="AK20" i="11"/>
  <c r="AQ3" i="15"/>
  <c r="AP12" i="10"/>
  <c r="AM25" i="11"/>
  <c r="AQ2" i="10"/>
  <c r="AP15" i="11"/>
  <c r="AP37" i="10"/>
  <c r="AP38" i="10"/>
  <c r="AP39" i="10"/>
  <c r="AP40" i="10"/>
  <c r="AP41" i="10"/>
  <c r="AI96" i="10"/>
  <c r="AJ27" i="11"/>
  <c r="AI100" i="10"/>
  <c r="AI29" i="11" s="1"/>
  <c r="Q40" i="11"/>
  <c r="Q43" i="11"/>
  <c r="AM10" i="10"/>
  <c r="AM14" i="10"/>
  <c r="AJ14" i="10"/>
  <c r="R106" i="10"/>
  <c r="R33" i="11"/>
  <c r="S102" i="10"/>
  <c r="R108" i="10"/>
  <c r="AI72" i="10"/>
  <c r="AI77" i="10"/>
  <c r="AI70" i="10"/>
  <c r="AI75" i="10"/>
  <c r="AJ74" i="10"/>
  <c r="AJ69" i="10"/>
  <c r="AI71" i="10"/>
  <c r="AI76" i="10"/>
  <c r="AK29" i="10"/>
  <c r="AO1" i="10"/>
  <c r="AP1" i="10" s="1"/>
  <c r="AN9" i="10"/>
  <c r="AN6" i="10"/>
  <c r="AN7" i="10"/>
  <c r="AN8" i="10"/>
  <c r="AO12" i="10"/>
  <c r="AK14" i="10" s="1"/>
  <c r="AO9" i="15"/>
  <c r="AO20" i="10"/>
  <c r="AO42" i="10"/>
  <c r="AL6" i="12"/>
  <c r="AK9" i="12"/>
  <c r="AK11" i="12"/>
  <c r="AK12" i="12"/>
  <c r="AK10" i="12"/>
  <c r="AJ13" i="12"/>
  <c r="AJ16" i="12" s="1"/>
  <c r="AI78" i="10"/>
  <c r="AI73" i="10"/>
  <c r="AL85" i="10"/>
  <c r="AK94" i="10"/>
  <c r="AN42" i="10"/>
  <c r="AM51" i="10"/>
  <c r="AN50" i="10" s="1"/>
  <c r="AM67" i="10"/>
  <c r="AM57" i="10"/>
  <c r="AM62" i="10"/>
  <c r="AK19" i="11"/>
  <c r="AM68" i="10"/>
  <c r="AM58" i="10"/>
  <c r="AM63" i="10"/>
  <c r="AM53" i="10"/>
  <c r="AN52" i="10" s="1"/>
  <c r="AM64" i="10"/>
  <c r="AM54" i="10"/>
  <c r="AM59" i="10"/>
  <c r="AM45" i="10"/>
  <c r="AN44" i="10" s="1"/>
  <c r="AM60" i="10"/>
  <c r="AM65" i="10"/>
  <c r="AM47" i="10"/>
  <c r="AN46" i="10" s="1"/>
  <c r="AM55" i="10"/>
  <c r="AL27" i="10"/>
  <c r="AL24" i="10"/>
  <c r="AN14" i="11"/>
  <c r="AM49" i="10"/>
  <c r="AN48" i="10" s="1"/>
  <c r="AM66" i="10"/>
  <c r="AM56" i="10"/>
  <c r="AM61" i="10"/>
  <c r="AJ22" i="11"/>
  <c r="AJ98" i="10"/>
  <c r="AJ33" i="10"/>
  <c r="AK26" i="11"/>
  <c r="AK99" i="10"/>
  <c r="AL92" i="10"/>
  <c r="AM87" i="10" l="1"/>
  <c r="AM80" i="10"/>
  <c r="AM91" i="10"/>
  <c r="AM84" i="10"/>
  <c r="AM90" i="10"/>
  <c r="AM83" i="10"/>
  <c r="AM89" i="10"/>
  <c r="AM82" i="10"/>
  <c r="AM81" i="10"/>
  <c r="AM88" i="10"/>
  <c r="AL20" i="11"/>
  <c r="AN20" i="10"/>
  <c r="AP9" i="15"/>
  <c r="AP20" i="10"/>
  <c r="AR3" i="15"/>
  <c r="AQ12" i="10"/>
  <c r="AP14" i="10" s="1"/>
  <c r="AN25" i="11"/>
  <c r="AQ1" i="10"/>
  <c r="AP14" i="11"/>
  <c r="AP8" i="10"/>
  <c r="AP9" i="10"/>
  <c r="AP7" i="10"/>
  <c r="AP6" i="10"/>
  <c r="AP10" i="10" s="1"/>
  <c r="AP42" i="10"/>
  <c r="AR2" i="10"/>
  <c r="AS2" i="10" s="1"/>
  <c r="AQ15" i="11"/>
  <c r="AQ37" i="10"/>
  <c r="AQ38" i="10"/>
  <c r="AQ39" i="10"/>
  <c r="AQ40" i="10"/>
  <c r="AQ41" i="10"/>
  <c r="AJ96" i="10"/>
  <c r="AK27" i="11"/>
  <c r="AJ100" i="10"/>
  <c r="AJ29" i="11" s="1"/>
  <c r="AN10" i="10"/>
  <c r="R118" i="10"/>
  <c r="R46" i="11" s="1"/>
  <c r="R37" i="11"/>
  <c r="R115" i="10"/>
  <c r="R111" i="10"/>
  <c r="S31" i="11"/>
  <c r="S104" i="10"/>
  <c r="R35" i="11"/>
  <c r="R134" i="10"/>
  <c r="AK69" i="10"/>
  <c r="AK74" i="10"/>
  <c r="AJ73" i="10"/>
  <c r="AJ78" i="10"/>
  <c r="AJ71" i="10"/>
  <c r="AJ76" i="10"/>
  <c r="AJ75" i="10"/>
  <c r="AJ70" i="10"/>
  <c r="AJ72" i="10"/>
  <c r="AJ77" i="10"/>
  <c r="AL29" i="10"/>
  <c r="AO14" i="11"/>
  <c r="AO6" i="10"/>
  <c r="AO9" i="10"/>
  <c r="AO7" i="10"/>
  <c r="AO8" i="10"/>
  <c r="AN14" i="10"/>
  <c r="AO14" i="10"/>
  <c r="AL94" i="10"/>
  <c r="AO25" i="11"/>
  <c r="AK13" i="12"/>
  <c r="AK16" i="12" s="1"/>
  <c r="AL11" i="12"/>
  <c r="AL10" i="12"/>
  <c r="AL9" i="12"/>
  <c r="AM6" i="12"/>
  <c r="AL12" i="12"/>
  <c r="AN47" i="10"/>
  <c r="AO46" i="10" s="1"/>
  <c r="AN55" i="10"/>
  <c r="AN65" i="10"/>
  <c r="AN60" i="10"/>
  <c r="AM85" i="10"/>
  <c r="AL26" i="11"/>
  <c r="AL99" i="10"/>
  <c r="AN57" i="10"/>
  <c r="AN67" i="10"/>
  <c r="AN62" i="10"/>
  <c r="AN51" i="10"/>
  <c r="AO50" i="10" s="1"/>
  <c r="AM27" i="10"/>
  <c r="AM24" i="10"/>
  <c r="AK33" i="10"/>
  <c r="AK22" i="11"/>
  <c r="AK98" i="10"/>
  <c r="AN61" i="10"/>
  <c r="AN56" i="10"/>
  <c r="AN49" i="10"/>
  <c r="AO48" i="10" s="1"/>
  <c r="AN66" i="10"/>
  <c r="AN58" i="10"/>
  <c r="AN68" i="10"/>
  <c r="AN53" i="10"/>
  <c r="AO52" i="10" s="1"/>
  <c r="AN63" i="10"/>
  <c r="AL19" i="11"/>
  <c r="AN74" i="10"/>
  <c r="AN59" i="10"/>
  <c r="AN64" i="10"/>
  <c r="AN45" i="10"/>
  <c r="AO44" i="10" s="1"/>
  <c r="AN54" i="10"/>
  <c r="AM92" i="10"/>
  <c r="AL69" i="10" l="1"/>
  <c r="AL74" i="10"/>
  <c r="AN80" i="10"/>
  <c r="AN87" i="10"/>
  <c r="AK73" i="10"/>
  <c r="AK78" i="10"/>
  <c r="AN91" i="10"/>
  <c r="AN84" i="10"/>
  <c r="AN90" i="10"/>
  <c r="AN83" i="10"/>
  <c r="AN82" i="10"/>
  <c r="AN89" i="10"/>
  <c r="AN88" i="10"/>
  <c r="AN81" i="10"/>
  <c r="AS37" i="10"/>
  <c r="AS38" i="10"/>
  <c r="AS39" i="10"/>
  <c r="AS40" i="10"/>
  <c r="AS41" i="10"/>
  <c r="AM20" i="11"/>
  <c r="AS3" i="15"/>
  <c r="AS12" i="10" s="1"/>
  <c r="AR12" i="10"/>
  <c r="AQ9" i="15"/>
  <c r="AQ20" i="10"/>
  <c r="AQ42" i="10"/>
  <c r="AR15" i="11"/>
  <c r="AR37" i="10"/>
  <c r="AR38" i="10"/>
  <c r="AR39" i="10"/>
  <c r="AR40" i="10"/>
  <c r="AR41" i="10"/>
  <c r="AP25" i="11"/>
  <c r="AP24" i="10"/>
  <c r="AP27" i="10"/>
  <c r="AP20" i="11" s="1"/>
  <c r="AR1" i="10"/>
  <c r="AS1" i="10" s="1"/>
  <c r="AQ14" i="11"/>
  <c r="AQ8" i="10"/>
  <c r="AQ9" i="10"/>
  <c r="AQ7" i="10"/>
  <c r="AQ6" i="10"/>
  <c r="AQ10" i="10" s="1"/>
  <c r="AK96" i="10"/>
  <c r="AL27" i="11"/>
  <c r="AK100" i="10"/>
  <c r="AK29" i="11" s="1"/>
  <c r="R40" i="11"/>
  <c r="R43" i="11"/>
  <c r="AO10" i="10"/>
  <c r="S33" i="11"/>
  <c r="S106" i="10"/>
  <c r="T102" i="10"/>
  <c r="S108" i="10"/>
  <c r="AK72" i="10"/>
  <c r="AK77" i="10"/>
  <c r="AK71" i="10"/>
  <c r="AK76" i="10"/>
  <c r="AK70" i="10"/>
  <c r="AK75" i="10"/>
  <c r="AM29" i="10"/>
  <c r="AO27" i="10"/>
  <c r="AO20" i="11" s="1"/>
  <c r="AO56" i="10"/>
  <c r="AO66" i="10"/>
  <c r="AO49" i="10"/>
  <c r="AP48" i="10" s="1"/>
  <c r="AO61" i="10"/>
  <c r="AO68" i="10"/>
  <c r="AO53" i="10"/>
  <c r="AP52" i="10" s="1"/>
  <c r="AO58" i="10"/>
  <c r="AO63" i="10"/>
  <c r="AO60" i="10"/>
  <c r="AO65" i="10"/>
  <c r="AO75" i="10"/>
  <c r="AO47" i="10"/>
  <c r="AP46" i="10" s="1"/>
  <c r="AO55" i="10"/>
  <c r="AO64" i="10"/>
  <c r="AO74" i="10"/>
  <c r="AO54" i="10"/>
  <c r="AO59" i="10"/>
  <c r="AO45" i="10"/>
  <c r="AP44" i="10" s="1"/>
  <c r="AO67" i="10"/>
  <c r="AO57" i="10"/>
  <c r="AO62" i="10"/>
  <c r="AO51" i="10"/>
  <c r="AP50" i="10" s="1"/>
  <c r="AL13" i="12"/>
  <c r="AL16" i="12" s="1"/>
  <c r="AN6" i="12"/>
  <c r="AO6" i="12" s="1"/>
  <c r="AM11" i="12"/>
  <c r="AM10" i="12"/>
  <c r="AM9" i="12"/>
  <c r="AM12" i="12"/>
  <c r="AN92" i="10"/>
  <c r="AN85" i="10"/>
  <c r="AM19" i="11"/>
  <c r="AL22" i="11"/>
  <c r="AL33" i="10"/>
  <c r="AL98" i="10"/>
  <c r="AN27" i="10"/>
  <c r="AN24" i="10"/>
  <c r="AM26" i="11"/>
  <c r="AM99" i="10"/>
  <c r="AM94" i="10"/>
  <c r="AO11" i="12" l="1"/>
  <c r="AO12" i="12"/>
  <c r="AP6" i="12"/>
  <c r="AO10" i="12"/>
  <c r="AO9" i="12"/>
  <c r="AO13" i="12" s="1"/>
  <c r="AO16" i="12" s="1"/>
  <c r="AM69" i="10"/>
  <c r="AN69" i="10" s="1"/>
  <c r="AM74" i="10"/>
  <c r="AO87" i="10"/>
  <c r="AO80" i="10"/>
  <c r="AO69" i="10"/>
  <c r="AL73" i="10"/>
  <c r="AM73" i="10" s="1"/>
  <c r="AN73" i="10" s="1"/>
  <c r="AO78" i="10" s="1"/>
  <c r="AL78" i="10"/>
  <c r="AO91" i="10"/>
  <c r="AO84" i="10"/>
  <c r="AO90" i="10"/>
  <c r="AO83" i="10"/>
  <c r="AO89" i="10"/>
  <c r="AO82" i="10"/>
  <c r="AO81" i="10"/>
  <c r="AO88" i="10"/>
  <c r="AS8" i="10"/>
  <c r="AS9" i="10"/>
  <c r="AS7" i="10"/>
  <c r="AS6" i="10"/>
  <c r="AS10" i="10" s="1"/>
  <c r="AQ25" i="11"/>
  <c r="AS42" i="10"/>
  <c r="AN20" i="11"/>
  <c r="AQ14" i="10"/>
  <c r="AR14" i="10"/>
  <c r="AR9" i="15"/>
  <c r="AR20" i="10"/>
  <c r="AQ24" i="10"/>
  <c r="AQ27" i="10"/>
  <c r="AR14" i="11"/>
  <c r="AR8" i="10"/>
  <c r="AR9" i="10"/>
  <c r="AR7" i="10"/>
  <c r="AR6" i="10"/>
  <c r="AR10" i="10" s="1"/>
  <c r="E10" i="10" s="1"/>
  <c r="AP19" i="11"/>
  <c r="AP29" i="10"/>
  <c r="AR42" i="10"/>
  <c r="E42" i="10" s="1"/>
  <c r="AP51" i="10"/>
  <c r="AQ50" i="10" s="1"/>
  <c r="AP57" i="10"/>
  <c r="AP62" i="10"/>
  <c r="AP67" i="10"/>
  <c r="AP45" i="10"/>
  <c r="AQ44" i="10" s="1"/>
  <c r="AP54" i="10"/>
  <c r="AP59" i="10"/>
  <c r="AP64" i="10"/>
  <c r="AP74" i="10"/>
  <c r="AP69" i="10"/>
  <c r="AP47" i="10"/>
  <c r="AQ46" i="10" s="1"/>
  <c r="AP55" i="10"/>
  <c r="AP60" i="10"/>
  <c r="AP65" i="10"/>
  <c r="AP75" i="10"/>
  <c r="AP53" i="10"/>
  <c r="AQ52" i="10" s="1"/>
  <c r="AP58" i="10"/>
  <c r="AP63" i="10"/>
  <c r="AP68" i="10"/>
  <c r="AP49" i="10"/>
  <c r="AQ48" i="10" s="1"/>
  <c r="AP56" i="10"/>
  <c r="AP61" i="10"/>
  <c r="AP66" i="10"/>
  <c r="AP76" i="10"/>
  <c r="AN99" i="10"/>
  <c r="AL96" i="10"/>
  <c r="AM27" i="11"/>
  <c r="AL100" i="10"/>
  <c r="AL29" i="11" s="1"/>
  <c r="S118" i="10"/>
  <c r="S46" i="11" s="1"/>
  <c r="S37" i="11"/>
  <c r="S111" i="10"/>
  <c r="S115" i="10"/>
  <c r="T31" i="11"/>
  <c r="T104" i="10"/>
  <c r="S35" i="11"/>
  <c r="S134" i="10"/>
  <c r="AL72" i="10"/>
  <c r="AL77" i="10"/>
  <c r="AL71" i="10"/>
  <c r="AL76" i="10"/>
  <c r="AL70" i="10"/>
  <c r="AL75" i="10"/>
  <c r="AN29" i="10"/>
  <c r="AO24" i="10"/>
  <c r="AO92" i="10"/>
  <c r="AO85" i="10"/>
  <c r="AN26" i="11"/>
  <c r="AM13" i="12"/>
  <c r="AM16" i="12" s="1"/>
  <c r="AN11" i="12"/>
  <c r="AN10" i="12"/>
  <c r="AN9" i="12"/>
  <c r="AN12" i="12"/>
  <c r="AN94" i="10"/>
  <c r="AN27" i="11"/>
  <c r="AN19" i="11"/>
  <c r="AM22" i="11"/>
  <c r="AM33" i="10"/>
  <c r="AM98" i="10"/>
  <c r="AP11" i="12" l="1"/>
  <c r="AP12" i="12"/>
  <c r="AP10" i="12"/>
  <c r="AP9" i="12"/>
  <c r="AP13" i="12" s="1"/>
  <c r="AP16" i="12" s="1"/>
  <c r="AM70" i="10"/>
  <c r="AM75" i="10"/>
  <c r="AM71" i="10"/>
  <c r="AM76" i="10"/>
  <c r="AS9" i="15"/>
  <c r="AS20" i="10"/>
  <c r="AP87" i="10"/>
  <c r="AP80" i="10"/>
  <c r="AM78" i="10"/>
  <c r="AP91" i="10"/>
  <c r="AP84" i="10"/>
  <c r="AP90" i="10"/>
  <c r="AP83" i="10"/>
  <c r="AP89" i="10"/>
  <c r="AP82" i="10"/>
  <c r="AP88" i="10"/>
  <c r="AP81" i="10"/>
  <c r="AS24" i="10"/>
  <c r="AS27" i="10"/>
  <c r="AQ20" i="11"/>
  <c r="AR25" i="11"/>
  <c r="E25" i="11"/>
  <c r="AP22" i="11"/>
  <c r="AP33" i="10"/>
  <c r="AP98" i="10"/>
  <c r="AR24" i="10"/>
  <c r="E24" i="10" s="1"/>
  <c r="E19" i="11" s="1"/>
  <c r="AR27" i="10"/>
  <c r="AQ19" i="11"/>
  <c r="AQ29" i="10"/>
  <c r="AQ49" i="10"/>
  <c r="AR48" i="10" s="1"/>
  <c r="AQ56" i="10"/>
  <c r="AQ61" i="10"/>
  <c r="AQ66" i="10"/>
  <c r="AQ76" i="10"/>
  <c r="AQ53" i="10"/>
  <c r="AR52" i="10" s="1"/>
  <c r="AQ58" i="10"/>
  <c r="AQ63" i="10"/>
  <c r="AQ68" i="10"/>
  <c r="AQ47" i="10"/>
  <c r="AR46" i="10" s="1"/>
  <c r="AQ55" i="10"/>
  <c r="AQ60" i="10"/>
  <c r="AQ65" i="10"/>
  <c r="AQ75" i="10"/>
  <c r="AP92" i="10"/>
  <c r="AP85" i="10"/>
  <c r="AQ45" i="10"/>
  <c r="AR44" i="10" s="1"/>
  <c r="AQ54" i="10"/>
  <c r="AQ59" i="10"/>
  <c r="AQ64" i="10"/>
  <c r="AQ74" i="10"/>
  <c r="AQ51" i="10"/>
  <c r="AR50" i="10" s="1"/>
  <c r="AQ57" i="10"/>
  <c r="AQ62" i="10"/>
  <c r="AQ67" i="10"/>
  <c r="AQ77" i="10"/>
  <c r="AM96" i="10"/>
  <c r="AM100" i="10"/>
  <c r="AM29" i="11" s="1"/>
  <c r="S40" i="11"/>
  <c r="S43" i="11"/>
  <c r="T33" i="11"/>
  <c r="U102" i="10"/>
  <c r="T106" i="10"/>
  <c r="T108" i="10"/>
  <c r="AM72" i="10"/>
  <c r="AM77" i="10"/>
  <c r="AO19" i="11"/>
  <c r="AO29" i="10"/>
  <c r="AO94" i="10"/>
  <c r="AO99" i="10"/>
  <c r="AO26" i="11"/>
  <c r="AN13" i="12"/>
  <c r="AN16" i="12" s="1"/>
  <c r="AN22" i="11"/>
  <c r="AN33" i="10"/>
  <c r="AN98" i="10"/>
  <c r="AN71" i="10" l="1"/>
  <c r="AN76" i="10"/>
  <c r="AN70" i="10"/>
  <c r="AO70" i="10" s="1"/>
  <c r="AP70" i="10" s="1"/>
  <c r="AN75" i="10"/>
  <c r="AN72" i="10"/>
  <c r="AN77" i="10"/>
  <c r="AQ69" i="10"/>
  <c r="AQ87" i="10"/>
  <c r="AQ80" i="10"/>
  <c r="AP94" i="10"/>
  <c r="AN78" i="10"/>
  <c r="AO73" i="10"/>
  <c r="AQ91" i="10"/>
  <c r="AQ84" i="10"/>
  <c r="AQ90" i="10"/>
  <c r="AQ83" i="10"/>
  <c r="AQ89" i="10"/>
  <c r="AQ82" i="10"/>
  <c r="AQ70" i="10"/>
  <c r="AQ88" i="10"/>
  <c r="AQ81" i="10"/>
  <c r="AS29" i="10"/>
  <c r="AR20" i="11"/>
  <c r="E27" i="10"/>
  <c r="E20" i="11" s="1"/>
  <c r="AQ22" i="11"/>
  <c r="AQ33" i="10"/>
  <c r="AQ98" i="10"/>
  <c r="AR19" i="11"/>
  <c r="AR29" i="10"/>
  <c r="E29" i="10" s="1"/>
  <c r="AR51" i="10"/>
  <c r="AS50" i="10" s="1"/>
  <c r="AR57" i="10"/>
  <c r="AR62" i="10"/>
  <c r="AR67" i="10"/>
  <c r="AR77" i="10"/>
  <c r="AQ92" i="10"/>
  <c r="AQ85" i="10"/>
  <c r="AR45" i="10"/>
  <c r="AS44" i="10" s="1"/>
  <c r="AR54" i="10"/>
  <c r="AR59" i="10"/>
  <c r="AR64" i="10"/>
  <c r="AR74" i="10"/>
  <c r="AP96" i="10"/>
  <c r="AP26" i="11"/>
  <c r="AP99" i="10"/>
  <c r="AR47" i="10"/>
  <c r="AS46" i="10" s="1"/>
  <c r="AR55" i="10"/>
  <c r="AR60" i="10"/>
  <c r="AR65" i="10"/>
  <c r="AR75" i="10"/>
  <c r="AR53" i="10"/>
  <c r="AS52" i="10" s="1"/>
  <c r="AR58" i="10"/>
  <c r="AR63" i="10"/>
  <c r="AR68" i="10"/>
  <c r="AR78" i="10"/>
  <c r="AR49" i="10"/>
  <c r="AS48" i="10" s="1"/>
  <c r="AR56" i="10"/>
  <c r="AR61" i="10"/>
  <c r="AR66" i="10"/>
  <c r="AR76" i="10"/>
  <c r="AO22" i="11"/>
  <c r="E22" i="11"/>
  <c r="AN96" i="10"/>
  <c r="T118" i="10"/>
  <c r="T46" i="11" s="1"/>
  <c r="T115" i="10"/>
  <c r="T37" i="11"/>
  <c r="T111" i="10"/>
  <c r="T35" i="11"/>
  <c r="T134" i="10"/>
  <c r="U31" i="11"/>
  <c r="U104" i="10"/>
  <c r="AO98" i="10"/>
  <c r="AO33" i="10"/>
  <c r="AO27" i="11"/>
  <c r="AN100" i="10"/>
  <c r="AN29" i="11" s="1"/>
  <c r="AP73" i="10" l="1"/>
  <c r="AP78" i="10"/>
  <c r="AO72" i="10"/>
  <c r="AO77" i="10"/>
  <c r="AO71" i="10"/>
  <c r="AP71" i="10" s="1"/>
  <c r="AQ71" i="10" s="1"/>
  <c r="AO76" i="10"/>
  <c r="AR69" i="10"/>
  <c r="AR87" i="10"/>
  <c r="AR80" i="10"/>
  <c r="AQ94" i="10"/>
  <c r="AR91" i="10"/>
  <c r="AR84" i="10"/>
  <c r="AR90" i="10"/>
  <c r="AR83" i="10"/>
  <c r="AR71" i="10"/>
  <c r="AR89" i="10"/>
  <c r="AR82" i="10"/>
  <c r="AR70" i="10"/>
  <c r="AR88" i="10"/>
  <c r="AR81" i="10"/>
  <c r="AS33" i="10"/>
  <c r="AS98" i="10"/>
  <c r="AS49" i="10"/>
  <c r="AS56" i="10"/>
  <c r="AS61" i="10"/>
  <c r="AS66" i="10"/>
  <c r="AS76" i="10"/>
  <c r="E76" i="10" s="1"/>
  <c r="AS53" i="10"/>
  <c r="AS58" i="10"/>
  <c r="AS63" i="10"/>
  <c r="AS68" i="10"/>
  <c r="AS78" i="10"/>
  <c r="AS47" i="10"/>
  <c r="AS55" i="10"/>
  <c r="AS60" i="10"/>
  <c r="AS65" i="10"/>
  <c r="AS75" i="10"/>
  <c r="E75" i="10" s="1"/>
  <c r="AS45" i="10"/>
  <c r="AS54" i="10"/>
  <c r="AS59" i="10"/>
  <c r="AS64" i="10"/>
  <c r="AS74" i="10"/>
  <c r="E74" i="10" s="1"/>
  <c r="AS51" i="10"/>
  <c r="AS57" i="10"/>
  <c r="AS62" i="10"/>
  <c r="AS67" i="10"/>
  <c r="AS77" i="10"/>
  <c r="AR22" i="11"/>
  <c r="AR33" i="10"/>
  <c r="E33" i="10" s="1"/>
  <c r="AR98" i="10"/>
  <c r="E98" i="10" s="1"/>
  <c r="AP27" i="11"/>
  <c r="AP100" i="10"/>
  <c r="AP29" i="11" s="1"/>
  <c r="AR92" i="10"/>
  <c r="AR85" i="10"/>
  <c r="AQ96" i="10"/>
  <c r="AQ26" i="11"/>
  <c r="AQ99" i="10"/>
  <c r="AO100" i="10"/>
  <c r="AO29" i="11" s="1"/>
  <c r="T40" i="11"/>
  <c r="T43" i="11"/>
  <c r="U106" i="10"/>
  <c r="U33" i="11"/>
  <c r="V102" i="10"/>
  <c r="U108" i="10"/>
  <c r="AO96" i="10"/>
  <c r="AQ78" i="10" l="1"/>
  <c r="E78" i="10" s="1"/>
  <c r="AQ73" i="10"/>
  <c r="AR73" i="10" s="1"/>
  <c r="AP72" i="10"/>
  <c r="AQ72" i="10" s="1"/>
  <c r="AR72" i="10" s="1"/>
  <c r="AP77" i="10"/>
  <c r="E77" i="10" s="1"/>
  <c r="AS73" i="10"/>
  <c r="AR94" i="10"/>
  <c r="AS69" i="10"/>
  <c r="E64" i="10"/>
  <c r="AS87" i="10"/>
  <c r="E59" i="10"/>
  <c r="AS80" i="10"/>
  <c r="E54" i="10"/>
  <c r="E68" i="10"/>
  <c r="AS91" i="10"/>
  <c r="E63" i="10"/>
  <c r="AS84" i="10"/>
  <c r="E58" i="10"/>
  <c r="AS72" i="10"/>
  <c r="E67" i="10"/>
  <c r="AS90" i="10"/>
  <c r="E62" i="10"/>
  <c r="AS83" i="10"/>
  <c r="E57" i="10"/>
  <c r="AS71" i="10"/>
  <c r="E66" i="10"/>
  <c r="AS89" i="10"/>
  <c r="E61" i="10"/>
  <c r="AS82" i="10"/>
  <c r="E56" i="10"/>
  <c r="AS70" i="10"/>
  <c r="E65" i="10"/>
  <c r="AS88" i="10"/>
  <c r="E60" i="10"/>
  <c r="AS81" i="10"/>
  <c r="E55" i="10"/>
  <c r="AS92" i="10"/>
  <c r="AS85" i="10"/>
  <c r="AQ27" i="11"/>
  <c r="AQ100" i="10"/>
  <c r="AQ29" i="11" s="1"/>
  <c r="AR118" i="10"/>
  <c r="AR46" i="11" s="1"/>
  <c r="AR96" i="10"/>
  <c r="AR26" i="11"/>
  <c r="AR99" i="10"/>
  <c r="U118" i="10"/>
  <c r="U46" i="11" s="1"/>
  <c r="U111" i="10"/>
  <c r="U115" i="10"/>
  <c r="U37" i="11"/>
  <c r="V31" i="11"/>
  <c r="V104" i="10"/>
  <c r="U134" i="10"/>
  <c r="U35" i="11"/>
  <c r="AS94" i="10" l="1"/>
  <c r="E85" i="10"/>
  <c r="AS99" i="10"/>
  <c r="E92" i="10"/>
  <c r="E26" i="11" s="1"/>
  <c r="E94" i="10"/>
  <c r="AS96" i="10"/>
  <c r="E96" i="10" s="1"/>
  <c r="AS118" i="10"/>
  <c r="AR27" i="11"/>
  <c r="AR100" i="10"/>
  <c r="AR29" i="11" s="1"/>
  <c r="U40" i="11"/>
  <c r="U43" i="11"/>
  <c r="W102" i="10"/>
  <c r="V106" i="10"/>
  <c r="V33" i="11"/>
  <c r="V108" i="10"/>
  <c r="AS100" i="10" l="1"/>
  <c r="E99" i="10"/>
  <c r="V118" i="10"/>
  <c r="V46" i="11" s="1"/>
  <c r="V37" i="11"/>
  <c r="V115" i="10"/>
  <c r="V111" i="10"/>
  <c r="V134" i="10"/>
  <c r="V35" i="11"/>
  <c r="W31" i="11"/>
  <c r="W104" i="10"/>
  <c r="E27" i="11" l="1"/>
  <c r="E100" i="10"/>
  <c r="E29" i="11" s="1"/>
  <c r="V40" i="11"/>
  <c r="V43" i="11"/>
  <c r="W33" i="11"/>
  <c r="W106" i="10"/>
  <c r="X102" i="10"/>
  <c r="W108" i="10"/>
  <c r="W118" i="10" l="1"/>
  <c r="W46" i="11" s="1"/>
  <c r="W111" i="10"/>
  <c r="W115" i="10"/>
  <c r="W37" i="11"/>
  <c r="X31" i="11"/>
  <c r="X104" i="10"/>
  <c r="W35" i="11"/>
  <c r="W134" i="10"/>
  <c r="W40" i="11" l="1"/>
  <c r="W43" i="11"/>
  <c r="X33" i="11"/>
  <c r="Y102" i="10"/>
  <c r="X106" i="10"/>
  <c r="X108" i="10"/>
  <c r="X118" i="10" l="1"/>
  <c r="X46" i="11" s="1"/>
  <c r="X111" i="10"/>
  <c r="X37" i="11"/>
  <c r="X115" i="10"/>
  <c r="X35" i="11"/>
  <c r="X134" i="10"/>
  <c r="Y31" i="11"/>
  <c r="Y104" i="10"/>
  <c r="X40" i="11" l="1"/>
  <c r="X43" i="11"/>
  <c r="Y106" i="10"/>
  <c r="Y33" i="11"/>
  <c r="Z102" i="10"/>
  <c r="Y108" i="10"/>
  <c r="Y118" i="10" l="1"/>
  <c r="Y46" i="11" s="1"/>
  <c r="Y111" i="10"/>
  <c r="Y115" i="10"/>
  <c r="Y37" i="11"/>
  <c r="Z31" i="11"/>
  <c r="Z104" i="10"/>
  <c r="Y35" i="11"/>
  <c r="Y134" i="10"/>
  <c r="Y40" i="11" l="1"/>
  <c r="Y43" i="11"/>
  <c r="AA102" i="10"/>
  <c r="Z106" i="10"/>
  <c r="Z33" i="11"/>
  <c r="Z108" i="10"/>
  <c r="Z118" i="10" l="1"/>
  <c r="Z46" i="11" s="1"/>
  <c r="Z115" i="10"/>
  <c r="Z37" i="11"/>
  <c r="Z111" i="10"/>
  <c r="Z134" i="10"/>
  <c r="Z35" i="11"/>
  <c r="AA104" i="10"/>
  <c r="AA31" i="11"/>
  <c r="Z40" i="11" l="1"/>
  <c r="Z43" i="11"/>
  <c r="AB102" i="10"/>
  <c r="AA106" i="10"/>
  <c r="AA33" i="11"/>
  <c r="AA108" i="10" l="1"/>
  <c r="AA134" i="10"/>
  <c r="AA35" i="11"/>
  <c r="AB31" i="11"/>
  <c r="AB104" i="10"/>
  <c r="AB106" i="10" l="1"/>
  <c r="AB33" i="11"/>
  <c r="AC102" i="10"/>
  <c r="AB108" i="10"/>
  <c r="AA118" i="10"/>
  <c r="AA46" i="11" s="1"/>
  <c r="AA115" i="10"/>
  <c r="AA37" i="11"/>
  <c r="AA111" i="10"/>
  <c r="AA40" i="11" l="1"/>
  <c r="AA43" i="11"/>
  <c r="AB118" i="10"/>
  <c r="AB46" i="11" s="1"/>
  <c r="AB37" i="11"/>
  <c r="AB115" i="10"/>
  <c r="AB111" i="10"/>
  <c r="AC104" i="10"/>
  <c r="AC31" i="11"/>
  <c r="AB35" i="11"/>
  <c r="AB134" i="10"/>
  <c r="AB40" i="11" l="1"/>
  <c r="AB43" i="11"/>
  <c r="AC33" i="11"/>
  <c r="AD102" i="10"/>
  <c r="AC106" i="10"/>
  <c r="AC108" i="10"/>
  <c r="AC118" i="10" l="1"/>
  <c r="AC46" i="11" s="1"/>
  <c r="AC37" i="11"/>
  <c r="AC115" i="10"/>
  <c r="AC111" i="10"/>
  <c r="AC35" i="11"/>
  <c r="AC134" i="10"/>
  <c r="AD31" i="11"/>
  <c r="AD104" i="10"/>
  <c r="AC40" i="11" l="1"/>
  <c r="AC43" i="11"/>
  <c r="AD106" i="10"/>
  <c r="AE102" i="10"/>
  <c r="AD33" i="11"/>
  <c r="AD108" i="10"/>
  <c r="AD118" i="10" l="1"/>
  <c r="AD46" i="11" s="1"/>
  <c r="AD115" i="10"/>
  <c r="AD111" i="10"/>
  <c r="AD37" i="11"/>
  <c r="AE31" i="11"/>
  <c r="AE104" i="10"/>
  <c r="AD35" i="11"/>
  <c r="AD134" i="10"/>
  <c r="AD40" i="11" l="1"/>
  <c r="AD43" i="11"/>
  <c r="AE106" i="10"/>
  <c r="AE33" i="11"/>
  <c r="AF102" i="10"/>
  <c r="AE108" i="10"/>
  <c r="AE118" i="10" l="1"/>
  <c r="AE46" i="11" s="1"/>
  <c r="AE115" i="10"/>
  <c r="AE37" i="11"/>
  <c r="AE111" i="10"/>
  <c r="AF31" i="11"/>
  <c r="AF104" i="10"/>
  <c r="AE134" i="10"/>
  <c r="AE35" i="11"/>
  <c r="AE40" i="11" l="1"/>
  <c r="AE43" i="11"/>
  <c r="AF33" i="11"/>
  <c r="AG102" i="10"/>
  <c r="AF106" i="10"/>
  <c r="AF108" i="10"/>
  <c r="AF118" i="10" l="1"/>
  <c r="AF46" i="11" s="1"/>
  <c r="AF37" i="11"/>
  <c r="AF115" i="10"/>
  <c r="AF111" i="10"/>
  <c r="AF35" i="11"/>
  <c r="AF134" i="10"/>
  <c r="AG31" i="11"/>
  <c r="AG104" i="10"/>
  <c r="AF40" i="11" l="1"/>
  <c r="AF43" i="11"/>
  <c r="AH102" i="10"/>
  <c r="AG106" i="10"/>
  <c r="AG33" i="11"/>
  <c r="AG108" i="10"/>
  <c r="AG118" i="10" l="1"/>
  <c r="AG46" i="11" s="1"/>
  <c r="AG37" i="11"/>
  <c r="AG111" i="10"/>
  <c r="AG115" i="10"/>
  <c r="AG35" i="11"/>
  <c r="AG134" i="10"/>
  <c r="AH31" i="11"/>
  <c r="AH104" i="10"/>
  <c r="AG40" i="11" l="1"/>
  <c r="AG43" i="11"/>
  <c r="AH33" i="11"/>
  <c r="AI102" i="10"/>
  <c r="AH106" i="10"/>
  <c r="AH108" i="10"/>
  <c r="AH118" i="10" l="1"/>
  <c r="AH46" i="11" s="1"/>
  <c r="AH111" i="10"/>
  <c r="AH115" i="10"/>
  <c r="AH37" i="11"/>
  <c r="AH35" i="11"/>
  <c r="AH134" i="10"/>
  <c r="AI31" i="11"/>
  <c r="AI104" i="10"/>
  <c r="AH40" i="11" l="1"/>
  <c r="AH43" i="11"/>
  <c r="AI33" i="11"/>
  <c r="AI106" i="10"/>
  <c r="AJ102" i="10"/>
  <c r="AI108" i="10"/>
  <c r="AI118" i="10" l="1"/>
  <c r="AI46" i="11" s="1"/>
  <c r="AI37" i="11"/>
  <c r="AI115" i="10"/>
  <c r="AI111" i="10"/>
  <c r="AJ31" i="11"/>
  <c r="AJ104" i="10"/>
  <c r="AI35" i="11"/>
  <c r="AI134" i="10"/>
  <c r="AI40" i="11" l="1"/>
  <c r="AI43" i="11"/>
  <c r="AJ106" i="10"/>
  <c r="AJ33" i="11"/>
  <c r="AK102" i="10"/>
  <c r="AJ108" i="10"/>
  <c r="AJ118" i="10" l="1"/>
  <c r="AJ46" i="11" s="1"/>
  <c r="AJ115" i="10"/>
  <c r="AJ111" i="10"/>
  <c r="AJ37" i="11"/>
  <c r="AK31" i="11"/>
  <c r="AK104" i="10"/>
  <c r="AJ35" i="11"/>
  <c r="AJ134" i="10"/>
  <c r="E134" i="10" s="1"/>
  <c r="E135" i="10" s="1"/>
  <c r="AJ40" i="11" l="1"/>
  <c r="AJ43" i="11"/>
  <c r="AK33" i="11"/>
  <c r="AK106" i="10"/>
  <c r="AL102" i="10"/>
  <c r="AK108" i="10"/>
  <c r="AK35" i="11" l="1"/>
  <c r="AK118" i="10"/>
  <c r="AK46" i="11" s="1"/>
  <c r="AK37" i="11"/>
  <c r="AK111" i="10"/>
  <c r="AK115" i="10"/>
  <c r="AL31" i="11"/>
  <c r="AL104" i="10"/>
  <c r="AK40" i="11" l="1"/>
  <c r="AK43" i="11"/>
  <c r="AL33" i="11"/>
  <c r="AL106" i="10"/>
  <c r="AM102" i="10"/>
  <c r="AL108" i="10"/>
  <c r="AL35" i="11" l="1"/>
  <c r="AL37" i="11"/>
  <c r="AL118" i="10"/>
  <c r="AL46" i="11" s="1"/>
  <c r="AL115" i="10"/>
  <c r="AL111" i="10"/>
  <c r="AM31" i="11"/>
  <c r="AM104" i="10"/>
  <c r="AL40" i="11" l="1"/>
  <c r="AL43" i="11"/>
  <c r="AM33" i="11"/>
  <c r="AN102" i="10"/>
  <c r="AM106" i="10"/>
  <c r="AM108" i="10"/>
  <c r="AM35" i="11" l="1"/>
  <c r="AM37" i="11"/>
  <c r="AM118" i="10"/>
  <c r="AM46" i="11" s="1"/>
  <c r="AM115" i="10"/>
  <c r="AM111" i="10"/>
  <c r="AN31" i="11"/>
  <c r="AN104" i="10"/>
  <c r="AM40" i="11" l="1"/>
  <c r="AM43" i="11"/>
  <c r="AO102" i="10"/>
  <c r="AN33" i="11"/>
  <c r="AN106" i="10"/>
  <c r="AN108" i="10"/>
  <c r="AN118" i="10" l="1"/>
  <c r="AN46" i="11" s="1"/>
  <c r="AN35" i="11"/>
  <c r="AN37" i="11"/>
  <c r="AN111" i="10"/>
  <c r="AN115" i="10"/>
  <c r="AO31" i="11"/>
  <c r="AO104" i="10"/>
  <c r="AP102" i="10" l="1"/>
  <c r="AP104" i="10"/>
  <c r="AP31" i="11"/>
  <c r="AQ102" i="10"/>
  <c r="AP106" i="10"/>
  <c r="AP35" i="11" s="1"/>
  <c r="AP108" i="10"/>
  <c r="AN43" i="11"/>
  <c r="AN40" i="11"/>
  <c r="AO106" i="10"/>
  <c r="AO33" i="11"/>
  <c r="AO108" i="10"/>
  <c r="AO118" i="10" s="1"/>
  <c r="AO46" i="11" s="1"/>
  <c r="AP37" i="11" l="1"/>
  <c r="AP118" i="10"/>
  <c r="AP46" i="11" s="1"/>
  <c r="AP33" i="11"/>
  <c r="AQ104" i="10"/>
  <c r="AQ31" i="11"/>
  <c r="AP111" i="10"/>
  <c r="AP40" i="11" s="1"/>
  <c r="AP115" i="10"/>
  <c r="AP43" i="11" s="1"/>
  <c r="AR102" i="10"/>
  <c r="AQ106" i="10"/>
  <c r="AQ108" i="10"/>
  <c r="AQ118" i="10" s="1"/>
  <c r="AQ46" i="11" s="1"/>
  <c r="AO35" i="11"/>
  <c r="AO37" i="11"/>
  <c r="AO111" i="10"/>
  <c r="AO115" i="10"/>
  <c r="AQ33" i="11" l="1"/>
  <c r="AQ35" i="11"/>
  <c r="AQ37" i="11"/>
  <c r="AR104" i="10"/>
  <c r="AR31" i="11"/>
  <c r="AQ111" i="10"/>
  <c r="AQ115" i="10"/>
  <c r="AR106" i="10"/>
  <c r="AR108" i="10"/>
  <c r="AO43" i="11"/>
  <c r="AO40" i="11"/>
  <c r="AS102" i="10" l="1"/>
  <c r="AR33" i="11"/>
  <c r="AR35" i="11"/>
  <c r="AR37" i="11"/>
  <c r="AQ40" i="11"/>
  <c r="AQ43" i="11"/>
  <c r="AR111" i="10"/>
  <c r="AR115" i="10"/>
  <c r="AS104" i="10" l="1"/>
  <c r="E102" i="10"/>
  <c r="E31" i="11" s="1"/>
  <c r="AR40" i="11"/>
  <c r="AR43" i="11"/>
  <c r="E104" i="10" l="1"/>
  <c r="E33" i="11" s="1"/>
  <c r="AS106" i="10"/>
  <c r="E106" i="10" s="1"/>
  <c r="E35" i="11" s="1"/>
  <c r="AS108" i="10"/>
  <c r="E108" i="10" l="1"/>
  <c r="AS111" i="10"/>
  <c r="AS115" i="10"/>
  <c r="E115" i="10" s="1"/>
  <c r="E43" i="11" l="1"/>
  <c r="E116" i="10"/>
  <c r="E111" i="10"/>
  <c r="E40" i="11" s="1"/>
  <c r="E112" i="10"/>
  <c r="E119" i="10"/>
  <c r="E37" i="11"/>
  <c r="E47" i="11" l="1"/>
  <c r="D10" i="2"/>
  <c r="E41" i="11"/>
  <c r="D8" i="2"/>
  <c r="E44" i="11"/>
  <c r="D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D17" authorId="0" shapeId="0" xr:uid="{D5B3E911-E263-4B05-BFC5-31F699C7BB3F}">
      <text>
        <r>
          <rPr>
            <sz val="9"/>
            <color indexed="81"/>
            <rFont val="Tahoma"/>
            <family val="2"/>
          </rPr>
          <t xml:space="preserve">Vul hier het totale vermogen van het windpark in. 
Dit vermogen moet gelijk zijn aan het vermogen zoals in het aanvraagformulier is vermeld en dat in het windrapport voor de netto P50 berekening is gebruikt.
</t>
        </r>
      </text>
    </comment>
    <comment ref="D18" authorId="0" shapeId="0" xr:uid="{ED14A3AA-23DC-4545-806B-D530252D92E8}">
      <text>
        <r>
          <rPr>
            <sz val="9"/>
            <color indexed="81"/>
            <rFont val="Tahoma"/>
            <family val="2"/>
          </rPr>
          <t>Vul de P50-waarde netto elektriciteitsproductie in volgens het windrapport.</t>
        </r>
      </text>
    </comment>
    <comment ref="B23" authorId="0" shapeId="0" xr:uid="{CA605BE4-5006-40EE-BF3A-8F9DB84D1A02}">
      <text>
        <r>
          <rPr>
            <sz val="9"/>
            <color indexed="81"/>
            <rFont val="Tahoma"/>
            <family val="2"/>
          </rPr>
          <t xml:space="preserve">Gelet op de mijlpalen voor oplevering van de het platform van TenneT, bent u verplicht de gehele productie in 2031 op te starten.  
Geef voor 2030 aan welk percentage van de P50-productie u in 2030 verwacht te halen. 
Het restant van de P50-productie wordt automatisch bij 2031 ingevuld, zodat het totaal op 100% uitkomt. 
</t>
        </r>
      </text>
    </comment>
    <comment ref="B25" authorId="0" shapeId="0" xr:uid="{C9D8B76C-3136-4DFC-B71D-025882C37EF8}">
      <text>
        <r>
          <rPr>
            <sz val="9"/>
            <color indexed="81"/>
            <rFont val="Tahoma"/>
            <family val="2"/>
          </rPr>
          <t>Deze waarde wordt overgenomen uit bovenstaande invoer</t>
        </r>
      </text>
    </comment>
    <comment ref="D37" authorId="0" shapeId="0" xr:uid="{4D57724A-29E7-41B7-8E27-AE2C3442ABCA}">
      <text>
        <r>
          <rPr>
            <sz val="9"/>
            <color indexed="81"/>
            <rFont val="Tahoma"/>
            <family val="2"/>
          </rPr>
          <t xml:space="preserve">Dit bedrag wordt overgenomen van het tabblad CAPEX
</t>
        </r>
      </text>
    </comment>
    <comment ref="D42" authorId="0" shapeId="0" xr:uid="{BF2B273D-50FE-495B-89F4-3A04A4896146}">
      <text>
        <r>
          <rPr>
            <sz val="9"/>
            <color indexed="81"/>
            <rFont val="Tahoma"/>
            <family val="2"/>
          </rPr>
          <t>Vul hier in hoeveel procent van de totale investeringskosten u uit eigen middelen wilt financieren. 
Dit percentage moet gelijk zijn aan het percentage genoemd in het financieringsplan.</t>
        </r>
      </text>
    </comment>
    <comment ref="B64" authorId="0" shapeId="0" xr:uid="{E615B6B9-61CF-40E6-8925-00C6DAED6623}">
      <text>
        <r>
          <rPr>
            <sz val="9"/>
            <color indexed="81"/>
            <rFont val="Tahoma"/>
            <family val="2"/>
          </rPr>
          <t xml:space="preserve">U kunt uw investering uitsmeren over maximaal 5 jaar. 
Per jaar kunt u kiezen welk deel u uit eigen middelen financiert en welk deel u leent. 
Ook kunt u kiezen wanneer u start met aflossen van het leendeel.
</t>
        </r>
      </text>
    </comment>
    <comment ref="C65" authorId="0" shapeId="0" xr:uid="{B0A4849A-147B-4447-8BBA-6CABB96D65BC}">
      <text>
        <r>
          <rPr>
            <sz val="9"/>
            <color indexed="81"/>
            <rFont val="Tahoma"/>
            <family val="2"/>
          </rPr>
          <t xml:space="preserve">Vul per jaar in welk % van de totale investeringskosten u in dat jaar investeert. Bij elkaar moet dit 100% zijn.
Gebruik maximaal 2 cijfers achter de komma.
</t>
        </r>
      </text>
    </comment>
    <comment ref="E65" authorId="0" shapeId="0" xr:uid="{A0F96506-C931-4D7B-AB7D-8400957002D6}">
      <text>
        <r>
          <rPr>
            <sz val="9"/>
            <color indexed="81"/>
            <rFont val="Tahoma"/>
            <family val="2"/>
          </rPr>
          <t>Kies het jaar waarin u start met aflossen van het leendeel. 
Start pas met aflossen als er:  
- voldoende inkomsten zijn 
- en op zijn vroegst het jaar na het investeringsjaar.
Indien u de investering geheel uit eigen middelen financiert dan laat u deze kolom leeg.</t>
        </r>
      </text>
    </comment>
    <comment ref="F65" authorId="0" shapeId="0" xr:uid="{0687433A-E219-4D02-B4A7-78EC4E8BEAFB}">
      <text>
        <r>
          <rPr>
            <sz val="9"/>
            <color indexed="81"/>
            <rFont val="Tahoma"/>
            <family val="2"/>
          </rPr>
          <t xml:space="preserve">Percentage van de Eigen Middelen (EM) dat u dit jaar investeert. 
Kies hier een percentage zodanig dat het Bedrag EM kleiner of gelijk is aan Investeringsbedrag.
Wanneer alle kosten uit EM gefinancierd worden, moeten deze percentages gelijk zijn aan die van kolom C.
Deze percentages zijn irrelevant als 0% uit eigen middelen wordt geïnvesteerd. 
Gebruik maximaal 2 cijfers achter de komma.
Alle % bij elkaar moeten 100% zijn.
</t>
        </r>
      </text>
    </comment>
    <comment ref="I65" authorId="0" shapeId="0" xr:uid="{E0327E55-5E72-4092-910D-C1F3A7EE98DF}">
      <text>
        <r>
          <rPr>
            <sz val="9"/>
            <color indexed="81"/>
            <rFont val="Tahoma"/>
            <family val="2"/>
          </rPr>
          <t>Wanneer wordt gestart met aflossen in het jaar direct na de investering, dan wordt hier geen bouwrente ingevuld. Als later wordt gestart met aflossen, dan wordt hier automatisch de bouwrente ingevuld.</t>
        </r>
      </text>
    </comment>
    <comment ref="B66" authorId="0" shapeId="0" xr:uid="{81973BB9-AD22-445B-BEFC-555BE75B497F}">
      <text>
        <r>
          <rPr>
            <sz val="9"/>
            <color indexed="81"/>
            <rFont val="Tahoma"/>
            <family val="2"/>
          </rPr>
          <t>Vul het eerste investeringsjaar in. 
De rest volgt automatisch.</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Marel, A.P. van der (Paul)</author>
  </authors>
  <commentList>
    <comment ref="B9" authorId="0" shapeId="0" xr:uid="{1533E84C-D78A-47A1-9967-6BC0C9375DDA}">
      <text>
        <r>
          <rPr>
            <b/>
            <sz val="9"/>
            <color indexed="81"/>
            <rFont val="Tahoma"/>
            <family val="2"/>
          </rPr>
          <t>Verplichte kosten:</t>
        </r>
        <r>
          <rPr>
            <sz val="9"/>
            <color indexed="81"/>
            <rFont val="Tahoma"/>
            <family val="2"/>
          </rPr>
          <t xml:space="preserve">
Het bedrag van € 18.352,51 is vastgesteld als vergoeding voor de kosten voor de Site Studies en het kavelbesluit.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tc={66F6EC9D-B994-49B6-8F6C-5A0B5FFF8453}</author>
  </authors>
  <commentList>
    <comment ref="AN5" authorId="0" shapeId="0" xr:uid="{66F6EC9D-B994-49B6-8F6C-5A0B5FFF8453}">
      <text>
        <t>[Opmerkingenthread]
U kunt deze opmerkingenthread lezen in uw versie van Excel. Eventuele wijzigingen aan de thread gaan echter verloren als het bestand wordt geopend in een nieuwere versie van Excel. Meer informatie: https://go.microsoft.com/fwlink/?linkid=870924
Opmerking:
    Voorwaardelijke opmaak gaat nog niet helemaal goed in deze kolommen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Marel, A.P. van der (Paul)</author>
    <author>Dreef, J. (Jori)</author>
  </authors>
  <commentList>
    <comment ref="F7" authorId="0" shapeId="0" xr:uid="{05CC4D64-B1DD-4360-AA45-327BFD27C17A}">
      <text>
        <r>
          <rPr>
            <sz val="9"/>
            <color indexed="81"/>
            <rFont val="Tahoma"/>
            <family val="2"/>
          </rPr>
          <t xml:space="preserve">Deze waarden vooringevuld overgenomen uit de onderstaande PBL2024
 tabel.
U kunt deze waarden naar eigen inzicht aanpassen.
</t>
        </r>
      </text>
    </comment>
    <comment ref="B12" authorId="0" shapeId="0" xr:uid="{ECD25ACF-B7E9-48B0-98D3-13B663D54F9E}">
      <text>
        <r>
          <rPr>
            <b/>
            <sz val="9"/>
            <color indexed="81"/>
            <rFont val="Tahoma"/>
            <family val="2"/>
          </rPr>
          <t xml:space="preserve">Extra opbrengsten:
</t>
        </r>
        <r>
          <rPr>
            <sz val="9"/>
            <color indexed="81"/>
            <rFont val="Tahoma"/>
            <family val="2"/>
          </rPr>
          <t>Geef hier een kenmerkende naam van de extra opbrengsten/inkomsten. Bijvoorbeeld: Waterstofproductie
Geef, indien nodig, een korte toelichting in het gebied F18:V22</t>
        </r>
        <r>
          <rPr>
            <sz val="9"/>
            <color indexed="81"/>
            <rFont val="Tahoma"/>
            <family val="2"/>
          </rPr>
          <t xml:space="preserve">
</t>
        </r>
      </text>
    </comment>
    <comment ref="J12" authorId="1" shapeId="0" xr:uid="{4D1C285C-D143-44AF-A2DD-E57ECA6722DA}">
      <text>
        <r>
          <rPr>
            <sz val="9"/>
            <color indexed="81"/>
            <rFont val="Tahoma"/>
            <charset val="1"/>
          </rPr>
          <t>Bedrag in 1000€ (k€) per productiejaar vanaf eerst mogelijke exploitatiejaar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Heideveld - Prins, L. (Laura)</author>
  </authors>
  <commentList>
    <comment ref="C28" authorId="0" shapeId="0" xr:uid="{8B3F3B22-8F0E-4F95-8F04-002EC9A38EC5}">
      <text>
        <r>
          <rPr>
            <b/>
            <sz val="9"/>
            <color indexed="81"/>
            <rFont val="Tahoma"/>
            <family val="2"/>
          </rPr>
          <t xml:space="preserve">Extra inkomsten
</t>
        </r>
        <r>
          <rPr>
            <sz val="9"/>
            <color indexed="81"/>
            <rFont val="Tahoma"/>
            <family val="2"/>
          </rPr>
          <t>zoals ingevoerd in tabblad [MP en GVO]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<sst xmlns="http://schemas.openxmlformats.org/spreadsheetml/2006/main" count="596" uniqueCount="371">
  <si>
    <t>Windenergie Op Zee 
Model Exploitatieberekening</t>
  </si>
  <si>
    <t>Nederwiek kavel I-A - Versie 10-7-2025</t>
  </si>
  <si>
    <t>Waarvoor?</t>
  </si>
  <si>
    <t xml:space="preserve">U dient bij de vergunningaanvraag een exploitatieberekening aan te leveren, die minimaal bestaat uit:
1 een specificatie van de investeringskosten per component van de productie-installatie
2 een overzicht van alle kosten en opbrengsten van de productie-installatie
3 een berekening van het projectrendement over de looptijd van het project
Met dit door RVO beschikbaar gestelde rekenmodel berekent u het projectrendement, rendement op eigen vermogen en de DSCR. Het geeft inzicht in de financieel economische haalbaarheid van het project. Dit RVO rekenmodel dient u volledig in te vullen en de afdrukken met de  aanvraag mee te sturen als verplichte bijlage. 
Naast het verplichte RVO model mag u ook een berekening volgens uw eigen rekenmodel meesturen met de aanvraag. U dient dan wel uit te leggen hoe u het projectrendement, het rendement op eigen vermogen en de DSCR hebt berekend.  
</t>
  </si>
  <si>
    <t>1 - Invulinstructies</t>
  </si>
  <si>
    <t>Technische invulinstructies</t>
  </si>
  <si>
    <t>Lees eerst alle instructies in dit tabblad, bestaande uit:
1 - Invulinstructies
2 - Beschrijving tabbladen
3 - Toelichting invoer Algemene Parameters
Lees voordat u begint met invullen de Toelichting op de bijlagen(bijlage 3 de Exploitatieberekening) die op de website staat en verzamel alle relevante gegevens.  
U kunt alleen de blauw gekleurde velden invullen in de blauwe tabbladen. Wanneer een veld een gele achtergrond kleur met rode tekst krijgt, zijn ergens onjuiste gegevens of nog niet alle gegevens ingevuld.
De tabbladen voor berekeningen en resultaten zijn wit.</t>
  </si>
  <si>
    <t>Inhoudelijke invulinstructies</t>
  </si>
  <si>
    <t xml:space="preserve">RVO zal beoordelen of de invoerdata aannemelijke waarden hebben en ook relevant zijn voor het project. Ontbreken van relevante invoerdata of onaannemelijke waarden resulteren in onbetrouwbare of onaannemelijke resultaten. Wijken invoerdata af van wat in de markt gebruikelijk is, dan vraagt RVO u de afwijking toe te lichten en te onderbouwen. </t>
  </si>
  <si>
    <t>Verplichte bijlage</t>
  </si>
  <si>
    <t>Een exploitatieberekening is een verplichte bijlage bij de aanvraag. U dient te voldoen aan deze verplichting door het invullen van het RVO-model en het meesturen van afdrukken van de tabbladen Invoer Parameters, CAPEX, OPEX, MP en GVO, Berekeningen en Resultaten.</t>
  </si>
  <si>
    <t>Vragen</t>
  </si>
  <si>
    <t>Dit rekenmodel is met de grootste zorg ontwikkeld en samengesteld. Het geeft inzicht in het projectrendement op basis van investeringskosten, operationele kosten, financieringslasten en baten. Het is input voor de analyse van de financiële en economische haalbaarheid van uw project. Mocht u vragen of opmerkingen hebben over het model dan kunt u zich tot één week voor opening van de tender tot RVO wenden via het e-mailadres: woz@rvo.nl. Ook kunt u via dit e-mailadres een afspraak maken voor een mondelinge toelichting bij het rekenmodel in Zwolle.</t>
  </si>
  <si>
    <t>2 - Beschrijving tabbladen</t>
  </si>
  <si>
    <t>Het rekenmodel kent tabbladen voor invoer van gegevens en tabbladen voor berekeningen en resultaten. Die worden hier stuk voor stuk besproken.</t>
  </si>
  <si>
    <t>Tabblad: Invoer Parameters</t>
  </si>
  <si>
    <t xml:space="preserve">Dit tabblad gebruikt u om alle relevante gegevens en keuzes in te voeren. U moet hierbij denken aan gegevens over: aanvrager, energieproductie, investeringkosten, financieringskeuzes, enz. </t>
  </si>
  <si>
    <t>Tabblad: CAPEX</t>
  </si>
  <si>
    <r>
      <t xml:space="preserve">U vult hier per component de kosten in. U dient de aannemelijkheid van de kosten te onderbouwen vooral wanneer de waardes afwijken van wat in de markt gebruikelijk is.
</t>
    </r>
    <r>
      <rPr>
        <b/>
        <sz val="11"/>
        <color theme="1"/>
        <rFont val="Calibri"/>
        <family val="2"/>
        <scheme val="minor"/>
      </rPr>
      <t>Opmerking:</t>
    </r>
    <r>
      <rPr>
        <sz val="11"/>
        <color theme="1"/>
        <rFont val="Calibri"/>
        <family val="2"/>
        <scheme val="minor"/>
      </rPr>
      <t xml:space="preserve"> Een vaste vooraf ingevulde post zijn de kosten voor het Kavelbesluit (voortvloeiend uit artikel 9, lid 1 van de Regeling). Dit bedrag is niet wijzigbaar. </t>
    </r>
  </si>
  <si>
    <t>Tabblad: OPEX</t>
  </si>
  <si>
    <t xml:space="preserve">Hier vult u per jaar de kosten per operationele kostenpost in.
Opmerking: Er zijn twee verplichte posten: 
- het jaarlijkse bedrag aan financieel bod. U vult in het OPEX tabblad de te betalen bedragen vanaf 2031 in.  
- een reservering voor het financieel bod dat nog betaald moet worden in de periode tussen moment van staking exploitatie en einde vergunningsperiode. U kunt het totaalbedrag dat u in laatstgenoemde periode nog aan financieel bod moet betalen in het OPEX tabblad als reservering opnemen in de exploitatiejaren. 
</t>
  </si>
  <si>
    <t>Tabblad: MP en GVO</t>
  </si>
  <si>
    <r>
      <t xml:space="preserve">Hier vult u de marktprijs van de verkochte MWh's in en de GvO's gedurende de looptijd. U mag de verwachte marktprijs van </t>
    </r>
    <r>
      <rPr>
        <b/>
        <sz val="11"/>
        <color theme="1"/>
        <rFont val="Calibri"/>
        <family val="2"/>
        <scheme val="minor"/>
      </rPr>
      <t>PBL uit de KEV2024</t>
    </r>
    <r>
      <rPr>
        <sz val="11"/>
        <color theme="1"/>
        <rFont val="Calibri"/>
        <family val="2"/>
        <scheme val="minor"/>
      </rPr>
      <t xml:space="preserve"> gebruiken. Deze is opgenomen in deze tabel en is als invulwaarde overgenomen. U mag in plaats van de verwachting van PBL ook een eigen marktprijs verwachting  (bijv. deels op basis van PPA's) gebruiken. Geef dan de bron aan van die verwachting en een onderbouwing. 
Heeft u nog andere inkomsten uit het windpark, dan vult u die inkomsten in onder 'Extra inkomsten/opbrengsten' en geeft u een onderbouwing van deze inkomsten. 
Let op: vul in deze tabel de marktprijs, de waarde van GvO's en de extra inkomsten/opbrengsten voor de gehele looptijd van het project.</t>
    </r>
  </si>
  <si>
    <t>Tabblad: Berekeningen</t>
  </si>
  <si>
    <t>Dit tabblad toont alle relevante (tussen) resultaten van de berekeningen op basis van door u ingevoerde gegevens. 
De volgende (tussen) resultaten  worden getoond:
- Energieproductie in MWh
- Opbrengsten in k€ uit de elektriciteitsproductie (verkoop MWh, GvO's en evt overige inkomsten/opbrengsten)
- Totale operationele kosten
- Financieringslasten
- Afschrijvingen
- Belasting
- Netto Winst
- Project rendement
- Rendement op eigen vermogen
- DSCR</t>
  </si>
  <si>
    <t>Tabblad: Resultaten</t>
  </si>
  <si>
    <t>Dit tabblad toont alleen de belangrijkste resultaten van de berekening, het is een uittreksel uit het tabblad berekeningen. Het is leesbaar te printen op A3.</t>
  </si>
  <si>
    <t>3- Toelichting tabblad Invoer Parameters</t>
  </si>
  <si>
    <t>Algemene Gegevens.</t>
  </si>
  <si>
    <t>Hier vult u in:
- Projectnaam: een door u zelf gekozen naam voor het project
- Naam aanvrager: naam zoals is ingevuld op het aanvraagformulier</t>
  </si>
  <si>
    <t>Jaargegevens kavel Beta</t>
  </si>
  <si>
    <t>Hier vult u in:
- Geïnstalleerd vermogen windpark: waarde volgens aanvraagformulier en windrapport 
- Netto P50 jaarproductie: waarde in MWh volgens het windrapport en aanvraagformulier
- Laatste jaar elektriciteitsproductie: het laatste jaar dat het windpark elektriciteit produceert</t>
  </si>
  <si>
    <r>
      <rPr>
        <b/>
        <sz val="11"/>
        <color theme="1"/>
        <rFont val="Calibri"/>
        <family val="2"/>
        <scheme val="minor"/>
      </rPr>
      <t>Opstartschema elektriciteitsproductie</t>
    </r>
    <r>
      <rPr>
        <sz val="11"/>
        <color theme="1"/>
        <rFont val="Calibri"/>
        <family val="2"/>
        <scheme val="minor"/>
      </rPr>
      <t>:</t>
    </r>
  </si>
  <si>
    <t>In het rekenmodel geeft u aan hoeveel procent van de jaarproductie (in MWh) u in 2030 verwacht te halen (opstartjaar). Het restant van de P50-productie wordt vervolgens opgestart in 2031. Deze informatie is nodig om te kunnen bepalen hoeveel elektriciteitsproductie u in het eerste jaar verwacht te halen.</t>
  </si>
  <si>
    <r>
      <rPr>
        <b/>
        <sz val="11"/>
        <color theme="1"/>
        <rFont val="Calibri"/>
        <family val="2"/>
        <scheme val="minor"/>
      </rPr>
      <t>Projectfinanciering</t>
    </r>
    <r>
      <rPr>
        <sz val="11"/>
        <color theme="1"/>
        <rFont val="Calibri"/>
        <family val="2"/>
        <scheme val="minor"/>
      </rPr>
      <t>:</t>
    </r>
  </si>
  <si>
    <t xml:space="preserve">U geeft aan welk percentage van de totale investeringskosten wordt gefinancierd uit eigen middelen (EM). U moet hiervoor een percentage kiezen in het bereik van 0 t/m 100%. Het resterende percentage tot 100% wordt met vreemd vermogen gefinancierd en wordt automatisch ingevuld. Voor het leendeel kunt u kiezen uit de aflosvormen lineair of annuïteit. Ook vult u hier de aflosperiode en het rentepercentage voor de lening in. Let op: Indien het project voor 100% met eigen vermogen financiert moet u bij aflosperiode '1' invullen. Dit heeft geen effect op de berekening. </t>
  </si>
  <si>
    <r>
      <rPr>
        <b/>
        <sz val="11"/>
        <color theme="1"/>
        <rFont val="Calibri"/>
        <family val="2"/>
        <scheme val="minor"/>
      </rPr>
      <t>Tarieven en Indexatie</t>
    </r>
    <r>
      <rPr>
        <sz val="11"/>
        <color theme="1"/>
        <rFont val="Calibri"/>
        <family val="2"/>
        <scheme val="minor"/>
      </rPr>
      <t xml:space="preserve">: 
Hier voert u in:
- correctiebedrag in € per MWh.  De subsidie die u per per MWh ontvangt is: tenderbedrag- correctiebedrag
- indexatie van het correctiebedrag
- marktwaarde in € per MWh, waarvoor u de elektriciteit kunt verkopen
- indexatie van de marktwaarde </t>
    </r>
  </si>
  <si>
    <t>Investeringsschema:</t>
  </si>
  <si>
    <t xml:space="preserve">U kunt uw investering verdelen over maximaal vijf jaar. Per jaar kunt u kiezen welk deel u uit eigen middelen financiert en welk deel u leent (het leendeel). 
Ook kiest u wanneer u start met aflossen van het leendeel en rente betalen. Het vroegst mogelijke jaar dat u start met rente betalen en aflossen is het jaar direct nadat u de lening bent aangegegaan. Wanneer u een later jaar kiest voor aflossen, loopt uw leendeel op met de bouwrente. 
Voorbeeld 1: u investeert in het jaar 2026 en start met aflossen begin 2027. U bent geen bouwrente verschuldigd.
Voorbeeld 2: u investeert in het jaar 2026 en start met aflossen begin 2028. U bent een jaar bouwrente verschuldigd. 
De financieringslasten dienen uit het bruto resultaat betaald te kunnen worden. Wanneer het bruto resultaat in een jaar niet voldoende is, kiest u een later jaar om te beginnen met het betalen van de financieringslasten. 
In cel B66 vult het eerste jaar dat u investeert in. De opvolgende jaren worden automatisch ingevuld in de cellen eronder. Verder vult u voor elk jaar dat u investeert in:
- het percentage van het totale investeringsbedrag dat u investeert in dit jaar. De percentages bij elkaar opgeteld moet 100% zijn.
- het jaar dat u start met het aflossen van het leendeel. Dit hoeft u alleen in te vullen indien (u een deel van) de investering leent. Dit jaar moet na het investeringsjaar liggen.
- percentage uit de eigen middelen (EM) dat u in dit jaar investeert.  Dit hoeft u alleen in te vullen indien u eigen middelen voor de investering inzet (wordt het gehele bedrag geleend, dan laat u deze kolom leeg). Het is mogelijk hier een percentage te kiezen dat in een negatief leendeel resulteert. In dat geval moet u een kleiner percentage kiezen. De percentages bij elkaar opgeteld moet 100% bedragen. </t>
  </si>
  <si>
    <t>Invoer Parameters</t>
  </si>
  <si>
    <t xml:space="preserve">Invoervelden zijn blauw </t>
  </si>
  <si>
    <r>
      <t xml:space="preserve">Alle blauwe tabbladen bevatten invulvelden.Wanneer u de muis op een veld met een rood driehoekje </t>
    </r>
    <r>
      <rPr>
        <sz val="10"/>
        <color theme="1"/>
        <rFont val="Calibri"/>
        <family val="2"/>
        <scheme val="minor"/>
      </rPr>
      <t>(rechter bovenhoek)</t>
    </r>
    <r>
      <rPr>
        <sz val="11"/>
        <color theme="1"/>
        <rFont val="Calibri"/>
        <family val="2"/>
        <scheme val="minor"/>
      </rPr>
      <t xml:space="preserve"> houdt, wordt een toelichting zichtbaar.</t>
    </r>
  </si>
  <si>
    <t>Wanneer een resultaatcel een gele achtergrond met rode waarde krijgt, hebben  een of meer invoervelden onjuiste waarden</t>
  </si>
  <si>
    <t>Belangrijkste resultaten</t>
  </si>
  <si>
    <t>Algemene gegevens</t>
  </si>
  <si>
    <t>Projectnaam</t>
  </si>
  <si>
    <t>Naam aanvragende organisatie</t>
  </si>
  <si>
    <t>Jaarproductie kavel I-A</t>
  </si>
  <si>
    <t>Vergunningsperiode Kavelbesluit</t>
  </si>
  <si>
    <t>Geïnstalleerd vermogen windpark</t>
  </si>
  <si>
    <t>MW</t>
  </si>
  <si>
    <t>afgifte vergunning</t>
  </si>
  <si>
    <t>2025/2026</t>
  </si>
  <si>
    <t xml:space="preserve">   Vergunning wordt eind 2025 of begin 2026 afgegeven. In beide gevallen is het laatste vergunningjaar in feite 2065.</t>
  </si>
  <si>
    <t>Netto P50 jaarproductie</t>
  </si>
  <si>
    <t>MWh</t>
  </si>
  <si>
    <t>Start exploitatie in jaar</t>
  </si>
  <si>
    <t>Verwachte opleverdatum TenneT plaform Nederwiek I-A is 31 maart 2030</t>
  </si>
  <si>
    <t>Netto P50 vollasturen</t>
  </si>
  <si>
    <t>h</t>
  </si>
  <si>
    <t>Looptijd vergunning</t>
  </si>
  <si>
    <t>2065 is het laatste vergunningsjaar</t>
  </si>
  <si>
    <t>Eerste jaar elektriciteitsproductie</t>
  </si>
  <si>
    <t>Uiterste verwijderingsjaar</t>
  </si>
  <si>
    <t>Dit model gaat uit van verwijderingswerkzaamheden in 1 jaar</t>
  </si>
  <si>
    <t>Laatste jaar elektriciteitsproductie</t>
  </si>
  <si>
    <t>Laatst mogelijke productiejaar</t>
  </si>
  <si>
    <t xml:space="preserve"> </t>
  </si>
  <si>
    <t>Opstartschema elektriciteitsproductie</t>
  </si>
  <si>
    <t>Opstartjaar</t>
  </si>
  <si>
    <t>P50-productie opstartjaar [%]</t>
  </si>
  <si>
    <t>in dat jaar producerend [MW]</t>
  </si>
  <si>
    <t>Productie [MWh/jaar]</t>
  </si>
  <si>
    <t>Totale energieproductie</t>
  </si>
  <si>
    <t>Kavel Dummy</t>
  </si>
  <si>
    <t>Investeringskosten</t>
  </si>
  <si>
    <t>TIK</t>
  </si>
  <si>
    <t>Totale investeringskosten voor kavel I-A</t>
  </si>
  <si>
    <t>k€</t>
  </si>
  <si>
    <t>Afschrijvingsperiode</t>
  </si>
  <si>
    <t>jaar</t>
  </si>
  <si>
    <t>Project financiering</t>
  </si>
  <si>
    <t>Uit eigen middelen [EM]</t>
  </si>
  <si>
    <t>Percentage uit eigen middelen</t>
  </si>
  <si>
    <t>EM</t>
  </si>
  <si>
    <t>Eigen middelen</t>
  </si>
  <si>
    <t>Uit vreemd vermogen [VV]</t>
  </si>
  <si>
    <t>Percentage</t>
  </si>
  <si>
    <t>LD</t>
  </si>
  <si>
    <t>Leendeel</t>
  </si>
  <si>
    <t>Aflossingsvorm</t>
  </si>
  <si>
    <t>Annuïteit</t>
  </si>
  <si>
    <t>Rente</t>
  </si>
  <si>
    <t>Tarieven en indexatie</t>
  </si>
  <si>
    <t>Marktwaarde via:</t>
  </si>
  <si>
    <t>Tabel</t>
  </si>
  <si>
    <t>Marktwaarde in 1e investeringsjaar</t>
  </si>
  <si>
    <t>€/MWh</t>
  </si>
  <si>
    <t>Marktwaarde indexatie</t>
  </si>
  <si>
    <t>GvO via</t>
  </si>
  <si>
    <t>GvO in 1e investeringsjaar</t>
  </si>
  <si>
    <t>GvO indexatie</t>
  </si>
  <si>
    <t xml:space="preserve">Operationele kosten via: </t>
  </si>
  <si>
    <t>Onderhoudstarief</t>
  </si>
  <si>
    <t>€/MW/jr</t>
  </si>
  <si>
    <t>Onderhoudstarief indexatie</t>
  </si>
  <si>
    <t>Vennootschapsbelasting</t>
  </si>
  <si>
    <t>Prijsindex CPI (langjarig gemiddelde)</t>
  </si>
  <si>
    <t>Investeringsschema</t>
  </si>
  <si>
    <t>Investeringsjaar</t>
  </si>
  <si>
    <t>Percentage van totale investering.
Som moet gelijk zijn aan 100%</t>
  </si>
  <si>
    <t>Investerings- bedrag</t>
  </si>
  <si>
    <t>Start af-lossing</t>
  </si>
  <si>
    <t>Percentage van EM</t>
  </si>
  <si>
    <t>Bedrag EM in investeringsjaar</t>
  </si>
  <si>
    <t>Bouwrente</t>
  </si>
  <si>
    <t>Leendeel + 
bouwrente</t>
  </si>
  <si>
    <t>Inv1</t>
  </si>
  <si>
    <t>Inv2</t>
  </si>
  <si>
    <t>Inv3</t>
  </si>
  <si>
    <t>Inv4</t>
  </si>
  <si>
    <t>Inv5</t>
  </si>
  <si>
    <r>
      <rPr>
        <b/>
        <sz val="11"/>
        <color theme="1"/>
        <rFont val="Calibri"/>
        <family val="2"/>
        <scheme val="minor"/>
      </rPr>
      <t>Sommatie</t>
    </r>
    <r>
      <rPr>
        <b/>
        <sz val="11"/>
        <color theme="1"/>
        <rFont val="Calibri"/>
        <family val="2"/>
      </rPr>
      <t>→</t>
    </r>
  </si>
  <si>
    <t>bedragen in k€ = 1.000 €</t>
  </si>
  <si>
    <t>Q3</t>
  </si>
  <si>
    <t>Q4</t>
  </si>
  <si>
    <t>eerste exploitatiejaar</t>
  </si>
  <si>
    <t>laatste exploitatiejaar</t>
  </si>
  <si>
    <t>Lineair</t>
  </si>
  <si>
    <t>CAPEX - Investeringskosten</t>
  </si>
  <si>
    <t>Niet wijzigbaar</t>
  </si>
  <si>
    <t>bedragen in k€ (€ x 1000)</t>
  </si>
  <si>
    <t>Totaal investeringskosten</t>
  </si>
  <si>
    <t>Investeringspost</t>
  </si>
  <si>
    <t>Bedrag (k€)</t>
  </si>
  <si>
    <t xml:space="preserve">Costs as specified in article 9, section 1 of the Ministerial Order </t>
  </si>
  <si>
    <t>Foundations: primary steel</t>
  </si>
  <si>
    <t>Foundations: secondary steel</t>
  </si>
  <si>
    <t>Foundations: appurtenances and coating</t>
  </si>
  <si>
    <t>Foundations: transport to marshalling harbour</t>
  </si>
  <si>
    <t>Foundations: storage at marshalling harbour</t>
  </si>
  <si>
    <t>Foundations: mobilisation installation vessel</t>
  </si>
  <si>
    <t>Foundations: transport &amp; installation</t>
  </si>
  <si>
    <t>Foundations: demobilisation installation vessel</t>
  </si>
  <si>
    <t>Foundations: support vessels</t>
  </si>
  <si>
    <t>Infield cabling: supply infield cables</t>
  </si>
  <si>
    <t>Infield cabling: transport to storage</t>
  </si>
  <si>
    <t>Infield cabling: mobilisation cable laying vessel</t>
  </si>
  <si>
    <t>Infield cabling: mobilisation cable burial vessel</t>
  </si>
  <si>
    <t>Infield cabling: transportation &amp; cable laying</t>
  </si>
  <si>
    <t>Infield cabling: cable burial</t>
  </si>
  <si>
    <t>Infield cabling: demobilisation cable laying vessel</t>
  </si>
  <si>
    <t>Infield cabling: demobilisation cable burial vessel</t>
  </si>
  <si>
    <t>Infield cabling: cable pull in and termination</t>
  </si>
  <si>
    <t>Wind turbine generators: supply WTG's</t>
  </si>
  <si>
    <t>Wind turbine generators: transport to marshalling harbour</t>
  </si>
  <si>
    <t>Wind turbine generators: storage at marshalling harbour</t>
  </si>
  <si>
    <t>Wind turbine generators: mobilisation installation vessel</t>
  </si>
  <si>
    <t>Wind turbine generators: transport and installation WTG's</t>
  </si>
  <si>
    <t>Wind turbine generators: demobilisation installation vessel</t>
  </si>
  <si>
    <t>Wind turbine generators: commisioning WTG's</t>
  </si>
  <si>
    <t>Financing Costs</t>
  </si>
  <si>
    <t>Costs for ecological measures</t>
  </si>
  <si>
    <t>Legal</t>
  </si>
  <si>
    <t>Project development</t>
  </si>
  <si>
    <t>Insurance</t>
  </si>
  <si>
    <t>Unforeseen</t>
  </si>
  <si>
    <t>OPEX Tabel</t>
  </si>
  <si>
    <t>start</t>
  </si>
  <si>
    <t>Exploitatieperiode</t>
  </si>
  <si>
    <t>eind</t>
  </si>
  <si>
    <r>
      <t xml:space="preserve">LET OP : in deze tabel alleen </t>
    </r>
    <r>
      <rPr>
        <b/>
        <sz val="12"/>
        <color rgb="FFFF0000"/>
        <rFont val="Calibri (Hoofdtekst)_x0000_"/>
      </rPr>
      <t>onder</t>
    </r>
    <r>
      <rPr>
        <b/>
        <sz val="11"/>
        <color rgb="FFFF0000"/>
        <rFont val="Calibri"/>
        <family val="2"/>
        <scheme val="minor"/>
      </rPr>
      <t xml:space="preserve"> de groen gemarkeerde jaren waardes invoeren. Dit zijn de exploitatiejaren.</t>
    </r>
  </si>
  <si>
    <r>
      <t xml:space="preserve">Jaar </t>
    </r>
    <r>
      <rPr>
        <b/>
        <sz val="11"/>
        <color theme="1"/>
        <rFont val="Calibri"/>
        <family val="2"/>
      </rPr>
      <t>→</t>
    </r>
  </si>
  <si>
    <r>
      <t xml:space="preserve">Jaarnr. </t>
    </r>
    <r>
      <rPr>
        <b/>
        <sz val="11"/>
        <color theme="1"/>
        <rFont val="Calibri"/>
        <family val="2"/>
      </rPr>
      <t>→</t>
    </r>
  </si>
  <si>
    <r>
      <t xml:space="preserve">Totaal jaarlijks operationele kosten </t>
    </r>
    <r>
      <rPr>
        <sz val="11"/>
        <color theme="1"/>
        <rFont val="Calibri"/>
        <family val="2"/>
        <scheme val="minor"/>
      </rPr>
      <t>(gebruikt in berekeningen)</t>
    </r>
    <r>
      <rPr>
        <b/>
        <sz val="11"/>
        <color theme="1"/>
        <rFont val="Calibri"/>
        <family val="2"/>
        <scheme val="minor"/>
      </rPr>
      <t xml:space="preserve">  </t>
    </r>
    <r>
      <rPr>
        <b/>
        <sz val="11"/>
        <color theme="1"/>
        <rFont val="Calibri"/>
        <family val="2"/>
      </rPr>
      <t>→</t>
    </r>
  </si>
  <si>
    <t>Omschrijving operationele kostenpost</t>
  </si>
  <si>
    <t>Financieel bod te betalen in de exploitatiejaren</t>
  </si>
  <si>
    <t>Reservering financieel bod na staking exploitatie tot einde vergunning</t>
  </si>
  <si>
    <t>Garantie</t>
  </si>
  <si>
    <t>Onderhoud</t>
  </si>
  <si>
    <t>Personeel</t>
  </si>
  <si>
    <t>Administratie</t>
  </si>
  <si>
    <t>Monitoringsysteem</t>
  </si>
  <si>
    <t>Verzekeringen</t>
  </si>
  <si>
    <t>Reservedelen</t>
  </si>
  <si>
    <t>Afvoer</t>
  </si>
  <si>
    <t>Kosten reservering ontmanteling</t>
  </si>
  <si>
    <t>Kosten voor ecologische maatregelen tijdens exploitatie</t>
  </si>
  <si>
    <t>Legal &amp; finance</t>
  </si>
  <si>
    <t>Adviseurs</t>
  </si>
  <si>
    <t>Overig</t>
  </si>
  <si>
    <t>Onvoorzien</t>
  </si>
  <si>
    <t xml:space="preserve">Voer hier geen kosten in voor rente en afschrijving. Deze kosten worden berekend aan de hand van de invoergegevens op tabblad 'Invoer Parameters'. </t>
  </si>
  <si>
    <t>Berekening Opstalvergoeding (1e en laatste jaar 50%)</t>
  </si>
  <si>
    <t>startbedrag eerste jaar</t>
  </si>
  <si>
    <t>Eindbedrag reserveringsvergoeding</t>
  </si>
  <si>
    <t>Toekomstige waarde</t>
  </si>
  <si>
    <t>reserveringsvergoeding</t>
  </si>
  <si>
    <t>OPEX Berekening</t>
  </si>
  <si>
    <r>
      <t xml:space="preserve">Jaar </t>
    </r>
    <r>
      <rPr>
        <b/>
        <sz val="10"/>
        <color theme="1"/>
        <rFont val="Calibri"/>
        <family val="2"/>
      </rPr>
      <t>→</t>
    </r>
  </si>
  <si>
    <r>
      <t xml:space="preserve">Jaarnr. </t>
    </r>
    <r>
      <rPr>
        <b/>
        <sz val="10"/>
        <color theme="1"/>
        <rFont val="Calibri"/>
        <family val="2"/>
      </rPr>
      <t>→</t>
    </r>
  </si>
  <si>
    <r>
      <t>ge</t>
    </r>
    <r>
      <rPr>
        <sz val="10"/>
        <color theme="1"/>
        <rFont val="Calibri"/>
        <family val="2"/>
      </rPr>
      <t>ï</t>
    </r>
    <r>
      <rPr>
        <sz val="10"/>
        <color theme="1"/>
        <rFont val="Calibri"/>
        <family val="2"/>
        <scheme val="minor"/>
      </rPr>
      <t>nstalleerd vermogen</t>
    </r>
  </si>
  <si>
    <t>eerste jaar</t>
  </si>
  <si>
    <t>tweede jaar</t>
  </si>
  <si>
    <t>derde jaar</t>
  </si>
  <si>
    <t>totaal geïnstalleerd vermogen</t>
  </si>
  <si>
    <t>k€/MW/jr</t>
  </si>
  <si>
    <t>Totale operationele kosten</t>
  </si>
  <si>
    <t>Marktprijzen en GvO's</t>
  </si>
  <si>
    <t>Jaar</t>
  </si>
  <si>
    <t>MP</t>
  </si>
  <si>
    <t>Marktprijs elektriciteit berekend en geïndexeerd</t>
  </si>
  <si>
    <t>Marktprijs gespecificeerd per jaar</t>
  </si>
  <si>
    <t>GVO</t>
  </si>
  <si>
    <t>GVO berekend en geïndexeerd</t>
  </si>
  <si>
    <t>GVO gespecificeerd per jaar</t>
  </si>
  <si>
    <t>Extra inkomsten/opbrengsten:</t>
  </si>
  <si>
    <t>EI</t>
  </si>
  <si>
    <t xml:space="preserve">
In de blauwe velden vult u voor elk jaar gedurende de exploitatie looptijd de verwachte marktprijs en de waardes van de GvO's in. U mag voor de marktprijs de waardes volgens de KEV2024 voor windenergie op zee gebruiken (zie onderstaande tabel) of u vult uw eigen te verwachten marktprijzen (bijv. deels op basis van PPA's) in. Geef voor uw eigen prijzen onderstaand een toelichting/onderbouwing van 'uw' prijsverloop van de Marktprijs en GvO's.
Heeft u nog andere inkomsten/opbrengsten uit het windpark (bijv. opbrengsten uit de verkoop van waterstof geproduceerd op zee) dan vult u onder ‘Extra inkomsten/opbrengsten’ een kenmerkende naam in voor die inkomsten/opbrengsten en onderbouwt u hieronder hoe u het bedrag per jaar hebt berekend. 
</t>
  </si>
  <si>
    <t>Bedragen berekend op basis van de KEV2024 (specifiek voor Wind op Zee inclusief profiel en onbalans en 2% inflatie)</t>
  </si>
  <si>
    <t>Tabel Prijzen Vastgesteld en Voorgenomen beleid</t>
  </si>
  <si>
    <t>Berekeningen</t>
  </si>
  <si>
    <t>Investerings-jaar</t>
  </si>
  <si>
    <t>Jaarnr.</t>
  </si>
  <si>
    <t>Wanneer een resultaatcel een gele achtergrond met rode waarde krijgt, bevat(ten) één of meer invoervelden onjuiste waarde(n)</t>
  </si>
  <si>
    <t>Symbool Formule</t>
  </si>
  <si>
    <t>Omschrijving</t>
  </si>
  <si>
    <t>eenheid</t>
  </si>
  <si>
    <t>sommatie over jaren</t>
  </si>
  <si>
    <t>Q1</t>
  </si>
  <si>
    <t>Elektriciteitsproductie deel 1</t>
  </si>
  <si>
    <t>Q2</t>
  </si>
  <si>
    <t>Elektriciteitsproductie deel 2</t>
  </si>
  <si>
    <t>Elektriciteitsproductie deel 3</t>
  </si>
  <si>
    <t>Elektriciteitsproductie deel 4</t>
  </si>
  <si>
    <t>Qtot</t>
  </si>
  <si>
    <t>Totale elektriciteitsproductie</t>
  </si>
  <si>
    <r>
      <t xml:space="preserve">Dit deel is vast de tabel refereert naar [MP en GVO] en past een verschuiving toe zodat de jaren in de goede kolommen komen.     </t>
    </r>
    <r>
      <rPr>
        <b/>
        <sz val="10"/>
        <color theme="1"/>
        <rFont val="Calibri"/>
        <family val="2"/>
        <scheme val="minor"/>
      </rPr>
      <t>LET OP: startjaar in OPEX en MP/GVO</t>
    </r>
  </si>
  <si>
    <t>Jaartal  MP en GVO in tabel</t>
  </si>
  <si>
    <t>jaarverschil (en toe te passen verschuiving)</t>
  </si>
  <si>
    <t>correctie jaar</t>
  </si>
  <si>
    <t>jaarwaarde MP invoer</t>
  </si>
  <si>
    <t>jaarwaarde GvO invoer</t>
  </si>
  <si>
    <t>jaarwaarde EI invoer</t>
  </si>
  <si>
    <t>jaarwaarde OPEX invoer</t>
  </si>
  <si>
    <t>tabelwaarde MP (NEV)</t>
  </si>
  <si>
    <t>tabelwaarde GvO (NEV)</t>
  </si>
  <si>
    <t>Marktprijs elektriciteit (default invoer)</t>
  </si>
  <si>
    <t>MIE</t>
  </si>
  <si>
    <t>Markt Inkomsten Elektriciteit (Qtot*MP)</t>
  </si>
  <si>
    <t>Garanties van oorsprong (default invoer)</t>
  </si>
  <si>
    <t>Garanties van oorsprong</t>
  </si>
  <si>
    <t>TIE = MIE + GVO +EI</t>
  </si>
  <si>
    <t>Totale Inkomsten Elektriciteitsproductie</t>
  </si>
  <si>
    <t>TOK</t>
  </si>
  <si>
    <t>Totale Operationele Kosten</t>
  </si>
  <si>
    <t>BR = TIE - TOK</t>
  </si>
  <si>
    <t>Bruto Resultaat = TIE - TOK</t>
  </si>
  <si>
    <r>
      <t xml:space="preserve">Investering k€  </t>
    </r>
    <r>
      <rPr>
        <sz val="10"/>
        <color theme="1"/>
        <rFont val="Arial"/>
        <family val="2"/>
      </rPr>
      <t>→</t>
    </r>
  </si>
  <si>
    <t>Afs1</t>
  </si>
  <si>
    <t>Afschrijving investering 1</t>
  </si>
  <si>
    <t>Afs2</t>
  </si>
  <si>
    <t>Afschrijving investering 2</t>
  </si>
  <si>
    <t>Afs3</t>
  </si>
  <si>
    <t>Afschrijving investering 3</t>
  </si>
  <si>
    <t>Afs4</t>
  </si>
  <si>
    <t>Afschrijving investering 4</t>
  </si>
  <si>
    <t>Afs5</t>
  </si>
  <si>
    <t>Afschrijving investering 5</t>
  </si>
  <si>
    <t>TAfs</t>
  </si>
  <si>
    <t>Totale Afschrijving k€</t>
  </si>
  <si>
    <t>Tussenresultaat</t>
  </si>
  <si>
    <t>Aflosjaar investering 1</t>
  </si>
  <si>
    <t>Niet afgelost</t>
  </si>
  <si>
    <t>Aflosjaar investering 2</t>
  </si>
  <si>
    <t>Aflosjaar investering 3</t>
  </si>
  <si>
    <t>Aflosjaar investering 4</t>
  </si>
  <si>
    <t>Aflosjaar investering 5</t>
  </si>
  <si>
    <t>Aflossing VV investering 1 Annuiteit</t>
  </si>
  <si>
    <t>Aflossing VV investering 2 Annuiteit</t>
  </si>
  <si>
    <t>Aflossing VV investering 3 Annuiteit</t>
  </si>
  <si>
    <t>Aflossing VV investering 4 Annuiteit</t>
  </si>
  <si>
    <t>Aflossing VV investering 5 Annuiteit</t>
  </si>
  <si>
    <t>Rente VV investering 1 Annuiteit</t>
  </si>
  <si>
    <t>Rente VV investering 2 Annuiteit</t>
  </si>
  <si>
    <t>Rente VV investering 3 Annuiteit</t>
  </si>
  <si>
    <t>Rente VV investering 4 Annuiteit</t>
  </si>
  <si>
    <t>Rente VV investering 5 Annuiteit</t>
  </si>
  <si>
    <t>Aflossing VV investering 1 Lineair</t>
  </si>
  <si>
    <t>Aflossing VV investering 2 Lineair</t>
  </si>
  <si>
    <t>Aflossing VV investering 3 Lineair</t>
  </si>
  <si>
    <t>Aflossing VV investering 4 Lineair</t>
  </si>
  <si>
    <t>Aflossing VV investering 5 Lineair</t>
  </si>
  <si>
    <t>Openstaande leensom investering 1 Lineair</t>
  </si>
  <si>
    <t>Openstaande leensom investering 2 Lineair</t>
  </si>
  <si>
    <t>Openstaande leensom investering 3 Lineair</t>
  </si>
  <si>
    <t>Openstaande leensom investering 4 Lineair</t>
  </si>
  <si>
    <t>Openstaande leensom investering 5 Lineair</t>
  </si>
  <si>
    <t>Rente VV investering 1 Lineair</t>
  </si>
  <si>
    <t>Rente VV investering 2 Lineair</t>
  </si>
  <si>
    <t>Rente VV investering 3 Lineair</t>
  </si>
  <si>
    <t>Rente VV investering 4 Lineair</t>
  </si>
  <si>
    <t>Rente VV investering 5 Lineair</t>
  </si>
  <si>
    <t>Afl1</t>
  </si>
  <si>
    <t>Afl2</t>
  </si>
  <si>
    <t>Afl3</t>
  </si>
  <si>
    <t>Afl4</t>
  </si>
  <si>
    <t>Afl5</t>
  </si>
  <si>
    <t>TAfl</t>
  </si>
  <si>
    <t>Totale aflossing</t>
  </si>
  <si>
    <t>Re1</t>
  </si>
  <si>
    <t>Re2</t>
  </si>
  <si>
    <t>Re3</t>
  </si>
  <si>
    <t>Re4</t>
  </si>
  <si>
    <t>Re5</t>
  </si>
  <si>
    <t>TRe</t>
  </si>
  <si>
    <t>Totale rente over VV investering</t>
  </si>
  <si>
    <t>FL</t>
  </si>
  <si>
    <t>Financieringslasten = Rente + aflossing</t>
  </si>
  <si>
    <t>BR-FL</t>
  </si>
  <si>
    <t>Bruto Resultaat - Financieringslasten</t>
  </si>
  <si>
    <t>TIE</t>
  </si>
  <si>
    <t>Totale inkomsten elektriciteitsproductie</t>
  </si>
  <si>
    <t>TK = TOK + TAfs + TRe</t>
  </si>
  <si>
    <t>Totale kosten</t>
  </si>
  <si>
    <t>WvB</t>
  </si>
  <si>
    <t>Winst voor belasting</t>
  </si>
  <si>
    <t>Verlies</t>
  </si>
  <si>
    <t>Verliezen uit verleden</t>
  </si>
  <si>
    <t>BI = WvB - Verlies</t>
  </si>
  <si>
    <t>Belastbaar inkomen</t>
  </si>
  <si>
    <t>VpB</t>
  </si>
  <si>
    <t>Vennootschapsbelasting (=WvB*belastingtarief)</t>
  </si>
  <si>
    <t>NW=BI-VpB</t>
  </si>
  <si>
    <t>Netto Winst</t>
  </si>
  <si>
    <r>
      <t xml:space="preserve">Investering k€  </t>
    </r>
    <r>
      <rPr>
        <sz val="10"/>
        <color theme="1"/>
        <rFont val="Calibri"/>
        <family val="2"/>
      </rPr>
      <t>→</t>
    </r>
  </si>
  <si>
    <t>BCF = WnB + TAfs + Tre</t>
  </si>
  <si>
    <t>Bruto cashflow na belasting exclusief rentelasten</t>
  </si>
  <si>
    <t>Projectrentabiliteit over exploitatie</t>
  </si>
  <si>
    <t>%</t>
  </si>
  <si>
    <r>
      <t xml:space="preserve">Eigen Vermogen Inbreng  k€  </t>
    </r>
    <r>
      <rPr>
        <sz val="10"/>
        <color theme="1"/>
        <rFont val="Calibri"/>
        <family val="2"/>
      </rPr>
      <t>→</t>
    </r>
  </si>
  <si>
    <t>NCF = WnB + TAfs - TAfl</t>
  </si>
  <si>
    <t>Netto cashflow voor eigen vermogen verschaffer na belasting en na financieringslasten</t>
  </si>
  <si>
    <t>Rendement EV over exploitatie</t>
  </si>
  <si>
    <t>DCSR = BCF/FL</t>
  </si>
  <si>
    <t>DSCR per jaar</t>
  </si>
  <si>
    <t>DSCR totaal</t>
  </si>
  <si>
    <t>-</t>
  </si>
  <si>
    <t>LCOE berekening</t>
  </si>
  <si>
    <t>Aandeel EV</t>
  </si>
  <si>
    <t>Gewenst rendement EV</t>
  </si>
  <si>
    <t>Aandeel VV</t>
  </si>
  <si>
    <t>Rente over VV</t>
  </si>
  <si>
    <t>WACC</t>
  </si>
  <si>
    <t>Teller (kosten)</t>
  </si>
  <si>
    <t>Noemer (productie)</t>
  </si>
  <si>
    <t>LCOE=Teller/Noemer</t>
  </si>
  <si>
    <t>Teller inclusief VpB</t>
  </si>
  <si>
    <t xml:space="preserve">Resultaten Exploitatieberekening </t>
  </si>
  <si>
    <t>Invoer Parameter</t>
  </si>
  <si>
    <t>Waarde</t>
  </si>
  <si>
    <t>Exploitatielooptijd</t>
  </si>
  <si>
    <t>Resultaten</t>
  </si>
  <si>
    <t>KEV2019</t>
  </si>
  <si>
    <t>Elektriciteitsprijzen WOZ incl. PIF</t>
  </si>
  <si>
    <t>Jaarnr</t>
  </si>
  <si>
    <t>€2019/MWh</t>
  </si>
  <si>
    <t>met 1,5% inflatiecorrectie</t>
  </si>
  <si>
    <t>KEV2023</t>
  </si>
  <si>
    <t>€2024/MWh</t>
  </si>
  <si>
    <t xml:space="preserve">De 'captured price' voor wind op zee bestaat uit een ongewogen gemiddelde van de elektriciteitsprijs, vermenigvuldigd met een generieke profiel- en onbalansfactor voor windenergie op zee.
De prijzen zijn in euro/MWh en het zijn lopende prijzen (inflatie van 2,0%/jaar is hierin verwerkt).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</si>
</sst>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43" formatCode="_ * #,##0.00_ ;_ * \-#,##0.00_ ;_ * &quot;-&quot;??_ ;_ @_ "/>
    <numFmt numFmtId="164" formatCode="_(&quot;€&quot;\ * #,##0.00_);_(&quot;€&quot;\ * \(#,##0.00\);_(&quot;€&quot;\ * &quot;-&quot;??_);_(@_)"/>
    <numFmt numFmtId="165" formatCode="_ * #,##0.00_ ;_ * \-#,##0.00_ ;_ * &quot;-&quot;_ ;_ @_ "/>
    <numFmt numFmtId="166" formatCode="0.000"/>
    <numFmt numFmtId="167" formatCode="#,##0_ ;\-#,##0\ "/>
    <numFmt numFmtId="168" formatCode="_ * #,##0_ ;_ * \-#,##0_ ;_ * &quot;-&quot;??_ ;_ @_ "/>
    <numFmt numFmtId="169" formatCode="#,##0.000"/>
    <numFmt numFmtId="170" formatCode="_ * #,##0.000_ ;_ * \-#,##0.000_ ;_ * &quot;-&quot;??_ ;_ @_ "/>
    <numFmt numFmtId="171" formatCode="_(&quot;€&quot;\ * #,##0_);_(&quot;€&quot;\ * \(#,##0\);_(&quot;€&quot;\ * &quot;-&quot;??_);_(@_)"/>
    <numFmt numFmtId="172" formatCode="0.00000"/>
    <numFmt numFmtId="173" formatCode="0.0"/>
    <numFmt numFmtId="174" formatCode="0.0000%"/>
    <numFmt numFmtId="175" formatCode="0.0%"/>
    <numFmt numFmtId="176" formatCode="0.0000"/>
    <numFmt numFmtId="177" formatCode="_(&quot;€&quot;\ * #,##0.000_);_(&quot;€&quot;\ * \(#,##0.000\);_(&quot;€&quot;\ * &quot;-&quot;??_);_(@_)"/>
    <numFmt numFmtId="178" formatCode="_(&quot;€&quot;\ * #,##0.000_);_(&quot;€&quot;\ * \(#,##0.000\);_(&quot;€&quot;\ * &quot;-&quot;???_);_(@_)"/>
    <numFmt numFmtId="179" formatCode="&quot;€&quot;\ #,##0.000"/>
    <numFmt numFmtId="180" formatCode="_ &quot;€&quot;\ * #,##0.000_ ;_ &quot;€&quot;\ * \-#,##0.000_ ;_ &quot;€&quot;\ * &quot;-&quot;???_ ;_ @_ "/>
    <numFmt numFmtId="181" formatCode="#,##0.0000000"/>
  </numFmts>
  <fonts count="42">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11"/>
      <color rgb="FFFF0000"/>
      <name val="Calibri"/>
      <family val="2"/>
      <scheme val="minor"/>
    </font>
    <font>
      <b/>
      <sz val="10"/>
      <color theme="1"/>
      <name val="Calibri"/>
      <family val="2"/>
      <scheme val="minor"/>
    </font>
    <font>
      <b/>
      <sz val="10"/>
      <color rgb="FFFF0000"/>
      <name val="Calibri"/>
      <family val="2"/>
      <scheme val="minor"/>
    </font>
    <font>
      <b/>
      <sz val="11"/>
      <color rgb="FFFF0000"/>
      <name val="Calibri"/>
      <family val="2"/>
      <scheme val="minor"/>
    </font>
    <font>
      <b/>
      <sz val="11"/>
      <color theme="1"/>
      <name val="Calibri"/>
      <family val="2"/>
    </font>
    <font>
      <b/>
      <sz val="10"/>
      <color theme="1"/>
      <name val="Calibri"/>
      <family val="2"/>
    </font>
    <font>
      <sz val="10"/>
      <color theme="1"/>
      <name val="Calibri"/>
      <family val="2"/>
    </font>
    <font>
      <sz val="10"/>
      <color theme="1"/>
      <name val="Arial"/>
      <family val="2"/>
    </font>
    <font>
      <b/>
      <sz val="24"/>
      <name val="Calibri"/>
      <family val="2"/>
      <scheme val="minor"/>
    </font>
    <font>
      <b/>
      <sz val="18"/>
      <color theme="1"/>
      <name val="Calibri"/>
      <family val="2"/>
      <scheme val="minor"/>
    </font>
    <font>
      <b/>
      <sz val="24"/>
      <color theme="1"/>
      <name val="Calibri"/>
      <family val="2"/>
      <scheme val="minor"/>
    </font>
    <font>
      <sz val="11"/>
      <color theme="1"/>
      <name val="Calibri"/>
      <family val="2"/>
      <scheme val="minor"/>
    </font>
    <font>
      <b/>
      <sz val="11"/>
      <name val="Calibri"/>
      <family val="2"/>
      <scheme val="minor"/>
    </font>
    <font>
      <u/>
      <sz val="11"/>
      <color theme="10"/>
      <name val="Calibri"/>
      <family val="2"/>
      <scheme val="minor"/>
    </font>
    <font>
      <u/>
      <sz val="11"/>
      <color theme="11"/>
      <name val="Calibri"/>
      <family val="2"/>
      <scheme val="minor"/>
    </font>
    <font>
      <sz val="12"/>
      <color rgb="FF9C0006"/>
      <name val="Calibri"/>
      <family val="2"/>
      <scheme val="minor"/>
    </font>
    <font>
      <sz val="11"/>
      <color rgb="FF000000"/>
      <name val="Calibri"/>
      <family val="2"/>
    </font>
    <font>
      <sz val="11"/>
      <name val="Calibri"/>
      <family val="2"/>
      <scheme val="minor"/>
    </font>
    <font>
      <sz val="16"/>
      <color theme="1"/>
      <name val="RijksoverheidSerif"/>
    </font>
    <font>
      <b/>
      <sz val="9"/>
      <color theme="1"/>
      <name val="Calibri"/>
      <family val="2"/>
      <scheme val="minor"/>
    </font>
    <font>
      <b/>
      <sz val="12"/>
      <color rgb="FFFF0000"/>
      <name val="Calibri (Hoofdtekst)_x0000_"/>
    </font>
    <font>
      <b/>
      <sz val="12"/>
      <color theme="1"/>
      <name val="Calibri"/>
      <family val="2"/>
      <scheme val="minor"/>
    </font>
    <font>
      <sz val="9"/>
      <color theme="1"/>
      <name val="Calibri"/>
      <family val="2"/>
      <scheme val="minor"/>
    </font>
    <font>
      <b/>
      <sz val="16"/>
      <color theme="1"/>
      <name val="Calibri"/>
      <family val="2"/>
      <scheme val="minor"/>
    </font>
    <font>
      <sz val="10"/>
      <color indexed="8"/>
      <name val="Arial"/>
      <family val="2"/>
    </font>
    <font>
      <sz val="9"/>
      <color indexed="81"/>
      <name val="Tahoma"/>
      <family val="2"/>
    </font>
    <font>
      <sz val="11"/>
      <color theme="1"/>
      <name val="Calibri"/>
      <family val="2"/>
    </font>
    <font>
      <sz val="12"/>
      <color theme="0" tint="-0.34998626667073579"/>
      <name val="Calibri"/>
      <family val="2"/>
      <scheme val="minor"/>
    </font>
    <font>
      <sz val="11"/>
      <name val="Arial Narrow"/>
      <family val="2"/>
    </font>
    <font>
      <sz val="11"/>
      <color theme="1"/>
      <name val="Arial Narrow"/>
      <family val="2"/>
    </font>
    <font>
      <strike/>
      <sz val="11"/>
      <color theme="0" tint="-0.34998626667073579"/>
      <name val="Calibri"/>
      <family val="2"/>
      <scheme val="minor"/>
    </font>
    <font>
      <b/>
      <sz val="10"/>
      <color theme="6" tint="-0.249977111117893"/>
      <name val="Calibri"/>
      <family val="2"/>
      <scheme val="minor"/>
    </font>
    <font>
      <sz val="10"/>
      <color theme="1" tint="0.499984740745262"/>
      <name val="Calibri"/>
      <family val="2"/>
      <scheme val="minor"/>
    </font>
    <font>
      <b/>
      <sz val="9"/>
      <color indexed="81"/>
      <name val="Tahoma"/>
      <family val="2"/>
    </font>
    <font>
      <sz val="10"/>
      <color theme="2" tint="-0.499984740745262"/>
      <name val="Calibri"/>
      <family val="2"/>
      <scheme val="minor"/>
    </font>
    <font>
      <sz val="11"/>
      <color theme="0"/>
      <name val="Calibri"/>
      <family val="2"/>
      <scheme val="minor"/>
    </font>
    <font>
      <b/>
      <sz val="11"/>
      <color theme="0"/>
      <name val="Calibri"/>
      <family val="2"/>
      <scheme val="minor"/>
    </font>
    <font>
      <sz val="9"/>
      <color indexed="81"/>
      <name val="Tahoma"/>
      <charset val="1"/>
    </font>
  </fonts>
  <fills count="19">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599963377788628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9" fontId="15"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15" fillId="0" borderId="0" applyFont="0" applyFill="0" applyBorder="0" applyAlignment="0" applyProtection="0"/>
    <xf numFmtId="0" fontId="19" fillId="11" borderId="0" applyNumberFormat="0" applyBorder="0" applyAlignment="0" applyProtection="0"/>
    <xf numFmtId="164" fontId="15" fillId="0" borderId="0" applyFont="0" applyFill="0" applyBorder="0" applyAlignment="0" applyProtection="0"/>
    <xf numFmtId="0" fontId="20" fillId="0" borderId="0"/>
    <xf numFmtId="0" fontId="28" fillId="0" borderId="0"/>
  </cellStyleXfs>
  <cellXfs count="330">
    <xf numFmtId="0" fontId="0" fillId="0" borderId="0" xfId="0"/>
    <xf numFmtId="0" fontId="3" fillId="0" borderId="0" xfId="0" applyFont="1"/>
    <xf numFmtId="3" fontId="3" fillId="0" borderId="0" xfId="0" applyNumberFormat="1" applyFont="1"/>
    <xf numFmtId="0" fontId="12" fillId="0" borderId="0" xfId="0" applyFont="1"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1" fillId="0" borderId="0" xfId="0" applyFont="1"/>
    <xf numFmtId="10" fontId="0" fillId="0" borderId="0" xfId="1" applyNumberFormat="1" applyFont="1" applyProtection="1"/>
    <xf numFmtId="3" fontId="0" fillId="0" borderId="0" xfId="0" applyNumberFormat="1"/>
    <xf numFmtId="9" fontId="0" fillId="0" borderId="0" xfId="0" applyNumberFormat="1"/>
    <xf numFmtId="41" fontId="0" fillId="0" borderId="0" xfId="0" applyNumberFormat="1"/>
    <xf numFmtId="0" fontId="1" fillId="0" borderId="0" xfId="0" applyFont="1" applyAlignment="1">
      <alignment wrapText="1"/>
    </xf>
    <xf numFmtId="10" fontId="0" fillId="0" borderId="0" xfId="0" applyNumberFormat="1"/>
    <xf numFmtId="1" fontId="0" fillId="0" borderId="0" xfId="0" applyNumberFormat="1"/>
    <xf numFmtId="0" fontId="14" fillId="0" borderId="0" xfId="0" applyFont="1"/>
    <xf numFmtId="0" fontId="0" fillId="4" borderId="0" xfId="0" applyFill="1"/>
    <xf numFmtId="0" fontId="1" fillId="0" borderId="0" xfId="0" applyFont="1" applyAlignment="1">
      <alignment horizontal="right"/>
    </xf>
    <xf numFmtId="0" fontId="0" fillId="4" borderId="1" xfId="0" applyFill="1" applyBorder="1" applyProtection="1">
      <protection locked="0"/>
    </xf>
    <xf numFmtId="3" fontId="0" fillId="4" borderId="1" xfId="0" applyNumberFormat="1" applyFill="1" applyBorder="1" applyProtection="1">
      <protection locked="0"/>
    </xf>
    <xf numFmtId="0" fontId="5" fillId="0" borderId="0" xfId="0" applyFont="1"/>
    <xf numFmtId="1" fontId="3" fillId="0" borderId="0" xfId="0" applyNumberFormat="1" applyFont="1"/>
    <xf numFmtId="0" fontId="5" fillId="0" borderId="0" xfId="0" applyFont="1" applyAlignment="1">
      <alignment wrapText="1"/>
    </xf>
    <xf numFmtId="166" fontId="3" fillId="0" borderId="0" xfId="0" applyNumberFormat="1" applyFont="1"/>
    <xf numFmtId="0" fontId="3" fillId="2" borderId="0" xfId="0" applyFont="1" applyFill="1"/>
    <xf numFmtId="3" fontId="3" fillId="2" borderId="0" xfId="0" applyNumberFormat="1" applyFont="1" applyFill="1"/>
    <xf numFmtId="0" fontId="3" fillId="3" borderId="0" xfId="0" applyFont="1" applyFill="1"/>
    <xf numFmtId="3" fontId="3" fillId="3" borderId="0" xfId="0" applyNumberFormat="1" applyFont="1" applyFill="1"/>
    <xf numFmtId="41" fontId="3" fillId="0" borderId="0" xfId="0" applyNumberFormat="1" applyFont="1"/>
    <xf numFmtId="41" fontId="3" fillId="3" borderId="0" xfId="0" applyNumberFormat="1" applyFont="1" applyFill="1"/>
    <xf numFmtId="0" fontId="3" fillId="9" borderId="0" xfId="0" applyFont="1" applyFill="1"/>
    <xf numFmtId="0" fontId="3" fillId="7" borderId="0" xfId="0" applyFont="1" applyFill="1"/>
    <xf numFmtId="3" fontId="3" fillId="7" borderId="0" xfId="0" applyNumberFormat="1" applyFont="1" applyFill="1"/>
    <xf numFmtId="0" fontId="3" fillId="8" borderId="0" xfId="0" applyFont="1" applyFill="1"/>
    <xf numFmtId="3" fontId="3" fillId="8" borderId="0" xfId="0" applyNumberFormat="1" applyFont="1" applyFill="1"/>
    <xf numFmtId="41" fontId="3" fillId="8" borderId="0" xfId="0" applyNumberFormat="1" applyFont="1" applyFill="1"/>
    <xf numFmtId="167" fontId="3" fillId="8" borderId="0" xfId="0" applyNumberFormat="1" applyFont="1" applyFill="1" applyAlignment="1">
      <alignment horizontal="right"/>
    </xf>
    <xf numFmtId="41" fontId="3" fillId="8" borderId="0" xfId="0" applyNumberFormat="1" applyFont="1" applyFill="1" applyAlignment="1">
      <alignment horizontal="right"/>
    </xf>
    <xf numFmtId="1" fontId="3" fillId="2" borderId="0" xfId="0" applyNumberFormat="1" applyFont="1" applyFill="1"/>
    <xf numFmtId="9" fontId="3" fillId="3" borderId="0" xfId="0" applyNumberFormat="1" applyFont="1" applyFill="1"/>
    <xf numFmtId="9" fontId="3" fillId="2" borderId="0" xfId="0" applyNumberFormat="1" applyFont="1" applyFill="1"/>
    <xf numFmtId="9" fontId="3" fillId="0" borderId="0" xfId="0" applyNumberFormat="1" applyFont="1"/>
    <xf numFmtId="41" fontId="3" fillId="2" borderId="0" xfId="0" applyNumberFormat="1" applyFont="1" applyFill="1"/>
    <xf numFmtId="0" fontId="5" fillId="6" borderId="0" xfId="0" applyFont="1" applyFill="1"/>
    <xf numFmtId="10" fontId="5" fillId="6" borderId="0" xfId="0" applyNumberFormat="1" applyFont="1" applyFill="1"/>
    <xf numFmtId="0" fontId="3" fillId="2" borderId="0" xfId="0" applyFont="1" applyFill="1" applyAlignment="1">
      <alignment wrapText="1"/>
    </xf>
    <xf numFmtId="2" fontId="3" fillId="2" borderId="0" xfId="0" applyNumberFormat="1" applyFont="1" applyFill="1" applyAlignment="1">
      <alignment horizontal="right"/>
    </xf>
    <xf numFmtId="2" fontId="5" fillId="6" borderId="0" xfId="0" applyNumberFormat="1" applyFont="1" applyFill="1"/>
    <xf numFmtId="165" fontId="3" fillId="0" borderId="0" xfId="0" applyNumberFormat="1" applyFont="1"/>
    <xf numFmtId="10" fontId="3" fillId="0" borderId="0" xfId="0" applyNumberFormat="1" applyFont="1"/>
    <xf numFmtId="10" fontId="3" fillId="6" borderId="0" xfId="0" applyNumberFormat="1" applyFont="1" applyFill="1"/>
    <xf numFmtId="0" fontId="3" fillId="3" borderId="0" xfId="0" applyFont="1" applyFill="1" applyAlignment="1">
      <alignment wrapText="1"/>
    </xf>
    <xf numFmtId="2" fontId="3" fillId="2" borderId="0" xfId="0" applyNumberFormat="1" applyFont="1" applyFill="1"/>
    <xf numFmtId="2" fontId="3" fillId="6" borderId="0" xfId="0" applyNumberFormat="1" applyFont="1" applyFill="1"/>
    <xf numFmtId="0" fontId="1" fillId="0" borderId="0" xfId="0" applyFont="1" applyAlignment="1">
      <alignment vertical="center"/>
    </xf>
    <xf numFmtId="10" fontId="3" fillId="0" borderId="0" xfId="1" applyNumberFormat="1" applyFont="1" applyProtection="1"/>
    <xf numFmtId="0" fontId="3" fillId="4" borderId="0" xfId="0" applyFont="1" applyFill="1"/>
    <xf numFmtId="10" fontId="3" fillId="4" borderId="0" xfId="1" applyNumberFormat="1" applyFont="1" applyFill="1" applyProtection="1"/>
    <xf numFmtId="168" fontId="3" fillId="0" borderId="0" xfId="0" applyNumberFormat="1" applyFont="1"/>
    <xf numFmtId="168" fontId="3" fillId="0" borderId="0" xfId="12" applyNumberFormat="1" applyFont="1" applyProtection="1"/>
    <xf numFmtId="43" fontId="3" fillId="0" borderId="0" xfId="12" applyFont="1" applyProtection="1"/>
    <xf numFmtId="2" fontId="3" fillId="0" borderId="0" xfId="0" applyNumberFormat="1" applyFont="1"/>
    <xf numFmtId="168" fontId="3" fillId="0" borderId="0" xfId="12" applyNumberFormat="1" applyFont="1" applyFill="1"/>
    <xf numFmtId="43" fontId="3" fillId="0" borderId="0" xfId="12" applyFont="1"/>
    <xf numFmtId="0" fontId="16" fillId="5" borderId="0" xfId="0" applyFont="1" applyFill="1" applyAlignment="1">
      <alignment horizontal="left" vertical="center" wrapText="1"/>
    </xf>
    <xf numFmtId="0" fontId="0" fillId="0" borderId="1" xfId="0" applyBorder="1"/>
    <xf numFmtId="1" fontId="0" fillId="0" borderId="1" xfId="0" applyNumberFormat="1" applyBorder="1"/>
    <xf numFmtId="3" fontId="0" fillId="0" borderId="1" xfId="0" applyNumberFormat="1" applyBorder="1"/>
    <xf numFmtId="41" fontId="0" fillId="0" borderId="1" xfId="0" applyNumberFormat="1" applyBorder="1"/>
    <xf numFmtId="10" fontId="0" fillId="4" borderId="1" xfId="0" applyNumberFormat="1" applyFill="1" applyBorder="1" applyProtection="1">
      <protection locked="0"/>
    </xf>
    <xf numFmtId="10" fontId="0" fillId="0" borderId="1" xfId="0" applyNumberFormat="1" applyBorder="1"/>
    <xf numFmtId="0" fontId="0" fillId="6" borderId="0" xfId="0" applyFill="1"/>
    <xf numFmtId="168" fontId="0" fillId="0" borderId="0" xfId="12" applyNumberFormat="1" applyFont="1" applyProtection="1"/>
    <xf numFmtId="2" fontId="0" fillId="4" borderId="1" xfId="0" applyNumberFormat="1" applyFill="1" applyBorder="1" applyProtection="1">
      <protection locked="0"/>
    </xf>
    <xf numFmtId="0" fontId="7" fillId="0" borderId="0" xfId="0" applyFont="1"/>
    <xf numFmtId="0" fontId="0" fillId="10" borderId="0" xfId="0" applyFill="1"/>
    <xf numFmtId="0" fontId="3" fillId="0" borderId="0" xfId="0" applyFont="1" applyAlignment="1">
      <alignment horizontal="right"/>
    </xf>
    <xf numFmtId="0" fontId="0" fillId="5" borderId="0" xfId="0" applyFill="1"/>
    <xf numFmtId="0" fontId="1" fillId="0" borderId="1" xfId="0" applyFont="1" applyBorder="1" applyAlignment="1">
      <alignment horizontal="right"/>
    </xf>
    <xf numFmtId="0" fontId="1" fillId="0" borderId="1" xfId="0" applyFont="1" applyBorder="1" applyAlignment="1">
      <alignment horizontal="center" wrapText="1"/>
    </xf>
    <xf numFmtId="0" fontId="3" fillId="5" borderId="0" xfId="0" applyFont="1" applyFill="1"/>
    <xf numFmtId="0" fontId="6" fillId="0" borderId="0" xfId="0" applyFont="1"/>
    <xf numFmtId="172" fontId="3" fillId="0" borderId="0" xfId="0" applyNumberFormat="1" applyFont="1"/>
    <xf numFmtId="9" fontId="3" fillId="0" borderId="0" xfId="1" applyFont="1" applyProtection="1"/>
    <xf numFmtId="43" fontId="3" fillId="0" borderId="0" xfId="0" applyNumberFormat="1" applyFont="1"/>
    <xf numFmtId="173" fontId="3" fillId="0" borderId="0" xfId="0" applyNumberFormat="1" applyFont="1"/>
    <xf numFmtId="171" fontId="3" fillId="0" borderId="0" xfId="14" applyNumberFormat="1" applyFont="1" applyProtection="1"/>
    <xf numFmtId="171" fontId="3" fillId="0" borderId="0" xfId="0" applyNumberFormat="1" applyFont="1"/>
    <xf numFmtId="2" fontId="0" fillId="0" borderId="0" xfId="0" applyNumberFormat="1"/>
    <xf numFmtId="0" fontId="19" fillId="0" borderId="0" xfId="13" applyFill="1" applyBorder="1" applyAlignment="1" applyProtection="1">
      <alignment vertical="center"/>
    </xf>
    <xf numFmtId="10" fontId="0" fillId="0" borderId="0" xfId="1" applyNumberFormat="1" applyFont="1" applyFill="1" applyAlignment="1" applyProtection="1">
      <alignment vertical="center" wrapText="1"/>
    </xf>
    <xf numFmtId="0" fontId="3" fillId="0" borderId="0" xfId="0" applyFont="1" applyAlignment="1">
      <alignment horizontal="center"/>
    </xf>
    <xf numFmtId="0" fontId="0" fillId="0" borderId="0" xfId="0" applyAlignment="1">
      <alignment horizontal="right"/>
    </xf>
    <xf numFmtId="0" fontId="2" fillId="14" borderId="1" xfId="0" applyFont="1" applyFill="1" applyBorder="1"/>
    <xf numFmtId="3" fontId="2" fillId="14" borderId="1" xfId="0" applyNumberFormat="1" applyFont="1" applyFill="1" applyBorder="1" applyAlignment="1">
      <alignment horizontal="center"/>
    </xf>
    <xf numFmtId="0" fontId="0" fillId="14" borderId="1" xfId="0" applyFill="1" applyBorder="1"/>
    <xf numFmtId="0" fontId="16" fillId="0" borderId="0" xfId="0" applyFont="1" applyAlignment="1">
      <alignment horizontal="left" vertical="center" wrapText="1"/>
    </xf>
    <xf numFmtId="0" fontId="0" fillId="0" borderId="1" xfId="0" applyBorder="1" applyAlignment="1">
      <alignment horizontal="left" vertical="top" wrapText="1"/>
    </xf>
    <xf numFmtId="0" fontId="1" fillId="14" borderId="0" xfId="0" applyFont="1" applyFill="1" applyAlignment="1">
      <alignment horizontal="left" vertical="top"/>
    </xf>
    <xf numFmtId="0" fontId="1" fillId="14" borderId="0" xfId="0" applyFont="1" applyFill="1" applyAlignment="1">
      <alignment horizontal="left" vertical="top" wrapText="1"/>
    </xf>
    <xf numFmtId="0" fontId="13" fillId="15" borderId="0" xfId="0" applyFont="1" applyFill="1" applyAlignment="1">
      <alignment horizontal="left" vertical="top" wrapText="1"/>
    </xf>
    <xf numFmtId="0" fontId="13" fillId="15" borderId="0" xfId="0" applyFont="1" applyFill="1" applyAlignment="1">
      <alignment horizontal="left" vertical="top"/>
    </xf>
    <xf numFmtId="0" fontId="13" fillId="0" borderId="0" xfId="0" applyFont="1" applyAlignment="1">
      <alignment horizontal="left" vertical="top"/>
    </xf>
    <xf numFmtId="0" fontId="0" fillId="14" borderId="0" xfId="0" applyFill="1" applyAlignment="1">
      <alignment horizontal="left" vertical="top" wrapText="1"/>
    </xf>
    <xf numFmtId="3" fontId="1" fillId="0" borderId="0" xfId="0" applyNumberFormat="1" applyFont="1"/>
    <xf numFmtId="3" fontId="0" fillId="13" borderId="1" xfId="0" applyNumberFormat="1" applyFill="1" applyBorder="1"/>
    <xf numFmtId="0" fontId="21" fillId="4" borderId="1" xfId="0" applyFont="1" applyFill="1" applyBorder="1" applyProtection="1">
      <protection locked="0"/>
    </xf>
    <xf numFmtId="170" fontId="0" fillId="0" borderId="0" xfId="12" applyNumberFormat="1" applyFont="1" applyProtection="1"/>
    <xf numFmtId="0" fontId="0" fillId="0" borderId="2" xfId="0" applyBorder="1"/>
    <xf numFmtId="0" fontId="0" fillId="0" borderId="3" xfId="0" applyBorder="1"/>
    <xf numFmtId="170" fontId="0" fillId="4" borderId="13" xfId="12" applyNumberFormat="1" applyFont="1" applyFill="1" applyBorder="1" applyProtection="1">
      <protection locked="0"/>
    </xf>
    <xf numFmtId="0" fontId="1" fillId="0" borderId="13" xfId="0" applyFont="1" applyBorder="1"/>
    <xf numFmtId="10" fontId="0" fillId="6" borderId="0" xfId="0" applyNumberFormat="1" applyFill="1" applyAlignment="1">
      <alignment horizontal="right"/>
    </xf>
    <xf numFmtId="2" fontId="0" fillId="6" borderId="0" xfId="0" applyNumberFormat="1" applyFill="1" applyAlignment="1">
      <alignment horizontal="right"/>
    </xf>
    <xf numFmtId="0" fontId="22" fillId="0" borderId="0" xfId="0" applyFont="1" applyAlignment="1">
      <alignment horizontal="left" vertical="top" wrapText="1"/>
    </xf>
    <xf numFmtId="0" fontId="1" fillId="5" borderId="0" xfId="0" applyFont="1" applyFill="1" applyAlignment="1">
      <alignment vertical="center"/>
    </xf>
    <xf numFmtId="0" fontId="3" fillId="10" borderId="0" xfId="0" applyFont="1" applyFill="1" applyAlignment="1">
      <alignment horizontal="right"/>
    </xf>
    <xf numFmtId="168" fontId="0" fillId="0" borderId="1" xfId="12" applyNumberFormat="1" applyFont="1" applyBorder="1" applyProtection="1"/>
    <xf numFmtId="0" fontId="1" fillId="0" borderId="0" xfId="0" applyFont="1" applyAlignment="1">
      <alignment horizontal="center" wrapText="1"/>
    </xf>
    <xf numFmtId="9" fontId="0" fillId="0" borderId="0" xfId="1" applyFont="1" applyFill="1" applyBorder="1" applyProtection="1">
      <protection locked="0"/>
    </xf>
    <xf numFmtId="174" fontId="0" fillId="0" borderId="0" xfId="1" applyNumberFormat="1" applyFont="1" applyFill="1" applyBorder="1" applyProtection="1"/>
    <xf numFmtId="41" fontId="23" fillId="0" borderId="0" xfId="0" applyNumberFormat="1" applyFont="1" applyAlignment="1">
      <alignment horizontal="right"/>
    </xf>
    <xf numFmtId="0" fontId="1" fillId="0" borderId="14" xfId="0" applyFont="1" applyBorder="1"/>
    <xf numFmtId="1" fontId="0" fillId="4" borderId="1" xfId="1" applyNumberFormat="1" applyFont="1" applyFill="1" applyBorder="1" applyProtection="1">
      <protection locked="0"/>
    </xf>
    <xf numFmtId="0" fontId="26" fillId="0" borderId="0" xfId="0" applyFont="1" applyAlignment="1">
      <alignment horizontal="left" indent="1"/>
    </xf>
    <xf numFmtId="0" fontId="0" fillId="0" borderId="1" xfId="0" applyBorder="1" applyAlignment="1">
      <alignment horizontal="right"/>
    </xf>
    <xf numFmtId="0" fontId="0" fillId="0" borderId="1" xfId="0" applyBorder="1" applyProtection="1">
      <protection locked="0"/>
    </xf>
    <xf numFmtId="10" fontId="0" fillId="0" borderId="1" xfId="0" applyNumberFormat="1" applyBorder="1" applyProtection="1">
      <protection locked="0"/>
    </xf>
    <xf numFmtId="0" fontId="1" fillId="16" borderId="15" xfId="0" applyFont="1" applyFill="1" applyBorder="1" applyAlignment="1">
      <alignment horizontal="right" vertical="center" wrapText="1"/>
    </xf>
    <xf numFmtId="0" fontId="2" fillId="16" borderId="16" xfId="0" applyFont="1" applyFill="1" applyBorder="1" applyAlignment="1">
      <alignment horizontal="left" vertical="center"/>
    </xf>
    <xf numFmtId="0" fontId="1" fillId="16" borderId="16" xfId="0"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4" fontId="0" fillId="4" borderId="1" xfId="0" applyNumberFormat="1" applyFill="1" applyBorder="1" applyProtection="1">
      <protection locked="0"/>
    </xf>
    <xf numFmtId="169" fontId="3" fillId="0" borderId="11" xfId="0" applyNumberFormat="1" applyFont="1" applyBorder="1"/>
    <xf numFmtId="0" fontId="3" fillId="0" borderId="0" xfId="0" applyFont="1" applyAlignment="1">
      <alignment horizontal="right" vertical="center"/>
    </xf>
    <xf numFmtId="0" fontId="0" fillId="0" borderId="0" xfId="0" applyAlignment="1">
      <alignment horizontal="right" vertical="center"/>
    </xf>
    <xf numFmtId="0" fontId="1" fillId="0" borderId="0" xfId="0" applyFont="1" applyAlignment="1">
      <alignment horizontal="right" vertical="center"/>
    </xf>
    <xf numFmtId="0" fontId="3" fillId="0" borderId="0" xfId="0" applyFont="1" applyAlignment="1">
      <alignment vertical="center"/>
    </xf>
    <xf numFmtId="10" fontId="0" fillId="0" borderId="1" xfId="1" applyNumberFormat="1" applyFont="1" applyFill="1" applyBorder="1" applyProtection="1"/>
    <xf numFmtId="0" fontId="26" fillId="0" borderId="0" xfId="0" applyFont="1"/>
    <xf numFmtId="2" fontId="0" fillId="0" borderId="0" xfId="0" applyNumberFormat="1" applyAlignment="1">
      <alignment horizontal="center"/>
    </xf>
    <xf numFmtId="173" fontId="0" fillId="0" borderId="0" xfId="0" applyNumberFormat="1" applyAlignment="1">
      <alignment horizontal="center"/>
    </xf>
    <xf numFmtId="175" fontId="0" fillId="0" borderId="0" xfId="1" applyNumberFormat="1" applyFont="1"/>
    <xf numFmtId="10" fontId="0" fillId="0" borderId="0" xfId="1" applyNumberFormat="1" applyFont="1"/>
    <xf numFmtId="168" fontId="3" fillId="13" borderId="1" xfId="12" applyNumberFormat="1" applyFont="1" applyFill="1" applyBorder="1" applyProtection="1"/>
    <xf numFmtId="0" fontId="3" fillId="0" borderId="1" xfId="0" applyFont="1" applyBorder="1"/>
    <xf numFmtId="41" fontId="25" fillId="0" borderId="0" xfId="0" applyNumberFormat="1" applyFont="1"/>
    <xf numFmtId="43" fontId="3" fillId="5" borderId="0" xfId="12" applyFont="1" applyFill="1" applyProtection="1"/>
    <xf numFmtId="0" fontId="0" fillId="0" borderId="2" xfId="0" applyBorder="1" applyAlignment="1">
      <alignment horizontal="left"/>
    </xf>
    <xf numFmtId="0" fontId="0" fillId="0" borderId="4" xfId="0" applyBorder="1" applyAlignment="1">
      <alignment horizontal="left"/>
    </xf>
    <xf numFmtId="168" fontId="0" fillId="0" borderId="0" xfId="12" applyNumberFormat="1" applyFont="1" applyFill="1" applyBorder="1" applyProtection="1"/>
    <xf numFmtId="3" fontId="1" fillId="0" borderId="18" xfId="0" applyNumberFormat="1" applyFont="1" applyBorder="1"/>
    <xf numFmtId="0" fontId="1" fillId="0" borderId="18" xfId="0" applyFont="1" applyBorder="1" applyAlignment="1">
      <alignment wrapText="1"/>
    </xf>
    <xf numFmtId="0" fontId="0" fillId="0" borderId="18" xfId="0" applyBorder="1"/>
    <xf numFmtId="10" fontId="0" fillId="0" borderId="0" xfId="0" applyNumberFormat="1" applyAlignment="1">
      <alignment horizontal="right"/>
    </xf>
    <xf numFmtId="0" fontId="1" fillId="0" borderId="1" xfId="0" quotePrefix="1" applyFont="1" applyBorder="1" applyAlignment="1">
      <alignment horizontal="center" wrapText="1"/>
    </xf>
    <xf numFmtId="0" fontId="25" fillId="0" borderId="0" xfId="0" applyFont="1" applyAlignment="1">
      <alignment horizontal="right" vertical="center" wrapText="1"/>
    </xf>
    <xf numFmtId="0" fontId="25" fillId="0" borderId="0" xfId="0" applyFont="1"/>
    <xf numFmtId="0" fontId="25" fillId="0" borderId="0" xfId="0" applyFont="1" applyAlignment="1">
      <alignment horizontal="left"/>
    </xf>
    <xf numFmtId="0" fontId="28" fillId="0" borderId="0" xfId="16"/>
    <xf numFmtId="0" fontId="0" fillId="12" borderId="1" xfId="0" applyFill="1" applyBorder="1"/>
    <xf numFmtId="0" fontId="30" fillId="0" borderId="0" xfId="0" applyFont="1"/>
    <xf numFmtId="0" fontId="0" fillId="0" borderId="18" xfId="0" applyBorder="1" applyAlignment="1">
      <alignment horizontal="right"/>
    </xf>
    <xf numFmtId="10" fontId="0" fillId="0" borderId="18" xfId="0" applyNumberFormat="1" applyBorder="1"/>
    <xf numFmtId="1" fontId="0" fillId="0" borderId="18" xfId="0" applyNumberFormat="1" applyBorder="1"/>
    <xf numFmtId="0" fontId="0" fillId="12" borderId="19" xfId="0" applyFill="1" applyBorder="1"/>
    <xf numFmtId="1" fontId="0" fillId="0" borderId="19" xfId="0" applyNumberFormat="1" applyBorder="1"/>
    <xf numFmtId="168" fontId="0" fillId="0" borderId="19" xfId="12" applyNumberFormat="1" applyFont="1" applyBorder="1" applyProtection="1"/>
    <xf numFmtId="1" fontId="0" fillId="0" borderId="4" xfId="0" applyNumberFormat="1" applyBorder="1"/>
    <xf numFmtId="0" fontId="0" fillId="12" borderId="1" xfId="0" applyFill="1" applyBorder="1" applyAlignment="1">
      <alignment horizontal="right"/>
    </xf>
    <xf numFmtId="0" fontId="5" fillId="0" borderId="0" xfId="0" applyFont="1" applyAlignment="1">
      <alignment horizontal="right"/>
    </xf>
    <xf numFmtId="0" fontId="2" fillId="12" borderId="0" xfId="0" applyFont="1" applyFill="1"/>
    <xf numFmtId="168" fontId="0" fillId="0" borderId="18" xfId="12" applyNumberFormat="1" applyFont="1" applyBorder="1" applyProtection="1"/>
    <xf numFmtId="41" fontId="0" fillId="4" borderId="1" xfId="0" applyNumberFormat="1" applyFill="1" applyBorder="1" applyAlignment="1" applyProtection="1">
      <alignment horizontal="center"/>
      <protection locked="0"/>
    </xf>
    <xf numFmtId="10" fontId="0" fillId="4" borderId="1" xfId="0" applyNumberFormat="1"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5" borderId="0" xfId="0" applyFill="1" applyAlignment="1">
      <alignment horizontal="right"/>
    </xf>
    <xf numFmtId="0" fontId="0" fillId="0" borderId="3" xfId="0" applyBorder="1" applyAlignment="1">
      <alignment horizontal="right"/>
    </xf>
    <xf numFmtId="179" fontId="0" fillId="0" borderId="1" xfId="0" applyNumberFormat="1" applyBorder="1"/>
    <xf numFmtId="0" fontId="1" fillId="0" borderId="0" xfId="0" applyFont="1" applyAlignment="1">
      <alignment horizontal="center" vertical="center" wrapText="1"/>
    </xf>
    <xf numFmtId="166" fontId="0" fillId="0" borderId="0" xfId="12" applyNumberFormat="1" applyFont="1" applyProtection="1"/>
    <xf numFmtId="173" fontId="0" fillId="0" borderId="0" xfId="0" applyNumberFormat="1"/>
    <xf numFmtId="0" fontId="0" fillId="6" borderId="1" xfId="0" applyFill="1" applyBorder="1"/>
    <xf numFmtId="0" fontId="31" fillId="0" borderId="0" xfId="0" applyFont="1" applyAlignment="1">
      <alignment horizontal="left" vertical="top"/>
    </xf>
    <xf numFmtId="10" fontId="0" fillId="0" borderId="19" xfId="0" applyNumberFormat="1" applyBorder="1" applyAlignment="1" applyProtection="1">
      <alignment horizontal="right"/>
      <protection locked="0"/>
    </xf>
    <xf numFmtId="164" fontId="0" fillId="0" borderId="0" xfId="14" applyFont="1" applyFill="1" applyBorder="1" applyProtection="1"/>
    <xf numFmtId="164" fontId="0" fillId="0" borderId="0" xfId="0" applyNumberFormat="1"/>
    <xf numFmtId="164" fontId="0" fillId="0" borderId="0" xfId="0" applyNumberFormat="1" applyAlignment="1">
      <alignment vertical="center"/>
    </xf>
    <xf numFmtId="0" fontId="0" fillId="0" borderId="0" xfId="0" applyAlignment="1">
      <alignment vertical="center"/>
    </xf>
    <xf numFmtId="9" fontId="0" fillId="0" borderId="0" xfId="1" applyFont="1" applyFill="1" applyBorder="1" applyProtection="1"/>
    <xf numFmtId="168" fontId="0" fillId="0" borderId="0" xfId="12" applyNumberFormat="1" applyFont="1" applyFill="1" applyBorder="1" applyAlignment="1" applyProtection="1">
      <alignment horizontal="right"/>
    </xf>
    <xf numFmtId="0" fontId="33" fillId="0" borderId="0" xfId="0" applyFont="1" applyAlignment="1">
      <alignment horizontal="center"/>
    </xf>
    <xf numFmtId="3" fontId="21" fillId="4" borderId="1" xfId="0" applyNumberFormat="1" applyFont="1" applyFill="1" applyBorder="1" applyProtection="1">
      <protection locked="0"/>
    </xf>
    <xf numFmtId="3" fontId="21" fillId="0" borderId="1" xfId="0" applyNumberFormat="1" applyFont="1" applyBorder="1" applyProtection="1">
      <protection locked="0"/>
    </xf>
    <xf numFmtId="3" fontId="32" fillId="4" borderId="1" xfId="0" applyNumberFormat="1" applyFont="1" applyFill="1" applyBorder="1" applyProtection="1">
      <protection locked="0"/>
    </xf>
    <xf numFmtId="3" fontId="34" fillId="0" borderId="1" xfId="0" applyNumberFormat="1" applyFont="1" applyBorder="1" applyProtection="1">
      <protection locked="0"/>
    </xf>
    <xf numFmtId="0" fontId="25" fillId="0" borderId="3" xfId="0" applyFont="1" applyBorder="1"/>
    <xf numFmtId="0" fontId="35" fillId="17" borderId="2" xfId="0" applyFont="1" applyFill="1" applyBorder="1"/>
    <xf numFmtId="0" fontId="35" fillId="17" borderId="3" xfId="0" applyFont="1" applyFill="1" applyBorder="1"/>
    <xf numFmtId="0" fontId="35" fillId="17" borderId="4" xfId="0" applyFont="1" applyFill="1" applyBorder="1"/>
    <xf numFmtId="0" fontId="36" fillId="17" borderId="20" xfId="0" applyFont="1" applyFill="1" applyBorder="1"/>
    <xf numFmtId="0" fontId="36" fillId="17" borderId="21" xfId="0" applyFont="1" applyFill="1" applyBorder="1"/>
    <xf numFmtId="0" fontId="36" fillId="17" borderId="22" xfId="0" applyFont="1" applyFill="1" applyBorder="1"/>
    <xf numFmtId="1" fontId="5" fillId="17" borderId="23" xfId="0" applyNumberFormat="1" applyFont="1" applyFill="1" applyBorder="1"/>
    <xf numFmtId="1" fontId="5" fillId="17" borderId="13" xfId="0" applyNumberFormat="1" applyFont="1" applyFill="1" applyBorder="1"/>
    <xf numFmtId="1" fontId="5" fillId="17" borderId="24" xfId="0" applyNumberFormat="1" applyFont="1" applyFill="1" applyBorder="1"/>
    <xf numFmtId="1" fontId="5" fillId="17" borderId="28" xfId="0" applyNumberFormat="1" applyFont="1" applyFill="1" applyBorder="1"/>
    <xf numFmtId="1" fontId="5" fillId="17" borderId="0" xfId="0" applyNumberFormat="1" applyFont="1" applyFill="1"/>
    <xf numFmtId="177" fontId="3" fillId="17" borderId="23" xfId="0" applyNumberFormat="1" applyFont="1" applyFill="1" applyBorder="1"/>
    <xf numFmtId="177" fontId="3" fillId="17" borderId="13" xfId="0" applyNumberFormat="1" applyFont="1" applyFill="1" applyBorder="1"/>
    <xf numFmtId="177" fontId="3" fillId="17" borderId="24" xfId="0" applyNumberFormat="1" applyFont="1" applyFill="1" applyBorder="1"/>
    <xf numFmtId="177" fontId="3" fillId="17" borderId="25" xfId="0" applyNumberFormat="1" applyFont="1" applyFill="1" applyBorder="1"/>
    <xf numFmtId="177" fontId="3" fillId="17" borderId="26" xfId="0" applyNumberFormat="1" applyFont="1" applyFill="1" applyBorder="1"/>
    <xf numFmtId="177" fontId="3" fillId="17" borderId="27" xfId="0" applyNumberFormat="1" applyFont="1" applyFill="1" applyBorder="1"/>
    <xf numFmtId="178" fontId="3" fillId="0" borderId="0" xfId="0" applyNumberFormat="1" applyFont="1"/>
    <xf numFmtId="0" fontId="36" fillId="0" borderId="0" xfId="0" applyFont="1"/>
    <xf numFmtId="1" fontId="5" fillId="0" borderId="0" xfId="0" applyNumberFormat="1" applyFont="1"/>
    <xf numFmtId="176" fontId="3" fillId="0" borderId="0" xfId="0" applyNumberFormat="1" applyFont="1"/>
    <xf numFmtId="10" fontId="0" fillId="4" borderId="29" xfId="0" applyNumberFormat="1" applyFill="1" applyBorder="1" applyAlignment="1" applyProtection="1">
      <alignment horizontal="right"/>
      <protection locked="0"/>
    </xf>
    <xf numFmtId="0" fontId="0" fillId="10" borderId="1" xfId="0" applyFill="1" applyBorder="1"/>
    <xf numFmtId="4" fontId="0" fillId="10" borderId="1" xfId="0" applyNumberFormat="1" applyFill="1" applyBorder="1"/>
    <xf numFmtId="0" fontId="4" fillId="0" borderId="0" xfId="0" applyFont="1"/>
    <xf numFmtId="0" fontId="0" fillId="0" borderId="0" xfId="0" applyAlignment="1">
      <alignment vertical="top" wrapText="1"/>
    </xf>
    <xf numFmtId="177" fontId="3" fillId="17" borderId="25" xfId="14" applyNumberFormat="1" applyFont="1" applyFill="1" applyBorder="1"/>
    <xf numFmtId="177" fontId="3" fillId="17" borderId="26" xfId="14" applyNumberFormat="1" applyFont="1" applyFill="1" applyBorder="1"/>
    <xf numFmtId="177" fontId="3" fillId="17" borderId="27" xfId="14" applyNumberFormat="1" applyFont="1" applyFill="1" applyBorder="1"/>
    <xf numFmtId="0" fontId="38" fillId="17" borderId="20" xfId="0" applyFont="1" applyFill="1" applyBorder="1" applyAlignment="1">
      <alignment horizontal="center"/>
    </xf>
    <xf numFmtId="0" fontId="38" fillId="17" borderId="21" xfId="0" applyFont="1" applyFill="1" applyBorder="1" applyAlignment="1">
      <alignment horizontal="center"/>
    </xf>
    <xf numFmtId="0" fontId="38" fillId="17" borderId="22" xfId="0" applyFont="1" applyFill="1" applyBorder="1" applyAlignment="1">
      <alignment horizontal="center"/>
    </xf>
    <xf numFmtId="0" fontId="3" fillId="17" borderId="23" xfId="0" applyFont="1" applyFill="1" applyBorder="1" applyAlignment="1">
      <alignment horizontal="center"/>
    </xf>
    <xf numFmtId="0" fontId="3" fillId="17" borderId="13" xfId="0" applyFont="1" applyFill="1" applyBorder="1" applyAlignment="1">
      <alignment horizontal="center"/>
    </xf>
    <xf numFmtId="0" fontId="21" fillId="4" borderId="30" xfId="0" applyFont="1" applyFill="1" applyBorder="1" applyProtection="1">
      <protection locked="0"/>
    </xf>
    <xf numFmtId="0" fontId="7" fillId="0" borderId="0" xfId="0" applyFont="1" applyAlignment="1">
      <alignment horizontal="left" vertical="center" wrapText="1"/>
    </xf>
    <xf numFmtId="0" fontId="1" fillId="0" borderId="31" xfId="0" applyFont="1" applyBorder="1"/>
    <xf numFmtId="0" fontId="26" fillId="5" borderId="0" xfId="0" applyFont="1" applyFill="1"/>
    <xf numFmtId="0" fontId="1" fillId="0" borderId="0" xfId="0" applyFont="1" applyAlignment="1">
      <alignment vertical="center" wrapText="1"/>
    </xf>
    <xf numFmtId="0" fontId="7" fillId="0" borderId="0" xfId="0" applyFont="1" applyAlignment="1">
      <alignment vertical="top" wrapText="1"/>
    </xf>
    <xf numFmtId="170" fontId="0" fillId="0" borderId="0" xfId="12" applyNumberFormat="1" applyFont="1" applyFill="1" applyBorder="1" applyProtection="1"/>
    <xf numFmtId="166" fontId="3" fillId="2" borderId="0" xfId="0" applyNumberFormat="1" applyFont="1" applyFill="1"/>
    <xf numFmtId="0" fontId="3" fillId="12" borderId="0" xfId="0" applyFont="1" applyFill="1"/>
    <xf numFmtId="0" fontId="0" fillId="4" borderId="1" xfId="0" applyFill="1" applyBorder="1" applyAlignment="1" applyProtection="1">
      <alignment horizontal="right"/>
      <protection locked="0"/>
    </xf>
    <xf numFmtId="0" fontId="39" fillId="0" borderId="0" xfId="0" applyFont="1"/>
    <xf numFmtId="0" fontId="40" fillId="0" borderId="0" xfId="0" applyFont="1"/>
    <xf numFmtId="0" fontId="39" fillId="5" borderId="0" xfId="0" applyFont="1" applyFill="1"/>
    <xf numFmtId="0" fontId="1" fillId="0" borderId="1" xfId="0" applyFont="1" applyBorder="1" applyAlignment="1">
      <alignment horizontal="center"/>
    </xf>
    <xf numFmtId="10" fontId="0" fillId="12" borderId="1" xfId="0" applyNumberFormat="1" applyFill="1" applyBorder="1" applyAlignment="1">
      <alignment horizontal="right"/>
    </xf>
    <xf numFmtId="1" fontId="2" fillId="16" borderId="17" xfId="0" applyNumberFormat="1" applyFont="1" applyFill="1" applyBorder="1" applyAlignment="1">
      <alignment horizontal="left" vertical="center"/>
    </xf>
    <xf numFmtId="3" fontId="0" fillId="12" borderId="1" xfId="0" applyNumberFormat="1" applyFill="1" applyBorder="1" applyProtection="1">
      <protection locked="0"/>
    </xf>
    <xf numFmtId="0" fontId="21" fillId="10" borderId="1" xfId="0" applyFont="1" applyFill="1" applyBorder="1" applyProtection="1">
      <protection locked="0"/>
    </xf>
    <xf numFmtId="0" fontId="21" fillId="18" borderId="1" xfId="0" applyFont="1" applyFill="1" applyBorder="1"/>
    <xf numFmtId="180" fontId="3" fillId="0" borderId="0" xfId="0" applyNumberFormat="1" applyFont="1"/>
    <xf numFmtId="0" fontId="0" fillId="0" borderId="11" xfId="0" applyBorder="1"/>
    <xf numFmtId="0" fontId="0" fillId="0" borderId="0" xfId="0" applyAlignment="1">
      <alignment horizontal="left" vertical="center" wrapText="1"/>
    </xf>
    <xf numFmtId="3" fontId="0" fillId="0" borderId="1" xfId="0" applyNumberFormat="1" applyBorder="1" applyProtection="1">
      <protection locked="0"/>
    </xf>
    <xf numFmtId="181" fontId="3" fillId="0" borderId="0" xfId="0" applyNumberFormat="1" applyFont="1"/>
    <xf numFmtId="0" fontId="26" fillId="0" borderId="0" xfId="0" applyFont="1" applyAlignment="1">
      <alignment horizontal="left"/>
    </xf>
    <xf numFmtId="0" fontId="1" fillId="0" borderId="2" xfId="0" applyFont="1" applyBorder="1" applyAlignment="1">
      <alignment horizontal="right"/>
    </xf>
    <xf numFmtId="0" fontId="1" fillId="0" borderId="4" xfId="0" applyFont="1" applyBorder="1" applyAlignment="1">
      <alignment horizontal="right"/>
    </xf>
    <xf numFmtId="10" fontId="1" fillId="0" borderId="2" xfId="0" applyNumberFormat="1" applyFont="1" applyBorder="1" applyAlignment="1">
      <alignment horizontal="right"/>
    </xf>
    <xf numFmtId="10" fontId="1" fillId="0" borderId="4" xfId="0" applyNumberFormat="1" applyFont="1" applyBorder="1" applyAlignment="1">
      <alignment horizontal="right"/>
    </xf>
    <xf numFmtId="0" fontId="0" fillId="0" borderId="0" xfId="0" applyAlignment="1">
      <alignment horizontal="left"/>
    </xf>
    <xf numFmtId="0" fontId="0" fillId="0" borderId="0" xfId="0"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4" xfId="0" applyFont="1" applyFill="1" applyBorder="1" applyAlignment="1">
      <alignment horizontal="center"/>
    </xf>
    <xf numFmtId="0" fontId="0" fillId="0" borderId="2" xfId="0" applyBorder="1"/>
    <xf numFmtId="0" fontId="0" fillId="0" borderId="4" xfId="0" applyBorder="1"/>
    <xf numFmtId="0" fontId="0" fillId="0" borderId="2" xfId="0" applyBorder="1" applyAlignment="1">
      <alignment horizontal="right" indent="1"/>
    </xf>
    <xf numFmtId="0" fontId="0" fillId="0" borderId="4" xfId="0" applyBorder="1" applyAlignment="1">
      <alignment horizontal="right" indent="1"/>
    </xf>
    <xf numFmtId="0" fontId="0" fillId="0" borderId="2" xfId="0" applyBorder="1" applyAlignment="1">
      <alignment horizontal="right"/>
    </xf>
    <xf numFmtId="0" fontId="0" fillId="0" borderId="4" xfId="0" applyBorder="1" applyAlignment="1">
      <alignment horizontal="right"/>
    </xf>
    <xf numFmtId="0" fontId="0" fillId="0" borderId="1" xfId="0" applyBorder="1" applyAlignment="1">
      <alignment horizontal="left"/>
    </xf>
    <xf numFmtId="0" fontId="0" fillId="0" borderId="2" xfId="0" applyBorder="1" applyAlignment="1">
      <alignment horizontal="left" indent="1"/>
    </xf>
    <xf numFmtId="0" fontId="0" fillId="0" borderId="4" xfId="0" applyBorder="1" applyAlignment="1">
      <alignment horizontal="left" indent="1"/>
    </xf>
    <xf numFmtId="0" fontId="2" fillId="0" borderId="0" xfId="0" applyFont="1" applyAlignment="1">
      <alignment horizontal="center"/>
    </xf>
    <xf numFmtId="0" fontId="2" fillId="6" borderId="0" xfId="0" applyFont="1" applyFill="1" applyAlignment="1">
      <alignment horizontal="center"/>
    </xf>
    <xf numFmtId="0" fontId="0" fillId="6" borderId="0" xfId="0" applyFill="1" applyAlignment="1">
      <alignment horizontal="right"/>
    </xf>
    <xf numFmtId="0" fontId="7" fillId="0" borderId="0" xfId="0" applyFont="1" applyAlignment="1">
      <alignment horizontal="center"/>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2" fillId="14" borderId="1" xfId="0" applyFont="1" applyFill="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14" fillId="0" borderId="0" xfId="0" applyFont="1"/>
    <xf numFmtId="0" fontId="0" fillId="0" borderId="0" xfId="0"/>
    <xf numFmtId="0" fontId="1" fillId="5" borderId="0" xfId="0" applyFont="1" applyFill="1" applyAlignment="1">
      <alignment horizontal="left" vertical="center" wrapText="1"/>
    </xf>
    <xf numFmtId="0" fontId="0" fillId="4" borderId="0" xfId="0" applyFill="1" applyAlignment="1">
      <alignment horizontal="left"/>
    </xf>
    <xf numFmtId="0" fontId="0" fillId="0" borderId="0" xfId="0" applyAlignment="1">
      <alignment horizontal="left" vertical="top" wrapText="1"/>
    </xf>
    <xf numFmtId="0" fontId="4" fillId="5" borderId="0" xfId="0" applyFont="1" applyFill="1" applyAlignment="1">
      <alignment horizontal="left" vertical="top" wrapText="1"/>
    </xf>
    <xf numFmtId="0" fontId="1" fillId="0" borderId="2" xfId="0" applyFont="1" applyBorder="1"/>
    <xf numFmtId="0" fontId="1" fillId="0" borderId="4" xfId="0" applyFont="1" applyBorder="1"/>
    <xf numFmtId="0" fontId="1" fillId="5" borderId="0" xfId="0" applyFont="1" applyFill="1" applyAlignment="1">
      <alignment vertical="center"/>
    </xf>
    <xf numFmtId="0" fontId="27" fillId="16" borderId="16" xfId="0" applyFont="1" applyFill="1" applyBorder="1" applyAlignment="1">
      <alignment horizontal="center" vertical="center"/>
    </xf>
    <xf numFmtId="0" fontId="0" fillId="4" borderId="5"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14" fillId="0" borderId="0" xfId="0" applyFont="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5" borderId="0" xfId="0" applyFont="1" applyFill="1" applyAlignment="1">
      <alignment horizontal="center" vertical="center" wrapText="1"/>
    </xf>
    <xf numFmtId="0" fontId="3" fillId="5" borderId="0" xfId="0" applyFont="1" applyFill="1" applyAlignment="1">
      <alignment horizontal="center" vertical="center" wrapText="1"/>
    </xf>
    <xf numFmtId="0" fontId="7" fillId="5" borderId="0" xfId="0" applyFont="1" applyFill="1" applyAlignment="1">
      <alignment horizontal="center" vertical="top" wrapText="1"/>
    </xf>
    <xf numFmtId="0" fontId="1" fillId="5" borderId="0" xfId="0" applyFont="1" applyFill="1" applyAlignment="1">
      <alignment horizontal="left" vertical="center"/>
    </xf>
    <xf numFmtId="0" fontId="14" fillId="0" borderId="0" xfId="0" applyFont="1" applyAlignment="1">
      <alignment wrapText="1"/>
    </xf>
    <xf numFmtId="0" fontId="35" fillId="17" borderId="2" xfId="0" applyFont="1" applyFill="1" applyBorder="1" applyAlignment="1">
      <alignment horizontal="left" vertical="center"/>
    </xf>
    <xf numFmtId="0" fontId="35" fillId="17" borderId="3" xfId="0" applyFont="1" applyFill="1" applyBorder="1" applyAlignment="1">
      <alignment horizontal="left" vertical="center"/>
    </xf>
    <xf numFmtId="0" fontId="0" fillId="0" borderId="3" xfId="0" applyBorder="1"/>
    <xf numFmtId="0" fontId="0" fillId="8" borderId="5"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cellXfs>
  <cellStyles count="17">
    <cellStyle name="Gevolgde hyperlink" xfId="3" builtinId="9" hidden="1"/>
    <cellStyle name="Gevolgde hyperlink" xfId="5" builtinId="9" hidden="1"/>
    <cellStyle name="Gevolgde hyperlink" xfId="7" builtinId="9" hidden="1"/>
    <cellStyle name="Gevolgde hyperlink" xfId="9" builtinId="9" hidden="1"/>
    <cellStyle name="Gevolgde hyperlink" xfId="11" builtinId="9" hidden="1"/>
    <cellStyle name="Hyperlink" xfId="2" builtinId="8" hidden="1"/>
    <cellStyle name="Hyperlink" xfId="8" builtinId="8" hidden="1"/>
    <cellStyle name="Hyperlink" xfId="4" builtinId="8" hidden="1"/>
    <cellStyle name="Hyperlink" xfId="6" builtinId="8" hidden="1"/>
    <cellStyle name="Hyperlink" xfId="10" builtinId="8" hidden="1"/>
    <cellStyle name="Komma" xfId="12" builtinId="3"/>
    <cellStyle name="Normal_Sheet1" xfId="16" xr:uid="{00000000-0005-0000-0000-000001000000}"/>
    <cellStyle name="Ongeldig" xfId="13" builtinId="27"/>
    <cellStyle name="Procent" xfId="1" builtinId="5"/>
    <cellStyle name="Standaard" xfId="0" builtinId="0"/>
    <cellStyle name="Standaard 2" xfId="15" xr:uid="{00000000-0005-0000-0000-000010000000}"/>
    <cellStyle name="Valuta" xfId="14" builtinId="4"/>
  </cellStyles>
  <dxfs count="29">
    <dxf>
      <font>
        <color rgb="FFFF0000"/>
      </font>
      <fill>
        <patternFill>
          <bgColor rgb="FFFFFF00"/>
        </patternFill>
      </fill>
    </dxf>
    <dxf>
      <font>
        <color auto="1"/>
      </font>
      <fill>
        <patternFill>
          <bgColor theme="6" tint="0.39994506668294322"/>
        </patternFill>
      </fill>
    </dxf>
    <dxf>
      <font>
        <strike/>
        <color rgb="FFFF0000"/>
      </font>
    </dxf>
    <dxf>
      <font>
        <strike val="0"/>
        <color auto="1"/>
      </font>
      <fill>
        <patternFill>
          <bgColor theme="3" tint="0.79998168889431442"/>
        </patternFill>
      </fill>
    </dxf>
    <dxf>
      <font>
        <strike/>
        <color rgb="FFFF0000"/>
      </font>
    </dxf>
    <dxf>
      <font>
        <strike val="0"/>
        <color auto="1"/>
      </font>
      <fill>
        <patternFill>
          <bgColor theme="3" tint="0.79998168889431442"/>
        </patternFill>
      </fill>
    </dxf>
    <dxf>
      <font>
        <strike/>
        <color rgb="FFFF0000"/>
      </font>
    </dxf>
    <dxf>
      <font>
        <strike val="0"/>
        <color auto="1"/>
      </font>
      <fill>
        <patternFill>
          <bgColor theme="3" tint="0.79998168889431442"/>
        </patternFill>
      </fill>
    </dxf>
    <dxf>
      <fill>
        <patternFill>
          <bgColor theme="3" tint="0.79998168889431442"/>
        </patternFill>
      </fill>
    </dxf>
    <dxf>
      <font>
        <strike/>
        <color rgb="FFFF0000"/>
      </font>
      <fill>
        <patternFill patternType="none">
          <bgColor auto="1"/>
        </patternFill>
      </fill>
    </dxf>
    <dxf>
      <fill>
        <patternFill>
          <bgColor theme="3" tint="0.79998168889431442"/>
        </patternFill>
      </fill>
    </dxf>
    <dxf>
      <font>
        <strike/>
        <color rgb="FFFF0000"/>
      </font>
      <fill>
        <patternFill patternType="none">
          <bgColor auto="1"/>
        </patternFill>
      </fill>
    </dxf>
    <dxf>
      <font>
        <strike val="0"/>
        <color auto="1"/>
      </font>
      <fill>
        <patternFill>
          <bgColor theme="3" tint="0.79998168889431442"/>
        </patternFill>
      </fill>
    </dxf>
    <dxf>
      <font>
        <strike/>
        <color rgb="FFFF0000"/>
      </font>
    </dxf>
    <dxf>
      <fill>
        <patternFill>
          <bgColor rgb="FFFFDF79"/>
        </patternFill>
      </fill>
      <border>
        <left style="thin">
          <color rgb="FFFF0000"/>
        </left>
        <right style="thin">
          <color rgb="FFFF0000"/>
        </right>
        <top style="thin">
          <color rgb="FFFF0000"/>
        </top>
        <bottom style="thin">
          <color rgb="FFFF0000"/>
        </bottom>
      </border>
    </dxf>
    <dxf>
      <font>
        <color theme="1"/>
      </font>
      <fill>
        <patternFill>
          <bgColor rgb="FF92D05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theme="3" tint="0.79998168889431442"/>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3" tint="0.79998168889431442"/>
        </patternFill>
      </fill>
    </dxf>
    <dxf>
      <fill>
        <patternFill>
          <bgColor theme="3" tint="0.79998168889431442"/>
        </patternFill>
      </fill>
    </dxf>
  </dxfs>
  <tableStyles count="0" defaultTableStyle="TableStyleMedium2" defaultPivotStyle="PivotStyleMedium9"/>
  <colors>
    <mruColors>
      <color rgb="FFFFDF79"/>
      <color rgb="FFECF692"/>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Elektriciteitsprijzen WOZ incl. PIF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scatterChart>
        <c:scatterStyle val="smoothMarker"/>
        <c:varyColors val="0"/>
        <c:ser>
          <c:idx val="0"/>
          <c:order val="0"/>
          <c:spPr>
            <a:ln w="19050" cap="rnd">
              <a:solidFill>
                <a:schemeClr val="accent1"/>
              </a:solidFill>
              <a:round/>
            </a:ln>
            <a:effectLst/>
          </c:spPr>
          <c:marker>
            <c:symbol val="none"/>
          </c:marker>
          <c:xVal>
            <c:numRef>
              <c:f>'KEV2024'!$C$11:$AL$11</c:f>
              <c:numCache>
                <c:formatCode>General</c:formatCode>
                <c:ptCount val="36"/>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pt idx="29">
                  <c:v>2055</c:v>
                </c:pt>
                <c:pt idx="30">
                  <c:v>2056</c:v>
                </c:pt>
                <c:pt idx="31">
                  <c:v>2057</c:v>
                </c:pt>
                <c:pt idx="32">
                  <c:v>2058</c:v>
                </c:pt>
                <c:pt idx="33">
                  <c:v>2059</c:v>
                </c:pt>
                <c:pt idx="34">
                  <c:v>2060</c:v>
                </c:pt>
                <c:pt idx="35">
                  <c:v>2061</c:v>
                </c:pt>
              </c:numCache>
            </c:numRef>
          </c:xVal>
          <c:yVal>
            <c:numRef>
              <c:f>'KEV2024'!$C$12:$AL$12</c:f>
              <c:numCache>
                <c:formatCode>_("€"\ * #,##0.000_);_("€"\ * \(#,##0.000\);_("€"\ * "-"??_);_(@_)</c:formatCode>
                <c:ptCount val="36"/>
                <c:pt idx="0">
                  <c:v>66.010870764012139</c:v>
                </c:pt>
                <c:pt idx="1">
                  <c:v>65.69381227348201</c:v>
                </c:pt>
                <c:pt idx="2">
                  <c:v>66.299770890457154</c:v>
                </c:pt>
                <c:pt idx="3">
                  <c:v>62.532195061665533</c:v>
                </c:pt>
                <c:pt idx="4">
                  <c:v>63.147577372455643</c:v>
                </c:pt>
                <c:pt idx="5">
                  <c:v>62.911572541179446</c:v>
                </c:pt>
                <c:pt idx="6">
                  <c:v>61.366589318331307</c:v>
                </c:pt>
                <c:pt idx="7">
                  <c:v>61.401972691833365</c:v>
                </c:pt>
                <c:pt idx="8">
                  <c:v>62.073318876280297</c:v>
                </c:pt>
                <c:pt idx="9">
                  <c:v>62.600100371192447</c:v>
                </c:pt>
                <c:pt idx="10">
                  <c:v>62.978459100763729</c:v>
                </c:pt>
                <c:pt idx="11">
                  <c:v>64.872741354623656</c:v>
                </c:pt>
                <c:pt idx="12">
                  <c:v>64.770488416749998</c:v>
                </c:pt>
                <c:pt idx="13">
                  <c:v>63.696142962234745</c:v>
                </c:pt>
                <c:pt idx="14">
                  <c:v>64.970065821479452</c:v>
                </c:pt>
                <c:pt idx="15">
                  <c:v>66.269467137909061</c:v>
                </c:pt>
                <c:pt idx="16">
                  <c:v>67.594856480667218</c:v>
                </c:pt>
                <c:pt idx="17">
                  <c:v>68.946753610280581</c:v>
                </c:pt>
                <c:pt idx="18">
                  <c:v>70.325688682486188</c:v>
                </c:pt>
                <c:pt idx="19">
                  <c:v>71.732202456135909</c:v>
                </c:pt>
                <c:pt idx="20">
                  <c:v>73.166846505258633</c:v>
                </c:pt>
                <c:pt idx="21">
                  <c:v>74.630183435363776</c:v>
                </c:pt>
                <c:pt idx="22">
                  <c:v>76.122787104071065</c:v>
                </c:pt>
                <c:pt idx="23">
                  <c:v>77.645242846152485</c:v>
                </c:pt>
                <c:pt idx="24">
                  <c:v>79.198147703075549</c:v>
                </c:pt>
                <c:pt idx="25">
                  <c:v>80.782110657137025</c:v>
                </c:pt>
                <c:pt idx="26">
                  <c:v>82.397752870279803</c:v>
                </c:pt>
                <c:pt idx="27">
                  <c:v>84.045707927685385</c:v>
                </c:pt>
                <c:pt idx="28">
                  <c:v>85.726622086239104</c:v>
                </c:pt>
                <c:pt idx="29">
                  <c:v>87.44115452796386</c:v>
                </c:pt>
                <c:pt idx="30">
                  <c:v>89.189977618523159</c:v>
                </c:pt>
                <c:pt idx="31">
                  <c:v>90.973777170893626</c:v>
                </c:pt>
                <c:pt idx="32">
                  <c:v>92.793252714311492</c:v>
                </c:pt>
                <c:pt idx="33">
                  <c:v>94.649117768597719</c:v>
                </c:pt>
                <c:pt idx="34">
                  <c:v>96.542100123969661</c:v>
                </c:pt>
                <c:pt idx="35">
                  <c:v>98.47294212644907</c:v>
                </c:pt>
              </c:numCache>
            </c:numRef>
          </c:yVal>
          <c:smooth val="1"/>
          <c:extLst>
            <c:ext xmlns:c16="http://schemas.microsoft.com/office/drawing/2014/chart" uri="{C3380CC4-5D6E-409C-BE32-E72D297353CC}">
              <c16:uniqueId val="{00000000-36B5-42FF-8909-C3D57958425A}"/>
            </c:ext>
          </c:extLst>
        </c:ser>
        <c:dLbls>
          <c:showLegendKey val="0"/>
          <c:showVal val="0"/>
          <c:showCatName val="0"/>
          <c:showSerName val="0"/>
          <c:showPercent val="0"/>
          <c:showBubbleSize val="0"/>
        </c:dLbls>
        <c:axId val="314112952"/>
        <c:axId val="314114264"/>
      </c:scatterChart>
      <c:valAx>
        <c:axId val="314112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4264"/>
        <c:crosses val="autoZero"/>
        <c:crossBetween val="midCat"/>
      </c:valAx>
      <c:valAx>
        <c:axId val="3141142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1411295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2924175</xdr:colOff>
      <xdr:row>0</xdr:row>
      <xdr:rowOff>28575</xdr:rowOff>
    </xdr:from>
    <xdr:to>
      <xdr:col>1</xdr:col>
      <xdr:colOff>3390900</xdr:colOff>
      <xdr:row>1</xdr:row>
      <xdr:rowOff>133350</xdr:rowOff>
    </xdr:to>
    <xdr:pic>
      <xdr:nvPicPr>
        <xdr:cNvPr id="2" name="Afbeelding 1" descr="Rijkslogo">
          <a:extLst>
            <a:ext uri="{FF2B5EF4-FFF2-40B4-BE49-F238E27FC236}">
              <a16:creationId xmlns:a16="http://schemas.microsoft.com/office/drawing/2014/main" id="{15F2E3A3-47E2-9402-01E4-D8DFD9853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7642"/>
        <a:stretch>
          <a:fillRect/>
        </a:stretch>
      </xdr:blipFill>
      <xdr:spPr bwMode="auto">
        <a:xfrm>
          <a:off x="3248025" y="28575"/>
          <a:ext cx="466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3409950</xdr:colOff>
      <xdr:row>0</xdr:row>
      <xdr:rowOff>390525</xdr:rowOff>
    </xdr:from>
    <xdr:to>
      <xdr:col>1</xdr:col>
      <xdr:colOff>5753100</xdr:colOff>
      <xdr:row>1</xdr:row>
      <xdr:rowOff>219075</xdr:rowOff>
    </xdr:to>
    <xdr:pic>
      <xdr:nvPicPr>
        <xdr:cNvPr id="3" name="Afbeelding 2" descr="Rijksdienst voor Ondernemend Nederland">
          <a:extLst>
            <a:ext uri="{FF2B5EF4-FFF2-40B4-BE49-F238E27FC236}">
              <a16:creationId xmlns:a16="http://schemas.microsoft.com/office/drawing/2014/main" id="{52244FE7-3B06-46E1-90F8-477C75B10AE1}"/>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50601" b="13855"/>
        <a:stretch>
          <a:fillRect/>
        </a:stretch>
      </xdr:blipFill>
      <xdr:spPr bwMode="auto">
        <a:xfrm>
          <a:off x="3733800" y="390525"/>
          <a:ext cx="2343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447675</xdr:colOff>
      <xdr:row>16</xdr:row>
      <xdr:rowOff>71437</xdr:rowOff>
    </xdr:from>
    <xdr:to>
      <xdr:col>25</xdr:col>
      <xdr:colOff>257175</xdr:colOff>
      <xdr:row>42</xdr:row>
      <xdr:rowOff>47625</xdr:rowOff>
    </xdr:to>
    <xdr:graphicFrame macro="">
      <xdr:nvGraphicFramePr>
        <xdr:cNvPr id="2" name="Grafiek 1">
          <a:extLst>
            <a:ext uri="{FF2B5EF4-FFF2-40B4-BE49-F238E27FC236}">
              <a16:creationId xmlns:a16="http://schemas.microsoft.com/office/drawing/2014/main" id="{D86794BD-38B5-46D2-8B33-936ED9D927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Dreef, J. (Jori)" id="{4DA261C5-ACBE-47C9-B935-E2CE75151790}" userId="S::jori.dreef@rvo.nl::54f3677f-397e-4807-8d69-b4fc9538a81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N5" dT="2025-06-25T15:07:50.14" personId="{4DA261C5-ACBE-47C9-B935-E2CE75151790}" id="{66F6EC9D-B994-49B6-8F6C-5A0B5FFF8453}">
    <text>Voorwaardelijke opmaak gaat nog niet helemaal goed in deze kolommen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6"/>
    <pageSetUpPr fitToPage="1"/>
  </sheetPr>
  <dimension ref="B1:E61"/>
  <sheetViews>
    <sheetView showGridLines="0" showRowColHeaders="0" tabSelected="1" workbookViewId="0">
      <selection activeCell="B2" sqref="B2"/>
    </sheetView>
  </sheetViews>
  <sheetFormatPr defaultColWidth="8.85546875" defaultRowHeight="15"/>
  <cols>
    <col min="1" max="1" width="4.85546875" style="4" customWidth="1"/>
    <col min="2" max="2" width="100.7109375" style="4" customWidth="1"/>
    <col min="3" max="3" width="8.85546875" style="4"/>
    <col min="4" max="4" width="14" style="4" customWidth="1"/>
    <col min="5" max="5" width="39.140625" style="4" customWidth="1"/>
    <col min="6" max="16384" width="8.85546875" style="4"/>
  </cols>
  <sheetData>
    <row r="1" spans="2:5" ht="57.75" customHeight="1"/>
    <row r="2" spans="2:5" ht="63">
      <c r="B2" s="3" t="s">
        <v>0</v>
      </c>
    </row>
    <row r="3" spans="2:5" ht="25.5" customHeight="1">
      <c r="B3" s="64" t="s">
        <v>1</v>
      </c>
    </row>
    <row r="4" spans="2:5" ht="12.75" customHeight="1">
      <c r="B4" s="96"/>
    </row>
    <row r="5" spans="2:5">
      <c r="B5" s="98" t="s">
        <v>2</v>
      </c>
    </row>
    <row r="6" spans="2:5" ht="153" customHeight="1">
      <c r="B6" s="97" t="s">
        <v>3</v>
      </c>
      <c r="E6" s="114"/>
    </row>
    <row r="8" spans="2:5" ht="21" customHeight="1">
      <c r="B8" s="101" t="s">
        <v>4</v>
      </c>
      <c r="E8"/>
    </row>
    <row r="9" spans="2:5" ht="11.25" customHeight="1">
      <c r="B9" s="102"/>
    </row>
    <row r="10" spans="2:5">
      <c r="B10" s="99" t="s">
        <v>5</v>
      </c>
    </row>
    <row r="11" spans="2:5" ht="151.5" customHeight="1">
      <c r="B11" s="97" t="s">
        <v>6</v>
      </c>
      <c r="E11" s="184"/>
    </row>
    <row r="12" spans="2:5">
      <c r="B12" s="6"/>
    </row>
    <row r="13" spans="2:5">
      <c r="B13" s="99" t="s">
        <v>7</v>
      </c>
    </row>
    <row r="14" spans="2:5" ht="62.25" customHeight="1">
      <c r="B14" s="97" t="s">
        <v>8</v>
      </c>
    </row>
    <row r="15" spans="2:5" ht="16.5" customHeight="1">
      <c r="B15" s="6"/>
    </row>
    <row r="16" spans="2:5" ht="16.5" customHeight="1">
      <c r="B16" s="99" t="s">
        <v>9</v>
      </c>
    </row>
    <row r="17" spans="2:2" ht="48" customHeight="1">
      <c r="B17" s="97" t="s">
        <v>10</v>
      </c>
    </row>
    <row r="18" spans="2:2" ht="16.5" customHeight="1">
      <c r="B18" s="6"/>
    </row>
    <row r="19" spans="2:2">
      <c r="B19" s="99" t="s">
        <v>11</v>
      </c>
    </row>
    <row r="20" spans="2:2" ht="94.5" customHeight="1">
      <c r="B20" s="97" t="s">
        <v>12</v>
      </c>
    </row>
    <row r="21" spans="2:2" ht="15.75" customHeight="1">
      <c r="B21" s="6"/>
    </row>
    <row r="22" spans="2:2" ht="23.25">
      <c r="B22" s="100" t="s">
        <v>13</v>
      </c>
    </row>
    <row r="24" spans="2:2" ht="34.5" customHeight="1">
      <c r="B24" s="97" t="s">
        <v>14</v>
      </c>
    </row>
    <row r="25" spans="2:2" ht="18" customHeight="1">
      <c r="B25" s="6"/>
    </row>
    <row r="26" spans="2:2">
      <c r="B26" s="98" t="s">
        <v>15</v>
      </c>
    </row>
    <row r="27" spans="2:2" ht="30">
      <c r="B27" s="97" t="s">
        <v>16</v>
      </c>
    </row>
    <row r="29" spans="2:2">
      <c r="B29" s="99" t="s">
        <v>17</v>
      </c>
    </row>
    <row r="30" spans="2:2" ht="93.75" customHeight="1">
      <c r="B30" s="97" t="s">
        <v>18</v>
      </c>
    </row>
    <row r="31" spans="2:2">
      <c r="B31" s="6"/>
    </row>
    <row r="32" spans="2:2">
      <c r="B32" s="98" t="s">
        <v>19</v>
      </c>
    </row>
    <row r="33" spans="2:2" ht="107.25" customHeight="1">
      <c r="B33" s="97" t="s">
        <v>20</v>
      </c>
    </row>
    <row r="34" spans="2:2">
      <c r="B34" s="6"/>
    </row>
    <row r="35" spans="2:2">
      <c r="B35" s="98" t="s">
        <v>21</v>
      </c>
    </row>
    <row r="36" spans="2:2" ht="120">
      <c r="B36" s="97" t="s">
        <v>22</v>
      </c>
    </row>
    <row r="38" spans="2:2">
      <c r="B38" s="98" t="s">
        <v>23</v>
      </c>
    </row>
    <row r="39" spans="2:2" ht="198.75" customHeight="1">
      <c r="B39" s="97" t="s">
        <v>24</v>
      </c>
    </row>
    <row r="40" spans="2:2">
      <c r="B40" s="6"/>
    </row>
    <row r="41" spans="2:2">
      <c r="B41" s="98" t="s">
        <v>25</v>
      </c>
    </row>
    <row r="42" spans="2:2" ht="30">
      <c r="B42" s="97" t="s">
        <v>26</v>
      </c>
    </row>
    <row r="43" spans="2:2" ht="17.25" customHeight="1"/>
    <row r="44" spans="2:2" ht="23.25">
      <c r="B44" s="101" t="s">
        <v>27</v>
      </c>
    </row>
    <row r="45" spans="2:2">
      <c r="B45" s="5"/>
    </row>
    <row r="46" spans="2:2">
      <c r="B46" s="98" t="s">
        <v>28</v>
      </c>
    </row>
    <row r="47" spans="2:2" ht="45">
      <c r="B47" s="97" t="s">
        <v>29</v>
      </c>
    </row>
    <row r="48" spans="2:2">
      <c r="B48" s="6"/>
    </row>
    <row r="49" spans="2:2">
      <c r="B49" s="98" t="s">
        <v>30</v>
      </c>
    </row>
    <row r="50" spans="2:2" ht="60">
      <c r="B50" s="97" t="s">
        <v>31</v>
      </c>
    </row>
    <row r="51" spans="2:2">
      <c r="B51" s="5"/>
    </row>
    <row r="52" spans="2:2">
      <c r="B52" s="103" t="s">
        <v>32</v>
      </c>
    </row>
    <row r="53" spans="2:2" ht="45">
      <c r="B53" s="97" t="s">
        <v>33</v>
      </c>
    </row>
    <row r="54" spans="2:2" ht="15" customHeight="1">
      <c r="B54" s="6"/>
    </row>
    <row r="55" spans="2:2">
      <c r="B55" s="103" t="s">
        <v>34</v>
      </c>
    </row>
    <row r="56" spans="2:2" ht="90">
      <c r="B56" s="97" t="s">
        <v>35</v>
      </c>
    </row>
    <row r="57" spans="2:2" hidden="1"/>
    <row r="58" spans="2:2" ht="90" hidden="1">
      <c r="B58" s="6" t="s">
        <v>36</v>
      </c>
    </row>
    <row r="60" spans="2:2">
      <c r="B60" s="99" t="s">
        <v>37</v>
      </c>
    </row>
    <row r="61" spans="2:2" ht="305.25" customHeight="1">
      <c r="B61" s="97" t="s">
        <v>38</v>
      </c>
    </row>
  </sheetData>
  <pageMargins left="0.23622047244094491" right="0.23622047244094491" top="0.74803149606299213" bottom="0.74803149606299213" header="0.11811023622047245" footer="0.11811023622047245"/>
  <pageSetup paperSize="9" scale="90" fitToHeight="3" pageOrder="overThenDown" orientation="portrait" r:id="rId1"/>
  <headerFooter>
    <oddHeader>&amp;L&amp;10Windenergie Op Zee&amp;C&amp;10RVO.nl&amp;R&amp;10Exploitatieberekening
Instructies</oddHeader>
    <oddFooter>&amp;L&amp;8&amp;F &amp;R&amp;8&amp;P/&amp;N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3" tint="0.39997558519241921"/>
    <pageSetUpPr fitToPage="1"/>
  </sheetPr>
  <dimension ref="A1:T83"/>
  <sheetViews>
    <sheetView showGridLines="0" zoomScaleNormal="100" workbookViewId="0">
      <selection activeCell="B1" sqref="B1:D1"/>
    </sheetView>
  </sheetViews>
  <sheetFormatPr defaultColWidth="8.85546875" defaultRowHeight="15"/>
  <cols>
    <col min="1" max="1" width="4.85546875" style="242" customWidth="1"/>
    <col min="2" max="2" width="23.28515625" customWidth="1"/>
    <col min="3" max="3" width="18.5703125" customWidth="1"/>
    <col min="4" max="4" width="18.42578125" customWidth="1"/>
    <col min="5" max="5" width="13" customWidth="1"/>
    <col min="6" max="6" width="11.85546875" customWidth="1"/>
    <col min="7" max="7" width="14.140625" customWidth="1"/>
    <col min="8" max="8" width="16.140625" customWidth="1"/>
    <col min="9" max="11" width="14.140625" customWidth="1"/>
    <col min="12" max="12" width="11.7109375" bestFit="1" customWidth="1"/>
    <col min="13" max="14" width="10.7109375" customWidth="1"/>
    <col min="17" max="17" width="38.85546875" bestFit="1" customWidth="1"/>
    <col min="18" max="18" width="7.140625" bestFit="1" customWidth="1"/>
    <col min="19" max="19" width="11" customWidth="1"/>
  </cols>
  <sheetData>
    <row r="1" spans="1:15" ht="31.5">
      <c r="B1" s="284" t="s">
        <v>39</v>
      </c>
      <c r="C1" s="284"/>
      <c r="D1" s="285"/>
    </row>
    <row r="2" spans="1:15" ht="30" customHeight="1">
      <c r="B2" s="286" t="str">
        <f>Instructies!B3</f>
        <v>Nederwiek kavel I-A - Versie 10-7-2025</v>
      </c>
      <c r="C2" s="286"/>
      <c r="D2" s="286"/>
      <c r="E2" s="286"/>
      <c r="F2" s="89"/>
      <c r="G2" s="89"/>
      <c r="H2" s="89"/>
      <c r="I2" s="89"/>
      <c r="J2" s="89"/>
      <c r="K2" s="89"/>
      <c r="L2" s="89"/>
      <c r="M2" s="89"/>
      <c r="N2" s="89"/>
      <c r="O2" s="89"/>
    </row>
    <row r="3" spans="1:15">
      <c r="B3" s="287" t="s">
        <v>40</v>
      </c>
      <c r="C3" s="287"/>
      <c r="D3" s="287"/>
      <c r="E3" s="287"/>
    </row>
    <row r="4" spans="1:15" ht="46.5" customHeight="1">
      <c r="B4" s="288" t="s">
        <v>41</v>
      </c>
      <c r="C4" s="288"/>
      <c r="D4" s="288"/>
      <c r="E4" s="288"/>
    </row>
    <row r="5" spans="1:15" ht="35.25" customHeight="1">
      <c r="B5" s="289" t="s">
        <v>42</v>
      </c>
      <c r="C5" s="289"/>
      <c r="D5" s="289"/>
      <c r="E5" s="289"/>
    </row>
    <row r="7" spans="1:15" ht="18.75">
      <c r="B7" s="276" t="s">
        <v>43</v>
      </c>
      <c r="C7" s="276"/>
      <c r="D7" s="276"/>
      <c r="E7" s="276"/>
    </row>
    <row r="8" spans="1:15">
      <c r="B8" s="277" t="str">
        <f>Berekeningen!$C$112</f>
        <v>Projectrentabiliteit over exploitatie</v>
      </c>
      <c r="C8" s="277"/>
      <c r="D8" s="112" t="str">
        <f ca="1">IFERROR(Berekeningen!$E$112,"geen resultaat")</f>
        <v>geen resultaat</v>
      </c>
      <c r="E8" s="71"/>
    </row>
    <row r="9" spans="1:15">
      <c r="A9" s="243"/>
      <c r="B9" s="277" t="str">
        <f>Berekeningen!$C$116</f>
        <v>Rendement EV over exploitatie</v>
      </c>
      <c r="C9" s="277"/>
      <c r="D9" s="112" t="str">
        <f>IFERROR(Berekeningen!$E$116,"geen resultaat")</f>
        <v>geen EV</v>
      </c>
      <c r="E9" s="71"/>
    </row>
    <row r="10" spans="1:15">
      <c r="B10" s="277" t="str">
        <f>Berekeningen!$C$119</f>
        <v>DSCR totaal</v>
      </c>
      <c r="C10" s="277"/>
      <c r="D10" s="113" t="str">
        <f ca="1">IFERROR(Berekeningen!$E$119,"geen resultaat")</f>
        <v>geen resultaat</v>
      </c>
      <c r="E10" s="71"/>
    </row>
    <row r="12" spans="1:15" ht="18.75">
      <c r="B12" s="263" t="s">
        <v>44</v>
      </c>
      <c r="C12" s="264"/>
      <c r="D12" s="264"/>
      <c r="E12" s="265"/>
    </row>
    <row r="13" spans="1:15">
      <c r="B13" s="273" t="s">
        <v>45</v>
      </c>
      <c r="C13" s="274"/>
      <c r="D13" s="279"/>
      <c r="E13" s="280"/>
      <c r="G13" s="278" t="str">
        <f>IF(D13="","Vooringevulde waarden in de blauwe waarden in dit rekenmodel","")</f>
        <v>Vooringevulde waarden in de blauwe waarden in dit rekenmodel</v>
      </c>
      <c r="H13" s="278"/>
      <c r="I13" s="278"/>
      <c r="J13" s="278"/>
      <c r="K13" s="278"/>
    </row>
    <row r="14" spans="1:15">
      <c r="B14" s="273" t="s">
        <v>46</v>
      </c>
      <c r="C14" s="274"/>
      <c r="D14" s="279"/>
      <c r="E14" s="280"/>
      <c r="G14" s="278" t="str">
        <f>IF(D13="","zijn illustratief en/of fictief. Vul uw eigen waarden in waar nodig","")</f>
        <v>zijn illustratief en/of fictief. Vul uw eigen waarden in waar nodig</v>
      </c>
      <c r="H14" s="278"/>
      <c r="I14" s="278"/>
      <c r="J14" s="278"/>
      <c r="K14" s="278"/>
    </row>
    <row r="16" spans="1:15" ht="18.75">
      <c r="B16" s="263" t="s">
        <v>47</v>
      </c>
      <c r="C16" s="264"/>
      <c r="D16" s="264"/>
      <c r="E16" s="265"/>
      <c r="G16" s="281" t="s">
        <v>48</v>
      </c>
      <c r="H16" s="281"/>
      <c r="I16" s="281"/>
    </row>
    <row r="17" spans="1:20">
      <c r="B17" s="273" t="s">
        <v>49</v>
      </c>
      <c r="C17" s="274"/>
      <c r="D17" s="18"/>
      <c r="E17" s="65" t="s">
        <v>50</v>
      </c>
      <c r="G17" s="282" t="s">
        <v>51</v>
      </c>
      <c r="H17" s="283"/>
      <c r="I17" s="125" t="s">
        <v>52</v>
      </c>
      <c r="J17" s="256" t="s">
        <v>53</v>
      </c>
    </row>
    <row r="18" spans="1:20">
      <c r="B18" s="273" t="s">
        <v>54</v>
      </c>
      <c r="C18" s="274"/>
      <c r="D18" s="19"/>
      <c r="E18" s="65" t="s">
        <v>55</v>
      </c>
      <c r="G18" s="272" t="s">
        <v>56</v>
      </c>
      <c r="H18" s="272"/>
      <c r="I18" s="65">
        <v>2030</v>
      </c>
      <c r="J18" s="124" t="s">
        <v>57</v>
      </c>
    </row>
    <row r="19" spans="1:20">
      <c r="B19" s="273" t="s">
        <v>58</v>
      </c>
      <c r="C19" s="274"/>
      <c r="D19" s="117" t="str">
        <f>IFERROR(D18/D17,"")</f>
        <v/>
      </c>
      <c r="E19" s="65" t="s">
        <v>59</v>
      </c>
      <c r="G19" s="272" t="s">
        <v>60</v>
      </c>
      <c r="H19" s="272"/>
      <c r="I19" s="125">
        <v>40</v>
      </c>
      <c r="J19" s="124" t="s">
        <v>61</v>
      </c>
      <c r="T19" s="162"/>
    </row>
    <row r="20" spans="1:20">
      <c r="B20" s="273" t="s">
        <v>62</v>
      </c>
      <c r="C20" s="274"/>
      <c r="D20" s="161">
        <v>2030</v>
      </c>
      <c r="E20" s="65"/>
      <c r="G20" s="149" t="s">
        <v>63</v>
      </c>
      <c r="H20" s="150"/>
      <c r="I20" s="65">
        <v>2065</v>
      </c>
      <c r="J20" s="124" t="s">
        <v>64</v>
      </c>
    </row>
    <row r="21" spans="1:20">
      <c r="B21" s="273" t="s">
        <v>65</v>
      </c>
      <c r="C21" s="274"/>
      <c r="D21" s="123"/>
      <c r="E21" s="66"/>
      <c r="G21" s="272" t="s">
        <v>66</v>
      </c>
      <c r="H21" s="272"/>
      <c r="I21" s="65">
        <v>2064</v>
      </c>
    </row>
    <row r="23" spans="1:20" ht="18.75">
      <c r="A23" s="242" t="s">
        <v>67</v>
      </c>
      <c r="B23" s="263" t="s">
        <v>68</v>
      </c>
      <c r="C23" s="264"/>
      <c r="D23" s="264"/>
      <c r="E23" s="265"/>
      <c r="F23" s="172"/>
      <c r="J23" s="11"/>
    </row>
    <row r="24" spans="1:20" ht="28.5" customHeight="1">
      <c r="B24" s="245" t="s">
        <v>69</v>
      </c>
      <c r="C24" s="156" t="s">
        <v>70</v>
      </c>
      <c r="D24" s="79" t="s">
        <v>71</v>
      </c>
      <c r="E24" s="79" t="s">
        <v>72</v>
      </c>
      <c r="I24" s="12"/>
    </row>
    <row r="25" spans="1:20">
      <c r="B25" s="170">
        <f>IF(ISBLANK(D20),"",D20)</f>
        <v>2030</v>
      </c>
      <c r="C25" s="69"/>
      <c r="D25" s="66">
        <f>C25*$D$17</f>
        <v>0</v>
      </c>
      <c r="E25" s="117">
        <f>C25*D$18</f>
        <v>0</v>
      </c>
    </row>
    <row r="26" spans="1:20">
      <c r="B26" s="161">
        <f>B25+1</f>
        <v>2031</v>
      </c>
      <c r="C26" s="246">
        <f>100%-C25</f>
        <v>1</v>
      </c>
      <c r="D26" s="66">
        <f t="shared" ref="D26:D28" si="0">C26*$D$17</f>
        <v>0</v>
      </c>
      <c r="E26" s="117">
        <f>C26*D$18</f>
        <v>0</v>
      </c>
      <c r="H26" s="160"/>
    </row>
    <row r="27" spans="1:20" hidden="1">
      <c r="B27" s="161" t="e" cm="1">
        <f t="array" ref="B27">_xlfn.IFS(D20=2024,2026,D20=2025,2027,D20=2026,"",D20="","")</f>
        <v>#N/A</v>
      </c>
      <c r="C27" s="219"/>
      <c r="D27" s="66">
        <f t="shared" ref="D27" si="1">C27*$D$17</f>
        <v>0</v>
      </c>
      <c r="E27" s="117">
        <f>C27*D$18</f>
        <v>0</v>
      </c>
      <c r="G27" s="74"/>
      <c r="H27" s="160"/>
    </row>
    <row r="28" spans="1:20" ht="15.75" hidden="1" thickBot="1">
      <c r="B28" s="166" t="str">
        <f>IF(B25=2024,2027,"")</f>
        <v/>
      </c>
      <c r="C28" s="185"/>
      <c r="D28" s="167">
        <f t="shared" si="0"/>
        <v>0</v>
      </c>
      <c r="E28" s="168">
        <f>C28*D$18</f>
        <v>0</v>
      </c>
      <c r="H28" s="160"/>
    </row>
    <row r="29" spans="1:20">
      <c r="B29" s="163" t="s">
        <v>73</v>
      </c>
      <c r="C29" s="164">
        <f>SUM(C25:C28)</f>
        <v>1</v>
      </c>
      <c r="D29" s="165">
        <f>SUM(D25:D28)</f>
        <v>0</v>
      </c>
      <c r="E29" s="173">
        <f>SUM(E25:E28)</f>
        <v>0</v>
      </c>
    </row>
    <row r="30" spans="1:20">
      <c r="G30" s="8"/>
    </row>
    <row r="31" spans="1:20" ht="18.75" hidden="1">
      <c r="A31" s="244"/>
      <c r="B31" s="93"/>
      <c r="C31" s="93"/>
      <c r="D31" s="94" t="s">
        <v>74</v>
      </c>
      <c r="E31" s="95"/>
      <c r="G31" s="90"/>
      <c r="H31" s="90"/>
      <c r="I31" s="90"/>
    </row>
    <row r="32" spans="1:20" hidden="1">
      <c r="A32" s="244"/>
      <c r="B32" s="65" t="s">
        <v>49</v>
      </c>
      <c r="C32" s="65"/>
      <c r="D32" s="18">
        <v>1E-3</v>
      </c>
      <c r="E32" s="65" t="s">
        <v>50</v>
      </c>
      <c r="G32" s="90"/>
      <c r="H32" s="90"/>
      <c r="I32" s="90"/>
    </row>
    <row r="33" spans="1:12" hidden="1">
      <c r="A33" s="244"/>
      <c r="B33" s="65" t="s">
        <v>54</v>
      </c>
      <c r="C33" s="65"/>
      <c r="D33" s="19">
        <v>1E-3</v>
      </c>
      <c r="E33" s="65" t="s">
        <v>55</v>
      </c>
      <c r="G33" s="90"/>
      <c r="H33" s="90"/>
      <c r="I33" s="90"/>
    </row>
    <row r="34" spans="1:12" hidden="1">
      <c r="A34" s="244"/>
      <c r="B34" s="65" t="s">
        <v>58</v>
      </c>
      <c r="C34" s="65"/>
      <c r="D34" s="66">
        <f>D33/D32/100</f>
        <v>0.01</v>
      </c>
      <c r="E34" s="65" t="s">
        <v>59</v>
      </c>
      <c r="G34" s="90"/>
      <c r="H34" s="90"/>
      <c r="I34" s="90"/>
    </row>
    <row r="35" spans="1:12" hidden="1">
      <c r="D35" s="9"/>
    </row>
    <row r="36" spans="1:12" ht="18.75">
      <c r="B36" s="263" t="s">
        <v>75</v>
      </c>
      <c r="C36" s="264"/>
      <c r="D36" s="264"/>
      <c r="E36" s="265"/>
    </row>
    <row r="37" spans="1:12">
      <c r="A37" s="242" t="s">
        <v>76</v>
      </c>
      <c r="B37" s="273" t="s">
        <v>77</v>
      </c>
      <c r="C37" s="274"/>
      <c r="D37" s="68">
        <f>CAPEX!B6</f>
        <v>18352.509999999998</v>
      </c>
      <c r="E37" s="65" t="s">
        <v>78</v>
      </c>
    </row>
    <row r="38" spans="1:12">
      <c r="B38" s="273" t="s">
        <v>79</v>
      </c>
      <c r="C38" s="274"/>
      <c r="D38" s="18"/>
      <c r="E38" s="65" t="s">
        <v>80</v>
      </c>
    </row>
    <row r="40" spans="1:12" ht="18.75">
      <c r="B40" s="263" t="s">
        <v>81</v>
      </c>
      <c r="C40" s="264"/>
      <c r="D40" s="264"/>
      <c r="E40" s="265"/>
      <c r="G40" s="275"/>
      <c r="H40" s="275"/>
      <c r="I40" s="275"/>
      <c r="J40" s="275"/>
      <c r="K40" s="262"/>
      <c r="L40" s="262"/>
    </row>
    <row r="41" spans="1:12">
      <c r="B41" s="290" t="s">
        <v>82</v>
      </c>
      <c r="C41" s="291"/>
      <c r="D41" s="65"/>
      <c r="E41" s="65"/>
      <c r="G41" s="261"/>
      <c r="H41" s="261"/>
      <c r="I41" s="13"/>
      <c r="K41" s="262"/>
      <c r="L41" s="262"/>
    </row>
    <row r="42" spans="1:12">
      <c r="B42" s="266" t="s">
        <v>83</v>
      </c>
      <c r="C42" s="267"/>
      <c r="D42" s="69"/>
      <c r="E42" s="65"/>
      <c r="G42" s="261"/>
      <c r="H42" s="261"/>
      <c r="I42" s="187"/>
      <c r="K42" s="187"/>
    </row>
    <row r="43" spans="1:12">
      <c r="A43" s="242" t="s">
        <v>84</v>
      </c>
      <c r="B43" s="266" t="s">
        <v>85</v>
      </c>
      <c r="C43" s="267"/>
      <c r="D43" s="68">
        <f>D42*D37</f>
        <v>0</v>
      </c>
      <c r="E43" s="65" t="s">
        <v>78</v>
      </c>
      <c r="G43" s="261"/>
      <c r="H43" s="261"/>
      <c r="I43" s="187"/>
      <c r="K43" s="187"/>
    </row>
    <row r="44" spans="1:12">
      <c r="B44" s="290" t="s">
        <v>86</v>
      </c>
      <c r="C44" s="291"/>
      <c r="D44" s="65"/>
      <c r="E44" s="65"/>
      <c r="G44" s="261"/>
      <c r="H44" s="261"/>
      <c r="I44" s="187"/>
      <c r="K44" s="188"/>
      <c r="L44" s="189"/>
    </row>
    <row r="45" spans="1:12">
      <c r="B45" s="266" t="s">
        <v>87</v>
      </c>
      <c r="C45" s="267"/>
      <c r="D45" s="70">
        <f>100%-D42</f>
        <v>1</v>
      </c>
      <c r="E45" s="65"/>
      <c r="G45" s="261"/>
      <c r="H45" s="261"/>
      <c r="I45" s="186"/>
      <c r="K45" s="190"/>
    </row>
    <row r="46" spans="1:12">
      <c r="A46" s="242" t="s">
        <v>88</v>
      </c>
      <c r="B46" s="266" t="s">
        <v>89</v>
      </c>
      <c r="C46" s="267"/>
      <c r="D46" s="68">
        <f>D37-D43</f>
        <v>18352.509999999998</v>
      </c>
      <c r="E46" s="65" t="s">
        <v>78</v>
      </c>
    </row>
    <row r="47" spans="1:12">
      <c r="B47" s="266" t="s">
        <v>90</v>
      </c>
      <c r="C47" s="267"/>
      <c r="D47" s="174" t="s">
        <v>91</v>
      </c>
      <c r="E47" s="65"/>
      <c r="G47" s="262"/>
      <c r="H47" s="262"/>
      <c r="I47" s="262"/>
      <c r="J47" s="262"/>
    </row>
    <row r="48" spans="1:12">
      <c r="B48" s="266" t="str">
        <f>"Aflosperiode "&amp;IF(D42=1,"(bij 100% EM vult u 1 in)","")</f>
        <v xml:space="preserve">Aflosperiode </v>
      </c>
      <c r="C48" s="267"/>
      <c r="D48" s="18">
        <v>1</v>
      </c>
      <c r="E48" s="65" t="s">
        <v>80</v>
      </c>
      <c r="G48" s="261"/>
      <c r="H48" s="261"/>
      <c r="I48" s="151"/>
    </row>
    <row r="49" spans="2:11">
      <c r="B49" s="266" t="s">
        <v>92</v>
      </c>
      <c r="C49" s="267"/>
      <c r="D49" s="69"/>
      <c r="E49" s="65"/>
      <c r="G49" s="261"/>
      <c r="H49" s="261"/>
      <c r="I49" s="151"/>
    </row>
    <row r="50" spans="2:11">
      <c r="G50" s="261"/>
      <c r="H50" s="261"/>
      <c r="I50" s="191"/>
    </row>
    <row r="51" spans="2:11" ht="18.75">
      <c r="B51" s="263" t="s">
        <v>93</v>
      </c>
      <c r="C51" s="264"/>
      <c r="D51" s="264"/>
      <c r="E51" s="265"/>
    </row>
    <row r="52" spans="2:11" hidden="1">
      <c r="B52" s="268" t="s">
        <v>94</v>
      </c>
      <c r="C52" s="269"/>
      <c r="D52" s="175" t="s">
        <v>95</v>
      </c>
      <c r="E52" s="65"/>
    </row>
    <row r="53" spans="2:11" hidden="1">
      <c r="B53" s="270" t="s">
        <v>96</v>
      </c>
      <c r="C53" s="271"/>
      <c r="D53" s="73"/>
      <c r="E53" s="65" t="s">
        <v>97</v>
      </c>
    </row>
    <row r="54" spans="2:11" hidden="1">
      <c r="B54" s="270" t="s">
        <v>98</v>
      </c>
      <c r="C54" s="271"/>
      <c r="D54" s="69"/>
      <c r="E54" s="65"/>
    </row>
    <row r="55" spans="2:11" hidden="1">
      <c r="B55" s="268" t="s">
        <v>99</v>
      </c>
      <c r="C55" s="269"/>
      <c r="D55" s="175" t="s">
        <v>95</v>
      </c>
      <c r="E55" s="65"/>
    </row>
    <row r="56" spans="2:11" hidden="1">
      <c r="B56" s="268" t="s">
        <v>100</v>
      </c>
      <c r="C56" s="269"/>
      <c r="D56" s="73"/>
      <c r="E56" s="65" t="s">
        <v>97</v>
      </c>
    </row>
    <row r="57" spans="2:11" hidden="1">
      <c r="B57" s="268" t="s">
        <v>101</v>
      </c>
      <c r="C57" s="269"/>
      <c r="D57" s="69"/>
      <c r="E57" s="65"/>
    </row>
    <row r="58" spans="2:11" hidden="1">
      <c r="B58" s="268" t="s">
        <v>102</v>
      </c>
      <c r="C58" s="269"/>
      <c r="D58" s="176" t="s">
        <v>95</v>
      </c>
      <c r="E58" s="65"/>
    </row>
    <row r="59" spans="2:11" hidden="1">
      <c r="B59" s="268" t="s">
        <v>103</v>
      </c>
      <c r="C59" s="269"/>
      <c r="D59" s="19"/>
      <c r="E59" s="65" t="s">
        <v>104</v>
      </c>
    </row>
    <row r="60" spans="2:11" hidden="1">
      <c r="B60" s="268" t="s">
        <v>105</v>
      </c>
      <c r="C60" s="269"/>
      <c r="D60" s="69"/>
      <c r="E60" s="65"/>
    </row>
    <row r="61" spans="2:11">
      <c r="B61" s="268" t="s">
        <v>106</v>
      </c>
      <c r="C61" s="269"/>
      <c r="D61" s="70">
        <v>0.25</v>
      </c>
      <c r="E61" s="65"/>
      <c r="F61" s="140"/>
    </row>
    <row r="62" spans="2:11">
      <c r="B62" s="268" t="s">
        <v>107</v>
      </c>
      <c r="C62" s="269"/>
      <c r="D62" s="139">
        <v>0.02</v>
      </c>
      <c r="E62" s="65"/>
    </row>
    <row r="64" spans="2:11" ht="17.25" customHeight="1">
      <c r="B64" s="263" t="s">
        <v>108</v>
      </c>
      <c r="C64" s="264"/>
      <c r="D64" s="264"/>
      <c r="E64" s="264"/>
      <c r="F64" s="264"/>
      <c r="G64" s="264"/>
      <c r="H64" s="264"/>
      <c r="I64" s="264"/>
      <c r="J64" s="265"/>
      <c r="K64" s="172"/>
    </row>
    <row r="65" spans="1:14" ht="30" customHeight="1">
      <c r="B65" s="78" t="s">
        <v>109</v>
      </c>
      <c r="C65" s="79" t="s">
        <v>110</v>
      </c>
      <c r="D65" s="79" t="s">
        <v>111</v>
      </c>
      <c r="E65" s="79" t="s">
        <v>112</v>
      </c>
      <c r="F65" s="79" t="s">
        <v>113</v>
      </c>
      <c r="G65" s="79" t="s">
        <v>114</v>
      </c>
      <c r="H65" s="79" t="s">
        <v>89</v>
      </c>
      <c r="I65" s="79" t="s">
        <v>115</v>
      </c>
      <c r="J65" s="79" t="s">
        <v>116</v>
      </c>
      <c r="M65" s="118"/>
      <c r="N65" s="118"/>
    </row>
    <row r="66" spans="1:14">
      <c r="A66" s="242" t="s">
        <v>117</v>
      </c>
      <c r="B66" s="18"/>
      <c r="C66" s="69"/>
      <c r="D66" s="67">
        <f>C66*$D$37</f>
        <v>0</v>
      </c>
      <c r="E66" s="18"/>
      <c r="F66" s="69"/>
      <c r="G66" s="67">
        <f>F66*$D$43</f>
        <v>0</v>
      </c>
      <c r="H66" s="68">
        <f>D66-G66</f>
        <v>0</v>
      </c>
      <c r="I66" s="68">
        <f>((100%+$D$49)^(E66-B66-1)-1)*H66</f>
        <v>0</v>
      </c>
      <c r="J66" s="68">
        <f>H66+I66</f>
        <v>0</v>
      </c>
      <c r="M66" s="119"/>
      <c r="N66" s="120"/>
    </row>
    <row r="67" spans="1:14">
      <c r="A67" s="242" t="s">
        <v>118</v>
      </c>
      <c r="B67" s="65">
        <f>B66+1</f>
        <v>1</v>
      </c>
      <c r="C67" s="69"/>
      <c r="D67" s="67">
        <f>C67*$D$37</f>
        <v>0</v>
      </c>
      <c r="E67" s="18"/>
      <c r="F67" s="69"/>
      <c r="G67" s="67">
        <f>F67*$D$43</f>
        <v>0</v>
      </c>
      <c r="H67" s="68">
        <f>D67-G67</f>
        <v>0</v>
      </c>
      <c r="I67" s="68">
        <f>((100%+$D$49)^(E67-B67-1)-1)*H67</f>
        <v>0</v>
      </c>
      <c r="J67" s="68">
        <f>H67+I67</f>
        <v>0</v>
      </c>
      <c r="M67" s="119"/>
      <c r="N67" s="120"/>
    </row>
    <row r="68" spans="1:14">
      <c r="A68" s="242" t="s">
        <v>119</v>
      </c>
      <c r="B68" s="65">
        <f>B67+1</f>
        <v>2</v>
      </c>
      <c r="C68" s="69"/>
      <c r="D68" s="67">
        <f>C68*$D$37</f>
        <v>0</v>
      </c>
      <c r="E68" s="18"/>
      <c r="F68" s="69"/>
      <c r="G68" s="67">
        <f>F68*$D$43</f>
        <v>0</v>
      </c>
      <c r="H68" s="68">
        <f>D68-G68</f>
        <v>0</v>
      </c>
      <c r="I68" s="68">
        <f>((100%+$D$49)^(E68-B68-1)-1)*H68</f>
        <v>0</v>
      </c>
      <c r="J68" s="68">
        <f>H68+I68</f>
        <v>0</v>
      </c>
      <c r="M68" s="119"/>
      <c r="N68" s="120"/>
    </row>
    <row r="69" spans="1:14">
      <c r="A69" s="242" t="s">
        <v>120</v>
      </c>
      <c r="B69" s="65">
        <f t="shared" ref="B69:B70" si="2">B68+1</f>
        <v>3</v>
      </c>
      <c r="C69" s="69"/>
      <c r="D69" s="67">
        <f t="shared" ref="D69:D70" si="3">C69*$D$37</f>
        <v>0</v>
      </c>
      <c r="E69" s="18"/>
      <c r="F69" s="69"/>
      <c r="G69" s="67">
        <f t="shared" ref="G69:G70" si="4">F69*$D$43</f>
        <v>0</v>
      </c>
      <c r="H69" s="68">
        <f t="shared" ref="H69:H70" si="5">D69-G69</f>
        <v>0</v>
      </c>
      <c r="I69" s="68">
        <f>((100%+$D$49)^(E69-B69-1)-1)*H69</f>
        <v>0</v>
      </c>
      <c r="J69" s="68">
        <f t="shared" ref="J69:J70" si="6">H69+I69</f>
        <v>0</v>
      </c>
      <c r="M69" s="119"/>
      <c r="N69" s="120"/>
    </row>
    <row r="70" spans="1:14">
      <c r="A70" s="242" t="s">
        <v>121</v>
      </c>
      <c r="B70" s="65">
        <f t="shared" si="2"/>
        <v>4</v>
      </c>
      <c r="C70" s="69"/>
      <c r="D70" s="67">
        <f t="shared" si="3"/>
        <v>0</v>
      </c>
      <c r="E70" s="18"/>
      <c r="F70" s="69"/>
      <c r="G70" s="67">
        <f t="shared" si="4"/>
        <v>0</v>
      </c>
      <c r="H70" s="68">
        <f t="shared" si="5"/>
        <v>0</v>
      </c>
      <c r="I70" s="68">
        <f>((100%+$D$49)^(E70-B70-1)-1)*H70</f>
        <v>0</v>
      </c>
      <c r="J70" s="68">
        <f t="shared" si="6"/>
        <v>0</v>
      </c>
      <c r="M70" s="119"/>
      <c r="N70" s="120"/>
    </row>
    <row r="71" spans="1:14">
      <c r="B71" s="78" t="s">
        <v>122</v>
      </c>
      <c r="C71" s="70">
        <f>SUM(C66:C70)</f>
        <v>0</v>
      </c>
      <c r="D71" s="67">
        <f>SUM(D66:D70)</f>
        <v>0</v>
      </c>
      <c r="E71" s="65"/>
      <c r="F71" s="70">
        <f>SUM(F66:F70)</f>
        <v>0</v>
      </c>
      <c r="G71" s="67">
        <f>SUM(G66:G70)</f>
        <v>0</v>
      </c>
      <c r="H71" s="68">
        <f>SUM(H66:H70)</f>
        <v>0</v>
      </c>
      <c r="I71" s="65"/>
      <c r="J71" s="68">
        <f>SUM(J66:J70)</f>
        <v>0</v>
      </c>
      <c r="M71" s="119"/>
      <c r="N71" s="120" t="str">
        <f>IF(M71&lt;&gt;"",M71*D71/D$43,"")</f>
        <v/>
      </c>
    </row>
    <row r="72" spans="1:14">
      <c r="D72" s="10"/>
      <c r="I72" s="11"/>
      <c r="J72" s="121" t="s">
        <v>123</v>
      </c>
      <c r="M72" s="11"/>
    </row>
    <row r="73" spans="1:14" hidden="1">
      <c r="A73" s="244"/>
      <c r="D73" s="155"/>
      <c r="E73" s="14"/>
      <c r="F73" s="14"/>
      <c r="G73" s="151"/>
      <c r="I73" s="160"/>
    </row>
    <row r="74" spans="1:14" hidden="1">
      <c r="A74" s="244"/>
      <c r="B74" s="152" t="str">
        <f>D31</f>
        <v>Kavel Dummy</v>
      </c>
      <c r="C74" s="152"/>
      <c r="D74" s="153"/>
      <c r="E74" s="154"/>
      <c r="F74" s="154"/>
    </row>
    <row r="75" spans="1:14" hidden="1">
      <c r="A75" s="244" t="s">
        <v>124</v>
      </c>
      <c r="B75" s="126">
        <v>2023</v>
      </c>
      <c r="C75" s="126"/>
      <c r="D75" s="127">
        <v>1</v>
      </c>
      <c r="E75" s="66">
        <f>D75*$D$32</f>
        <v>1E-3</v>
      </c>
      <c r="F75" s="65"/>
    </row>
    <row r="76" spans="1:14" hidden="1">
      <c r="A76" s="244" t="s">
        <v>125</v>
      </c>
      <c r="B76" s="65" t="str">
        <f>IF(D76&gt;0,B75+1, " ")</f>
        <v xml:space="preserve"> </v>
      </c>
      <c r="C76" s="65"/>
      <c r="D76" s="70">
        <f>100%-D75</f>
        <v>0</v>
      </c>
      <c r="E76" s="66">
        <f>D76*$D$32</f>
        <v>0</v>
      </c>
      <c r="F76" s="65" t="str">
        <f>IF(D76&gt;0,B76+#REF!-1," ")</f>
        <v xml:space="preserve"> </v>
      </c>
    </row>
    <row r="77" spans="1:14" hidden="1">
      <c r="A77" s="244"/>
      <c r="D77" s="13"/>
      <c r="E77" s="14"/>
    </row>
    <row r="78" spans="1:14" hidden="1">
      <c r="A78" s="244"/>
      <c r="D78" s="259" t="s">
        <v>126</v>
      </c>
      <c r="E78" s="260"/>
      <c r="F78" s="65">
        <f>B25</f>
        <v>2030</v>
      </c>
    </row>
    <row r="79" spans="1:14" hidden="1">
      <c r="A79" s="244"/>
      <c r="B79" s="7"/>
      <c r="C79" s="7"/>
      <c r="D79" s="257" t="s">
        <v>127</v>
      </c>
      <c r="E79" s="258"/>
      <c r="F79" s="169">
        <f>D21</f>
        <v>0</v>
      </c>
    </row>
    <row r="80" spans="1:14" hidden="1"/>
    <row r="81" spans="1:4" hidden="1">
      <c r="A81" s="244"/>
      <c r="B81" s="92" t="s">
        <v>90</v>
      </c>
      <c r="D81" t="s">
        <v>91</v>
      </c>
    </row>
    <row r="82" spans="1:4" hidden="1">
      <c r="A82" s="244"/>
      <c r="D82" t="s">
        <v>128</v>
      </c>
    </row>
    <row r="83" spans="1:4">
      <c r="D83" s="72"/>
    </row>
  </sheetData>
  <sheetProtection algorithmName="SHA-512" hashValue="YK/D70rUPmZPy7DHINJThH+pepRh5U2SXD7UbK8jVsO0vZwbqbZUnjJWy3kKzVXVYSvIqXypn9d7TyhTIm7OKQ==" saltValue="3KTaYMHX/rGgwBv5j44N8A==" spinCount="100000" sheet="1" objects="1" scenarios="1"/>
  <dataConsolidate/>
  <mergeCells count="68">
    <mergeCell ref="B56:C56"/>
    <mergeCell ref="B57:C57"/>
    <mergeCell ref="B64:J64"/>
    <mergeCell ref="B58:C58"/>
    <mergeCell ref="B59:C59"/>
    <mergeCell ref="B60:C60"/>
    <mergeCell ref="B61:C61"/>
    <mergeCell ref="B62:C62"/>
    <mergeCell ref="B10:C10"/>
    <mergeCell ref="B43:C43"/>
    <mergeCell ref="B42:C42"/>
    <mergeCell ref="B44:C44"/>
    <mergeCell ref="B45:C45"/>
    <mergeCell ref="B23:E23"/>
    <mergeCell ref="B16:E16"/>
    <mergeCell ref="B14:C14"/>
    <mergeCell ref="B17:C17"/>
    <mergeCell ref="B18:C18"/>
    <mergeCell ref="B19:C19"/>
    <mergeCell ref="B20:C20"/>
    <mergeCell ref="B13:C13"/>
    <mergeCell ref="B37:C37"/>
    <mergeCell ref="B38:C38"/>
    <mergeCell ref="B41:C41"/>
    <mergeCell ref="B1:D1"/>
    <mergeCell ref="B2:E2"/>
    <mergeCell ref="B3:E3"/>
    <mergeCell ref="B4:E4"/>
    <mergeCell ref="B5:E5"/>
    <mergeCell ref="B7:E7"/>
    <mergeCell ref="B8:C8"/>
    <mergeCell ref="B9:C9"/>
    <mergeCell ref="G43:H43"/>
    <mergeCell ref="G44:H44"/>
    <mergeCell ref="B12:E12"/>
    <mergeCell ref="G41:H41"/>
    <mergeCell ref="G13:K13"/>
    <mergeCell ref="G14:K14"/>
    <mergeCell ref="D13:E13"/>
    <mergeCell ref="D14:E14"/>
    <mergeCell ref="G16:I16"/>
    <mergeCell ref="G17:H17"/>
    <mergeCell ref="K40:L40"/>
    <mergeCell ref="K41:L41"/>
    <mergeCell ref="G18:H18"/>
    <mergeCell ref="G19:H19"/>
    <mergeCell ref="G21:H21"/>
    <mergeCell ref="B21:C21"/>
    <mergeCell ref="G40:J40"/>
    <mergeCell ref="G42:H42"/>
    <mergeCell ref="B40:E40"/>
    <mergeCell ref="B36:E36"/>
    <mergeCell ref="D79:E79"/>
    <mergeCell ref="D78:E78"/>
    <mergeCell ref="G45:H45"/>
    <mergeCell ref="G48:H48"/>
    <mergeCell ref="G49:H49"/>
    <mergeCell ref="G50:H50"/>
    <mergeCell ref="G47:J47"/>
    <mergeCell ref="B51:E51"/>
    <mergeCell ref="B46:C46"/>
    <mergeCell ref="B47:C47"/>
    <mergeCell ref="B48:C48"/>
    <mergeCell ref="B49:C49"/>
    <mergeCell ref="B52:C52"/>
    <mergeCell ref="B53:C53"/>
    <mergeCell ref="B54:C54"/>
    <mergeCell ref="B55:C55"/>
  </mergeCells>
  <conditionalFormatting sqref="C28">
    <cfRule type="expression" dxfId="28" priority="1">
      <formula>IF($B$25=2024,1,0)&gt;0</formula>
    </cfRule>
    <cfRule type="expression" dxfId="27" priority="2">
      <formula>IF(B28=2025,1,0)&gt;0</formula>
    </cfRule>
  </conditionalFormatting>
  <conditionalFormatting sqref="C29">
    <cfRule type="cellIs" dxfId="26" priority="6" operator="notEqual">
      <formula>1</formula>
    </cfRule>
  </conditionalFormatting>
  <conditionalFormatting sqref="C71">
    <cfRule type="cellIs" dxfId="25" priority="20" operator="notEqual">
      <formula>1</formula>
    </cfRule>
  </conditionalFormatting>
  <conditionalFormatting sqref="D42">
    <cfRule type="cellIs" dxfId="24" priority="7" operator="notBetween">
      <formula>0</formula>
      <formula>1</formula>
    </cfRule>
  </conditionalFormatting>
  <conditionalFormatting sqref="F71">
    <cfRule type="cellIs" dxfId="23" priority="17" operator="notEqual">
      <formula>1</formula>
    </cfRule>
  </conditionalFormatting>
  <conditionalFormatting sqref="F73 F79">
    <cfRule type="cellIs" dxfId="22" priority="10" operator="greaterThan">
      <formula>#REF!</formula>
    </cfRule>
  </conditionalFormatting>
  <conditionalFormatting sqref="G13:G14">
    <cfRule type="notContainsBlanks" dxfId="21" priority="22">
      <formula>LEN(TRIM(G13))&gt;0</formula>
    </cfRule>
  </conditionalFormatting>
  <conditionalFormatting sqref="G71">
    <cfRule type="cellIs" dxfId="20" priority="18" operator="notEqual">
      <formula>$D$43</formula>
    </cfRule>
  </conditionalFormatting>
  <conditionalFormatting sqref="H66:H70">
    <cfRule type="cellIs" dxfId="19" priority="14" operator="lessThan">
      <formula>0</formula>
    </cfRule>
  </conditionalFormatting>
  <dataValidations xWindow="223" yWindow="811" count="15">
    <dataValidation errorStyle="information" allowBlank="1" error="Kies een vermogen tussen 342 en 380 MW" promptTitle="Totale vermogen windpark" prompt="Moet liggen tussen 351 MW minus de MW van de kleinste molen en 380 MW. Verder mag het totale vermogen nooit kleiner zijn dan 342 MW" sqref="D32" xr:uid="{00000000-0002-0000-0100-000001000000}"/>
    <dataValidation type="whole" operator="greaterThan" allowBlank="1" showInputMessage="1" showErrorMessage="1" error="kies jaartal groter dan eerste investeringsjaar" promptTitle="1e jaar aflossing" prompt="kies een jaartal groter dan het eerste investeringsjaar" sqref="E66" xr:uid="{00000000-0002-0000-0100-000003000000}">
      <formula1>B66</formula1>
    </dataValidation>
    <dataValidation type="whole" operator="greaterThan" allowBlank="1" showInputMessage="1" showErrorMessage="1" errorTitle="onjuist jaartal" error="kies jaartal groter dan 5e investeringsjaar" promptTitle="5e aflossingsjaar" prompt="kies jaartal groter dan 5e investeringsjaar" sqref="E70" xr:uid="{00000000-0002-0000-0100-000004000000}">
      <formula1>B70</formula1>
    </dataValidation>
    <dataValidation type="decimal" allowBlank="1" showInputMessage="1" showErrorMessage="1" errorTitle="Invoer buiten toegestane waarde." error="Vul een vermogen in tussen 1.000 en 1.150 MW." promptTitle="Totale vermogen windpark" prompt="Het gaat hier om het geinstalleerde vermogen van het gehele windpark. Het geinstalleerd vermogen moet tussen de 1.000 MW en 1.150 MW liggen " sqref="D17" xr:uid="{00000000-0002-0000-0100-000006000000}">
      <formula1>1000</formula1>
      <formula2>1150</formula2>
    </dataValidation>
    <dataValidation type="whole" allowBlank="1" showInputMessage="1" showErrorMessage="1" error="Vul een positief geheel getal in kleiner of gelijk aan 30. Ook als u 100% met eigen middelen financiert" prompt="Altijd een positief getal invoeren kleiner of gelijk aan 30._x000a_Bij 100% financiering uit eigen middelen vult u hier 1 in, wat verder geen effect heeft op de berekeningen." sqref="D48" xr:uid="{00000000-0002-0000-0100-000007000000}">
      <formula1>1</formula1>
      <formula2>30</formula2>
    </dataValidation>
    <dataValidation allowBlank="1" showErrorMessage="1" promptTitle="Bedrag wordt overgenomen " prompt="uit tabblad Investeringskosten" sqref="D37" xr:uid="{00000000-0002-0000-0100-000009000000}"/>
    <dataValidation type="whole" allowBlank="1" showErrorMessage="1" errorTitle="Afschrijvingsperiode" error="Afschrijvingsperiode te lang. Maximum is 40 jaar." sqref="D38" xr:uid="{00000000-0002-0000-0100-00000C000000}">
      <formula1>1</formula1>
      <formula2>40</formula2>
    </dataValidation>
    <dataValidation type="whole" allowBlank="1" showInputMessage="1" showErrorMessage="1" errorTitle="Controleer uw invoer" error="Het ingevoerde jaartal mag niet  niet later zijn dan 2064 zijn._x000a_Verwijderen kan vanaf jaar 35 (2059) en kan duren t/m jaar 40 (2064)." promptTitle="Laatste exploitatiejaar windpark" prompt="Geef hier het laatste jaar van de elektriciteitsproductie van het windpark." sqref="D21" xr:uid="{10C53E60-544D-44ED-8745-6712EBA12565}">
      <formula1>2059</formula1>
      <formula2>2064</formula2>
    </dataValidation>
    <dataValidation type="whole" operator="lessThanOrEqual" allowBlank="1" showErrorMessage="1" errorTitle="Investeringsjaar" error="Eerste investeringsjaar kan niet NA het eerste productiejaar plaatsvinden" sqref="B66" xr:uid="{8E765832-9DD1-44A6-BB59-942419A3656E}">
      <formula1>F78</formula1>
    </dataValidation>
    <dataValidation type="whole" operator="greaterThan" allowBlank="1" showInputMessage="1" showErrorMessage="1" errorTitle="onjuist jaartal" error="kies jaartal groter dan 2e investeringsjaarr" promptTitle="2e aflossingsjaar" prompt="kies jaartal groter dan 2e investeringsjaar" sqref="E67" xr:uid="{8FA4792D-EC3D-471B-A1E9-734E0F5B129F}">
      <formula1>B67</formula1>
    </dataValidation>
    <dataValidation type="whole" operator="greaterThan" allowBlank="1" showInputMessage="1" showErrorMessage="1" errorTitle="onjuis jaartal" error="kies jaartal groter dan 3e investeringsjaar" promptTitle="3e aflossingsjaar" prompt="kies jaartal groter dan 3e investeringsjaar" sqref="E68" xr:uid="{ABE5258F-74B5-4CDC-8CD4-DD2CAE7F1DA7}">
      <formula1>B68</formula1>
    </dataValidation>
    <dataValidation type="whole" operator="greaterThan" allowBlank="1" showInputMessage="1" showErrorMessage="1" errorTitle="onjuist jaartal" error="kies jaartal groter dan 4e investeringsjaar" promptTitle="4e aflossingsjaar" prompt="kies jaartal groter dan 4e investeringsjaar" sqref="E69" xr:uid="{BD5C29F7-7541-4CE2-BAEC-78A645567813}">
      <formula1>B69</formula1>
    </dataValidation>
    <dataValidation type="custom" allowBlank="1" showInputMessage="1" showErrorMessage="1" errorTitle="klopt niet" error="controleer uw invoer" promptTitle="Aandeel 2027" prompt="alleen invullen als er in 2027 productie bijkomt" sqref="C28" xr:uid="{6F591041-DD37-4FFA-B7F5-DF4D521516ED}">
      <formula1>IF(B28=2027,1,0)</formula1>
    </dataValidation>
    <dataValidation type="list" allowBlank="1" showInputMessage="1" showErrorMessage="1" sqref="D58 D52 D55" xr:uid="{00000000-0002-0000-0100-000000000000}">
      <formula1>#REF!</formula1>
    </dataValidation>
    <dataValidation type="list" showInputMessage="1" showErrorMessage="1" promptTitle="Aflossingsvorm" prompt="Kies voor Annuïteit of Lineair" sqref="D47" xr:uid="{00000000-0002-0000-0100-000005000000}">
      <formula1>$D$81:$D$82</formula1>
    </dataValidation>
  </dataValidations>
  <pageMargins left="0.23622047244094491" right="0.23622047244094491" top="0.74803149606299213" bottom="0.74803149606299213" header="0.11811023622047245" footer="0.11811023622047245"/>
  <pageSetup paperSize="8" scale="77" pageOrder="overThenDown" orientation="landscape" r:id="rId1"/>
  <headerFooter>
    <oddHeader>&amp;L&amp;10Windenergie Op Zee
&amp;C&amp;10RVO.nl&amp;R&amp;10Exploitatieberekening
Invoer Parameters</oddHeader>
    <oddFooter xml:space="preserve">&amp;L&amp;8&amp;F </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3" tint="0.39997558519241921"/>
    <pageSetUpPr fitToPage="1"/>
  </sheetPr>
  <dimension ref="A1:D47"/>
  <sheetViews>
    <sheetView showFormulas="1" showGridLines="0" workbookViewId="0"/>
  </sheetViews>
  <sheetFormatPr defaultColWidth="8.85546875" defaultRowHeight="15"/>
  <cols>
    <col min="1" max="1" width="70.28515625" customWidth="1"/>
    <col min="2" max="2" width="12.42578125" customWidth="1"/>
    <col min="3" max="3" width="11.28515625" customWidth="1"/>
    <col min="4" max="4" width="10.7109375" customWidth="1"/>
  </cols>
  <sheetData>
    <row r="1" spans="1:4" ht="31.5">
      <c r="A1" s="15" t="s">
        <v>129</v>
      </c>
    </row>
    <row r="2" spans="1:4" ht="23.25" customHeight="1">
      <c r="A2" s="292" t="str">
        <f>Instructies!B3</f>
        <v>Nederwiek kavel I-A - Versie 10-7-2025</v>
      </c>
      <c r="B2" s="292"/>
    </row>
    <row r="3" spans="1:4">
      <c r="A3" s="16" t="s">
        <v>40</v>
      </c>
      <c r="B3" s="16"/>
    </row>
    <row r="4" spans="1:4" s="1" customFormat="1">
      <c r="A4" s="75" t="s">
        <v>130</v>
      </c>
      <c r="B4" s="116"/>
    </row>
    <row r="5" spans="1:4">
      <c r="A5" s="7"/>
      <c r="B5" s="17" t="s">
        <v>131</v>
      </c>
    </row>
    <row r="6" spans="1:4" ht="15.75">
      <c r="A6" s="17" t="s">
        <v>132</v>
      </c>
      <c r="B6" s="147">
        <f>SUM(B9:B47)</f>
        <v>18352.509999999998</v>
      </c>
    </row>
    <row r="8" spans="1:4">
      <c r="A8" s="7" t="s">
        <v>133</v>
      </c>
      <c r="B8" s="17" t="s">
        <v>134</v>
      </c>
    </row>
    <row r="9" spans="1:4">
      <c r="A9" s="220" t="s">
        <v>135</v>
      </c>
      <c r="B9" s="221">
        <v>18352.509999999998</v>
      </c>
      <c r="D9" s="222"/>
    </row>
    <row r="10" spans="1:4">
      <c r="A10" s="18" t="s">
        <v>136</v>
      </c>
      <c r="B10" s="133"/>
    </row>
    <row r="11" spans="1:4">
      <c r="A11" s="18" t="s">
        <v>137</v>
      </c>
      <c r="B11" s="133"/>
    </row>
    <row r="12" spans="1:4">
      <c r="A12" s="18" t="s">
        <v>138</v>
      </c>
      <c r="B12" s="133"/>
    </row>
    <row r="13" spans="1:4">
      <c r="A13" s="18" t="s">
        <v>139</v>
      </c>
      <c r="B13" s="133"/>
    </row>
    <row r="14" spans="1:4">
      <c r="A14" s="18" t="s">
        <v>140</v>
      </c>
      <c r="B14" s="133"/>
    </row>
    <row r="15" spans="1:4">
      <c r="A15" s="18" t="s">
        <v>141</v>
      </c>
      <c r="B15" s="133"/>
    </row>
    <row r="16" spans="1:4">
      <c r="A16" s="18" t="s">
        <v>142</v>
      </c>
      <c r="B16" s="133"/>
    </row>
    <row r="17" spans="1:2">
      <c r="A17" s="18" t="s">
        <v>143</v>
      </c>
      <c r="B17" s="133"/>
    </row>
    <row r="18" spans="1:2">
      <c r="A18" s="18" t="s">
        <v>144</v>
      </c>
      <c r="B18" s="133"/>
    </row>
    <row r="19" spans="1:2">
      <c r="A19" s="18" t="s">
        <v>145</v>
      </c>
      <c r="B19" s="133"/>
    </row>
    <row r="20" spans="1:2">
      <c r="A20" s="18" t="s">
        <v>146</v>
      </c>
      <c r="B20" s="133"/>
    </row>
    <row r="21" spans="1:2">
      <c r="A21" s="18" t="s">
        <v>147</v>
      </c>
      <c r="B21" s="133"/>
    </row>
    <row r="22" spans="1:2">
      <c r="A22" s="18" t="s">
        <v>148</v>
      </c>
      <c r="B22" s="133"/>
    </row>
    <row r="23" spans="1:2">
      <c r="A23" s="18" t="s">
        <v>149</v>
      </c>
      <c r="B23" s="133"/>
    </row>
    <row r="24" spans="1:2">
      <c r="A24" s="18" t="s">
        <v>150</v>
      </c>
      <c r="B24" s="133"/>
    </row>
    <row r="25" spans="1:2">
      <c r="A25" s="18" t="s">
        <v>151</v>
      </c>
      <c r="B25" s="133"/>
    </row>
    <row r="26" spans="1:2">
      <c r="A26" s="18" t="s">
        <v>152</v>
      </c>
      <c r="B26" s="133"/>
    </row>
    <row r="27" spans="1:2">
      <c r="A27" s="18" t="s">
        <v>153</v>
      </c>
      <c r="B27" s="133"/>
    </row>
    <row r="28" spans="1:2">
      <c r="A28" s="18" t="s">
        <v>154</v>
      </c>
      <c r="B28" s="133"/>
    </row>
    <row r="29" spans="1:2">
      <c r="A29" s="18" t="s">
        <v>155</v>
      </c>
      <c r="B29" s="133"/>
    </row>
    <row r="30" spans="1:2">
      <c r="A30" s="16" t="s">
        <v>156</v>
      </c>
      <c r="B30" s="133"/>
    </row>
    <row r="31" spans="1:2">
      <c r="A31" s="18" t="s">
        <v>157</v>
      </c>
      <c r="B31" s="133"/>
    </row>
    <row r="32" spans="1:2">
      <c r="A32" s="18" t="s">
        <v>158</v>
      </c>
      <c r="B32" s="133"/>
    </row>
    <row r="33" spans="1:4">
      <c r="A33" s="18" t="s">
        <v>159</v>
      </c>
      <c r="B33" s="133"/>
    </row>
    <row r="34" spans="1:4">
      <c r="A34" s="18" t="s">
        <v>160</v>
      </c>
      <c r="B34" s="133"/>
    </row>
    <row r="35" spans="1:4">
      <c r="A35" s="18" t="s">
        <v>161</v>
      </c>
      <c r="B35" s="133"/>
      <c r="D35" s="222"/>
    </row>
    <row r="36" spans="1:4">
      <c r="A36" s="18" t="s">
        <v>162</v>
      </c>
      <c r="B36" s="133"/>
    </row>
    <row r="37" spans="1:4">
      <c r="A37" s="18" t="s">
        <v>163</v>
      </c>
      <c r="B37" s="133"/>
    </row>
    <row r="38" spans="1:4">
      <c r="A38" s="18" t="s">
        <v>164</v>
      </c>
      <c r="B38" s="133"/>
    </row>
    <row r="39" spans="1:4">
      <c r="A39" s="18" t="s">
        <v>165</v>
      </c>
      <c r="B39" s="133"/>
    </row>
    <row r="40" spans="1:4">
      <c r="A40" s="18" t="s">
        <v>166</v>
      </c>
      <c r="B40" s="133"/>
      <c r="D40" s="72"/>
    </row>
    <row r="41" spans="1:4">
      <c r="A41" s="18"/>
      <c r="B41" s="133"/>
    </row>
    <row r="42" spans="1:4">
      <c r="A42" s="18"/>
      <c r="B42" s="133"/>
    </row>
    <row r="43" spans="1:4">
      <c r="A43" s="18"/>
      <c r="B43" s="133"/>
    </row>
    <row r="44" spans="1:4">
      <c r="A44" s="18"/>
      <c r="B44" s="133"/>
    </row>
    <row r="45" spans="1:4">
      <c r="A45" s="18"/>
      <c r="B45" s="133"/>
    </row>
    <row r="46" spans="1:4">
      <c r="A46" s="18"/>
      <c r="B46" s="133"/>
    </row>
    <row r="47" spans="1:4">
      <c r="A47" s="18"/>
      <c r="B47" s="133"/>
    </row>
  </sheetData>
  <sheetProtection algorithmName="SHA-512" hashValue="fU7WwpwewDzUoZmjTCcKNWurKBX5YoDBIO+2zqanSL4eduY2V/E2trc3DYVrDv3FqBhYdVsDu4O5oRcD1LmkiQ==" saltValue="3hFBd+uYD6puFx2PReBbYw==" spinCount="100000" sheet="1" objects="1" scenarios="1"/>
  <mergeCells count="1">
    <mergeCell ref="A2:B2"/>
  </mergeCells>
  <dataValidations count="1">
    <dataValidation type="decimal" operator="greaterThanOrEqual" allowBlank="1" showInputMessage="1" showErrorMessage="1" errorTitle="waarde niet toegestaan" error="waarde moet groter dan nul en mag geen tekst bevatten" sqref="B10:B47" xr:uid="{00000000-0002-0000-0200-000000000000}">
      <formula1>0</formula1>
    </dataValidation>
  </dataValidations>
  <pageMargins left="0.23622047244094491" right="0.23622047244094491" top="0.74803149606299213" bottom="0.74803149606299213" header="0.11811023622047245" footer="0.11811023622047245"/>
  <pageSetup paperSize="9" scale="80" pageOrder="overThenDown" orientation="portrait" r:id="rId1"/>
  <headerFooter>
    <oddHeader>&amp;L&amp;10Windenergie Op Zee&amp;C&amp;10RVO.nl&amp;R&amp;10Exploitatieberekening
CAPEX</oddHeader>
    <oddFooter xml:space="preserve">&amp;L&amp;8&amp;F </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3" tint="0.39997558519241921"/>
    <pageSetUpPr fitToPage="1"/>
  </sheetPr>
  <dimension ref="A1:AT48"/>
  <sheetViews>
    <sheetView showGridLines="0" workbookViewId="0"/>
  </sheetViews>
  <sheetFormatPr defaultColWidth="8.85546875" defaultRowHeight="12.75"/>
  <cols>
    <col min="1" max="1" width="74.85546875" style="1" customWidth="1"/>
    <col min="2" max="2" width="4.42578125" style="135" customWidth="1"/>
    <col min="3" max="3" width="19.5703125" style="1" customWidth="1"/>
    <col min="4" max="7" width="11" style="1" hidden="1" customWidth="1"/>
    <col min="8" max="42" width="9.140625" style="1" customWidth="1"/>
    <col min="43" max="16384" width="8.85546875" style="1"/>
  </cols>
  <sheetData>
    <row r="1" spans="1:46" ht="32.25" thickBot="1">
      <c r="A1" s="15" t="s">
        <v>167</v>
      </c>
      <c r="I1" s="128" t="s">
        <v>168</v>
      </c>
      <c r="J1" s="129">
        <f>'Invoer Parameters'!D20</f>
        <v>2030</v>
      </c>
      <c r="K1" s="293" t="s">
        <v>169</v>
      </c>
      <c r="L1" s="293"/>
      <c r="M1" s="293"/>
      <c r="N1" s="130" t="s">
        <v>170</v>
      </c>
      <c r="O1" s="247">
        <f>'Invoer Parameters'!D21</f>
        <v>0</v>
      </c>
    </row>
    <row r="2" spans="1:46" ht="18" customHeight="1">
      <c r="A2" s="115" t="str">
        <f>Instructies!B3</f>
        <v>Nederwiek kavel I-A - Versie 10-7-2025</v>
      </c>
      <c r="B2" s="54"/>
      <c r="C2" s="54"/>
      <c r="D2" s="54"/>
      <c r="E2" s="54"/>
      <c r="F2" s="54"/>
      <c r="G2" s="54"/>
    </row>
    <row r="3" spans="1:46" ht="15.75">
      <c r="A3" s="16" t="s">
        <v>40</v>
      </c>
      <c r="B3" s="136"/>
      <c r="I3" s="74"/>
      <c r="J3" s="74" t="s">
        <v>171</v>
      </c>
      <c r="K3" s="81"/>
      <c r="L3" s="81"/>
      <c r="M3" s="81"/>
      <c r="N3" s="81"/>
      <c r="O3" s="81"/>
      <c r="P3" s="81"/>
      <c r="Q3" s="81"/>
      <c r="R3" s="81"/>
      <c r="S3"/>
      <c r="T3"/>
      <c r="U3"/>
      <c r="V3"/>
      <c r="W3"/>
    </row>
    <row r="4" spans="1:46" ht="15">
      <c r="A4" s="75" t="s">
        <v>130</v>
      </c>
    </row>
    <row r="5" spans="1:46" customFormat="1" ht="15">
      <c r="B5" s="136"/>
      <c r="C5" s="17" t="s">
        <v>172</v>
      </c>
      <c r="D5" s="17">
        <v>2024</v>
      </c>
      <c r="E5" s="17">
        <v>2025</v>
      </c>
      <c r="F5" s="17">
        <v>2026</v>
      </c>
      <c r="G5" s="17">
        <v>2027</v>
      </c>
      <c r="H5" s="7">
        <v>2029</v>
      </c>
      <c r="I5" s="7">
        <f>H5+1</f>
        <v>2030</v>
      </c>
      <c r="J5" s="7">
        <f t="shared" ref="J5:Y6" si="0">I5+1</f>
        <v>2031</v>
      </c>
      <c r="K5" s="7">
        <f t="shared" si="0"/>
        <v>2032</v>
      </c>
      <c r="L5" s="7">
        <f t="shared" si="0"/>
        <v>2033</v>
      </c>
      <c r="M5" s="7">
        <f t="shared" si="0"/>
        <v>2034</v>
      </c>
      <c r="N5" s="7">
        <f t="shared" si="0"/>
        <v>2035</v>
      </c>
      <c r="O5" s="7">
        <f t="shared" si="0"/>
        <v>2036</v>
      </c>
      <c r="P5" s="7">
        <f t="shared" si="0"/>
        <v>2037</v>
      </c>
      <c r="Q5" s="7">
        <f t="shared" si="0"/>
        <v>2038</v>
      </c>
      <c r="R5" s="7">
        <f t="shared" si="0"/>
        <v>2039</v>
      </c>
      <c r="S5" s="7">
        <f t="shared" si="0"/>
        <v>2040</v>
      </c>
      <c r="T5" s="7">
        <f t="shared" si="0"/>
        <v>2041</v>
      </c>
      <c r="U5" s="7">
        <f t="shared" si="0"/>
        <v>2042</v>
      </c>
      <c r="V5" s="7">
        <f t="shared" si="0"/>
        <v>2043</v>
      </c>
      <c r="W5" s="7">
        <f t="shared" si="0"/>
        <v>2044</v>
      </c>
      <c r="X5" s="7">
        <f t="shared" si="0"/>
        <v>2045</v>
      </c>
      <c r="Y5" s="7">
        <f t="shared" si="0"/>
        <v>2046</v>
      </c>
      <c r="Z5" s="7">
        <f t="shared" ref="Z5:AG6" si="1">Y5+1</f>
        <v>2047</v>
      </c>
      <c r="AA5" s="7">
        <f t="shared" si="1"/>
        <v>2048</v>
      </c>
      <c r="AB5" s="7">
        <f t="shared" si="1"/>
        <v>2049</v>
      </c>
      <c r="AC5" s="7">
        <f t="shared" si="1"/>
        <v>2050</v>
      </c>
      <c r="AD5" s="7">
        <f t="shared" si="1"/>
        <v>2051</v>
      </c>
      <c r="AE5" s="7">
        <f t="shared" si="1"/>
        <v>2052</v>
      </c>
      <c r="AF5" s="7">
        <f t="shared" si="1"/>
        <v>2053</v>
      </c>
      <c r="AG5" s="7">
        <f t="shared" si="1"/>
        <v>2054</v>
      </c>
      <c r="AH5" s="7">
        <f t="shared" ref="AH5:AH6" si="2">AG5+1</f>
        <v>2055</v>
      </c>
      <c r="AI5" s="7">
        <f t="shared" ref="AI5:AI6" si="3">AH5+1</f>
        <v>2056</v>
      </c>
      <c r="AJ5" s="7">
        <f t="shared" ref="AJ5:AJ6" si="4">AI5+1</f>
        <v>2057</v>
      </c>
      <c r="AK5" s="7">
        <f t="shared" ref="AK5:AK6" si="5">AJ5+1</f>
        <v>2058</v>
      </c>
      <c r="AL5" s="7">
        <f t="shared" ref="AL5:AL6" si="6">AK5+1</f>
        <v>2059</v>
      </c>
      <c r="AM5" s="7">
        <f t="shared" ref="AM5:AM6" si="7">AL5+1</f>
        <v>2060</v>
      </c>
      <c r="AN5" s="7">
        <f t="shared" ref="AN5:AN6" si="8">AM5+1</f>
        <v>2061</v>
      </c>
      <c r="AO5" s="7">
        <f t="shared" ref="AO5:AO6" si="9">AN5+1</f>
        <v>2062</v>
      </c>
      <c r="AP5" s="7">
        <f t="shared" ref="AP5:AS6" si="10">AO5+1</f>
        <v>2063</v>
      </c>
      <c r="AQ5" s="7">
        <f t="shared" si="10"/>
        <v>2064</v>
      </c>
      <c r="AR5" s="7">
        <f t="shared" si="10"/>
        <v>2065</v>
      </c>
      <c r="AS5" s="7">
        <f t="shared" ref="AS5" si="11">AR5+1</f>
        <v>2066</v>
      </c>
      <c r="AT5" s="7"/>
    </row>
    <row r="6" spans="1:46" customFormat="1" ht="15">
      <c r="B6" s="136"/>
      <c r="C6" s="17" t="s">
        <v>173</v>
      </c>
      <c r="D6" s="17"/>
      <c r="E6" s="17"/>
      <c r="F6" s="17"/>
      <c r="G6" s="17"/>
      <c r="H6" s="7">
        <v>0</v>
      </c>
      <c r="I6" s="7">
        <f>H6+1</f>
        <v>1</v>
      </c>
      <c r="J6" s="7">
        <f t="shared" si="0"/>
        <v>2</v>
      </c>
      <c r="K6" s="7">
        <f t="shared" si="0"/>
        <v>3</v>
      </c>
      <c r="L6" s="7">
        <f t="shared" si="0"/>
        <v>4</v>
      </c>
      <c r="M6" s="7">
        <f t="shared" si="0"/>
        <v>5</v>
      </c>
      <c r="N6" s="7">
        <f t="shared" si="0"/>
        <v>6</v>
      </c>
      <c r="O6" s="7">
        <f t="shared" si="0"/>
        <v>7</v>
      </c>
      <c r="P6" s="7">
        <f t="shared" si="0"/>
        <v>8</v>
      </c>
      <c r="Q6" s="7">
        <f t="shared" si="0"/>
        <v>9</v>
      </c>
      <c r="R6" s="7">
        <f t="shared" si="0"/>
        <v>10</v>
      </c>
      <c r="S6" s="7">
        <f t="shared" si="0"/>
        <v>11</v>
      </c>
      <c r="T6" s="7">
        <f t="shared" si="0"/>
        <v>12</v>
      </c>
      <c r="U6" s="7">
        <f t="shared" si="0"/>
        <v>13</v>
      </c>
      <c r="V6" s="7">
        <f t="shared" si="0"/>
        <v>14</v>
      </c>
      <c r="W6" s="7">
        <f t="shared" si="0"/>
        <v>15</v>
      </c>
      <c r="X6" s="7">
        <f t="shared" si="0"/>
        <v>16</v>
      </c>
      <c r="Y6" s="7">
        <f t="shared" si="0"/>
        <v>17</v>
      </c>
      <c r="Z6" s="7">
        <f t="shared" si="1"/>
        <v>18</v>
      </c>
      <c r="AA6" s="7">
        <f t="shared" si="1"/>
        <v>19</v>
      </c>
      <c r="AB6" s="7">
        <f t="shared" si="1"/>
        <v>20</v>
      </c>
      <c r="AC6" s="7">
        <f t="shared" si="1"/>
        <v>21</v>
      </c>
      <c r="AD6" s="7">
        <f t="shared" si="1"/>
        <v>22</v>
      </c>
      <c r="AE6" s="7">
        <f t="shared" si="1"/>
        <v>23</v>
      </c>
      <c r="AF6" s="7">
        <f t="shared" si="1"/>
        <v>24</v>
      </c>
      <c r="AG6" s="7">
        <f t="shared" si="1"/>
        <v>25</v>
      </c>
      <c r="AH6" s="7">
        <f t="shared" si="2"/>
        <v>26</v>
      </c>
      <c r="AI6" s="7">
        <f t="shared" si="3"/>
        <v>27</v>
      </c>
      <c r="AJ6" s="7">
        <f t="shared" si="4"/>
        <v>28</v>
      </c>
      <c r="AK6" s="7">
        <f t="shared" si="5"/>
        <v>29</v>
      </c>
      <c r="AL6" s="7">
        <f t="shared" si="6"/>
        <v>30</v>
      </c>
      <c r="AM6" s="7">
        <f t="shared" si="7"/>
        <v>31</v>
      </c>
      <c r="AN6" s="7">
        <f t="shared" si="8"/>
        <v>32</v>
      </c>
      <c r="AO6" s="7">
        <f t="shared" si="9"/>
        <v>33</v>
      </c>
      <c r="AP6" s="7">
        <f t="shared" si="10"/>
        <v>34</v>
      </c>
      <c r="AQ6" s="7">
        <f t="shared" si="10"/>
        <v>35</v>
      </c>
      <c r="AR6" s="7">
        <f t="shared" si="10"/>
        <v>36</v>
      </c>
      <c r="AS6" s="7">
        <f t="shared" si="10"/>
        <v>37</v>
      </c>
    </row>
    <row r="7" spans="1:46" customFormat="1" ht="15">
      <c r="B7" s="136"/>
    </row>
    <row r="8" spans="1:46" customFormat="1" ht="15">
      <c r="A8" s="17" t="s">
        <v>174</v>
      </c>
      <c r="B8" s="137" t="s">
        <v>78</v>
      </c>
      <c r="C8" s="104">
        <f>SUM(I8:AS8)</f>
        <v>0</v>
      </c>
      <c r="D8" s="104"/>
      <c r="E8" s="104"/>
      <c r="F8" s="104">
        <v>0</v>
      </c>
      <c r="G8" s="104">
        <v>0</v>
      </c>
      <c r="H8" s="104">
        <f t="shared" ref="H8:AN8" si="12">TotaalOpexPerJaar</f>
        <v>0</v>
      </c>
      <c r="I8" s="104">
        <f>TotaalOpexPerJaar</f>
        <v>0</v>
      </c>
      <c r="J8" s="104">
        <f>TotaalOpexPerJaar</f>
        <v>0</v>
      </c>
      <c r="K8" s="104">
        <f t="shared" si="12"/>
        <v>0</v>
      </c>
      <c r="L8" s="104">
        <f t="shared" si="12"/>
        <v>0</v>
      </c>
      <c r="M8" s="104">
        <f t="shared" si="12"/>
        <v>0</v>
      </c>
      <c r="N8" s="104">
        <f t="shared" si="12"/>
        <v>0</v>
      </c>
      <c r="O8" s="104">
        <f t="shared" si="12"/>
        <v>0</v>
      </c>
      <c r="P8" s="104">
        <f t="shared" si="12"/>
        <v>0</v>
      </c>
      <c r="Q8" s="104">
        <f t="shared" si="12"/>
        <v>0</v>
      </c>
      <c r="R8" s="104">
        <f t="shared" si="12"/>
        <v>0</v>
      </c>
      <c r="S8" s="104">
        <f t="shared" si="12"/>
        <v>0</v>
      </c>
      <c r="T8" s="104">
        <f t="shared" si="12"/>
        <v>0</v>
      </c>
      <c r="U8" s="104">
        <f t="shared" si="12"/>
        <v>0</v>
      </c>
      <c r="V8" s="104">
        <f t="shared" si="12"/>
        <v>0</v>
      </c>
      <c r="W8" s="104">
        <f t="shared" si="12"/>
        <v>0</v>
      </c>
      <c r="X8" s="104">
        <f t="shared" si="12"/>
        <v>0</v>
      </c>
      <c r="Y8" s="104">
        <f t="shared" si="12"/>
        <v>0</v>
      </c>
      <c r="Z8" s="104">
        <f t="shared" si="12"/>
        <v>0</v>
      </c>
      <c r="AA8" s="104">
        <f t="shared" si="12"/>
        <v>0</v>
      </c>
      <c r="AB8" s="104">
        <f t="shared" si="12"/>
        <v>0</v>
      </c>
      <c r="AC8" s="104">
        <f t="shared" si="12"/>
        <v>0</v>
      </c>
      <c r="AD8" s="104">
        <f t="shared" si="12"/>
        <v>0</v>
      </c>
      <c r="AE8" s="104">
        <f t="shared" si="12"/>
        <v>0</v>
      </c>
      <c r="AF8" s="104">
        <f t="shared" si="12"/>
        <v>0</v>
      </c>
      <c r="AG8" s="104">
        <f t="shared" si="12"/>
        <v>0</v>
      </c>
      <c r="AH8" s="104">
        <f t="shared" si="12"/>
        <v>0</v>
      </c>
      <c r="AI8" s="104">
        <f t="shared" si="12"/>
        <v>0</v>
      </c>
      <c r="AJ8" s="104">
        <f t="shared" si="12"/>
        <v>0</v>
      </c>
      <c r="AK8" s="104">
        <f t="shared" si="12"/>
        <v>0</v>
      </c>
      <c r="AL8" s="104">
        <f t="shared" si="12"/>
        <v>0</v>
      </c>
      <c r="AM8" s="104">
        <f t="shared" si="12"/>
        <v>0</v>
      </c>
      <c r="AN8" s="104">
        <f t="shared" si="12"/>
        <v>0</v>
      </c>
      <c r="AO8" s="104">
        <f t="shared" ref="AO8:AS8" si="13">IF(AN5&gt;=$O1,0,TotaalOpexPerJaar)</f>
        <v>0</v>
      </c>
      <c r="AP8" s="104">
        <f t="shared" si="13"/>
        <v>0</v>
      </c>
      <c r="AQ8" s="104">
        <f t="shared" si="13"/>
        <v>0</v>
      </c>
      <c r="AR8" s="104">
        <f t="shared" si="13"/>
        <v>0</v>
      </c>
      <c r="AS8" s="104">
        <f t="shared" si="13"/>
        <v>0</v>
      </c>
    </row>
    <row r="9" spans="1:46" customFormat="1" ht="16.5">
      <c r="B9" s="136"/>
      <c r="C9" t="str">
        <f>IF(SUM(C11:C30)&lt;&gt;C8,"let op: er staan kosten buiten de exploitatieperiode ingevuld","")</f>
        <v/>
      </c>
      <c r="AF9" s="91" t="str">
        <f t="shared" ref="AF9:AG9" si="14">IF(AE5=$O1,"Afbouwjaar","")</f>
        <v/>
      </c>
      <c r="AG9" s="192" t="str">
        <f t="shared" si="14"/>
        <v/>
      </c>
      <c r="AH9" s="192" t="str">
        <f>IF(AG5=$O1,"Afbouwjaar","")</f>
        <v/>
      </c>
      <c r="AI9" s="192" t="str">
        <f>IF(AH5=$O1,"Afbouwjaar","")</f>
        <v/>
      </c>
      <c r="AJ9" s="192" t="str">
        <f>IF(AI5=$O1,"Afbouwjaar","")</f>
        <v/>
      </c>
      <c r="AK9" s="192" t="str">
        <f t="shared" ref="AK9:AP9" si="15">IF(AJ5=$O1,"Afbouwjaar","")</f>
        <v/>
      </c>
      <c r="AL9" s="192" t="str">
        <f t="shared" si="15"/>
        <v/>
      </c>
      <c r="AM9" s="192" t="str">
        <f t="shared" si="15"/>
        <v/>
      </c>
      <c r="AN9" s="192" t="str">
        <f t="shared" si="15"/>
        <v/>
      </c>
      <c r="AO9" s="192" t="str">
        <f t="shared" si="15"/>
        <v/>
      </c>
      <c r="AP9" s="192" t="str">
        <f t="shared" si="15"/>
        <v/>
      </c>
      <c r="AQ9" s="192" t="str">
        <f t="shared" ref="AQ9:AS9" si="16">IF(AP5=$O1,"Afbouwjaar","")</f>
        <v/>
      </c>
      <c r="AR9" s="192" t="str">
        <f t="shared" si="16"/>
        <v/>
      </c>
      <c r="AS9" s="192" t="str">
        <f t="shared" si="16"/>
        <v/>
      </c>
    </row>
    <row r="10" spans="1:46" customFormat="1" ht="15">
      <c r="A10" s="7" t="s">
        <v>175</v>
      </c>
      <c r="B10" s="136"/>
      <c r="H10" s="92" t="s">
        <v>78</v>
      </c>
      <c r="I10" s="92" t="s">
        <v>78</v>
      </c>
      <c r="J10" s="92" t="s">
        <v>78</v>
      </c>
      <c r="K10" s="92" t="s">
        <v>78</v>
      </c>
      <c r="L10" s="92" t="s">
        <v>78</v>
      </c>
      <c r="M10" s="92" t="s">
        <v>78</v>
      </c>
      <c r="N10" s="92" t="s">
        <v>78</v>
      </c>
      <c r="O10" s="92" t="s">
        <v>78</v>
      </c>
      <c r="P10" s="92" t="s">
        <v>78</v>
      </c>
      <c r="Q10" s="92" t="s">
        <v>78</v>
      </c>
      <c r="R10" s="92" t="s">
        <v>78</v>
      </c>
      <c r="S10" s="92" t="s">
        <v>78</v>
      </c>
      <c r="T10" s="92" t="s">
        <v>78</v>
      </c>
      <c r="U10" s="92" t="s">
        <v>78</v>
      </c>
      <c r="V10" s="92" t="s">
        <v>78</v>
      </c>
      <c r="W10" s="92" t="s">
        <v>78</v>
      </c>
      <c r="X10" s="92" t="s">
        <v>78</v>
      </c>
      <c r="Y10" s="92" t="s">
        <v>78</v>
      </c>
      <c r="Z10" s="92" t="s">
        <v>78</v>
      </c>
      <c r="AA10" s="92" t="s">
        <v>78</v>
      </c>
      <c r="AB10" s="92" t="s">
        <v>78</v>
      </c>
      <c r="AC10" s="92" t="s">
        <v>78</v>
      </c>
      <c r="AD10" s="92" t="s">
        <v>78</v>
      </c>
      <c r="AE10" s="92" t="s">
        <v>78</v>
      </c>
      <c r="AF10" s="92" t="s">
        <v>78</v>
      </c>
      <c r="AG10" s="92" t="s">
        <v>78</v>
      </c>
      <c r="AH10" s="92" t="s">
        <v>78</v>
      </c>
      <c r="AI10" s="92" t="s">
        <v>78</v>
      </c>
      <c r="AJ10" s="92" t="s">
        <v>78</v>
      </c>
      <c r="AK10" s="92" t="s">
        <v>78</v>
      </c>
      <c r="AL10" s="92" t="s">
        <v>78</v>
      </c>
      <c r="AM10" s="92" t="s">
        <v>78</v>
      </c>
      <c r="AN10" s="92" t="s">
        <v>78</v>
      </c>
      <c r="AO10" s="92" t="s">
        <v>78</v>
      </c>
      <c r="AP10" s="92" t="s">
        <v>78</v>
      </c>
      <c r="AQ10" s="92" t="s">
        <v>78</v>
      </c>
      <c r="AR10" s="92" t="s">
        <v>78</v>
      </c>
      <c r="AS10" s="92" t="s">
        <v>78</v>
      </c>
    </row>
    <row r="11" spans="1:46" customFormat="1" ht="15">
      <c r="A11" s="249" t="s">
        <v>176</v>
      </c>
      <c r="B11" s="136" t="s">
        <v>78</v>
      </c>
      <c r="C11" s="9">
        <f>SUM(I11:AS11)</f>
        <v>0</v>
      </c>
      <c r="D11" s="9"/>
      <c r="E11" s="9"/>
      <c r="F11" s="9"/>
      <c r="G11" s="9"/>
      <c r="H11" s="248"/>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254"/>
    </row>
    <row r="12" spans="1:46" customFormat="1" ht="15">
      <c r="A12" s="250" t="s">
        <v>177</v>
      </c>
      <c r="B12" s="136" t="s">
        <v>78</v>
      </c>
      <c r="C12" s="9">
        <f t="shared" ref="C12:C30" si="17">SUM(I12:AS12)</f>
        <v>0</v>
      </c>
      <c r="D12" s="9"/>
      <c r="E12" s="9"/>
      <c r="F12" s="9"/>
      <c r="G12" s="9"/>
      <c r="H12" s="248"/>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3"/>
      <c r="AH12" s="193"/>
      <c r="AI12" s="193"/>
      <c r="AJ12" s="193"/>
      <c r="AK12" s="193"/>
      <c r="AL12" s="193"/>
      <c r="AM12" s="193"/>
      <c r="AN12" s="193"/>
      <c r="AO12" s="194"/>
      <c r="AP12" s="194"/>
      <c r="AQ12" s="196"/>
      <c r="AR12" s="196"/>
      <c r="AS12" s="196"/>
    </row>
    <row r="13" spans="1:46" customFormat="1" ht="15">
      <c r="A13" s="106" t="s">
        <v>178</v>
      </c>
      <c r="B13" s="136" t="s">
        <v>78</v>
      </c>
      <c r="C13" s="9">
        <f t="shared" si="17"/>
        <v>0</v>
      </c>
      <c r="D13" s="9"/>
      <c r="E13" s="9"/>
      <c r="F13" s="9"/>
      <c r="G13" s="9"/>
      <c r="H13" s="248"/>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3"/>
      <c r="AH13" s="193"/>
      <c r="AI13" s="193"/>
      <c r="AJ13" s="193"/>
      <c r="AK13" s="193"/>
      <c r="AL13" s="193"/>
      <c r="AM13" s="193"/>
      <c r="AN13" s="193"/>
      <c r="AO13" s="194"/>
      <c r="AP13" s="194"/>
      <c r="AQ13" s="196"/>
      <c r="AR13" s="196"/>
      <c r="AS13" s="196"/>
    </row>
    <row r="14" spans="1:46" customFormat="1" ht="15">
      <c r="A14" s="106" t="s">
        <v>179</v>
      </c>
      <c r="B14" s="136" t="s">
        <v>78</v>
      </c>
      <c r="C14" s="9">
        <f t="shared" si="17"/>
        <v>0</v>
      </c>
      <c r="D14" s="9"/>
      <c r="E14" s="9"/>
      <c r="F14" s="9"/>
      <c r="G14" s="9"/>
      <c r="H14" s="248"/>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3"/>
      <c r="AH14" s="193"/>
      <c r="AI14" s="193"/>
      <c r="AJ14" s="193"/>
      <c r="AK14" s="193"/>
      <c r="AL14" s="193"/>
      <c r="AM14" s="193"/>
      <c r="AN14" s="193"/>
      <c r="AO14" s="194"/>
      <c r="AP14" s="194"/>
      <c r="AQ14" s="196"/>
      <c r="AR14" s="196"/>
      <c r="AS14" s="196"/>
    </row>
    <row r="15" spans="1:46" customFormat="1" ht="15">
      <c r="A15" s="106" t="s">
        <v>180</v>
      </c>
      <c r="B15" s="136" t="s">
        <v>78</v>
      </c>
      <c r="C15" s="9">
        <f t="shared" si="17"/>
        <v>0</v>
      </c>
      <c r="D15" s="9"/>
      <c r="E15" s="9"/>
      <c r="F15" s="9"/>
      <c r="G15" s="9"/>
      <c r="H15" s="248"/>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3"/>
      <c r="AH15" s="193"/>
      <c r="AI15" s="193"/>
      <c r="AJ15" s="193"/>
      <c r="AK15" s="193"/>
      <c r="AL15" s="193"/>
      <c r="AM15" s="193"/>
      <c r="AN15" s="193"/>
      <c r="AO15" s="194"/>
      <c r="AP15" s="194"/>
      <c r="AQ15" s="196"/>
      <c r="AR15" s="196"/>
      <c r="AS15" s="196"/>
    </row>
    <row r="16" spans="1:46" customFormat="1" ht="15">
      <c r="A16" s="106" t="s">
        <v>181</v>
      </c>
      <c r="B16" s="136" t="s">
        <v>78</v>
      </c>
      <c r="C16" s="9">
        <f t="shared" si="17"/>
        <v>0</v>
      </c>
      <c r="D16" s="9"/>
      <c r="E16" s="9"/>
      <c r="F16" s="9"/>
      <c r="G16" s="9"/>
      <c r="H16" s="248"/>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3"/>
      <c r="AH16" s="193"/>
      <c r="AI16" s="193"/>
      <c r="AJ16" s="193"/>
      <c r="AK16" s="193"/>
      <c r="AL16" s="193"/>
      <c r="AM16" s="193"/>
      <c r="AN16" s="193"/>
      <c r="AO16" s="194"/>
      <c r="AP16" s="194"/>
      <c r="AQ16" s="196"/>
      <c r="AR16" s="196"/>
      <c r="AS16" s="196"/>
    </row>
    <row r="17" spans="1:45" customFormat="1" ht="16.5">
      <c r="A17" s="106" t="s">
        <v>182</v>
      </c>
      <c r="B17" s="136" t="s">
        <v>78</v>
      </c>
      <c r="C17" s="9">
        <f t="shared" si="17"/>
        <v>0</v>
      </c>
      <c r="D17" s="9"/>
      <c r="E17" s="9"/>
      <c r="F17" s="9"/>
      <c r="G17" s="9"/>
      <c r="H17" s="248"/>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3"/>
      <c r="AH17" s="195"/>
      <c r="AI17" s="193"/>
      <c r="AJ17" s="193"/>
      <c r="AK17" s="193"/>
      <c r="AL17" s="193"/>
      <c r="AM17" s="193"/>
      <c r="AN17" s="193"/>
      <c r="AO17" s="194"/>
      <c r="AP17" s="194"/>
      <c r="AQ17" s="196"/>
      <c r="AR17" s="196"/>
      <c r="AS17" s="196"/>
    </row>
    <row r="18" spans="1:45" customFormat="1" ht="15">
      <c r="A18" s="106" t="s">
        <v>183</v>
      </c>
      <c r="B18" s="136" t="s">
        <v>78</v>
      </c>
      <c r="C18" s="9">
        <f t="shared" si="17"/>
        <v>0</v>
      </c>
      <c r="D18" s="9"/>
      <c r="E18" s="9"/>
      <c r="F18" s="9"/>
      <c r="G18" s="9"/>
      <c r="H18" s="248"/>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3"/>
      <c r="AH18" s="193"/>
      <c r="AI18" s="193"/>
      <c r="AJ18" s="193"/>
      <c r="AK18" s="193"/>
      <c r="AL18" s="193"/>
      <c r="AM18" s="193"/>
      <c r="AN18" s="193"/>
      <c r="AO18" s="194"/>
      <c r="AP18" s="194"/>
      <c r="AQ18" s="196"/>
      <c r="AR18" s="196"/>
      <c r="AS18" s="196"/>
    </row>
    <row r="19" spans="1:45" customFormat="1" ht="15">
      <c r="A19" s="106" t="s">
        <v>184</v>
      </c>
      <c r="B19" s="136" t="s">
        <v>78</v>
      </c>
      <c r="C19" s="9">
        <f t="shared" si="17"/>
        <v>0</v>
      </c>
      <c r="D19" s="9"/>
      <c r="E19" s="9"/>
      <c r="F19" s="9"/>
      <c r="G19" s="9"/>
      <c r="H19" s="248"/>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3"/>
      <c r="AH19" s="193"/>
      <c r="AI19" s="193"/>
      <c r="AJ19" s="193"/>
      <c r="AK19" s="193"/>
      <c r="AL19" s="193"/>
      <c r="AM19" s="193"/>
      <c r="AN19" s="193"/>
      <c r="AO19" s="194"/>
      <c r="AP19" s="194"/>
      <c r="AQ19" s="196"/>
      <c r="AR19" s="196"/>
      <c r="AS19" s="196"/>
    </row>
    <row r="20" spans="1:45" customFormat="1" ht="15">
      <c r="A20" s="106" t="s">
        <v>185</v>
      </c>
      <c r="B20" s="136" t="s">
        <v>78</v>
      </c>
      <c r="C20" s="9">
        <f t="shared" si="17"/>
        <v>0</v>
      </c>
      <c r="D20" s="9"/>
      <c r="E20" s="9"/>
      <c r="F20" s="9"/>
      <c r="G20" s="9"/>
      <c r="H20" s="248"/>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3"/>
      <c r="AH20" s="193"/>
      <c r="AI20" s="193"/>
      <c r="AJ20" s="193"/>
      <c r="AK20" s="193"/>
      <c r="AL20" s="193"/>
      <c r="AM20" s="193"/>
      <c r="AN20" s="193"/>
      <c r="AO20" s="194"/>
      <c r="AP20" s="194"/>
      <c r="AQ20" s="196"/>
      <c r="AR20" s="196"/>
      <c r="AS20" s="196"/>
    </row>
    <row r="21" spans="1:45" customFormat="1" ht="15">
      <c r="A21" s="106" t="s">
        <v>186</v>
      </c>
      <c r="B21" s="136" t="s">
        <v>78</v>
      </c>
      <c r="C21" s="9">
        <f t="shared" si="17"/>
        <v>0</v>
      </c>
      <c r="D21" s="9"/>
      <c r="E21" s="9"/>
      <c r="F21" s="9"/>
      <c r="G21" s="9"/>
      <c r="H21" s="248"/>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3"/>
      <c r="AH21" s="193"/>
      <c r="AI21" s="193"/>
      <c r="AJ21" s="193"/>
      <c r="AK21" s="193"/>
      <c r="AL21" s="193"/>
      <c r="AM21" s="193"/>
      <c r="AN21" s="193"/>
      <c r="AO21" s="194"/>
      <c r="AP21" s="194"/>
      <c r="AQ21" s="196"/>
      <c r="AR21" s="196"/>
      <c r="AS21" s="196"/>
    </row>
    <row r="22" spans="1:45" customFormat="1" ht="15">
      <c r="A22" s="106" t="s">
        <v>187</v>
      </c>
      <c r="B22" s="136" t="s">
        <v>78</v>
      </c>
      <c r="C22" s="9">
        <f t="shared" si="17"/>
        <v>0</v>
      </c>
      <c r="D22" s="9"/>
      <c r="E22" s="9"/>
      <c r="F22" s="9"/>
      <c r="G22" s="9"/>
      <c r="H22" s="248"/>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3"/>
      <c r="AH22" s="193"/>
      <c r="AI22" s="193"/>
      <c r="AJ22" s="193"/>
      <c r="AK22" s="193"/>
      <c r="AL22" s="193"/>
      <c r="AM22" s="193"/>
      <c r="AN22" s="193"/>
      <c r="AO22" s="194"/>
      <c r="AP22" s="194"/>
      <c r="AQ22" s="196"/>
      <c r="AR22" s="196"/>
      <c r="AS22" s="196"/>
    </row>
    <row r="23" spans="1:45" customFormat="1" ht="15">
      <c r="A23" s="106" t="s">
        <v>188</v>
      </c>
      <c r="B23" s="136" t="s">
        <v>78</v>
      </c>
      <c r="C23" s="9">
        <f t="shared" si="17"/>
        <v>0</v>
      </c>
      <c r="D23" s="9"/>
      <c r="E23" s="9"/>
      <c r="F23" s="9"/>
      <c r="G23" s="9"/>
      <c r="H23" s="248"/>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3"/>
      <c r="AH23" s="193"/>
      <c r="AI23" s="193"/>
      <c r="AJ23" s="193"/>
      <c r="AK23" s="193"/>
      <c r="AL23" s="193"/>
      <c r="AM23" s="193"/>
      <c r="AN23" s="193"/>
      <c r="AO23" s="194"/>
      <c r="AP23" s="194"/>
      <c r="AQ23" s="196"/>
      <c r="AR23" s="196"/>
      <c r="AS23" s="196"/>
    </row>
    <row r="24" spans="1:45" customFormat="1" ht="15">
      <c r="A24" s="106" t="s">
        <v>189</v>
      </c>
      <c r="B24" s="136" t="s">
        <v>78</v>
      </c>
      <c r="C24" s="9">
        <f t="shared" si="17"/>
        <v>0</v>
      </c>
      <c r="D24" s="9"/>
      <c r="E24" s="9"/>
      <c r="F24" s="9"/>
      <c r="G24" s="9"/>
      <c r="H24" s="248"/>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3"/>
      <c r="AH24" s="193"/>
      <c r="AI24" s="193"/>
      <c r="AJ24" s="193"/>
      <c r="AK24" s="193"/>
      <c r="AL24" s="193"/>
      <c r="AM24" s="193"/>
      <c r="AN24" s="193"/>
      <c r="AO24" s="194"/>
      <c r="AP24" s="194"/>
      <c r="AQ24" s="196"/>
      <c r="AR24" s="196"/>
      <c r="AS24" s="196"/>
    </row>
    <row r="25" spans="1:45" customFormat="1" ht="15">
      <c r="A25" s="106" t="s">
        <v>190</v>
      </c>
      <c r="B25" s="136" t="s">
        <v>78</v>
      </c>
      <c r="C25" s="9">
        <f t="shared" si="17"/>
        <v>0</v>
      </c>
      <c r="D25" s="9"/>
      <c r="E25" s="9"/>
      <c r="F25" s="9"/>
      <c r="G25" s="9"/>
      <c r="H25" s="248"/>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3"/>
      <c r="AH25" s="193"/>
      <c r="AI25" s="193"/>
      <c r="AJ25" s="193"/>
      <c r="AK25" s="193"/>
      <c r="AL25" s="193"/>
      <c r="AM25" s="193"/>
      <c r="AN25" s="193"/>
      <c r="AO25" s="194"/>
      <c r="AP25" s="194"/>
      <c r="AQ25" s="196"/>
      <c r="AR25" s="196"/>
      <c r="AS25" s="196"/>
    </row>
    <row r="26" spans="1:45" customFormat="1" ht="15">
      <c r="A26" s="232" t="s">
        <v>191</v>
      </c>
      <c r="B26" s="136" t="s">
        <v>78</v>
      </c>
      <c r="C26" s="9">
        <f t="shared" si="17"/>
        <v>0</v>
      </c>
      <c r="D26" s="9"/>
      <c r="E26" s="9"/>
      <c r="F26" s="9"/>
      <c r="G26" s="9"/>
      <c r="H26" s="248"/>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3"/>
      <c r="AH26" s="193"/>
      <c r="AI26" s="193"/>
      <c r="AJ26" s="193"/>
      <c r="AK26" s="193"/>
      <c r="AL26" s="193"/>
      <c r="AM26" s="193"/>
      <c r="AN26" s="193"/>
      <c r="AO26" s="194"/>
      <c r="AP26" s="194"/>
      <c r="AQ26" s="196"/>
      <c r="AR26" s="196"/>
      <c r="AS26" s="196"/>
    </row>
    <row r="27" spans="1:45" customFormat="1" ht="15">
      <c r="A27" s="106"/>
      <c r="B27" s="136" t="s">
        <v>78</v>
      </c>
      <c r="C27" s="9">
        <f t="shared" si="17"/>
        <v>0</v>
      </c>
      <c r="D27" s="9"/>
      <c r="E27" s="9"/>
      <c r="F27" s="9"/>
      <c r="G27" s="9"/>
      <c r="H27" s="248"/>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3"/>
      <c r="AH27" s="193"/>
      <c r="AI27" s="193"/>
      <c r="AJ27" s="193"/>
      <c r="AK27" s="193"/>
      <c r="AL27" s="193"/>
      <c r="AM27" s="193"/>
      <c r="AN27" s="193"/>
      <c r="AO27" s="194"/>
      <c r="AP27" s="194"/>
      <c r="AQ27" s="196"/>
      <c r="AR27" s="196"/>
      <c r="AS27" s="196"/>
    </row>
    <row r="28" spans="1:45" customFormat="1" ht="15">
      <c r="A28" s="106"/>
      <c r="B28" s="136" t="s">
        <v>78</v>
      </c>
      <c r="C28" s="9">
        <f t="shared" si="17"/>
        <v>0</v>
      </c>
      <c r="D28" s="9"/>
      <c r="E28" s="9"/>
      <c r="F28" s="9"/>
      <c r="G28" s="9"/>
      <c r="H28" s="248"/>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3"/>
      <c r="AH28" s="193"/>
      <c r="AI28" s="193"/>
      <c r="AJ28" s="193"/>
      <c r="AK28" s="193"/>
      <c r="AL28" s="193"/>
      <c r="AM28" s="193"/>
      <c r="AN28" s="193"/>
      <c r="AO28" s="194"/>
      <c r="AP28" s="194"/>
      <c r="AQ28" s="196"/>
      <c r="AR28" s="196"/>
      <c r="AS28" s="196"/>
    </row>
    <row r="29" spans="1:45" customFormat="1" ht="15">
      <c r="A29" s="106"/>
      <c r="B29" s="136" t="s">
        <v>78</v>
      </c>
      <c r="C29" s="9">
        <f t="shared" si="17"/>
        <v>0</v>
      </c>
      <c r="D29" s="9"/>
      <c r="E29" s="9"/>
      <c r="F29" s="9"/>
      <c r="G29" s="9"/>
      <c r="H29" s="248"/>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3"/>
      <c r="AH29" s="193"/>
      <c r="AI29" s="193"/>
      <c r="AJ29" s="193"/>
      <c r="AK29" s="193"/>
      <c r="AL29" s="193"/>
      <c r="AM29" s="193"/>
      <c r="AN29" s="193"/>
      <c r="AO29" s="194"/>
      <c r="AP29" s="194"/>
      <c r="AQ29" s="196"/>
      <c r="AR29" s="196"/>
      <c r="AS29" s="196"/>
    </row>
    <row r="30" spans="1:45" customFormat="1" ht="15">
      <c r="A30" s="106"/>
      <c r="B30" s="136" t="s">
        <v>78</v>
      </c>
      <c r="C30" s="9">
        <f t="shared" si="17"/>
        <v>0</v>
      </c>
      <c r="D30" s="9"/>
      <c r="E30" s="9"/>
      <c r="F30" s="9"/>
      <c r="G30" s="9"/>
      <c r="H30" s="248"/>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3"/>
      <c r="AH30" s="193"/>
      <c r="AI30" s="193"/>
      <c r="AJ30" s="193"/>
      <c r="AK30" s="193"/>
      <c r="AL30" s="193"/>
      <c r="AM30" s="193"/>
      <c r="AN30" s="193"/>
      <c r="AO30" s="194"/>
      <c r="AP30" s="194"/>
      <c r="AQ30" s="196"/>
      <c r="AR30" s="196"/>
      <c r="AS30" s="196"/>
    </row>
    <row r="32" spans="1:45" ht="30">
      <c r="A32" s="233" t="s">
        <v>192</v>
      </c>
      <c r="C32" s="255"/>
    </row>
    <row r="34" spans="1:38">
      <c r="A34" s="83"/>
      <c r="B34" s="138"/>
    </row>
    <row r="35" spans="1:38" ht="15" hidden="1">
      <c r="A35" s="148" t="s">
        <v>193</v>
      </c>
      <c r="B35" s="138"/>
      <c r="H35" s="84"/>
      <c r="I35" s="146"/>
      <c r="J35" s="105" t="e">
        <f>'Invoer Parameters'!#REF!/2000</f>
        <v>#REF!</v>
      </c>
      <c r="K35" s="105" t="e">
        <f>2*J35*(1+'Invoer Parameters'!$D$62)</f>
        <v>#REF!</v>
      </c>
      <c r="L35" s="105" t="e">
        <f>K35*(1+'Invoer Parameters'!$D$62)</f>
        <v>#REF!</v>
      </c>
      <c r="M35" s="105" t="e">
        <f>L35*(1+'Invoer Parameters'!$D$62)</f>
        <v>#REF!</v>
      </c>
      <c r="N35" s="105" t="e">
        <f>M35*(1+'Invoer Parameters'!$D$62)</f>
        <v>#REF!</v>
      </c>
      <c r="O35" s="105" t="e">
        <f>N35*(1+'Invoer Parameters'!$D$62)</f>
        <v>#REF!</v>
      </c>
      <c r="P35" s="105" t="e">
        <f>O35*(1+'Invoer Parameters'!$D$62)</f>
        <v>#REF!</v>
      </c>
      <c r="Q35" s="105" t="e">
        <f>P35*(1+'Invoer Parameters'!$D$62)</f>
        <v>#REF!</v>
      </c>
      <c r="R35" s="105" t="e">
        <f>Q35*(1+'Invoer Parameters'!$D$62)</f>
        <v>#REF!</v>
      </c>
      <c r="S35" s="105" t="e">
        <f>R35*(1+'Invoer Parameters'!$D$62)</f>
        <v>#REF!</v>
      </c>
      <c r="T35" s="105" t="e">
        <f>S35*(1+'Invoer Parameters'!$D$62)</f>
        <v>#REF!</v>
      </c>
      <c r="U35" s="105" t="e">
        <f>T35*(1+'Invoer Parameters'!$D$62)</f>
        <v>#REF!</v>
      </c>
      <c r="V35" s="105" t="e">
        <f>U35*(1+'Invoer Parameters'!$D$62)</f>
        <v>#REF!</v>
      </c>
      <c r="W35" s="105" t="e">
        <f>V35*(1+'Invoer Parameters'!$D$62)</f>
        <v>#REF!</v>
      </c>
      <c r="X35" s="105" t="e">
        <f>W35*(1+'Invoer Parameters'!$D$62)</f>
        <v>#REF!</v>
      </c>
      <c r="Y35" s="105" t="e">
        <f>X35*(1+'Invoer Parameters'!$D$62)</f>
        <v>#REF!</v>
      </c>
      <c r="Z35" s="105" t="e">
        <f>Y35*(1+'Invoer Parameters'!$D$62)</f>
        <v>#REF!</v>
      </c>
      <c r="AA35" s="105" t="e">
        <f>Z35*(1+'Invoer Parameters'!$D$62)</f>
        <v>#REF!</v>
      </c>
      <c r="AB35" s="105" t="e">
        <f>AA35*(1+'Invoer Parameters'!$D$62)</f>
        <v>#REF!</v>
      </c>
      <c r="AC35" s="105" t="e">
        <f>AB35*(1+'Invoer Parameters'!$D$62)</f>
        <v>#REF!</v>
      </c>
      <c r="AD35" s="105" t="e">
        <f>AC35*(1+'Invoer Parameters'!$D$62)</f>
        <v>#REF!</v>
      </c>
      <c r="AE35" s="145" t="str">
        <f>IF(AE5&gt;$O1,"",IF(AE5=$O1,0.5*AD35*(1+'Invoer Parameters'!$D62),AD35*(1+'Invoer Parameters'!$D62)))</f>
        <v/>
      </c>
      <c r="AF35" s="145" t="str">
        <f>IF(AF5&gt;$O1,"",IF(AF5=$O1,0.5*AE35*(1+'Invoer Parameters'!$D62),AE35*(1+'Invoer Parameters'!$D62)))</f>
        <v/>
      </c>
      <c r="AG35" s="145" t="str">
        <f>IF(AG5&gt;$O1,"",IF(AG5=$O1,0.5*AF35*(1+'Invoer Parameters'!$D62),AF35*(1+'Invoer Parameters'!$D62)))</f>
        <v/>
      </c>
      <c r="AH35" s="145" t="str">
        <f>IF(AH5&gt;$O1,"",IF(AH5=$O1,0.5*AG35*(1+'Invoer Parameters'!$D62),AG35*(1+'Invoer Parameters'!$D62)))</f>
        <v/>
      </c>
      <c r="AI35" s="145" t="str">
        <f>IF(AI5&gt;$O1,"",IF(AI5=$O1,0.5*AH35*(1+'Invoer Parameters'!$D62),AH35*(1+'Invoer Parameters'!$D62)))</f>
        <v/>
      </c>
      <c r="AJ35" s="145" t="str">
        <f>IF(AJ5&gt;$O1,"",IF(AJ5=$O1,0.5*AI35*(1+'Invoer Parameters'!$D62),AI35*(1+'Invoer Parameters'!$D62)))</f>
        <v/>
      </c>
      <c r="AK35" s="145" t="str">
        <f>IF(AK5&gt;$O1,"",IF(AK5=$O1,0.5*AJ35*(1+'Invoer Parameters'!$D62),AJ35*(1+'Invoer Parameters'!$D62)))</f>
        <v/>
      </c>
      <c r="AL35" s="145" t="str">
        <f>IF(AL5&gt;$O1,"",IF(AL5=$O1,0.5*AK35*(1+'Invoer Parameters'!$D62),AK35*(1+'Invoer Parameters'!$D62)))</f>
        <v/>
      </c>
    </row>
    <row r="36" spans="1:38">
      <c r="B36" s="138"/>
    </row>
    <row r="37" spans="1:38">
      <c r="A37" s="82"/>
      <c r="B37" s="138"/>
    </row>
    <row r="38" spans="1:38">
      <c r="B38" s="138"/>
    </row>
    <row r="39" spans="1:38">
      <c r="A39" s="84"/>
      <c r="B39" s="138"/>
    </row>
    <row r="40" spans="1:38">
      <c r="A40" s="84"/>
    </row>
    <row r="43" spans="1:38" hidden="1">
      <c r="A43" s="80"/>
      <c r="B43" s="135" t="s">
        <v>194</v>
      </c>
      <c r="C43" s="85" t="e">
        <f>(-'Invoer Parameters'!D62*(((1+'Invoer Parameters'!D62)^(OPEX!O1-OPEX!J1))*('Invoer Parameters'!#REF!)))/(1-((1+'Invoer Parameters'!D62)^(1+OPEX!O1-OPEX!J1)))/1000</f>
        <v>#REF!</v>
      </c>
      <c r="D43" s="85"/>
      <c r="E43" s="85"/>
      <c r="F43" s="85"/>
      <c r="G43" s="85"/>
    </row>
    <row r="44" spans="1:38" hidden="1">
      <c r="A44" s="80"/>
      <c r="B44" s="135" t="s">
        <v>195</v>
      </c>
      <c r="C44" s="58" t="e">
        <f>-FV('Invoer Parameters'!D62,O1-J1,0,'Invoer Parameters'!#REF!)/1000</f>
        <v>#REF!</v>
      </c>
      <c r="D44" s="58"/>
      <c r="E44" s="58"/>
      <c r="F44" s="58"/>
      <c r="G44" s="58"/>
    </row>
    <row r="45" spans="1:38" hidden="1">
      <c r="A45" s="80"/>
      <c r="H45" s="1">
        <f>12*(O1-J1)</f>
        <v>-24360</v>
      </c>
    </row>
    <row r="46" spans="1:38" hidden="1">
      <c r="A46" s="80"/>
      <c r="B46" s="135" t="s">
        <v>196</v>
      </c>
      <c r="C46" s="86" t="e">
        <f>-FV('Invoer Parameters'!D62,O1-J1,0,'Invoer Parameters'!#REF!)</f>
        <v>#REF!</v>
      </c>
      <c r="D46" s="86"/>
      <c r="E46" s="86"/>
      <c r="F46" s="86"/>
      <c r="G46" s="86"/>
    </row>
    <row r="47" spans="1:38" hidden="1">
      <c r="A47" s="80"/>
      <c r="B47" s="135" t="s">
        <v>197</v>
      </c>
      <c r="C47" s="87" t="e">
        <f>'Invoer Parameters'!#REF!</f>
        <v>#REF!</v>
      </c>
      <c r="D47" s="87"/>
      <c r="E47" s="87"/>
      <c r="F47" s="87"/>
      <c r="G47" s="87"/>
    </row>
    <row r="48" spans="1:38" hidden="1">
      <c r="C48" s="87"/>
      <c r="D48" s="87"/>
      <c r="E48" s="87"/>
      <c r="F48" s="87"/>
      <c r="G48" s="87"/>
    </row>
  </sheetData>
  <sheetProtection algorithmName="SHA-512" hashValue="nge+kH3ojOQN4S+LU4FZ9IB5VHfQjPA6o5aQXpWJXjEfgeVaeuam7j6sm6gGKtyf23umSCk8O7hz1X3tv470uw==" saltValue="XP9JceQeeqiHJu4EhtFlpA==" spinCount="100000" sheet="1" objects="1" scenarios="1"/>
  <mergeCells count="1">
    <mergeCell ref="K1:M1"/>
  </mergeCells>
  <conditionalFormatting sqref="C8:E8">
    <cfRule type="expression" dxfId="18" priority="17">
      <formula>IF(SUM($C$11:$C$30)&lt;&gt;$C$8,1,0)&gt;0</formula>
    </cfRule>
  </conditionalFormatting>
  <conditionalFormatting sqref="C9:E9">
    <cfRule type="notContainsBlanks" dxfId="17" priority="18">
      <formula>LEN(TRIM(C9))&gt;0</formula>
    </cfRule>
  </conditionalFormatting>
  <conditionalFormatting sqref="C9:M9">
    <cfRule type="expression" dxfId="16" priority="19">
      <formula>IF(SUM($C$11:$C$30)&lt;&gt;$C$8,1,0)&gt;0</formula>
    </cfRule>
  </conditionalFormatting>
  <conditionalFormatting sqref="H5:AT5">
    <cfRule type="cellIs" dxfId="15" priority="53" operator="between">
      <formula>$J$1</formula>
      <formula>$O$1</formula>
    </cfRule>
  </conditionalFormatting>
  <conditionalFormatting sqref="AE9:AS9">
    <cfRule type="cellIs" dxfId="14" priority="46" operator="equal">
      <formula>"Afbouwjaar"</formula>
    </cfRule>
  </conditionalFormatting>
  <conditionalFormatting sqref="AM12:AM30">
    <cfRule type="expression" dxfId="13" priority="7">
      <formula>IF($AM$5&gt;$O$1,1,0)&gt;0</formula>
    </cfRule>
    <cfRule type="expression" dxfId="12" priority="8">
      <formula>IF($O$1&gt;=$AM$5,1,0)&gt;0</formula>
    </cfRule>
  </conditionalFormatting>
  <conditionalFormatting sqref="AO12:AO30">
    <cfRule type="expression" dxfId="11" priority="9">
      <formula>IF($AO$5&gt;$O$1,1,0)&gt;0</formula>
    </cfRule>
    <cfRule type="expression" dxfId="10" priority="12">
      <formula>IF($O$1&gt;=$AO$5,1,0)&gt;0</formula>
    </cfRule>
  </conditionalFormatting>
  <conditionalFormatting sqref="AP12:AP30">
    <cfRule type="expression" dxfId="9" priority="10">
      <formula>IF($AP$5&gt;$O$1,1,0)&gt;0</formula>
    </cfRule>
    <cfRule type="expression" dxfId="8" priority="11">
      <formula>IF($O$1&gt;=$AP$5,1,0)&gt;0</formula>
    </cfRule>
  </conditionalFormatting>
  <conditionalFormatting sqref="AQ12:AQ30 AR13:AR24">
    <cfRule type="expression" dxfId="7" priority="5">
      <formula>IF($O$1&gt;=$AQ$5,1,0)&gt;0</formula>
    </cfRule>
    <cfRule type="expression" dxfId="6" priority="6">
      <formula>IF($AQ$5&gt;$O$1,1,0)&gt;0</formula>
    </cfRule>
  </conditionalFormatting>
  <conditionalFormatting sqref="AR12 AR25:AR30">
    <cfRule type="expression" dxfId="5" priority="13">
      <formula>IF($O$1&gt;=$AR$5,1,0)&gt;0</formula>
    </cfRule>
    <cfRule type="expression" dxfId="4" priority="14">
      <formula>IF($AR$5&gt;$O$1,1,0)&gt;0</formula>
    </cfRule>
  </conditionalFormatting>
  <conditionalFormatting sqref="AS12:AS30">
    <cfRule type="expression" dxfId="3" priority="1">
      <formula>IF($O$1&gt;=$AS$5,1,0)&gt;0</formula>
    </cfRule>
    <cfRule type="expression" dxfId="2" priority="2">
      <formula>IF($AS$5&gt;$O$1,1,0)&gt;0</formula>
    </cfRule>
  </conditionalFormatting>
  <dataValidations count="1">
    <dataValidation type="whole" operator="greaterThanOrEqual" allowBlank="1" showErrorMessage="1" errorTitle="waarde niet toegestaan" error="waarde moet groter dan nul en mag geen tekst bevatten" sqref="H11:AS30" xr:uid="{00000000-0002-0000-0300-000000000000}">
      <formula1>0</formula1>
    </dataValidation>
  </dataValidations>
  <pageMargins left="0.23622047244094491" right="0.23622047244094491" top="0.74803149606299213" bottom="0.74803149606299213" header="0.11811023622047245" footer="0.11811023622047245"/>
  <pageSetup paperSize="8" scale="54" pageOrder="overThenDown" orientation="landscape" r:id="rId1"/>
  <headerFooter>
    <oddHeader>&amp;L&amp;10Windenergie Op Zee&amp;C&amp;10RVO.nl&amp;R&amp;10Exploitatieberekening
OPEX</oddHeader>
    <oddFooter>&amp;L&amp;8&amp;F &amp;R&amp;8&amp;P van &amp;N</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AP19"/>
  <sheetViews>
    <sheetView workbookViewId="0">
      <selection activeCell="B32" sqref="B32"/>
    </sheetView>
  </sheetViews>
  <sheetFormatPr defaultColWidth="8.85546875" defaultRowHeight="12.75"/>
  <cols>
    <col min="1" max="1" width="25" style="1" customWidth="1"/>
    <col min="2" max="2" width="9.42578125" style="1" customWidth="1"/>
    <col min="3" max="40" width="7.28515625" style="1" customWidth="1"/>
    <col min="41" max="16384" width="8.85546875" style="1"/>
  </cols>
  <sheetData>
    <row r="1" spans="1:42" ht="31.5">
      <c r="A1" s="15" t="s">
        <v>198</v>
      </c>
    </row>
    <row r="2" spans="1:42" ht="15">
      <c r="A2" s="54" t="str">
        <f>Instructies!B3</f>
        <v>Nederwiek kavel I-A - Versie 10-7-2025</v>
      </c>
    </row>
    <row r="5" spans="1:42" s="158" customFormat="1" ht="15.75">
      <c r="D5" s="157" t="s">
        <v>168</v>
      </c>
      <c r="E5" s="159">
        <f>'Invoer Parameters'!F78</f>
        <v>2030</v>
      </c>
      <c r="F5" s="157" t="s">
        <v>170</v>
      </c>
      <c r="G5" s="159">
        <f>'Invoer Parameters'!F79</f>
        <v>0</v>
      </c>
    </row>
    <row r="6" spans="1:42">
      <c r="A6" s="171" t="s">
        <v>199</v>
      </c>
      <c r="B6" s="20"/>
      <c r="C6" s="20">
        <f>'Invoer Parameters'!$B$66</f>
        <v>0</v>
      </c>
      <c r="D6" s="20">
        <f>C6+1</f>
        <v>1</v>
      </c>
      <c r="E6" s="20">
        <f t="shared" ref="E6:T7" si="0">D6+1</f>
        <v>2</v>
      </c>
      <c r="F6" s="20">
        <f t="shared" si="0"/>
        <v>3</v>
      </c>
      <c r="G6" s="20">
        <f t="shared" si="0"/>
        <v>4</v>
      </c>
      <c r="H6" s="20">
        <f t="shared" si="0"/>
        <v>5</v>
      </c>
      <c r="I6" s="20">
        <f t="shared" si="0"/>
        <v>6</v>
      </c>
      <c r="J6" s="20">
        <f t="shared" si="0"/>
        <v>7</v>
      </c>
      <c r="K6" s="20">
        <f t="shared" si="0"/>
        <v>8</v>
      </c>
      <c r="L6" s="20">
        <f t="shared" si="0"/>
        <v>9</v>
      </c>
      <c r="M6" s="20">
        <f t="shared" si="0"/>
        <v>10</v>
      </c>
      <c r="N6" s="20">
        <f t="shared" si="0"/>
        <v>11</v>
      </c>
      <c r="O6" s="20">
        <f t="shared" si="0"/>
        <v>12</v>
      </c>
      <c r="P6" s="20">
        <f t="shared" si="0"/>
        <v>13</v>
      </c>
      <c r="Q6" s="20">
        <f t="shared" si="0"/>
        <v>14</v>
      </c>
      <c r="R6" s="20">
        <f t="shared" si="0"/>
        <v>15</v>
      </c>
      <c r="S6" s="20">
        <f t="shared" si="0"/>
        <v>16</v>
      </c>
      <c r="T6" s="20">
        <f t="shared" si="0"/>
        <v>17</v>
      </c>
      <c r="U6" s="20">
        <f t="shared" ref="U6:AB7" si="1">T6+1</f>
        <v>18</v>
      </c>
      <c r="V6" s="20">
        <f t="shared" si="1"/>
        <v>19</v>
      </c>
      <c r="W6" s="20">
        <f t="shared" si="1"/>
        <v>20</v>
      </c>
      <c r="X6" s="20">
        <f t="shared" si="1"/>
        <v>21</v>
      </c>
      <c r="Y6" s="20">
        <f t="shared" si="1"/>
        <v>22</v>
      </c>
      <c r="Z6" s="20">
        <f t="shared" si="1"/>
        <v>23</v>
      </c>
      <c r="AA6" s="20">
        <f t="shared" si="1"/>
        <v>24</v>
      </c>
      <c r="AB6" s="20">
        <f t="shared" si="1"/>
        <v>25</v>
      </c>
      <c r="AC6" s="20">
        <f t="shared" ref="AC6:AC7" si="2">AB6+1</f>
        <v>26</v>
      </c>
      <c r="AD6" s="20">
        <f t="shared" ref="AD6:AD7" si="3">AC6+1</f>
        <v>27</v>
      </c>
      <c r="AE6" s="20">
        <f t="shared" ref="AE6:AE7" si="4">AD6+1</f>
        <v>28</v>
      </c>
      <c r="AF6" s="20">
        <f t="shared" ref="AF6:AF7" si="5">AE6+1</f>
        <v>29</v>
      </c>
      <c r="AG6" s="20">
        <f t="shared" ref="AG6:AG7" si="6">AF6+1</f>
        <v>30</v>
      </c>
      <c r="AH6" s="20">
        <f t="shared" ref="AH6:AH7" si="7">AG6+1</f>
        <v>31</v>
      </c>
      <c r="AI6" s="20">
        <f t="shared" ref="AI6:AI7" si="8">AH6+1</f>
        <v>32</v>
      </c>
      <c r="AJ6" s="20">
        <f t="shared" ref="AJ6:AJ7" si="9">AI6+1</f>
        <v>33</v>
      </c>
      <c r="AK6" s="20">
        <f t="shared" ref="AK6:AK7" si="10">AJ6+1</f>
        <v>34</v>
      </c>
      <c r="AL6" s="20">
        <f t="shared" ref="AL6:AL7" si="11">AK6+1</f>
        <v>35</v>
      </c>
      <c r="AM6" s="20">
        <f t="shared" ref="AM6:AM7" si="12">AL6+1</f>
        <v>36</v>
      </c>
      <c r="AN6" s="20">
        <f t="shared" ref="AN6:AN7" si="13">AM6+1</f>
        <v>37</v>
      </c>
      <c r="AO6" s="20">
        <f t="shared" ref="AO6:AO7" si="14">AN6+1</f>
        <v>38</v>
      </c>
      <c r="AP6" s="20">
        <f t="shared" ref="AP6:AP7" si="15">AO6+1</f>
        <v>39</v>
      </c>
    </row>
    <row r="7" spans="1:42">
      <c r="A7" s="171" t="s">
        <v>200</v>
      </c>
      <c r="B7" s="20"/>
      <c r="C7" s="20">
        <v>0</v>
      </c>
      <c r="D7" s="20">
        <f>C7+1</f>
        <v>1</v>
      </c>
      <c r="E7" s="20">
        <f t="shared" si="0"/>
        <v>2</v>
      </c>
      <c r="F7" s="20">
        <f t="shared" si="0"/>
        <v>3</v>
      </c>
      <c r="G7" s="20">
        <f t="shared" si="0"/>
        <v>4</v>
      </c>
      <c r="H7" s="20">
        <f t="shared" si="0"/>
        <v>5</v>
      </c>
      <c r="I7" s="20">
        <f t="shared" si="0"/>
        <v>6</v>
      </c>
      <c r="J7" s="20">
        <f t="shared" si="0"/>
        <v>7</v>
      </c>
      <c r="K7" s="20">
        <f t="shared" si="0"/>
        <v>8</v>
      </c>
      <c r="L7" s="20">
        <f t="shared" si="0"/>
        <v>9</v>
      </c>
      <c r="M7" s="20">
        <f t="shared" si="0"/>
        <v>10</v>
      </c>
      <c r="N7" s="20">
        <f t="shared" si="0"/>
        <v>11</v>
      </c>
      <c r="O7" s="20">
        <f t="shared" si="0"/>
        <v>12</v>
      </c>
      <c r="P7" s="20">
        <f t="shared" si="0"/>
        <v>13</v>
      </c>
      <c r="Q7" s="20">
        <f t="shared" si="0"/>
        <v>14</v>
      </c>
      <c r="R7" s="20">
        <f t="shared" si="0"/>
        <v>15</v>
      </c>
      <c r="S7" s="20">
        <f t="shared" si="0"/>
        <v>16</v>
      </c>
      <c r="T7" s="20">
        <f t="shared" si="0"/>
        <v>17</v>
      </c>
      <c r="U7" s="20">
        <f t="shared" si="1"/>
        <v>18</v>
      </c>
      <c r="V7" s="20">
        <f t="shared" si="1"/>
        <v>19</v>
      </c>
      <c r="W7" s="20">
        <f t="shared" si="1"/>
        <v>20</v>
      </c>
      <c r="X7" s="20">
        <f t="shared" si="1"/>
        <v>21</v>
      </c>
      <c r="Y7" s="20">
        <f t="shared" si="1"/>
        <v>22</v>
      </c>
      <c r="Z7" s="20">
        <f t="shared" si="1"/>
        <v>23</v>
      </c>
      <c r="AA7" s="20">
        <f t="shared" si="1"/>
        <v>24</v>
      </c>
      <c r="AB7" s="20">
        <f t="shared" si="1"/>
        <v>25</v>
      </c>
      <c r="AC7" s="20">
        <f t="shared" si="2"/>
        <v>26</v>
      </c>
      <c r="AD7" s="20">
        <f t="shared" si="3"/>
        <v>27</v>
      </c>
      <c r="AE7" s="20">
        <f t="shared" si="4"/>
        <v>28</v>
      </c>
      <c r="AF7" s="20">
        <f t="shared" si="5"/>
        <v>29</v>
      </c>
      <c r="AG7" s="20">
        <f t="shared" si="6"/>
        <v>30</v>
      </c>
      <c r="AH7" s="20">
        <f t="shared" si="7"/>
        <v>31</v>
      </c>
      <c r="AI7" s="20">
        <f t="shared" si="8"/>
        <v>32</v>
      </c>
      <c r="AJ7" s="20">
        <f t="shared" si="9"/>
        <v>33</v>
      </c>
      <c r="AK7" s="20">
        <f t="shared" si="10"/>
        <v>34</v>
      </c>
      <c r="AL7" s="20">
        <f t="shared" si="11"/>
        <v>35</v>
      </c>
      <c r="AM7" s="20">
        <f t="shared" si="12"/>
        <v>36</v>
      </c>
      <c r="AN7" s="20">
        <f t="shared" si="13"/>
        <v>37</v>
      </c>
      <c r="AO7" s="20">
        <f t="shared" si="14"/>
        <v>38</v>
      </c>
      <c r="AP7" s="20">
        <f t="shared" si="15"/>
        <v>39</v>
      </c>
    </row>
    <row r="8" spans="1:42">
      <c r="A8" s="1" t="s">
        <v>201</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row>
    <row r="9" spans="1:42">
      <c r="A9" s="76" t="s">
        <v>202</v>
      </c>
      <c r="C9" s="2">
        <f>IF( AND(C$6&gt;='Invoer Parameters'!$B25,C$6&lt;='Invoer Parameters'!D$21 ),'Invoer Parameters'!$D25,0)</f>
        <v>0</v>
      </c>
      <c r="D9" s="2">
        <f>IF( AND(D$6&gt;='Invoer Parameters'!$B25,D$6&lt;='Invoer Parameters'!D$21 ),'Invoer Parameters'!$D25,0)</f>
        <v>0</v>
      </c>
      <c r="E9" s="2">
        <f>IF( AND(E$6&gt;='Invoer Parameters'!$B25,E$6&lt;='Invoer Parameters'!$D$21 ),'Invoer Parameters'!$D25,0)</f>
        <v>0</v>
      </c>
      <c r="F9" s="2">
        <f>IF( AND(F$6&gt;='Invoer Parameters'!$B25,F$6&lt;='Invoer Parameters'!$D$21 ),'Invoer Parameters'!$D25,0)</f>
        <v>0</v>
      </c>
      <c r="G9" s="2">
        <f>IF( AND(G$6&gt;='Invoer Parameters'!$B25,G$6&lt;='Invoer Parameters'!$D$21 ),'Invoer Parameters'!$D25,0)</f>
        <v>0</v>
      </c>
      <c r="H9" s="2">
        <f>IF( AND(H$6&gt;='Invoer Parameters'!$B25,H$6&lt;='Invoer Parameters'!$D$21 ),'Invoer Parameters'!$D25,0)</f>
        <v>0</v>
      </c>
      <c r="I9" s="2">
        <f>IF( AND(I$6&gt;='Invoer Parameters'!$B25,I$6&lt;='Invoer Parameters'!$D$21 ),'Invoer Parameters'!$D25,0)</f>
        <v>0</v>
      </c>
      <c r="J9" s="2">
        <f>IF( AND(J$6&gt;='Invoer Parameters'!$B25,J$6&lt;='Invoer Parameters'!$D$21 ),'Invoer Parameters'!$D25,0)</f>
        <v>0</v>
      </c>
      <c r="K9" s="2">
        <f>IF( AND(K$6&gt;='Invoer Parameters'!$B25,K$6&lt;='Invoer Parameters'!$D$21 ),'Invoer Parameters'!$D25,0)</f>
        <v>0</v>
      </c>
      <c r="L9" s="2">
        <f>IF( AND(L$6&gt;='Invoer Parameters'!$B25,L$6&lt;='Invoer Parameters'!$D$21 ),'Invoer Parameters'!$D25,0)</f>
        <v>0</v>
      </c>
      <c r="M9" s="2">
        <f>IF( AND(M$6&gt;='Invoer Parameters'!$B25,M$6&lt;='Invoer Parameters'!$D$21 ),'Invoer Parameters'!$D25,0)</f>
        <v>0</v>
      </c>
      <c r="N9" s="2">
        <f>IF( AND(N$6&gt;='Invoer Parameters'!$B25,N$6&lt;='Invoer Parameters'!$D$21 ),'Invoer Parameters'!$D25,0)</f>
        <v>0</v>
      </c>
      <c r="O9" s="2">
        <f>IF( AND(O$6&gt;='Invoer Parameters'!$B25,O$6&lt;='Invoer Parameters'!$D$21 ),'Invoer Parameters'!$D25,0)</f>
        <v>0</v>
      </c>
      <c r="P9" s="2">
        <f>IF( AND(P$6&gt;='Invoer Parameters'!$B25,P$6&lt;='Invoer Parameters'!$D$21 ),'Invoer Parameters'!$D25,0)</f>
        <v>0</v>
      </c>
      <c r="Q9" s="2">
        <f>IF( AND(Q$6&gt;='Invoer Parameters'!$B25,Q$6&lt;='Invoer Parameters'!$D$21 ),'Invoer Parameters'!$D25,0)</f>
        <v>0</v>
      </c>
      <c r="R9" s="2">
        <f>IF( AND(R$6&gt;='Invoer Parameters'!$B25,R$6&lt;='Invoer Parameters'!$D$21 ),'Invoer Parameters'!$D25,0)</f>
        <v>0</v>
      </c>
      <c r="S9" s="2">
        <f>IF( AND(S$6&gt;='Invoer Parameters'!$B25,S$6&lt;='Invoer Parameters'!$D$21 ),'Invoer Parameters'!$D25,0)</f>
        <v>0</v>
      </c>
      <c r="T9" s="2">
        <f>IF( AND(T$6&gt;='Invoer Parameters'!$B25,T$6&lt;='Invoer Parameters'!$D$21 ),'Invoer Parameters'!$D25,0)</f>
        <v>0</v>
      </c>
      <c r="U9" s="2">
        <f>IF( AND(U$6&gt;='Invoer Parameters'!$B25,U$6&lt;='Invoer Parameters'!$D$21 ),'Invoer Parameters'!$D25,0)</f>
        <v>0</v>
      </c>
      <c r="V9" s="2">
        <f>IF( AND(V$6&gt;='Invoer Parameters'!$B25,V$6&lt;='Invoer Parameters'!$D$21 ),'Invoer Parameters'!$D25,0)</f>
        <v>0</v>
      </c>
      <c r="W9" s="2">
        <f>IF( AND(W$6&gt;='Invoer Parameters'!$B25,W$6&lt;='Invoer Parameters'!$D$21 ),'Invoer Parameters'!$D25,0)</f>
        <v>0</v>
      </c>
      <c r="X9" s="2">
        <f>IF( AND(X$6&gt;='Invoer Parameters'!$B25,X$6&lt;='Invoer Parameters'!$D$21 ),'Invoer Parameters'!$D25,0)</f>
        <v>0</v>
      </c>
      <c r="Y9" s="2">
        <f>IF( AND(Y$6&gt;='Invoer Parameters'!$B25,Y$6&lt;='Invoer Parameters'!$D$21 ),'Invoer Parameters'!$D25,0)</f>
        <v>0</v>
      </c>
      <c r="Z9" s="2">
        <f>IF( AND(Z$6&gt;='Invoer Parameters'!$B25,Z$6&lt;='Invoer Parameters'!$D$21 ),'Invoer Parameters'!$D25,0)</f>
        <v>0</v>
      </c>
      <c r="AA9" s="2">
        <f>IF( AND(AA$6&gt;='Invoer Parameters'!$B25,AA$6&lt;='Invoer Parameters'!$D$21 ),'Invoer Parameters'!$D25,0)</f>
        <v>0</v>
      </c>
      <c r="AB9" s="2">
        <f>IF( AND(AB$6&gt;='Invoer Parameters'!$B25,AB$6&lt;='Invoer Parameters'!$D$21 ),'Invoer Parameters'!$D25,0)</f>
        <v>0</v>
      </c>
      <c r="AC9" s="2">
        <f>IF( AND(AC$6&gt;='Invoer Parameters'!$B25,AC$6&lt;='Invoer Parameters'!$D$21 ),'Invoer Parameters'!$D25,0)</f>
        <v>0</v>
      </c>
      <c r="AD9" s="2">
        <f>IF( AND(AD$6&gt;='Invoer Parameters'!$B25,AD$6&lt;='Invoer Parameters'!$D$21 ),'Invoer Parameters'!$D25,0)</f>
        <v>0</v>
      </c>
      <c r="AE9" s="2">
        <f>IF( AND(AE$6&gt;='Invoer Parameters'!$B25,AE$6&lt;='Invoer Parameters'!$D$21 ),'Invoer Parameters'!$D25,0)</f>
        <v>0</v>
      </c>
      <c r="AF9" s="2">
        <f>IF( AND(AF$6&gt;='Invoer Parameters'!$B25,AF$6&lt;='Invoer Parameters'!$D$21 ),'Invoer Parameters'!$D25,0)</f>
        <v>0</v>
      </c>
      <c r="AG9" s="2">
        <f>IF( AND(AG$6&gt;='Invoer Parameters'!$B25,AG$6&lt;='Invoer Parameters'!$D$21 ),'Invoer Parameters'!$D25,0)</f>
        <v>0</v>
      </c>
      <c r="AH9" s="2">
        <f>IF( AND(AH$6&gt;='Invoer Parameters'!$B25,AH$6&lt;='Invoer Parameters'!$D$21 ),'Invoer Parameters'!$D25,0)</f>
        <v>0</v>
      </c>
      <c r="AI9" s="2">
        <f>IF( AND(AI$6&gt;='Invoer Parameters'!$B25,AI$6&lt;='Invoer Parameters'!$D$21 ),'Invoer Parameters'!$D25,0)</f>
        <v>0</v>
      </c>
      <c r="AJ9" s="2">
        <f>IF( AND(AJ$6&gt;='Invoer Parameters'!$B25,AJ$6&lt;='Invoer Parameters'!$D$21 ),'Invoer Parameters'!$D25,0)</f>
        <v>0</v>
      </c>
      <c r="AK9" s="2">
        <f>IF( AND(AK$6&gt;='Invoer Parameters'!$B25,AK$6&lt;='Invoer Parameters'!$D$21 ),'Invoer Parameters'!$D25,0)</f>
        <v>0</v>
      </c>
      <c r="AL9" s="2">
        <f>IF( AND(AL$6&gt;='Invoer Parameters'!$B25,AL$6&lt;='Invoer Parameters'!$D$21 ),'Invoer Parameters'!$D25,0)</f>
        <v>0</v>
      </c>
      <c r="AM9" s="2">
        <f>IF( AND(AM$6&gt;='Invoer Parameters'!$B25,AM$6&lt;='Invoer Parameters'!$D$21 ),'Invoer Parameters'!$D25,0)</f>
        <v>0</v>
      </c>
      <c r="AN9" s="2">
        <f>IF( AND(AN$6&gt;='Invoer Parameters'!$B25,AN$6&lt;='Invoer Parameters'!$D$21 ),'Invoer Parameters'!$D25,0)</f>
        <v>0</v>
      </c>
      <c r="AO9" s="2">
        <f>IF( AND(AO$6&gt;='Invoer Parameters'!$B25,AO$6&lt;='Invoer Parameters'!$D$21 ),'Invoer Parameters'!$D25,0)</f>
        <v>0</v>
      </c>
      <c r="AP9" s="2">
        <f>IF( AND(AP$6&gt;='Invoer Parameters'!$B25,AP$6&lt;='Invoer Parameters'!$D$21 ),'Invoer Parameters'!$D25,0)</f>
        <v>0</v>
      </c>
    </row>
    <row r="10" spans="1:42">
      <c r="A10" s="76" t="s">
        <v>203</v>
      </c>
      <c r="C10" s="2">
        <f>IF( AND(C$6&gt;='Invoer Parameters'!$B26,C$6&lt;='Invoer Parameters'!D$21 ),'Invoer Parameters'!$D26,0)</f>
        <v>0</v>
      </c>
      <c r="D10" s="2">
        <f>IF( AND(D$6&gt;='Invoer Parameters'!$B26,D$6&lt;='Invoer Parameters'!D$21 ),'Invoer Parameters'!$D26,0)</f>
        <v>0</v>
      </c>
      <c r="E10" s="2">
        <f>IF( AND(E$6&gt;='Invoer Parameters'!$B26,E$6&lt;='Invoer Parameters'!$D$21 ),'Invoer Parameters'!$D26,0)</f>
        <v>0</v>
      </c>
      <c r="F10" s="2">
        <f>IF( AND(F$6&gt;='Invoer Parameters'!$B26,F$6&lt;='Invoer Parameters'!$D$21 ),'Invoer Parameters'!$D26,0)</f>
        <v>0</v>
      </c>
      <c r="G10" s="2">
        <f>IF( AND(G$6&gt;='Invoer Parameters'!$B26,G$6&lt;='Invoer Parameters'!$D$21 ),'Invoer Parameters'!$D26,0)</f>
        <v>0</v>
      </c>
      <c r="H10" s="2">
        <f>IF( AND(H$6&gt;='Invoer Parameters'!$B26,H$6&lt;='Invoer Parameters'!$D$21 ),'Invoer Parameters'!$D26,0)</f>
        <v>0</v>
      </c>
      <c r="I10" s="2">
        <f>IF( AND(I$6&gt;='Invoer Parameters'!$B26,I$6&lt;='Invoer Parameters'!$D$21 ),'Invoer Parameters'!$D26,0)</f>
        <v>0</v>
      </c>
      <c r="J10" s="2">
        <f>IF( AND(J$6&gt;='Invoer Parameters'!$B26,J$6&lt;='Invoer Parameters'!$D$21 ),'Invoer Parameters'!$D26,0)</f>
        <v>0</v>
      </c>
      <c r="K10" s="2">
        <f>IF( AND(K$6&gt;='Invoer Parameters'!$B26,K$6&lt;='Invoer Parameters'!$D$21 ),'Invoer Parameters'!$D26,0)</f>
        <v>0</v>
      </c>
      <c r="L10" s="2">
        <f>IF( AND(L$6&gt;='Invoer Parameters'!$B26,L$6&lt;='Invoer Parameters'!$D$21 ),'Invoer Parameters'!$D26,0)</f>
        <v>0</v>
      </c>
      <c r="M10" s="2">
        <f>IF( AND(M$6&gt;='Invoer Parameters'!$B26,M$6&lt;='Invoer Parameters'!$D$21 ),'Invoer Parameters'!$D26,0)</f>
        <v>0</v>
      </c>
      <c r="N10" s="2">
        <f>IF( AND(N$6&gt;='Invoer Parameters'!$B26,N$6&lt;='Invoer Parameters'!$D$21 ),'Invoer Parameters'!$D26,0)</f>
        <v>0</v>
      </c>
      <c r="O10" s="2">
        <f>IF( AND(O$6&gt;='Invoer Parameters'!$B26,O$6&lt;='Invoer Parameters'!$D$21 ),'Invoer Parameters'!$D26,0)</f>
        <v>0</v>
      </c>
      <c r="P10" s="2">
        <f>IF( AND(P$6&gt;='Invoer Parameters'!$B26,P$6&lt;='Invoer Parameters'!$D$21 ),'Invoer Parameters'!$D26,0)</f>
        <v>0</v>
      </c>
      <c r="Q10" s="2">
        <f>IF( AND(Q$6&gt;='Invoer Parameters'!$B26,Q$6&lt;='Invoer Parameters'!$D$21 ),'Invoer Parameters'!$D26,0)</f>
        <v>0</v>
      </c>
      <c r="R10" s="2">
        <f>IF( AND(R$6&gt;='Invoer Parameters'!$B26,R$6&lt;='Invoer Parameters'!$D$21 ),'Invoer Parameters'!$D26,0)</f>
        <v>0</v>
      </c>
      <c r="S10" s="2">
        <f>IF( AND(S$6&gt;='Invoer Parameters'!$B26,S$6&lt;='Invoer Parameters'!$D$21 ),'Invoer Parameters'!$D26,0)</f>
        <v>0</v>
      </c>
      <c r="T10" s="2">
        <f>IF( AND(T$6&gt;='Invoer Parameters'!$B26,T$6&lt;='Invoer Parameters'!$D$21 ),'Invoer Parameters'!$D26,0)</f>
        <v>0</v>
      </c>
      <c r="U10" s="2">
        <f>IF( AND(U$6&gt;='Invoer Parameters'!$B26,U$6&lt;='Invoer Parameters'!$D$21 ),'Invoer Parameters'!$D26,0)</f>
        <v>0</v>
      </c>
      <c r="V10" s="2">
        <f>IF( AND(V$6&gt;='Invoer Parameters'!$B26,V$6&lt;='Invoer Parameters'!$D$21 ),'Invoer Parameters'!$D26,0)</f>
        <v>0</v>
      </c>
      <c r="W10" s="2">
        <f>IF( AND(W$6&gt;='Invoer Parameters'!$B26,W$6&lt;='Invoer Parameters'!$D$21 ),'Invoer Parameters'!$D26,0)</f>
        <v>0</v>
      </c>
      <c r="X10" s="2">
        <f>IF( AND(X$6&gt;='Invoer Parameters'!$B26,X$6&lt;='Invoer Parameters'!$D$21 ),'Invoer Parameters'!$D26,0)</f>
        <v>0</v>
      </c>
      <c r="Y10" s="2">
        <f>IF( AND(Y$6&gt;='Invoer Parameters'!$B26,Y$6&lt;='Invoer Parameters'!$D$21 ),'Invoer Parameters'!$D26,0)</f>
        <v>0</v>
      </c>
      <c r="Z10" s="2">
        <f>IF( AND(Z$6&gt;='Invoer Parameters'!$B26,Z$6&lt;='Invoer Parameters'!$D$21 ),'Invoer Parameters'!$D26,0)</f>
        <v>0</v>
      </c>
      <c r="AA10" s="2">
        <f>IF( AND(AA$6&gt;='Invoer Parameters'!$B26,AA$6&lt;='Invoer Parameters'!$D$21 ),'Invoer Parameters'!$D26,0)</f>
        <v>0</v>
      </c>
      <c r="AB10" s="2">
        <f>IF( AND(AB$6&gt;='Invoer Parameters'!$B26,AB$6&lt;='Invoer Parameters'!$D$21 ),'Invoer Parameters'!$D26,0)</f>
        <v>0</v>
      </c>
      <c r="AC10" s="2">
        <f>IF( AND(AC$6&gt;='Invoer Parameters'!$B26,AC$6&lt;='Invoer Parameters'!$D$21 ),'Invoer Parameters'!$D26,0)</f>
        <v>0</v>
      </c>
      <c r="AD10" s="2">
        <f>IF( AND(AD$6&gt;='Invoer Parameters'!$B26,AD$6&lt;='Invoer Parameters'!$D$21 ),'Invoer Parameters'!$D26,0)</f>
        <v>0</v>
      </c>
      <c r="AE10" s="2">
        <f>IF( AND(AE$6&gt;='Invoer Parameters'!$B26,AE$6&lt;='Invoer Parameters'!$D$21 ),'Invoer Parameters'!$D26,0)</f>
        <v>0</v>
      </c>
      <c r="AF10" s="2">
        <f>IF( AND(AF$6&gt;='Invoer Parameters'!$B26,AF$6&lt;='Invoer Parameters'!$D$21 ),'Invoer Parameters'!$D26,0)</f>
        <v>0</v>
      </c>
      <c r="AG10" s="2">
        <f>IF( AND(AG$6&gt;='Invoer Parameters'!$B26,AG$6&lt;='Invoer Parameters'!$D$21 ),'Invoer Parameters'!$D26,0)</f>
        <v>0</v>
      </c>
      <c r="AH10" s="2">
        <f>IF( AND(AH$6&gt;='Invoer Parameters'!$B26,AH$6&lt;='Invoer Parameters'!$D$21 ),'Invoer Parameters'!$D26,0)</f>
        <v>0</v>
      </c>
      <c r="AI10" s="2">
        <f>IF( AND(AI$6&gt;='Invoer Parameters'!$B26,AI$6&lt;='Invoer Parameters'!$D$21 ),'Invoer Parameters'!$D26,0)</f>
        <v>0</v>
      </c>
      <c r="AJ10" s="2">
        <f>IF( AND(AJ$6&gt;='Invoer Parameters'!$B26,AJ$6&lt;='Invoer Parameters'!$D$21 ),'Invoer Parameters'!$D26,0)</f>
        <v>0</v>
      </c>
      <c r="AK10" s="2">
        <f>IF( AND(AK$6&gt;='Invoer Parameters'!$B26,AK$6&lt;='Invoer Parameters'!$D$21 ),'Invoer Parameters'!$D26,0)</f>
        <v>0</v>
      </c>
      <c r="AL10" s="2">
        <f>IF( AND(AL$6&gt;='Invoer Parameters'!$B26,AL$6&lt;='Invoer Parameters'!$D$21 ),'Invoer Parameters'!$D26,0)</f>
        <v>0</v>
      </c>
      <c r="AM10" s="2">
        <f>IF( AND(AM$6&gt;='Invoer Parameters'!$B26,AM$6&lt;='Invoer Parameters'!$D$21 ),'Invoer Parameters'!$D26,0)</f>
        <v>0</v>
      </c>
      <c r="AN10" s="2">
        <f>IF( AND(AN$6&gt;='Invoer Parameters'!$B26,AN$6&lt;='Invoer Parameters'!$D$21 ),'Invoer Parameters'!$D26,0)</f>
        <v>0</v>
      </c>
      <c r="AO10" s="2">
        <f>IF( AND(AO$6&gt;='Invoer Parameters'!$B26,AO$6&lt;='Invoer Parameters'!$D$21 ),'Invoer Parameters'!$D26,0)</f>
        <v>0</v>
      </c>
      <c r="AP10" s="2">
        <f>IF( AND(AP$6&gt;='Invoer Parameters'!$B26,AP$6&lt;='Invoer Parameters'!$D$21 ),'Invoer Parameters'!$D26,0)</f>
        <v>0</v>
      </c>
    </row>
    <row r="11" spans="1:42">
      <c r="A11" s="76" t="s">
        <v>204</v>
      </c>
      <c r="C11" s="2">
        <f>IF( AND(C$6&gt;='Invoer Parameters'!$B28,C$6&lt;='Invoer Parameters'!D$21 ),'Invoer Parameters'!$D28,0)</f>
        <v>0</v>
      </c>
      <c r="D11" s="2">
        <f>IF( AND(D$6&gt;='Invoer Parameters'!$B28,D$6&lt;='Invoer Parameters'!D$21 ),'Invoer Parameters'!$D28,0)</f>
        <v>0</v>
      </c>
      <c r="E11" s="2">
        <f>IF( AND(E$6&gt;='Invoer Parameters'!$B28,E$6&lt;='Invoer Parameters'!$D$21 ),'Invoer Parameters'!$D28,0)</f>
        <v>0</v>
      </c>
      <c r="F11" s="2">
        <f>IF( AND(F$6&gt;='Invoer Parameters'!$B28,F$6&lt;='Invoer Parameters'!$D$21 ),'Invoer Parameters'!$D28,0)</f>
        <v>0</v>
      </c>
      <c r="G11" s="2">
        <f>IF( AND(G$6&gt;='Invoer Parameters'!$B28,G$6&lt;='Invoer Parameters'!$D$21 ),'Invoer Parameters'!$D28,0)</f>
        <v>0</v>
      </c>
      <c r="H11" s="2">
        <f>IF( AND(H$6&gt;='Invoer Parameters'!$B28,H$6&lt;='Invoer Parameters'!$D$21 ),'Invoer Parameters'!$D28,0)</f>
        <v>0</v>
      </c>
      <c r="I11" s="2">
        <f>IF( AND(I$6&gt;='Invoer Parameters'!$B28,I$6&lt;='Invoer Parameters'!$D$21 ),'Invoer Parameters'!$D28,0)</f>
        <v>0</v>
      </c>
      <c r="J11" s="2">
        <f>IF( AND(J$6&gt;='Invoer Parameters'!$B28,J$6&lt;='Invoer Parameters'!$D$21 ),'Invoer Parameters'!$D28,0)</f>
        <v>0</v>
      </c>
      <c r="K11" s="2">
        <f>IF( AND(K$6&gt;='Invoer Parameters'!$B28,K$6&lt;='Invoer Parameters'!$D$21 ),'Invoer Parameters'!$D28,0)</f>
        <v>0</v>
      </c>
      <c r="L11" s="2">
        <f>IF( AND(L$6&gt;='Invoer Parameters'!$B28,L$6&lt;='Invoer Parameters'!$D$21 ),'Invoer Parameters'!$D28,0)</f>
        <v>0</v>
      </c>
      <c r="M11" s="2">
        <f>IF( AND(M$6&gt;='Invoer Parameters'!$B28,M$6&lt;='Invoer Parameters'!$D$21 ),'Invoer Parameters'!$D28,0)</f>
        <v>0</v>
      </c>
      <c r="N11" s="2">
        <f>IF( AND(N$6&gt;='Invoer Parameters'!$B28,N$6&lt;='Invoer Parameters'!$D$21 ),'Invoer Parameters'!$D28,0)</f>
        <v>0</v>
      </c>
      <c r="O11" s="2">
        <f>IF( AND(O$6&gt;='Invoer Parameters'!$B28,O$6&lt;='Invoer Parameters'!$D$21 ),'Invoer Parameters'!$D28,0)</f>
        <v>0</v>
      </c>
      <c r="P11" s="2">
        <f>IF( AND(P$6&gt;='Invoer Parameters'!$B28,P$6&lt;='Invoer Parameters'!$D$21 ),'Invoer Parameters'!$D28,0)</f>
        <v>0</v>
      </c>
      <c r="Q11" s="2">
        <f>IF( AND(Q$6&gt;='Invoer Parameters'!$B28,Q$6&lt;='Invoer Parameters'!$D$21 ),'Invoer Parameters'!$D28,0)</f>
        <v>0</v>
      </c>
      <c r="R11" s="2">
        <f>IF( AND(R$6&gt;='Invoer Parameters'!$B28,R$6&lt;='Invoer Parameters'!$D$21 ),'Invoer Parameters'!$D28,0)</f>
        <v>0</v>
      </c>
      <c r="S11" s="2">
        <f>IF( AND(S$6&gt;='Invoer Parameters'!$B28,S$6&lt;='Invoer Parameters'!$D$21 ),'Invoer Parameters'!$D28,0)</f>
        <v>0</v>
      </c>
      <c r="T11" s="2">
        <f>IF( AND(T$6&gt;='Invoer Parameters'!$B28,T$6&lt;='Invoer Parameters'!$D$21 ),'Invoer Parameters'!$D28,0)</f>
        <v>0</v>
      </c>
      <c r="U11" s="2">
        <f>IF( AND(U$6&gt;='Invoer Parameters'!$B28,U$6&lt;='Invoer Parameters'!$D$21 ),'Invoer Parameters'!$D28,0)</f>
        <v>0</v>
      </c>
      <c r="V11" s="2">
        <f>IF( AND(V$6&gt;='Invoer Parameters'!$B28,V$6&lt;='Invoer Parameters'!$D$21 ),'Invoer Parameters'!$D28,0)</f>
        <v>0</v>
      </c>
      <c r="W11" s="2">
        <f>IF( AND(W$6&gt;='Invoer Parameters'!$B28,W$6&lt;='Invoer Parameters'!$D$21 ),'Invoer Parameters'!$D28,0)</f>
        <v>0</v>
      </c>
      <c r="X11" s="2">
        <f>IF( AND(X$6&gt;='Invoer Parameters'!$B28,X$6&lt;='Invoer Parameters'!$D$21 ),'Invoer Parameters'!$D28,0)</f>
        <v>0</v>
      </c>
      <c r="Y11" s="2">
        <f>IF( AND(Y$6&gt;='Invoer Parameters'!$B28,Y$6&lt;='Invoer Parameters'!$D$21 ),'Invoer Parameters'!$D28,0)</f>
        <v>0</v>
      </c>
      <c r="Z11" s="2">
        <f>IF( AND(Z$6&gt;='Invoer Parameters'!$B28,Z$6&lt;='Invoer Parameters'!$D$21 ),'Invoer Parameters'!$D28,0)</f>
        <v>0</v>
      </c>
      <c r="AA11" s="2">
        <f>IF( AND(AA$6&gt;='Invoer Parameters'!$B28,AA$6&lt;='Invoer Parameters'!$D$21 ),'Invoer Parameters'!$D28,0)</f>
        <v>0</v>
      </c>
      <c r="AB11" s="2">
        <f>IF( AND(AB$6&gt;='Invoer Parameters'!$B28,AB$6&lt;='Invoer Parameters'!$D$21 ),'Invoer Parameters'!$D28,0)</f>
        <v>0</v>
      </c>
      <c r="AC11" s="2">
        <f>IF( AND(AC$6&gt;='Invoer Parameters'!$B28,AC$6&lt;='Invoer Parameters'!$D$21 ),'Invoer Parameters'!$D28,0)</f>
        <v>0</v>
      </c>
      <c r="AD11" s="2">
        <f>IF( AND(AD$6&gt;='Invoer Parameters'!$B28,AD$6&lt;='Invoer Parameters'!$D$21 ),'Invoer Parameters'!$D28,0)</f>
        <v>0</v>
      </c>
      <c r="AE11" s="2">
        <f>IF( AND(AE$6&gt;='Invoer Parameters'!$B28,AE$6&lt;='Invoer Parameters'!$D$21 ),'Invoer Parameters'!$D28,0)</f>
        <v>0</v>
      </c>
      <c r="AF11" s="2">
        <f>IF( AND(AF$6&gt;='Invoer Parameters'!$B28,AF$6&lt;='Invoer Parameters'!$D$21 ),'Invoer Parameters'!$D28,0)</f>
        <v>0</v>
      </c>
      <c r="AG11" s="2">
        <f>IF( AND(AG$6&gt;='Invoer Parameters'!$B28,AG$6&lt;='Invoer Parameters'!$D$21 ),'Invoer Parameters'!$D28,0)</f>
        <v>0</v>
      </c>
      <c r="AH11" s="2">
        <f>IF( AND(AH$6&gt;='Invoer Parameters'!$B28,AH$6&lt;='Invoer Parameters'!$D$21 ),'Invoer Parameters'!$D28,0)</f>
        <v>0</v>
      </c>
      <c r="AI11" s="2">
        <f>IF( AND(AI$6&gt;='Invoer Parameters'!$B28,AI$6&lt;='Invoer Parameters'!$D$21 ),'Invoer Parameters'!$D28,0)</f>
        <v>0</v>
      </c>
      <c r="AJ11" s="2">
        <f>IF( AND(AJ$6&gt;='Invoer Parameters'!$B28,AJ$6&lt;='Invoer Parameters'!$D$21 ),'Invoer Parameters'!$D28,0)</f>
        <v>0</v>
      </c>
      <c r="AK11" s="2">
        <f>IF( AND(AK$6&gt;='Invoer Parameters'!$B28,AK$6&lt;='Invoer Parameters'!$D$21 ),'Invoer Parameters'!$D28,0)</f>
        <v>0</v>
      </c>
      <c r="AL11" s="2">
        <f>IF( AND(AL$6&gt;='Invoer Parameters'!$B28,AL$6&lt;='Invoer Parameters'!$D$21 ),'Invoer Parameters'!$D28,0)</f>
        <v>0</v>
      </c>
      <c r="AM11" s="2">
        <f>IF( AND(AM$6&gt;='Invoer Parameters'!$B28,AM$6&lt;='Invoer Parameters'!$D$21 ),'Invoer Parameters'!$D28,0)</f>
        <v>0</v>
      </c>
      <c r="AN11" s="2">
        <f>IF( AND(AN$6&gt;='Invoer Parameters'!$B28,AN$6&lt;='Invoer Parameters'!$D$21 ),'Invoer Parameters'!$D28,0)</f>
        <v>0</v>
      </c>
      <c r="AO11" s="2">
        <f>IF( AND(AO$6&gt;='Invoer Parameters'!$B28,AO$6&lt;='Invoer Parameters'!$D$21 ),'Invoer Parameters'!$D28,0)</f>
        <v>0</v>
      </c>
      <c r="AP11" s="2">
        <f>IF( AND(AP$6&gt;='Invoer Parameters'!$B28,AP$6&lt;='Invoer Parameters'!$D$21 ),'Invoer Parameters'!$D28,0)</f>
        <v>0</v>
      </c>
    </row>
    <row r="12" spans="1:42">
      <c r="C12" s="2">
        <f>IF( AND(C$6&gt;='Invoer Parameters'!$B76,C$6&lt;='Invoer Parameters'!$F76 ),'Invoer Parameters'!$E76,0)</f>
        <v>0</v>
      </c>
      <c r="D12" s="2">
        <f>IF( AND(D$6&gt;='Invoer Parameters'!$B76,D$6&lt;='Invoer Parameters'!$F76 ),'Invoer Parameters'!$E76,0)</f>
        <v>0</v>
      </c>
      <c r="E12" s="2">
        <f>IF( AND(E$6&gt;='Invoer Parameters'!$B76,E$6&lt;='Invoer Parameters'!$F76 ),'Invoer Parameters'!$E76,0)</f>
        <v>0</v>
      </c>
      <c r="F12" s="2">
        <f>IF( AND(F$6&gt;='Invoer Parameters'!$B76,F$6&lt;='Invoer Parameters'!$F76 ),'Invoer Parameters'!$E76,0)</f>
        <v>0</v>
      </c>
      <c r="G12" s="2">
        <f>IF( AND(G$6&gt;='Invoer Parameters'!$B76,G$6&lt;='Invoer Parameters'!$F76 ),'Invoer Parameters'!$E76,0)</f>
        <v>0</v>
      </c>
      <c r="H12" s="2">
        <f>IF( AND(H$6&gt;='Invoer Parameters'!$B76,H$6&lt;='Invoer Parameters'!$F76 ),'Invoer Parameters'!$E76,0)</f>
        <v>0</v>
      </c>
      <c r="I12" s="2">
        <f>IF( AND(I$6&gt;='Invoer Parameters'!$B76,I$6&lt;='Invoer Parameters'!$F76 ),'Invoer Parameters'!$E76,0)</f>
        <v>0</v>
      </c>
      <c r="J12" s="2">
        <f>IF( AND(J$6&gt;='Invoer Parameters'!$B76,J$6&lt;='Invoer Parameters'!$F76 ),'Invoer Parameters'!$E76,0)</f>
        <v>0</v>
      </c>
      <c r="K12" s="2">
        <f>IF( AND(K$6&gt;='Invoer Parameters'!$B76,K$6&lt;='Invoer Parameters'!$F76 ),'Invoer Parameters'!$E76,0)</f>
        <v>0</v>
      </c>
      <c r="L12" s="2">
        <f>IF( AND(L$6&gt;='Invoer Parameters'!$B76,L$6&lt;='Invoer Parameters'!$F76 ),'Invoer Parameters'!$E76,0)</f>
        <v>0</v>
      </c>
      <c r="M12" s="2">
        <f>IF( AND(M$6&gt;='Invoer Parameters'!$B76,M$6&lt;='Invoer Parameters'!$F76 ),'Invoer Parameters'!$E76,0)</f>
        <v>0</v>
      </c>
      <c r="N12" s="2">
        <f>IF( AND(N$6&gt;='Invoer Parameters'!$B76,N$6&lt;='Invoer Parameters'!$F76 ),'Invoer Parameters'!$E76,0)</f>
        <v>0</v>
      </c>
      <c r="O12" s="2">
        <f>IF( AND(O$6&gt;='Invoer Parameters'!$B76,O$6&lt;='Invoer Parameters'!$F76 ),'Invoer Parameters'!$E76,0)</f>
        <v>0</v>
      </c>
      <c r="P12" s="2">
        <f>IF( AND(P$6&gt;='Invoer Parameters'!$B76,P$6&lt;='Invoer Parameters'!$F76 ),'Invoer Parameters'!$E76,0)</f>
        <v>0</v>
      </c>
      <c r="Q12" s="2">
        <f>IF( AND(Q$6&gt;='Invoer Parameters'!$B76,Q$6&lt;='Invoer Parameters'!$F76 ),'Invoer Parameters'!$E76,0)</f>
        <v>0</v>
      </c>
      <c r="R12" s="2">
        <f>IF( AND(R$6&gt;='Invoer Parameters'!$B76,R$6&lt;='Invoer Parameters'!$F76 ),'Invoer Parameters'!$E76,0)</f>
        <v>0</v>
      </c>
      <c r="S12" s="2">
        <f>IF( AND(S$6&gt;='Invoer Parameters'!$B76,S$6&lt;='Invoer Parameters'!$F76 ),'Invoer Parameters'!$E76,0)</f>
        <v>0</v>
      </c>
      <c r="T12" s="2">
        <f>IF( AND(T$6&gt;='Invoer Parameters'!$B76,T$6&lt;='Invoer Parameters'!$F76 ),'Invoer Parameters'!$E76,0)</f>
        <v>0</v>
      </c>
      <c r="U12" s="2">
        <f>IF( AND(U$6&gt;='Invoer Parameters'!$B76,U$6&lt;='Invoer Parameters'!$F76 ),'Invoer Parameters'!$E76,0)</f>
        <v>0</v>
      </c>
      <c r="V12" s="2">
        <f>IF( AND(V$6&gt;='Invoer Parameters'!$B76,V$6&lt;='Invoer Parameters'!$F76 ),'Invoer Parameters'!$E76,0)</f>
        <v>0</v>
      </c>
      <c r="W12" s="2">
        <f>IF( AND(W$6&gt;='Invoer Parameters'!$B76,W$6&lt;='Invoer Parameters'!$F76 ),'Invoer Parameters'!$E76,0)</f>
        <v>0</v>
      </c>
      <c r="X12" s="2">
        <f>IF( AND(X$6&gt;='Invoer Parameters'!$B76,X$6&lt;='Invoer Parameters'!$F76 ),'Invoer Parameters'!$E76,0)</f>
        <v>0</v>
      </c>
      <c r="Y12" s="2">
        <f>IF( AND(Y$6&gt;='Invoer Parameters'!$B76,Y$6&lt;='Invoer Parameters'!$F76 ),'Invoer Parameters'!$E76,0)</f>
        <v>0</v>
      </c>
      <c r="Z12" s="2">
        <f>IF( AND(Z$6&gt;='Invoer Parameters'!$B76,Z$6&lt;='Invoer Parameters'!$F76 ),'Invoer Parameters'!$E76,0)</f>
        <v>0</v>
      </c>
      <c r="AA12" s="2">
        <f>IF( AND(AA$6&gt;='Invoer Parameters'!$B76,AA$6&lt;='Invoer Parameters'!$F76 ),'Invoer Parameters'!$E76,0)</f>
        <v>0</v>
      </c>
      <c r="AB12" s="2">
        <f>IF( AND(AB$6&gt;='Invoer Parameters'!$B76,AB$6&lt;='Invoer Parameters'!$F76 ),'Invoer Parameters'!$E76,0)</f>
        <v>0</v>
      </c>
      <c r="AC12" s="2">
        <f>IF( AND(AC$6&gt;='Invoer Parameters'!$B76,AC$6&lt;='Invoer Parameters'!$F76 ),'Invoer Parameters'!$E76,0)</f>
        <v>0</v>
      </c>
      <c r="AD12" s="2">
        <f>IF( AND(AD$6&gt;='Invoer Parameters'!$B76,AD$6&lt;='Invoer Parameters'!$F76 ),'Invoer Parameters'!$E76,0)</f>
        <v>0</v>
      </c>
      <c r="AE12" s="2">
        <f>IF( AND(AE$6&gt;='Invoer Parameters'!$B76,AE$6&lt;='Invoer Parameters'!$F76 ),'Invoer Parameters'!$E76,0)</f>
        <v>0</v>
      </c>
      <c r="AF12" s="2">
        <f>IF( AND(AF$6&gt;='Invoer Parameters'!$B76,AF$6&lt;='Invoer Parameters'!$F76 ),'Invoer Parameters'!$E76,0)</f>
        <v>0</v>
      </c>
      <c r="AG12" s="2">
        <f>IF( AND(AG$6&gt;='Invoer Parameters'!$B76,AG$6&lt;='Invoer Parameters'!$F76 ),'Invoer Parameters'!$E76,0)</f>
        <v>0</v>
      </c>
      <c r="AH12" s="2">
        <f>IF( AND(AH$6&gt;='Invoer Parameters'!$B76,AH$6&lt;='Invoer Parameters'!$F76 ),'Invoer Parameters'!$E76,0)</f>
        <v>0</v>
      </c>
      <c r="AI12" s="2">
        <f>IF( AND(AI$6&gt;='Invoer Parameters'!$B76,AI$6&lt;='Invoer Parameters'!$F76 ),'Invoer Parameters'!$E76,0)</f>
        <v>0</v>
      </c>
      <c r="AJ12" s="2">
        <f>IF( AND(AJ$6&gt;='Invoer Parameters'!$B76,AJ$6&lt;='Invoer Parameters'!$F76 ),'Invoer Parameters'!$E76,0)</f>
        <v>0</v>
      </c>
      <c r="AK12" s="2">
        <f>IF( AND(AK$6&gt;='Invoer Parameters'!$B76,AK$6&lt;='Invoer Parameters'!$F76 ),'Invoer Parameters'!$E76,0)</f>
        <v>0</v>
      </c>
      <c r="AL12" s="2">
        <f>IF( AND(AL$6&gt;='Invoer Parameters'!$B76,AL$6&lt;='Invoer Parameters'!$F76 ),'Invoer Parameters'!$E76,0)</f>
        <v>0</v>
      </c>
      <c r="AM12" s="2">
        <f>IF( AND(AM$6&gt;='Invoer Parameters'!$B76,AM$6&lt;='Invoer Parameters'!$F76 ),'Invoer Parameters'!$E76,0)</f>
        <v>0</v>
      </c>
      <c r="AN12" s="2">
        <f>IF( AND(AN$6&gt;='Invoer Parameters'!$B76,AN$6&lt;='Invoer Parameters'!$F76 ),'Invoer Parameters'!$E76,0)</f>
        <v>0</v>
      </c>
      <c r="AO12" s="2">
        <f>IF( AND(AO$6&gt;='Invoer Parameters'!$B76,AO$6&lt;='Invoer Parameters'!$F76 ),'Invoer Parameters'!$E76,0)</f>
        <v>0</v>
      </c>
      <c r="AP12" s="2">
        <f>IF( AND(AP$6&gt;='Invoer Parameters'!$B76,AP$6&lt;='Invoer Parameters'!$F76 ),'Invoer Parameters'!$E76,0)</f>
        <v>0</v>
      </c>
    </row>
    <row r="13" spans="1:42">
      <c r="A13" s="1" t="s">
        <v>205</v>
      </c>
      <c r="C13" s="2">
        <f>SUM(C9:C12)</f>
        <v>0</v>
      </c>
      <c r="D13" s="2">
        <f t="shared" ref="D13:AB13" si="16">SUM(D9:D12)</f>
        <v>0</v>
      </c>
      <c r="E13" s="2">
        <f t="shared" si="16"/>
        <v>0</v>
      </c>
      <c r="F13" s="2">
        <f t="shared" si="16"/>
        <v>0</v>
      </c>
      <c r="G13" s="2">
        <f t="shared" si="16"/>
        <v>0</v>
      </c>
      <c r="H13" s="2">
        <f t="shared" si="16"/>
        <v>0</v>
      </c>
      <c r="I13" s="2">
        <f t="shared" si="16"/>
        <v>0</v>
      </c>
      <c r="J13" s="2">
        <f t="shared" si="16"/>
        <v>0</v>
      </c>
      <c r="K13" s="2">
        <f t="shared" si="16"/>
        <v>0</v>
      </c>
      <c r="L13" s="2">
        <f t="shared" si="16"/>
        <v>0</v>
      </c>
      <c r="M13" s="2">
        <f t="shared" si="16"/>
        <v>0</v>
      </c>
      <c r="N13" s="2">
        <f t="shared" si="16"/>
        <v>0</v>
      </c>
      <c r="O13" s="2">
        <f t="shared" si="16"/>
        <v>0</v>
      </c>
      <c r="P13" s="2">
        <f t="shared" si="16"/>
        <v>0</v>
      </c>
      <c r="Q13" s="2">
        <f t="shared" si="16"/>
        <v>0</v>
      </c>
      <c r="R13" s="2">
        <f t="shared" si="16"/>
        <v>0</v>
      </c>
      <c r="S13" s="2">
        <f t="shared" si="16"/>
        <v>0</v>
      </c>
      <c r="T13" s="2">
        <f t="shared" si="16"/>
        <v>0</v>
      </c>
      <c r="U13" s="2">
        <f t="shared" si="16"/>
        <v>0</v>
      </c>
      <c r="V13" s="2">
        <f t="shared" si="16"/>
        <v>0</v>
      </c>
      <c r="W13" s="2">
        <f t="shared" si="16"/>
        <v>0</v>
      </c>
      <c r="X13" s="2">
        <f t="shared" si="16"/>
        <v>0</v>
      </c>
      <c r="Y13" s="2">
        <f t="shared" si="16"/>
        <v>0</v>
      </c>
      <c r="Z13" s="2">
        <f t="shared" si="16"/>
        <v>0</v>
      </c>
      <c r="AA13" s="2">
        <f t="shared" si="16"/>
        <v>0</v>
      </c>
      <c r="AB13" s="2">
        <f t="shared" si="16"/>
        <v>0</v>
      </c>
      <c r="AC13" s="2">
        <f t="shared" ref="AC13:AF13" si="17">SUM(AC9:AC12)</f>
        <v>0</v>
      </c>
      <c r="AD13" s="2">
        <f t="shared" si="17"/>
        <v>0</v>
      </c>
      <c r="AE13" s="2">
        <f t="shared" si="17"/>
        <v>0</v>
      </c>
      <c r="AF13" s="2">
        <f t="shared" si="17"/>
        <v>0</v>
      </c>
      <c r="AG13" s="2">
        <f t="shared" ref="AG13:AK13" si="18">SUM(AG9:AG12)</f>
        <v>0</v>
      </c>
      <c r="AH13" s="2">
        <f t="shared" si="18"/>
        <v>0</v>
      </c>
      <c r="AI13" s="2">
        <f t="shared" si="18"/>
        <v>0</v>
      </c>
      <c r="AJ13" s="2">
        <f t="shared" si="18"/>
        <v>0</v>
      </c>
      <c r="AK13" s="2">
        <f t="shared" si="18"/>
        <v>0</v>
      </c>
      <c r="AL13" s="2">
        <f t="shared" ref="AL13:AN13" si="19">SUM(AL9:AL12)</f>
        <v>0</v>
      </c>
      <c r="AM13" s="2">
        <f t="shared" si="19"/>
        <v>0</v>
      </c>
      <c r="AN13" s="2">
        <f t="shared" si="19"/>
        <v>0</v>
      </c>
      <c r="AO13" s="2">
        <f t="shared" ref="AO13:AP13" si="20">SUM(AO9:AO12)</f>
        <v>0</v>
      </c>
      <c r="AP13" s="2">
        <f t="shared" si="20"/>
        <v>0</v>
      </c>
    </row>
    <row r="14" spans="1:4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row>
    <row r="15" spans="1:42">
      <c r="A15" s="1" t="s">
        <v>206</v>
      </c>
      <c r="C15" s="63">
        <f>'Invoer Parameters'!$D$59</f>
        <v>0</v>
      </c>
      <c r="D15" s="63">
        <f>C15+C15*'Invoer Parameters'!$D$60</f>
        <v>0</v>
      </c>
      <c r="E15" s="63">
        <f>D15+D15*'Invoer Parameters'!$D$60</f>
        <v>0</v>
      </c>
      <c r="F15" s="63">
        <f>E15+E15*'Invoer Parameters'!$D$60</f>
        <v>0</v>
      </c>
      <c r="G15" s="63">
        <f>F15+F15*'Invoer Parameters'!$D$60</f>
        <v>0</v>
      </c>
      <c r="H15" s="63">
        <f>G15+G15*'Invoer Parameters'!$D$60</f>
        <v>0</v>
      </c>
      <c r="I15" s="63">
        <f>H15+H15*'Invoer Parameters'!$D$60</f>
        <v>0</v>
      </c>
      <c r="J15" s="63">
        <f>I15+I15*'Invoer Parameters'!$D$60</f>
        <v>0</v>
      </c>
      <c r="K15" s="63">
        <f>J15+J15*'Invoer Parameters'!$D$60</f>
        <v>0</v>
      </c>
      <c r="L15" s="63">
        <f>K15+K15*'Invoer Parameters'!$D$60</f>
        <v>0</v>
      </c>
      <c r="M15" s="63">
        <f>L15+L15*'Invoer Parameters'!$D$60</f>
        <v>0</v>
      </c>
      <c r="N15" s="63">
        <f>M15+M15*'Invoer Parameters'!$D$60</f>
        <v>0</v>
      </c>
      <c r="O15" s="63">
        <f>N15+N15*'Invoer Parameters'!$D$60</f>
        <v>0</v>
      </c>
      <c r="P15" s="63">
        <f>O15+O15*'Invoer Parameters'!$D$60</f>
        <v>0</v>
      </c>
      <c r="Q15" s="63">
        <f>P15+P15*'Invoer Parameters'!$D$60</f>
        <v>0</v>
      </c>
      <c r="R15" s="63">
        <f>Q15+Q15*'Invoer Parameters'!$D$60</f>
        <v>0</v>
      </c>
      <c r="S15" s="63">
        <f>R15+R15*'Invoer Parameters'!$D$60</f>
        <v>0</v>
      </c>
      <c r="T15" s="63">
        <f>S15+S15*'Invoer Parameters'!$D$60</f>
        <v>0</v>
      </c>
      <c r="U15" s="63">
        <f>T15+T15*'Invoer Parameters'!$D$60</f>
        <v>0</v>
      </c>
      <c r="V15" s="63">
        <f>U15+U15*'Invoer Parameters'!$D$60</f>
        <v>0</v>
      </c>
      <c r="W15" s="63">
        <f>V15+V15*'Invoer Parameters'!$D$60</f>
        <v>0</v>
      </c>
      <c r="X15" s="63">
        <f>W15+W15*'Invoer Parameters'!$D$60</f>
        <v>0</v>
      </c>
      <c r="Y15" s="63">
        <f>X15+X15*'Invoer Parameters'!$D$60</f>
        <v>0</v>
      </c>
      <c r="Z15" s="63">
        <f>Y15+Y15*'Invoer Parameters'!$D$60</f>
        <v>0</v>
      </c>
      <c r="AA15" s="63">
        <f>Z15+Z15*'Invoer Parameters'!$D$60</f>
        <v>0</v>
      </c>
      <c r="AB15" s="63">
        <f>AA15+AA15*'Invoer Parameters'!$D$60</f>
        <v>0</v>
      </c>
      <c r="AC15" s="63">
        <f>AB15+AB15*'Invoer Parameters'!$D$60</f>
        <v>0</v>
      </c>
      <c r="AD15" s="63">
        <f>AC15+AC15*'Invoer Parameters'!$D$60</f>
        <v>0</v>
      </c>
      <c r="AE15" s="63">
        <f>AD15+AD15*'Invoer Parameters'!$D$60</f>
        <v>0</v>
      </c>
      <c r="AF15" s="63">
        <f>AE15+AE15*'Invoer Parameters'!$D$60</f>
        <v>0</v>
      </c>
      <c r="AG15" s="63">
        <f>AF15+AF15*'Invoer Parameters'!$D$60</f>
        <v>0</v>
      </c>
      <c r="AH15" s="63">
        <f>AG15+AG15*'Invoer Parameters'!$D$60</f>
        <v>0</v>
      </c>
      <c r="AI15" s="63">
        <f>AH15+AH15*'Invoer Parameters'!$D$60</f>
        <v>0</v>
      </c>
      <c r="AJ15" s="63">
        <f>AI15+AI15*'Invoer Parameters'!$D$60</f>
        <v>0</v>
      </c>
      <c r="AK15" s="63">
        <f>AJ15+AJ15*'Invoer Parameters'!$D$60</f>
        <v>0</v>
      </c>
      <c r="AL15" s="63">
        <f>AK15+AK15*'Invoer Parameters'!$D$60</f>
        <v>0</v>
      </c>
      <c r="AM15" s="63">
        <f>AL15+AL15*'Invoer Parameters'!$D$60</f>
        <v>0</v>
      </c>
      <c r="AN15" s="63">
        <f>AM15+AM15*'Invoer Parameters'!$D$60</f>
        <v>0</v>
      </c>
      <c r="AO15" s="63">
        <f>AN15+AN15*'Invoer Parameters'!$D$60</f>
        <v>0</v>
      </c>
      <c r="AP15" s="63">
        <f>AO15+AO15*'Invoer Parameters'!$D$60</f>
        <v>0</v>
      </c>
    </row>
    <row r="16" spans="1:42">
      <c r="A16" s="1" t="s">
        <v>207</v>
      </c>
      <c r="B16" s="62">
        <f>SUM(C16:AG16)</f>
        <v>0</v>
      </c>
      <c r="C16" s="62">
        <f>C15*C13</f>
        <v>0</v>
      </c>
      <c r="D16" s="62">
        <f t="shared" ref="D16:AB16" si="21">D15*D13</f>
        <v>0</v>
      </c>
      <c r="E16" s="62">
        <f t="shared" si="21"/>
        <v>0</v>
      </c>
      <c r="F16" s="62">
        <f t="shared" si="21"/>
        <v>0</v>
      </c>
      <c r="G16" s="62">
        <f t="shared" si="21"/>
        <v>0</v>
      </c>
      <c r="H16" s="62">
        <f t="shared" si="21"/>
        <v>0</v>
      </c>
      <c r="I16" s="62">
        <f t="shared" si="21"/>
        <v>0</v>
      </c>
      <c r="J16" s="62">
        <f t="shared" si="21"/>
        <v>0</v>
      </c>
      <c r="K16" s="62">
        <f t="shared" si="21"/>
        <v>0</v>
      </c>
      <c r="L16" s="62">
        <f t="shared" si="21"/>
        <v>0</v>
      </c>
      <c r="M16" s="62">
        <f t="shared" si="21"/>
        <v>0</v>
      </c>
      <c r="N16" s="62">
        <f t="shared" si="21"/>
        <v>0</v>
      </c>
      <c r="O16" s="62">
        <f t="shared" si="21"/>
        <v>0</v>
      </c>
      <c r="P16" s="62">
        <f t="shared" si="21"/>
        <v>0</v>
      </c>
      <c r="Q16" s="62">
        <f t="shared" si="21"/>
        <v>0</v>
      </c>
      <c r="R16" s="62">
        <f t="shared" si="21"/>
        <v>0</v>
      </c>
      <c r="S16" s="62">
        <f t="shared" si="21"/>
        <v>0</v>
      </c>
      <c r="T16" s="62">
        <f t="shared" si="21"/>
        <v>0</v>
      </c>
      <c r="U16" s="62">
        <f t="shared" si="21"/>
        <v>0</v>
      </c>
      <c r="V16" s="62">
        <f t="shared" si="21"/>
        <v>0</v>
      </c>
      <c r="W16" s="62">
        <f t="shared" si="21"/>
        <v>0</v>
      </c>
      <c r="X16" s="62">
        <f t="shared" si="21"/>
        <v>0</v>
      </c>
      <c r="Y16" s="62">
        <f t="shared" si="21"/>
        <v>0</v>
      </c>
      <c r="Z16" s="62">
        <f t="shared" si="21"/>
        <v>0</v>
      </c>
      <c r="AA16" s="62">
        <f t="shared" si="21"/>
        <v>0</v>
      </c>
      <c r="AB16" s="62">
        <f t="shared" si="21"/>
        <v>0</v>
      </c>
      <c r="AC16" s="62">
        <f t="shared" ref="AC16:AF16" si="22">AC15*AC13</f>
        <v>0</v>
      </c>
      <c r="AD16" s="62">
        <f t="shared" si="22"/>
        <v>0</v>
      </c>
      <c r="AE16" s="62">
        <f t="shared" si="22"/>
        <v>0</v>
      </c>
      <c r="AF16" s="62">
        <f t="shared" si="22"/>
        <v>0</v>
      </c>
      <c r="AG16" s="62">
        <f t="shared" ref="AG16:AK16" si="23">AG15*AG13</f>
        <v>0</v>
      </c>
      <c r="AH16" s="62">
        <f t="shared" si="23"/>
        <v>0</v>
      </c>
      <c r="AI16" s="62">
        <f t="shared" si="23"/>
        <v>0</v>
      </c>
      <c r="AJ16" s="62">
        <f t="shared" si="23"/>
        <v>0</v>
      </c>
      <c r="AK16" s="62">
        <f t="shared" si="23"/>
        <v>0</v>
      </c>
      <c r="AL16" s="62">
        <f t="shared" ref="AL16:AN16" si="24">AL15*AL13</f>
        <v>0</v>
      </c>
      <c r="AM16" s="62">
        <f t="shared" si="24"/>
        <v>0</v>
      </c>
      <c r="AN16" s="62">
        <f t="shared" si="24"/>
        <v>0</v>
      </c>
      <c r="AO16" s="62">
        <f t="shared" ref="AO16:AP16" si="25">AO15*AO13</f>
        <v>0</v>
      </c>
      <c r="AP16" s="62">
        <f t="shared" si="25"/>
        <v>0</v>
      </c>
    </row>
    <row r="19" spans="7:7">
      <c r="G19" s="1" t="str">
        <f>'Invoer Parameters'!B28</f>
        <v/>
      </c>
    </row>
  </sheetData>
  <sheetProtection algorithmName="SHA-512" hashValue="ha2HbTByaL8dfMvInzd5+l3ylCqkH9/fHDbjs8Wi1YC8Spdb7VXjMbD+eIWrjzYA/5rZlhhTN+PYiJGUccDang==" saltValue="sVDo7mi44zp4ovybq9j6aw==" spinCount="100000" sheet="1" objects="1" scenarios="1"/>
  <conditionalFormatting sqref="C6:AP6">
    <cfRule type="cellIs" dxfId="1" priority="1" operator="between">
      <formula>$E$5</formula>
      <formula>$G$5</formula>
    </cfRule>
  </conditionalFormatting>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3" tint="0.39997558519241921"/>
    <pageSetUpPr fitToPage="1"/>
  </sheetPr>
  <dimension ref="A1:AS53"/>
  <sheetViews>
    <sheetView showGridLines="0" workbookViewId="0">
      <selection sqref="A1:C1"/>
    </sheetView>
  </sheetViews>
  <sheetFormatPr defaultColWidth="8.85546875" defaultRowHeight="15"/>
  <cols>
    <col min="1" max="1" width="4.85546875" style="140" customWidth="1"/>
    <col min="2" max="2" width="40.7109375" customWidth="1"/>
    <col min="3" max="3" width="7.85546875" customWidth="1"/>
    <col min="4" max="5" width="7.28515625" hidden="1" customWidth="1"/>
    <col min="6" max="39" width="8.7109375" customWidth="1"/>
  </cols>
  <sheetData>
    <row r="1" spans="1:45" ht="31.5">
      <c r="A1" s="303" t="s">
        <v>208</v>
      </c>
      <c r="B1" s="303"/>
      <c r="C1" s="303"/>
      <c r="D1" s="15"/>
      <c r="E1" s="15"/>
    </row>
    <row r="2" spans="1:45" ht="36" customHeight="1" thickBot="1">
      <c r="A2" s="313" t="str">
        <f>Instructies!B3</f>
        <v>Nederwiek kavel I-A - Versie 10-7-2025</v>
      </c>
      <c r="B2" s="313"/>
      <c r="C2" s="313"/>
      <c r="D2" s="180"/>
      <c r="E2" s="180"/>
    </row>
    <row r="3" spans="1:45" ht="15.75" thickBot="1">
      <c r="C3" s="17" t="s">
        <v>209</v>
      </c>
      <c r="D3" s="7"/>
      <c r="E3" s="7"/>
      <c r="F3" s="234">
        <v>2026</v>
      </c>
      <c r="G3" s="122">
        <f>F3+1</f>
        <v>2027</v>
      </c>
      <c r="H3" s="111">
        <f t="shared" ref="H3:AJ3" si="0">G3+1</f>
        <v>2028</v>
      </c>
      <c r="I3" s="111">
        <f t="shared" si="0"/>
        <v>2029</v>
      </c>
      <c r="J3" s="111">
        <f t="shared" si="0"/>
        <v>2030</v>
      </c>
      <c r="K3" s="111">
        <f t="shared" si="0"/>
        <v>2031</v>
      </c>
      <c r="L3" s="111">
        <f t="shared" si="0"/>
        <v>2032</v>
      </c>
      <c r="M3" s="111">
        <f t="shared" si="0"/>
        <v>2033</v>
      </c>
      <c r="N3" s="111">
        <f t="shared" si="0"/>
        <v>2034</v>
      </c>
      <c r="O3" s="111">
        <f t="shared" si="0"/>
        <v>2035</v>
      </c>
      <c r="P3" s="111">
        <f t="shared" si="0"/>
        <v>2036</v>
      </c>
      <c r="Q3" s="111">
        <f t="shared" si="0"/>
        <v>2037</v>
      </c>
      <c r="R3" s="111">
        <f t="shared" si="0"/>
        <v>2038</v>
      </c>
      <c r="S3" s="111">
        <f t="shared" si="0"/>
        <v>2039</v>
      </c>
      <c r="T3" s="111">
        <f t="shared" si="0"/>
        <v>2040</v>
      </c>
      <c r="U3" s="111">
        <f t="shared" si="0"/>
        <v>2041</v>
      </c>
      <c r="V3" s="111">
        <f t="shared" si="0"/>
        <v>2042</v>
      </c>
      <c r="W3" s="111">
        <f t="shared" si="0"/>
        <v>2043</v>
      </c>
      <c r="X3" s="111">
        <f t="shared" si="0"/>
        <v>2044</v>
      </c>
      <c r="Y3" s="111">
        <f t="shared" si="0"/>
        <v>2045</v>
      </c>
      <c r="Z3" s="111">
        <f t="shared" si="0"/>
        <v>2046</v>
      </c>
      <c r="AA3" s="111">
        <f t="shared" si="0"/>
        <v>2047</v>
      </c>
      <c r="AB3" s="111">
        <f t="shared" si="0"/>
        <v>2048</v>
      </c>
      <c r="AC3" s="111">
        <f t="shared" si="0"/>
        <v>2049</v>
      </c>
      <c r="AD3" s="111">
        <f t="shared" si="0"/>
        <v>2050</v>
      </c>
      <c r="AE3" s="111">
        <f t="shared" si="0"/>
        <v>2051</v>
      </c>
      <c r="AF3" s="111">
        <f t="shared" si="0"/>
        <v>2052</v>
      </c>
      <c r="AG3" s="111">
        <f t="shared" si="0"/>
        <v>2053</v>
      </c>
      <c r="AH3" s="111">
        <f t="shared" si="0"/>
        <v>2054</v>
      </c>
      <c r="AI3" s="111">
        <f t="shared" si="0"/>
        <v>2055</v>
      </c>
      <c r="AJ3" s="111">
        <f t="shared" si="0"/>
        <v>2056</v>
      </c>
      <c r="AK3" s="111">
        <f t="shared" ref="AK3" si="1">AJ3+1</f>
        <v>2057</v>
      </c>
      <c r="AL3" s="111">
        <f t="shared" ref="AL3" si="2">AK3+1</f>
        <v>2058</v>
      </c>
      <c r="AM3" s="111">
        <f t="shared" ref="AM3" si="3">AL3+1</f>
        <v>2059</v>
      </c>
      <c r="AN3" s="111">
        <f t="shared" ref="AN3" si="4">AM3+1</f>
        <v>2060</v>
      </c>
      <c r="AO3" s="111">
        <f t="shared" ref="AO3" si="5">AN3+1</f>
        <v>2061</v>
      </c>
      <c r="AP3" s="111">
        <f t="shared" ref="AP3" si="6">AO3+1</f>
        <v>2062</v>
      </c>
      <c r="AQ3" s="111">
        <f t="shared" ref="AQ3" si="7">AP3+1</f>
        <v>2063</v>
      </c>
      <c r="AR3" s="111">
        <f t="shared" ref="AR3" si="8">AQ3+1</f>
        <v>2064</v>
      </c>
      <c r="AS3" s="111">
        <f t="shared" ref="AS3" si="9">AR3+1</f>
        <v>2065</v>
      </c>
    </row>
    <row r="4" spans="1:45">
      <c r="C4" s="92"/>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45">
      <c r="C5" s="92"/>
    </row>
    <row r="6" spans="1:45" hidden="1">
      <c r="A6" s="235" t="s">
        <v>210</v>
      </c>
      <c r="B6" s="77" t="s">
        <v>211</v>
      </c>
      <c r="C6" s="177" t="s">
        <v>97</v>
      </c>
      <c r="D6" s="181"/>
      <c r="E6" s="181"/>
      <c r="F6" s="107">
        <f>F26</f>
        <v>66.010870764012139</v>
      </c>
      <c r="G6" s="107">
        <f t="shared" ref="G6:AJ6" si="10">G26</f>
        <v>65.69381227348201</v>
      </c>
      <c r="H6" s="107">
        <f t="shared" si="10"/>
        <v>66.299770890457154</v>
      </c>
      <c r="I6" s="107">
        <f t="shared" si="10"/>
        <v>62.532195061665533</v>
      </c>
      <c r="J6" s="107">
        <f t="shared" si="10"/>
        <v>63.147577372455643</v>
      </c>
      <c r="K6" s="107">
        <f t="shared" si="10"/>
        <v>62.911572541179446</v>
      </c>
      <c r="L6" s="107">
        <f t="shared" si="10"/>
        <v>61.366589318331307</v>
      </c>
      <c r="M6" s="107">
        <f t="shared" si="10"/>
        <v>61.401972691833365</v>
      </c>
      <c r="N6" s="107">
        <f t="shared" si="10"/>
        <v>62.073318876280297</v>
      </c>
      <c r="O6" s="107">
        <f t="shared" si="10"/>
        <v>62.600100371192447</v>
      </c>
      <c r="P6" s="107">
        <f t="shared" si="10"/>
        <v>62.978459100763729</v>
      </c>
      <c r="Q6" s="107">
        <f t="shared" si="10"/>
        <v>64.872741354623656</v>
      </c>
      <c r="R6" s="107">
        <f t="shared" si="10"/>
        <v>64.770488416749998</v>
      </c>
      <c r="S6" s="107">
        <f t="shared" si="10"/>
        <v>63.696142962234745</v>
      </c>
      <c r="T6" s="107">
        <f t="shared" si="10"/>
        <v>64.970065821479452</v>
      </c>
      <c r="U6" s="107">
        <f t="shared" si="10"/>
        <v>66.269467137909061</v>
      </c>
      <c r="V6" s="107">
        <f t="shared" si="10"/>
        <v>67.594856480667218</v>
      </c>
      <c r="W6" s="107">
        <f t="shared" si="10"/>
        <v>68.946753610280581</v>
      </c>
      <c r="X6" s="107">
        <f t="shared" si="10"/>
        <v>70.325688682486188</v>
      </c>
      <c r="Y6" s="107">
        <f t="shared" si="10"/>
        <v>71.732202456135909</v>
      </c>
      <c r="Z6" s="107">
        <f t="shared" si="10"/>
        <v>73.166846505258633</v>
      </c>
      <c r="AA6" s="107">
        <f t="shared" si="10"/>
        <v>74.630183435363776</v>
      </c>
      <c r="AB6" s="107">
        <f t="shared" si="10"/>
        <v>76.122787104071065</v>
      </c>
      <c r="AC6" s="107">
        <f t="shared" si="10"/>
        <v>77.645242846152485</v>
      </c>
      <c r="AD6" s="107">
        <f t="shared" si="10"/>
        <v>79.198147703075549</v>
      </c>
      <c r="AE6" s="107">
        <f t="shared" si="10"/>
        <v>80.782110657137025</v>
      </c>
      <c r="AF6" s="107">
        <f t="shared" si="10"/>
        <v>82.397752870279803</v>
      </c>
      <c r="AG6" s="107">
        <f t="shared" si="10"/>
        <v>84.045707927685385</v>
      </c>
      <c r="AH6" s="107">
        <f t="shared" si="10"/>
        <v>85.726622086239104</v>
      </c>
      <c r="AI6" s="107">
        <f t="shared" si="10"/>
        <v>87.44115452796386</v>
      </c>
      <c r="AJ6" s="107">
        <f t="shared" si="10"/>
        <v>89.189977618523159</v>
      </c>
      <c r="AK6" s="107">
        <f t="shared" ref="AK6:AS6" si="11">AK26</f>
        <v>90.973777170893626</v>
      </c>
      <c r="AL6" s="107">
        <f t="shared" si="11"/>
        <v>92.793252714311492</v>
      </c>
      <c r="AM6" s="107">
        <f t="shared" si="11"/>
        <v>94.649117768597719</v>
      </c>
      <c r="AN6" s="107">
        <f t="shared" si="11"/>
        <v>96.542100123969661</v>
      </c>
      <c r="AO6" s="107">
        <f t="shared" si="11"/>
        <v>98.47294212644907</v>
      </c>
      <c r="AP6" s="107">
        <f t="shared" si="11"/>
        <v>100.44240096897806</v>
      </c>
      <c r="AQ6" s="107">
        <f t="shared" si="11"/>
        <v>102.45124898835759</v>
      </c>
      <c r="AR6" s="107">
        <f t="shared" si="11"/>
        <v>104.50027396812474</v>
      </c>
      <c r="AS6" s="107">
        <f t="shared" si="11"/>
        <v>106.59027944748725</v>
      </c>
    </row>
    <row r="7" spans="1:45">
      <c r="A7" s="140" t="s">
        <v>210</v>
      </c>
      <c r="B7" s="92" t="s">
        <v>212</v>
      </c>
      <c r="C7" s="92" t="s">
        <v>97</v>
      </c>
      <c r="F7" s="110">
        <v>66.010870764012139</v>
      </c>
      <c r="G7" s="110">
        <v>65.69381227348201</v>
      </c>
      <c r="H7" s="110">
        <v>66.299770890457154</v>
      </c>
      <c r="I7" s="110">
        <v>62.532195061665533</v>
      </c>
      <c r="J7" s="110">
        <v>63.147577372455643</v>
      </c>
      <c r="K7" s="110">
        <v>62.911572541179446</v>
      </c>
      <c r="L7" s="110">
        <v>61.366589318331307</v>
      </c>
      <c r="M7" s="110">
        <v>61.401972691833365</v>
      </c>
      <c r="N7" s="110">
        <v>62.073318876280297</v>
      </c>
      <c r="O7" s="110">
        <v>62.600100371192447</v>
      </c>
      <c r="P7" s="110">
        <v>62.978459100763729</v>
      </c>
      <c r="Q7" s="110">
        <v>64.872741354623656</v>
      </c>
      <c r="R7" s="110">
        <v>64.770488416749998</v>
      </c>
      <c r="S7" s="110">
        <v>63.696142962234745</v>
      </c>
      <c r="T7" s="110">
        <v>64.970065821479452</v>
      </c>
      <c r="U7" s="110">
        <v>66.269467137909061</v>
      </c>
      <c r="V7" s="110">
        <v>67.594856480667218</v>
      </c>
      <c r="W7" s="110">
        <v>68.946753610280581</v>
      </c>
      <c r="X7" s="110">
        <v>70.325688682486188</v>
      </c>
      <c r="Y7" s="110">
        <v>71.732202456135909</v>
      </c>
      <c r="Z7" s="110">
        <v>73.166846505258633</v>
      </c>
      <c r="AA7" s="110">
        <v>74.630183435363776</v>
      </c>
      <c r="AB7" s="110">
        <v>76.122787104071065</v>
      </c>
      <c r="AC7" s="110">
        <v>77.645242846152485</v>
      </c>
      <c r="AD7" s="110">
        <v>79.198147703075549</v>
      </c>
      <c r="AE7" s="110">
        <v>80.782110657137025</v>
      </c>
      <c r="AF7" s="110">
        <v>82.397752870279803</v>
      </c>
      <c r="AG7" s="110">
        <v>84.045707927685385</v>
      </c>
      <c r="AH7" s="110">
        <v>85.726622086239104</v>
      </c>
      <c r="AI7" s="110">
        <v>87.44115452796386</v>
      </c>
      <c r="AJ7" s="110">
        <v>89.189977618523159</v>
      </c>
      <c r="AK7" s="110">
        <v>90.973777170893626</v>
      </c>
      <c r="AL7" s="110">
        <v>92.793252714311492</v>
      </c>
      <c r="AM7" s="110">
        <v>94.649117768597719</v>
      </c>
      <c r="AN7" s="110">
        <v>96.542100123969661</v>
      </c>
      <c r="AO7" s="110">
        <v>98.47294212644907</v>
      </c>
      <c r="AP7" s="110">
        <v>100.44240096897806</v>
      </c>
      <c r="AQ7" s="110">
        <v>102.45124898835759</v>
      </c>
      <c r="AR7" s="110">
        <v>104.50027396812474</v>
      </c>
      <c r="AS7" s="110">
        <v>106.59027944748725</v>
      </c>
    </row>
    <row r="8" spans="1:45">
      <c r="C8" s="92"/>
    </row>
    <row r="9" spans="1:45" hidden="1">
      <c r="A9" s="235" t="s">
        <v>213</v>
      </c>
      <c r="B9" s="77" t="s">
        <v>214</v>
      </c>
      <c r="C9" s="177" t="s">
        <v>97</v>
      </c>
      <c r="D9" s="107"/>
      <c r="E9" s="107"/>
      <c r="F9" s="107">
        <f>'Invoer Parameters'!D56</f>
        <v>0</v>
      </c>
      <c r="G9" s="107">
        <f>F9*(100%+'Invoer Parameters'!$D$57)</f>
        <v>0</v>
      </c>
      <c r="H9" s="107">
        <f>G9*(100%+'Invoer Parameters'!$D$57)</f>
        <v>0</v>
      </c>
      <c r="I9" s="107">
        <f>H9*(100%+'Invoer Parameters'!$D$57)</f>
        <v>0</v>
      </c>
      <c r="J9" s="107">
        <f>I9*(100%+'Invoer Parameters'!$D$57)</f>
        <v>0</v>
      </c>
      <c r="K9" s="107">
        <f>J9*(100%+'Invoer Parameters'!$D$57)</f>
        <v>0</v>
      </c>
      <c r="L9" s="107">
        <f>K9*(100%+'Invoer Parameters'!$D$57)</f>
        <v>0</v>
      </c>
      <c r="M9" s="107">
        <f>L9*(100%+'Invoer Parameters'!$D$57)</f>
        <v>0</v>
      </c>
      <c r="N9" s="107">
        <f>M9*(100%+'Invoer Parameters'!$D$57)</f>
        <v>0</v>
      </c>
      <c r="O9" s="107">
        <f>N9*(100%+'Invoer Parameters'!$D$57)</f>
        <v>0</v>
      </c>
      <c r="P9" s="107">
        <f>O9*(100%+'Invoer Parameters'!$D$57)</f>
        <v>0</v>
      </c>
      <c r="Q9" s="107">
        <f>P9*(100%+'Invoer Parameters'!$D$57)</f>
        <v>0</v>
      </c>
      <c r="R9" s="107">
        <f>Q9*(100%+'Invoer Parameters'!$D$57)</f>
        <v>0</v>
      </c>
      <c r="S9" s="107">
        <f>R9*(100%+'Invoer Parameters'!$D$57)</f>
        <v>0</v>
      </c>
      <c r="T9" s="107">
        <f>S9*(100%+'Invoer Parameters'!$D$57)</f>
        <v>0</v>
      </c>
      <c r="U9" s="107">
        <f>T9*(100%+'Invoer Parameters'!$D$57)</f>
        <v>0</v>
      </c>
      <c r="V9" s="107">
        <f>U9*(100%+'Invoer Parameters'!$D$57)</f>
        <v>0</v>
      </c>
      <c r="W9" s="107">
        <f>V9*(100%+'Invoer Parameters'!$D$57)</f>
        <v>0</v>
      </c>
      <c r="X9" s="107">
        <f>W9*(100%+'Invoer Parameters'!$D$57)</f>
        <v>0</v>
      </c>
      <c r="Y9" s="107">
        <f>X9*(100%+'Invoer Parameters'!$D$57)</f>
        <v>0</v>
      </c>
      <c r="Z9" s="107">
        <f>Y9*(100%+'Invoer Parameters'!$D$57)</f>
        <v>0</v>
      </c>
      <c r="AA9" s="107">
        <f>Z9*(100%+'Invoer Parameters'!$D$57)</f>
        <v>0</v>
      </c>
      <c r="AB9" s="107">
        <f>AA9*(100%+'Invoer Parameters'!$D$57)</f>
        <v>0</v>
      </c>
      <c r="AC9" s="107">
        <f>AB9*(100%+'Invoer Parameters'!$D$57)</f>
        <v>0</v>
      </c>
      <c r="AD9" s="107">
        <f>AC9*(100%+'Invoer Parameters'!$D$57)</f>
        <v>0</v>
      </c>
      <c r="AE9" s="107">
        <f>AD9*(100%+'Invoer Parameters'!$D$57)</f>
        <v>0</v>
      </c>
      <c r="AF9" s="107">
        <f>AE9*(100%+'Invoer Parameters'!$D$57)</f>
        <v>0</v>
      </c>
      <c r="AG9" s="107">
        <f>AF9*(100%+'Invoer Parameters'!$D$57)</f>
        <v>0</v>
      </c>
      <c r="AH9" s="107">
        <f>AG9*(100%+'Invoer Parameters'!$D$57)</f>
        <v>0</v>
      </c>
      <c r="AI9" s="107">
        <f>AH9*(100%+'Invoer Parameters'!$D$57)</f>
        <v>0</v>
      </c>
      <c r="AJ9" s="107">
        <f>AI9*(100%+'Invoer Parameters'!$D$57)</f>
        <v>0</v>
      </c>
      <c r="AK9" s="107">
        <f>AJ9*(100%+'Invoer Parameters'!$D$57)</f>
        <v>0</v>
      </c>
      <c r="AL9" s="107">
        <f>AK9*(100%+'Invoer Parameters'!$D$57)</f>
        <v>0</v>
      </c>
      <c r="AM9" s="107">
        <f>AL9*(100%+'Invoer Parameters'!$D$57)</f>
        <v>0</v>
      </c>
      <c r="AN9" s="107">
        <f>AM9*(100%+'Invoer Parameters'!$D$57)</f>
        <v>0</v>
      </c>
      <c r="AO9" s="107">
        <f>AN9*(100%+'Invoer Parameters'!$D$57)</f>
        <v>0</v>
      </c>
      <c r="AP9" s="107">
        <f>AO9*(100%+'Invoer Parameters'!$D$57)</f>
        <v>0</v>
      </c>
      <c r="AQ9" s="107">
        <f>AP9*(100%+'Invoer Parameters'!$D$57)</f>
        <v>0</v>
      </c>
      <c r="AR9" s="107">
        <f>AQ9*(100%+'Invoer Parameters'!$D$57)</f>
        <v>0</v>
      </c>
      <c r="AS9" s="107">
        <f>AR9*(100%+'Invoer Parameters'!$D$57)</f>
        <v>0</v>
      </c>
    </row>
    <row r="10" spans="1:45">
      <c r="A10" s="140" t="s">
        <v>213</v>
      </c>
      <c r="B10" s="92" t="s">
        <v>215</v>
      </c>
      <c r="C10" s="92" t="s">
        <v>97</v>
      </c>
      <c r="E10" s="182"/>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row>
    <row r="11" spans="1:45">
      <c r="B11" s="92" t="s">
        <v>216</v>
      </c>
      <c r="C11" s="92"/>
    </row>
    <row r="12" spans="1:45">
      <c r="A12" s="140" t="s">
        <v>217</v>
      </c>
      <c r="B12" s="241"/>
      <c r="C12" s="92" t="s">
        <v>78</v>
      </c>
      <c r="F12" s="238"/>
      <c r="G12" s="238"/>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row>
    <row r="13" spans="1:45">
      <c r="C13" s="92"/>
    </row>
    <row r="14" spans="1:45" ht="15" customHeight="1">
      <c r="C14" s="92"/>
      <c r="F14" s="304" t="s">
        <v>218</v>
      </c>
      <c r="G14" s="305"/>
      <c r="H14" s="305"/>
      <c r="I14" s="305"/>
      <c r="J14" s="305"/>
      <c r="K14" s="305"/>
      <c r="L14" s="305"/>
      <c r="M14" s="305"/>
      <c r="N14" s="305"/>
      <c r="O14" s="305"/>
      <c r="P14" s="305"/>
      <c r="Q14" s="305"/>
      <c r="R14" s="305"/>
      <c r="S14" s="305"/>
      <c r="T14" s="305"/>
      <c r="U14" s="305"/>
      <c r="V14" s="306"/>
      <c r="W14" s="262"/>
      <c r="X14" s="262"/>
      <c r="Y14" s="262"/>
      <c r="Z14" s="262"/>
      <c r="AA14" s="262"/>
      <c r="AB14" s="262"/>
      <c r="AC14" s="262"/>
      <c r="AD14" s="262"/>
      <c r="AE14" s="262"/>
      <c r="AF14" s="262"/>
    </row>
    <row r="15" spans="1:45">
      <c r="C15" s="92"/>
      <c r="F15" s="307"/>
      <c r="G15" s="308"/>
      <c r="H15" s="308"/>
      <c r="I15" s="308"/>
      <c r="J15" s="308"/>
      <c r="K15" s="308"/>
      <c r="L15" s="308"/>
      <c r="M15" s="308"/>
      <c r="N15" s="308"/>
      <c r="O15" s="308"/>
      <c r="P15" s="308"/>
      <c r="Q15" s="308"/>
      <c r="R15" s="308"/>
      <c r="S15" s="308"/>
      <c r="T15" s="308"/>
      <c r="U15" s="308"/>
      <c r="V15" s="309"/>
    </row>
    <row r="16" spans="1:45" ht="33.75" customHeight="1">
      <c r="F16" s="307"/>
      <c r="G16" s="308"/>
      <c r="H16" s="308"/>
      <c r="I16" s="308"/>
      <c r="J16" s="308"/>
      <c r="K16" s="308"/>
      <c r="L16" s="308"/>
      <c r="M16" s="308"/>
      <c r="N16" s="308"/>
      <c r="O16" s="308"/>
      <c r="P16" s="308"/>
      <c r="Q16" s="308"/>
      <c r="R16" s="308"/>
      <c r="S16" s="308"/>
      <c r="T16" s="308"/>
      <c r="U16" s="308"/>
      <c r="V16" s="309"/>
    </row>
    <row r="17" spans="2:45" ht="45" customHeight="1">
      <c r="F17" s="310"/>
      <c r="G17" s="311"/>
      <c r="H17" s="311"/>
      <c r="I17" s="311"/>
      <c r="J17" s="311"/>
      <c r="K17" s="311"/>
      <c r="L17" s="311"/>
      <c r="M17" s="311"/>
      <c r="N17" s="311"/>
      <c r="O17" s="311"/>
      <c r="P17" s="311"/>
      <c r="Q17" s="311"/>
      <c r="R17" s="311"/>
      <c r="S17" s="311"/>
      <c r="T17" s="311"/>
      <c r="U17" s="311"/>
      <c r="V17" s="312"/>
    </row>
    <row r="18" spans="2:45">
      <c r="F18" s="294"/>
      <c r="G18" s="295"/>
      <c r="H18" s="295"/>
      <c r="I18" s="295"/>
      <c r="J18" s="295"/>
      <c r="K18" s="295"/>
      <c r="L18" s="295"/>
      <c r="M18" s="295"/>
      <c r="N18" s="295"/>
      <c r="O18" s="295"/>
      <c r="P18" s="295"/>
      <c r="Q18" s="295"/>
      <c r="R18" s="295"/>
      <c r="S18" s="295"/>
      <c r="T18" s="295"/>
      <c r="U18" s="295"/>
      <c r="V18" s="296"/>
    </row>
    <row r="19" spans="2:45">
      <c r="F19" s="297"/>
      <c r="G19" s="298"/>
      <c r="H19" s="298"/>
      <c r="I19" s="298"/>
      <c r="J19" s="298"/>
      <c r="K19" s="298"/>
      <c r="L19" s="298"/>
      <c r="M19" s="298"/>
      <c r="N19" s="298"/>
      <c r="O19" s="298"/>
      <c r="P19" s="298"/>
      <c r="Q19" s="298"/>
      <c r="R19" s="298"/>
      <c r="S19" s="298"/>
      <c r="T19" s="298"/>
      <c r="U19" s="298"/>
      <c r="V19" s="299"/>
    </row>
    <row r="20" spans="2:45">
      <c r="C20" s="92"/>
      <c r="F20" s="297"/>
      <c r="G20" s="298"/>
      <c r="H20" s="298"/>
      <c r="I20" s="298"/>
      <c r="J20" s="298"/>
      <c r="K20" s="298"/>
      <c r="L20" s="298"/>
      <c r="M20" s="298"/>
      <c r="N20" s="298"/>
      <c r="O20" s="298"/>
      <c r="P20" s="298"/>
      <c r="Q20" s="298"/>
      <c r="R20" s="298"/>
      <c r="S20" s="298"/>
      <c r="T20" s="298"/>
      <c r="U20" s="298"/>
      <c r="V20" s="299"/>
    </row>
    <row r="21" spans="2:45" ht="28.5" customHeight="1">
      <c r="C21" s="92"/>
      <c r="F21" s="297"/>
      <c r="G21" s="298"/>
      <c r="H21" s="298"/>
      <c r="I21" s="298"/>
      <c r="J21" s="298"/>
      <c r="K21" s="298"/>
      <c r="L21" s="298"/>
      <c r="M21" s="298"/>
      <c r="N21" s="298"/>
      <c r="O21" s="298"/>
      <c r="P21" s="298"/>
      <c r="Q21" s="298"/>
      <c r="R21" s="298"/>
      <c r="S21" s="298"/>
      <c r="T21" s="298"/>
      <c r="U21" s="298"/>
      <c r="V21" s="299"/>
    </row>
    <row r="22" spans="2:45" ht="28.5" customHeight="1">
      <c r="C22" s="92"/>
      <c r="F22" s="300"/>
      <c r="G22" s="301"/>
      <c r="H22" s="301"/>
      <c r="I22" s="301"/>
      <c r="J22" s="301"/>
      <c r="K22" s="301"/>
      <c r="L22" s="301"/>
      <c r="M22" s="301"/>
      <c r="N22" s="301"/>
      <c r="O22" s="301"/>
      <c r="P22" s="301"/>
      <c r="Q22" s="301"/>
      <c r="R22" s="301"/>
      <c r="S22" s="301"/>
      <c r="T22" s="301"/>
      <c r="U22" s="301"/>
      <c r="V22" s="302"/>
    </row>
    <row r="23" spans="2:45">
      <c r="C23" s="92"/>
      <c r="AO23" s="252"/>
      <c r="AP23" s="252"/>
      <c r="AQ23" s="252"/>
      <c r="AR23" s="252"/>
      <c r="AS23" s="252"/>
    </row>
    <row r="24" spans="2:45" ht="15.75">
      <c r="B24" s="108"/>
      <c r="C24" s="178"/>
      <c r="D24" s="109"/>
      <c r="E24" s="109"/>
      <c r="F24" s="197" t="s">
        <v>219</v>
      </c>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09"/>
      <c r="AO24" s="252"/>
    </row>
    <row r="25" spans="2:45">
      <c r="B25" s="65"/>
      <c r="C25" s="125" t="s">
        <v>80</v>
      </c>
      <c r="D25" s="183">
        <v>2019</v>
      </c>
      <c r="E25" s="183">
        <v>2020</v>
      </c>
      <c r="F25" s="183">
        <v>2026</v>
      </c>
      <c r="G25" s="183">
        <v>2027</v>
      </c>
      <c r="H25" s="183">
        <v>2028</v>
      </c>
      <c r="I25" s="183">
        <v>2029</v>
      </c>
      <c r="J25" s="183">
        <v>2030</v>
      </c>
      <c r="K25" s="183">
        <v>2031</v>
      </c>
      <c r="L25" s="183">
        <v>2032</v>
      </c>
      <c r="M25" s="183">
        <v>2033</v>
      </c>
      <c r="N25" s="183">
        <v>2034</v>
      </c>
      <c r="O25" s="183">
        <v>2035</v>
      </c>
      <c r="P25" s="183">
        <v>2036</v>
      </c>
      <c r="Q25" s="183">
        <v>2037</v>
      </c>
      <c r="R25" s="183">
        <v>2038</v>
      </c>
      <c r="S25" s="183">
        <v>2039</v>
      </c>
      <c r="T25" s="183">
        <v>2040</v>
      </c>
      <c r="U25" s="183">
        <v>2041</v>
      </c>
      <c r="V25" s="183">
        <v>2042</v>
      </c>
      <c r="W25" s="183">
        <v>2043</v>
      </c>
      <c r="X25" s="183">
        <v>2044</v>
      </c>
      <c r="Y25" s="183">
        <v>2045</v>
      </c>
      <c r="Z25" s="183">
        <v>2046</v>
      </c>
      <c r="AA25" s="183">
        <v>2047</v>
      </c>
      <c r="AB25" s="183">
        <v>2048</v>
      </c>
      <c r="AC25" s="183">
        <v>2049</v>
      </c>
      <c r="AD25" s="183">
        <v>2050</v>
      </c>
      <c r="AE25" s="183">
        <v>2051</v>
      </c>
      <c r="AF25" s="183">
        <v>2052</v>
      </c>
      <c r="AG25" s="183">
        <v>2053</v>
      </c>
      <c r="AH25" s="183">
        <v>2054</v>
      </c>
      <c r="AI25" s="183">
        <v>2055</v>
      </c>
      <c r="AJ25" s="183">
        <v>2056</v>
      </c>
      <c r="AK25" s="183">
        <v>2057</v>
      </c>
      <c r="AL25" s="183">
        <v>2058</v>
      </c>
      <c r="AM25" s="183">
        <v>2059</v>
      </c>
      <c r="AN25" s="183">
        <v>2060</v>
      </c>
      <c r="AO25" s="183">
        <v>2061</v>
      </c>
      <c r="AP25" s="183">
        <v>2062</v>
      </c>
      <c r="AQ25" s="183">
        <v>2063</v>
      </c>
      <c r="AR25" s="183">
        <v>2064</v>
      </c>
      <c r="AS25" s="183">
        <v>2065</v>
      </c>
    </row>
    <row r="26" spans="2:45">
      <c r="B26" s="65" t="s">
        <v>220</v>
      </c>
      <c r="C26" s="125" t="s">
        <v>97</v>
      </c>
      <c r="D26" s="65"/>
      <c r="E26" s="65"/>
      <c r="F26" s="179">
        <v>66.010870764012139</v>
      </c>
      <c r="G26" s="179">
        <v>65.69381227348201</v>
      </c>
      <c r="H26" s="179">
        <v>66.299770890457154</v>
      </c>
      <c r="I26" s="179">
        <v>62.532195061665533</v>
      </c>
      <c r="J26" s="179">
        <v>63.147577372455643</v>
      </c>
      <c r="K26" s="179">
        <v>62.911572541179446</v>
      </c>
      <c r="L26" s="179">
        <v>61.366589318331307</v>
      </c>
      <c r="M26" s="179">
        <v>61.401972691833365</v>
      </c>
      <c r="N26" s="179">
        <v>62.073318876280297</v>
      </c>
      <c r="O26" s="179">
        <v>62.600100371192447</v>
      </c>
      <c r="P26" s="179">
        <v>62.978459100763729</v>
      </c>
      <c r="Q26" s="179">
        <v>64.872741354623656</v>
      </c>
      <c r="R26" s="179">
        <v>64.770488416749998</v>
      </c>
      <c r="S26" s="179">
        <v>63.696142962234745</v>
      </c>
      <c r="T26" s="179">
        <v>64.970065821479452</v>
      </c>
      <c r="U26" s="179">
        <v>66.269467137909061</v>
      </c>
      <c r="V26" s="179">
        <v>67.594856480667218</v>
      </c>
      <c r="W26" s="179">
        <v>68.946753610280581</v>
      </c>
      <c r="X26" s="179">
        <v>70.325688682486188</v>
      </c>
      <c r="Y26" s="179">
        <v>71.732202456135909</v>
      </c>
      <c r="Z26" s="179">
        <v>73.166846505258633</v>
      </c>
      <c r="AA26" s="179">
        <v>74.630183435363776</v>
      </c>
      <c r="AB26" s="179">
        <v>76.122787104071065</v>
      </c>
      <c r="AC26" s="179">
        <v>77.645242846152485</v>
      </c>
      <c r="AD26" s="179">
        <v>79.198147703075549</v>
      </c>
      <c r="AE26" s="179">
        <v>80.782110657137025</v>
      </c>
      <c r="AF26" s="179">
        <v>82.397752870279803</v>
      </c>
      <c r="AG26" s="179">
        <v>84.045707927685385</v>
      </c>
      <c r="AH26" s="179">
        <v>85.726622086239104</v>
      </c>
      <c r="AI26" s="179">
        <v>87.44115452796386</v>
      </c>
      <c r="AJ26" s="179">
        <v>89.189977618523159</v>
      </c>
      <c r="AK26" s="179">
        <v>90.973777170893626</v>
      </c>
      <c r="AL26" s="179">
        <v>92.793252714311492</v>
      </c>
      <c r="AM26" s="179">
        <v>94.649117768597719</v>
      </c>
      <c r="AN26" s="179">
        <v>96.542100123969661</v>
      </c>
      <c r="AO26" s="179">
        <v>98.47294212644907</v>
      </c>
      <c r="AP26" s="179">
        <v>100.44240096897806</v>
      </c>
      <c r="AQ26" s="179">
        <v>102.45124898835759</v>
      </c>
      <c r="AR26" s="179">
        <v>104.50027396812474</v>
      </c>
      <c r="AS26" s="179">
        <v>106.59027944748725</v>
      </c>
    </row>
    <row r="27" spans="2:45">
      <c r="B27" s="1"/>
      <c r="F27" s="88"/>
    </row>
    <row r="29" spans="2:45">
      <c r="F29" s="141"/>
      <c r="G29" s="141"/>
      <c r="H29" s="141"/>
      <c r="I29" s="141"/>
      <c r="J29" s="141"/>
      <c r="K29" s="141"/>
      <c r="L29" s="141"/>
      <c r="M29" s="141"/>
      <c r="N29" s="141"/>
      <c r="O29" s="141"/>
      <c r="P29" s="141"/>
      <c r="Q29" s="141"/>
      <c r="R29" s="141"/>
      <c r="S29" s="141"/>
      <c r="T29" s="141"/>
      <c r="U29" s="141"/>
      <c r="V29" s="141"/>
      <c r="W29" s="141"/>
      <c r="X29" s="141"/>
      <c r="Y29" s="88"/>
      <c r="Z29" s="88"/>
      <c r="AA29" s="88"/>
      <c r="AB29" s="88"/>
      <c r="AC29" s="88"/>
      <c r="AD29" s="88"/>
      <c r="AE29" s="88"/>
      <c r="AF29" s="88"/>
      <c r="AG29" s="88"/>
      <c r="AH29" s="88"/>
      <c r="AI29" s="88"/>
      <c r="AJ29" s="88"/>
      <c r="AK29" s="88"/>
      <c r="AL29" s="88"/>
      <c r="AM29" s="88"/>
    </row>
    <row r="32" spans="2:45">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4"/>
    </row>
    <row r="33" spans="6:39">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row>
    <row r="34" spans="6:39">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6:39">
      <c r="F35" s="142"/>
    </row>
    <row r="36" spans="6:39">
      <c r="F36" s="142"/>
    </row>
    <row r="37" spans="6:39">
      <c r="F37" s="142"/>
    </row>
    <row r="38" spans="6:39">
      <c r="F38" s="142"/>
    </row>
    <row r="39" spans="6:39">
      <c r="F39" s="142"/>
    </row>
    <row r="40" spans="6:39">
      <c r="F40" s="142"/>
    </row>
    <row r="41" spans="6:39">
      <c r="F41" s="142"/>
    </row>
    <row r="42" spans="6:39">
      <c r="F42" s="142"/>
    </row>
    <row r="43" spans="6:39">
      <c r="F43" s="142"/>
    </row>
    <row r="44" spans="6:39">
      <c r="F44" s="142"/>
    </row>
    <row r="45" spans="6:39">
      <c r="F45" s="142"/>
    </row>
    <row r="46" spans="6:39">
      <c r="F46" s="142"/>
    </row>
    <row r="47" spans="6:39">
      <c r="F47" s="142"/>
    </row>
    <row r="48" spans="6:39">
      <c r="F48" s="142"/>
    </row>
    <row r="49" spans="6:6">
      <c r="F49" s="142"/>
    </row>
    <row r="50" spans="6:6">
      <c r="F50" s="142"/>
    </row>
    <row r="51" spans="6:6">
      <c r="F51" s="142"/>
    </row>
    <row r="52" spans="6:6">
      <c r="F52" s="142"/>
    </row>
    <row r="53" spans="6:6">
      <c r="F53" s="142"/>
    </row>
  </sheetData>
  <sheetProtection algorithmName="SHA-512" hashValue="dsRbd7s4yA5qJARULIcBdsNQm9Zi3dj7ASaF7Znlohao0QFPv2xcLoJNK6KH06Ctl6lMkZ2BO+cTOqqKOdRVCQ==" saltValue="tPRNkhtb8+oxeUP95E+yqQ==" spinCount="100000" sheet="1" objects="1" scenarios="1"/>
  <mergeCells count="5">
    <mergeCell ref="F18:V22"/>
    <mergeCell ref="A1:C1"/>
    <mergeCell ref="W14:AF14"/>
    <mergeCell ref="F14:V17"/>
    <mergeCell ref="A2:C2"/>
  </mergeCells>
  <dataValidations xWindow="283" yWindow="500" count="1">
    <dataValidation allowBlank="1" showInputMessage="1" promptTitle="Onderbouwing prijsverloop" prompt="Geef een duidelijke onderbouwing van uw verwachte prijsverloop van Marktprijs en GvO's. Bijvoorbeeld als u de stroom (deels) verkoopt via PPA('s) geeft u de relevante details van deze PPA('s)." sqref="F18:V22" xr:uid="{00000000-0002-0000-0500-000000000000}"/>
  </dataValidations>
  <pageMargins left="0.23622047244094491" right="0.23622047244094491" top="0.74803149606299213" bottom="0.74803149606299213" header="0.11811023622047245" footer="0.11811023622047245"/>
  <pageSetup paperSize="8" scale="65" pageOrder="overThenDown" orientation="landscape" r:id="rId1"/>
  <headerFooter>
    <oddHeader>&amp;L&amp;10Windenergie Op Zee&amp;C&amp;10RVO.nl&amp;R&amp;10Exploitatieberekening
MP en GvO</oddHeader>
    <oddFooter>&amp;L&amp;8&amp;F &amp;R&amp;8&amp;P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pageSetUpPr fitToPage="1"/>
  </sheetPr>
  <dimension ref="B1:AS135"/>
  <sheetViews>
    <sheetView topLeftCell="B1" zoomScaleNormal="100" workbookViewId="0">
      <selection activeCell="B1" sqref="B1:C1"/>
    </sheetView>
  </sheetViews>
  <sheetFormatPr defaultColWidth="8.85546875" defaultRowHeight="12.75"/>
  <cols>
    <col min="1" max="1" width="5.42578125" style="1" customWidth="1"/>
    <col min="2" max="2" width="19.42578125" style="1" customWidth="1"/>
    <col min="3" max="3" width="47.140625" style="1" customWidth="1"/>
    <col min="4" max="4" width="7.140625" style="1" customWidth="1"/>
    <col min="5" max="5" width="11.42578125" style="1" customWidth="1"/>
    <col min="6" max="42" width="10.7109375" style="1" customWidth="1"/>
    <col min="43" max="44" width="9.7109375" style="1" bestFit="1" customWidth="1"/>
    <col min="45" max="16384" width="8.85546875" style="1"/>
  </cols>
  <sheetData>
    <row r="1" spans="2:45" ht="31.5">
      <c r="B1" s="284" t="s">
        <v>221</v>
      </c>
      <c r="C1" s="285"/>
      <c r="E1" s="131" t="s">
        <v>222</v>
      </c>
      <c r="F1" s="20">
        <f>'Invoer Parameters'!$B$66</f>
        <v>0</v>
      </c>
      <c r="G1" s="20">
        <f>F1+1</f>
        <v>1</v>
      </c>
      <c r="H1" s="20">
        <f t="shared" ref="H1:AI1" si="0">G1+1</f>
        <v>2</v>
      </c>
      <c r="I1" s="20">
        <f t="shared" si="0"/>
        <v>3</v>
      </c>
      <c r="J1" s="20">
        <f t="shared" si="0"/>
        <v>4</v>
      </c>
      <c r="K1" s="20">
        <f t="shared" si="0"/>
        <v>5</v>
      </c>
      <c r="L1" s="20">
        <f t="shared" si="0"/>
        <v>6</v>
      </c>
      <c r="M1" s="20">
        <f t="shared" si="0"/>
        <v>7</v>
      </c>
      <c r="N1" s="20">
        <f t="shared" si="0"/>
        <v>8</v>
      </c>
      <c r="O1" s="20">
        <f t="shared" si="0"/>
        <v>9</v>
      </c>
      <c r="P1" s="20">
        <f t="shared" si="0"/>
        <v>10</v>
      </c>
      <c r="Q1" s="20">
        <f t="shared" si="0"/>
        <v>11</v>
      </c>
      <c r="R1" s="20">
        <f t="shared" si="0"/>
        <v>12</v>
      </c>
      <c r="S1" s="20">
        <f t="shared" si="0"/>
        <v>13</v>
      </c>
      <c r="T1" s="20">
        <f t="shared" si="0"/>
        <v>14</v>
      </c>
      <c r="U1" s="20">
        <f t="shared" si="0"/>
        <v>15</v>
      </c>
      <c r="V1" s="20">
        <f t="shared" si="0"/>
        <v>16</v>
      </c>
      <c r="W1" s="20">
        <f t="shared" si="0"/>
        <v>17</v>
      </c>
      <c r="X1" s="20">
        <f t="shared" si="0"/>
        <v>18</v>
      </c>
      <c r="Y1" s="20">
        <f t="shared" si="0"/>
        <v>19</v>
      </c>
      <c r="Z1" s="20">
        <f t="shared" si="0"/>
        <v>20</v>
      </c>
      <c r="AA1" s="20">
        <f t="shared" si="0"/>
        <v>21</v>
      </c>
      <c r="AB1" s="20">
        <f t="shared" si="0"/>
        <v>22</v>
      </c>
      <c r="AC1" s="20">
        <f t="shared" si="0"/>
        <v>23</v>
      </c>
      <c r="AD1" s="20">
        <f t="shared" si="0"/>
        <v>24</v>
      </c>
      <c r="AE1" s="20">
        <f t="shared" si="0"/>
        <v>25</v>
      </c>
      <c r="AF1" s="20">
        <f t="shared" si="0"/>
        <v>26</v>
      </c>
      <c r="AG1" s="20">
        <f t="shared" si="0"/>
        <v>27</v>
      </c>
      <c r="AH1" s="20">
        <f t="shared" si="0"/>
        <v>28</v>
      </c>
      <c r="AI1" s="20">
        <f t="shared" si="0"/>
        <v>29</v>
      </c>
      <c r="AJ1" s="20">
        <f t="shared" ref="AJ1:AJ2" si="1">AI1+1</f>
        <v>30</v>
      </c>
      <c r="AK1" s="20">
        <f t="shared" ref="AK1:AK2" si="2">AJ1+1</f>
        <v>31</v>
      </c>
      <c r="AL1" s="20">
        <f t="shared" ref="AL1:AL2" si="3">AK1+1</f>
        <v>32</v>
      </c>
      <c r="AM1" s="20">
        <f t="shared" ref="AM1:AM2" si="4">AL1+1</f>
        <v>33</v>
      </c>
      <c r="AN1" s="20">
        <f t="shared" ref="AN1:AO2" si="5">AM1+1</f>
        <v>34</v>
      </c>
      <c r="AO1" s="20">
        <f t="shared" si="5"/>
        <v>35</v>
      </c>
      <c r="AP1" s="20">
        <f t="shared" ref="AP1:AP2" si="6">AO1+1</f>
        <v>36</v>
      </c>
      <c r="AQ1" s="20">
        <f t="shared" ref="AQ1:AQ2" si="7">AP1+1</f>
        <v>37</v>
      </c>
      <c r="AR1" s="20">
        <f t="shared" ref="AR1:AS2" si="8">AQ1+1</f>
        <v>38</v>
      </c>
      <c r="AS1" s="20">
        <f t="shared" si="8"/>
        <v>39</v>
      </c>
    </row>
    <row r="2" spans="2:45" ht="29.25" customHeight="1">
      <c r="B2" s="316" t="str">
        <f>Instructies!B3</f>
        <v>Nederwiek kavel I-A - Versie 10-7-2025</v>
      </c>
      <c r="C2" s="316"/>
      <c r="D2" s="236"/>
      <c r="E2" s="132" t="s">
        <v>223</v>
      </c>
      <c r="F2" s="20">
        <v>0</v>
      </c>
      <c r="G2" s="20">
        <f>F2+1</f>
        <v>1</v>
      </c>
      <c r="H2" s="20">
        <f t="shared" ref="H2:AI2" si="9">G2+1</f>
        <v>2</v>
      </c>
      <c r="I2" s="20">
        <f t="shared" si="9"/>
        <v>3</v>
      </c>
      <c r="J2" s="20">
        <f t="shared" si="9"/>
        <v>4</v>
      </c>
      <c r="K2" s="20">
        <f t="shared" si="9"/>
        <v>5</v>
      </c>
      <c r="L2" s="20">
        <f t="shared" si="9"/>
        <v>6</v>
      </c>
      <c r="M2" s="20">
        <f t="shared" si="9"/>
        <v>7</v>
      </c>
      <c r="N2" s="20">
        <f t="shared" si="9"/>
        <v>8</v>
      </c>
      <c r="O2" s="20">
        <f t="shared" si="9"/>
        <v>9</v>
      </c>
      <c r="P2" s="20">
        <f t="shared" si="9"/>
        <v>10</v>
      </c>
      <c r="Q2" s="20">
        <f t="shared" si="9"/>
        <v>11</v>
      </c>
      <c r="R2" s="20">
        <f t="shared" si="9"/>
        <v>12</v>
      </c>
      <c r="S2" s="20">
        <f t="shared" si="9"/>
        <v>13</v>
      </c>
      <c r="T2" s="20">
        <f t="shared" si="9"/>
        <v>14</v>
      </c>
      <c r="U2" s="20">
        <f t="shared" si="9"/>
        <v>15</v>
      </c>
      <c r="V2" s="20">
        <f t="shared" si="9"/>
        <v>16</v>
      </c>
      <c r="W2" s="20">
        <f t="shared" si="9"/>
        <v>17</v>
      </c>
      <c r="X2" s="20">
        <f t="shared" si="9"/>
        <v>18</v>
      </c>
      <c r="Y2" s="20">
        <f t="shared" si="9"/>
        <v>19</v>
      </c>
      <c r="Z2" s="20">
        <f t="shared" si="9"/>
        <v>20</v>
      </c>
      <c r="AA2" s="20">
        <f t="shared" si="9"/>
        <v>21</v>
      </c>
      <c r="AB2" s="20">
        <f t="shared" si="9"/>
        <v>22</v>
      </c>
      <c r="AC2" s="20">
        <f t="shared" si="9"/>
        <v>23</v>
      </c>
      <c r="AD2" s="20">
        <f t="shared" si="9"/>
        <v>24</v>
      </c>
      <c r="AE2" s="20">
        <f t="shared" si="9"/>
        <v>25</v>
      </c>
      <c r="AF2" s="20">
        <f t="shared" si="9"/>
        <v>26</v>
      </c>
      <c r="AG2" s="20">
        <f t="shared" si="9"/>
        <v>27</v>
      </c>
      <c r="AH2" s="20">
        <f t="shared" si="9"/>
        <v>28</v>
      </c>
      <c r="AI2" s="20">
        <f t="shared" si="9"/>
        <v>29</v>
      </c>
      <c r="AJ2" s="20">
        <f t="shared" si="1"/>
        <v>30</v>
      </c>
      <c r="AK2" s="20">
        <f t="shared" si="2"/>
        <v>31</v>
      </c>
      <c r="AL2" s="20">
        <f t="shared" si="3"/>
        <v>32</v>
      </c>
      <c r="AM2" s="20">
        <f t="shared" si="4"/>
        <v>33</v>
      </c>
      <c r="AN2" s="20">
        <f t="shared" si="5"/>
        <v>34</v>
      </c>
      <c r="AO2" s="20">
        <f t="shared" si="5"/>
        <v>35</v>
      </c>
      <c r="AP2" s="20">
        <f t="shared" si="6"/>
        <v>36</v>
      </c>
      <c r="AQ2" s="20">
        <f t="shared" si="7"/>
        <v>37</v>
      </c>
      <c r="AR2" s="20">
        <f t="shared" si="8"/>
        <v>38</v>
      </c>
      <c r="AS2" s="20">
        <f t="shared" si="8"/>
        <v>39</v>
      </c>
    </row>
    <row r="3" spans="2:45" ht="35.25" customHeight="1">
      <c r="B3" s="315" t="s">
        <v>224</v>
      </c>
      <c r="C3" s="315"/>
      <c r="D3" s="237"/>
    </row>
    <row r="4" spans="2:45" s="20" customFormat="1" ht="25.5">
      <c r="B4" s="22" t="s">
        <v>225</v>
      </c>
      <c r="C4" s="20" t="s">
        <v>226</v>
      </c>
      <c r="D4" s="20" t="s">
        <v>227</v>
      </c>
      <c r="E4" s="22" t="s">
        <v>228</v>
      </c>
    </row>
    <row r="6" spans="2:45">
      <c r="B6" s="1" t="s">
        <v>229</v>
      </c>
      <c r="C6" s="1" t="s">
        <v>230</v>
      </c>
      <c r="D6" s="1" t="s">
        <v>55</v>
      </c>
      <c r="F6" s="2">
        <f>IF( AND(F$1&gt;='Invoer Parameters'!$B25,F$1&lt;='Invoer Parameters'!$D$21 ),'Invoer Parameters'!$D25*'Invoer Parameters'!$D$19,0)</f>
        <v>0</v>
      </c>
      <c r="G6" s="2">
        <f>IF( AND(G$1&gt;='Invoer Parameters'!$B25,G$1&lt;='Invoer Parameters'!$D$21 ),'Invoer Parameters'!$D25*'Invoer Parameters'!$D$19,0)</f>
        <v>0</v>
      </c>
      <c r="H6" s="2">
        <f>IF( AND(H$1&gt;='Invoer Parameters'!$B25,H$1&lt;='Invoer Parameters'!$D$21 ),'Invoer Parameters'!$D25*'Invoer Parameters'!$D$19,0)</f>
        <v>0</v>
      </c>
      <c r="I6" s="2">
        <f>IF( AND(I$1&gt;='Invoer Parameters'!$B25,I$1&lt;='Invoer Parameters'!$D$21 ),'Invoer Parameters'!$D25*'Invoer Parameters'!$D$19,0)</f>
        <v>0</v>
      </c>
      <c r="J6" s="2">
        <f>IF( AND(J$1&gt;='Invoer Parameters'!$B25,J$1&lt;='Invoer Parameters'!$D$21 ),'Invoer Parameters'!$D25*'Invoer Parameters'!$D$19,0)</f>
        <v>0</v>
      </c>
      <c r="K6" s="2">
        <f>IF( AND(K$1&gt;='Invoer Parameters'!$B25,K$1&lt;='Invoer Parameters'!$D$21 ),'Invoer Parameters'!$D25*'Invoer Parameters'!$D$19,0)</f>
        <v>0</v>
      </c>
      <c r="L6" s="2">
        <f>IF( AND(L$1&gt;='Invoer Parameters'!$B25,L$1&lt;='Invoer Parameters'!$D$21 ),'Invoer Parameters'!$D25*'Invoer Parameters'!$D$19,0)</f>
        <v>0</v>
      </c>
      <c r="M6" s="2">
        <f>IF( AND(M$1&gt;='Invoer Parameters'!$B25,M$1&lt;='Invoer Parameters'!$D$21 ),'Invoer Parameters'!$D25*'Invoer Parameters'!$D$19,0)</f>
        <v>0</v>
      </c>
      <c r="N6" s="2">
        <f>IF( AND(N$1&gt;='Invoer Parameters'!$B25,N$1&lt;='Invoer Parameters'!$D$21 ),'Invoer Parameters'!$D25*'Invoer Parameters'!$D$19,0)</f>
        <v>0</v>
      </c>
      <c r="O6" s="2">
        <f>IF( AND(O$1&gt;='Invoer Parameters'!$B25,O$1&lt;='Invoer Parameters'!$D$21 ),'Invoer Parameters'!$D25*'Invoer Parameters'!$D$19,0)</f>
        <v>0</v>
      </c>
      <c r="P6" s="2">
        <f>IF( AND(P$1&gt;='Invoer Parameters'!$B25,P$1&lt;='Invoer Parameters'!$D$21 ),'Invoer Parameters'!$D25*'Invoer Parameters'!$D$19,0)</f>
        <v>0</v>
      </c>
      <c r="Q6" s="2">
        <f>IF( AND(Q$1&gt;='Invoer Parameters'!$B25,Q$1&lt;='Invoer Parameters'!$D$21 ),'Invoer Parameters'!$D25*'Invoer Parameters'!$D$19,0)</f>
        <v>0</v>
      </c>
      <c r="R6" s="2">
        <f>IF( AND(R$1&gt;='Invoer Parameters'!$B25,R$1&lt;='Invoer Parameters'!$D$21 ),'Invoer Parameters'!$D25*'Invoer Parameters'!$D$19,0)</f>
        <v>0</v>
      </c>
      <c r="S6" s="2">
        <f>IF( AND(S$1&gt;='Invoer Parameters'!$B25,S$1&lt;='Invoer Parameters'!$D$21 ),'Invoer Parameters'!$D25*'Invoer Parameters'!$D$19,0)</f>
        <v>0</v>
      </c>
      <c r="T6" s="2">
        <f>IF( AND(T$1&gt;='Invoer Parameters'!$B25,T$1&lt;='Invoer Parameters'!$D$21 ),'Invoer Parameters'!$D25*'Invoer Parameters'!$D$19,0)</f>
        <v>0</v>
      </c>
      <c r="U6" s="2">
        <f>IF( AND(U$1&gt;='Invoer Parameters'!$B25,U$1&lt;='Invoer Parameters'!$D$21 ),'Invoer Parameters'!$D25*'Invoer Parameters'!$D$19,0)</f>
        <v>0</v>
      </c>
      <c r="V6" s="2">
        <f>IF( AND(V$1&gt;='Invoer Parameters'!$B25,V$1&lt;='Invoer Parameters'!$D$21 ),'Invoer Parameters'!$D25*'Invoer Parameters'!$D$19,0)</f>
        <v>0</v>
      </c>
      <c r="W6" s="2">
        <f>IF( AND(W$1&gt;='Invoer Parameters'!$B25,W$1&lt;='Invoer Parameters'!$D$21 ),'Invoer Parameters'!$D25*'Invoer Parameters'!$D$19,0)</f>
        <v>0</v>
      </c>
      <c r="X6" s="2">
        <f>IF( AND(X$1&gt;='Invoer Parameters'!$B25,X$1&lt;='Invoer Parameters'!$D$21 ),'Invoer Parameters'!$D25*'Invoer Parameters'!$D$19,0)</f>
        <v>0</v>
      </c>
      <c r="Y6" s="2">
        <f>IF( AND(Y$1&gt;='Invoer Parameters'!$B25,Y$1&lt;='Invoer Parameters'!$D$21 ),'Invoer Parameters'!$D25*'Invoer Parameters'!$D$19,0)</f>
        <v>0</v>
      </c>
      <c r="Z6" s="2">
        <f>IF( AND(Z$1&gt;='Invoer Parameters'!$B25,Z$1&lt;='Invoer Parameters'!$D$21 ),'Invoer Parameters'!$D25*'Invoer Parameters'!$D$19,0)</f>
        <v>0</v>
      </c>
      <c r="AA6" s="2">
        <f>IF( AND(AA$1&gt;='Invoer Parameters'!$B25,AA$1&lt;='Invoer Parameters'!$D$21 ),'Invoer Parameters'!$D25*'Invoer Parameters'!$D$19,0)</f>
        <v>0</v>
      </c>
      <c r="AB6" s="2">
        <f>IF( AND(AB$1&gt;='Invoer Parameters'!$B25,AB$1&lt;='Invoer Parameters'!$D$21 ),'Invoer Parameters'!$D25*'Invoer Parameters'!$D$19,0)</f>
        <v>0</v>
      </c>
      <c r="AC6" s="2">
        <f>IF( AND(AC$1&gt;='Invoer Parameters'!$B25,AC$1&lt;='Invoer Parameters'!$D$21 ),'Invoer Parameters'!$D25*'Invoer Parameters'!$D$19,0)</f>
        <v>0</v>
      </c>
      <c r="AD6" s="2">
        <f>IF( AND(AD$1&gt;='Invoer Parameters'!$B25,AD$1&lt;='Invoer Parameters'!$D$21 ),'Invoer Parameters'!$D25*'Invoer Parameters'!$D$19,0)</f>
        <v>0</v>
      </c>
      <c r="AE6" s="2">
        <f>IF( AND(AE$1&gt;='Invoer Parameters'!$B25,AE$1&lt;='Invoer Parameters'!$D$21 ),'Invoer Parameters'!$D25*'Invoer Parameters'!$D$19,0)</f>
        <v>0</v>
      </c>
      <c r="AF6" s="2">
        <f>IF( AND(AF$1&gt;='Invoer Parameters'!$B25,AF$1&lt;='Invoer Parameters'!$D$21 ),'Invoer Parameters'!$D25*'Invoer Parameters'!$D$19,0)</f>
        <v>0</v>
      </c>
      <c r="AG6" s="2">
        <f>IF( AND(AG$1&gt;='Invoer Parameters'!$B25,AG$1&lt;='Invoer Parameters'!$D$21 ),'Invoer Parameters'!$D25*'Invoer Parameters'!$D$19,0)</f>
        <v>0</v>
      </c>
      <c r="AH6" s="2">
        <f>IF( AND(AH$1&gt;='Invoer Parameters'!$B25,AH$1&lt;='Invoer Parameters'!$D$21 ),'Invoer Parameters'!$D25*'Invoer Parameters'!$D$19,0)</f>
        <v>0</v>
      </c>
      <c r="AI6" s="2">
        <f>IF( AND(AI$1&gt;='Invoer Parameters'!$B25,AI$1&lt;='Invoer Parameters'!$D$21 ),'Invoer Parameters'!$D25*'Invoer Parameters'!$D$19,0)</f>
        <v>0</v>
      </c>
      <c r="AJ6" s="2">
        <f>IF( AND(AJ$1&gt;='Invoer Parameters'!$B25,AJ$1&lt;='Invoer Parameters'!$D$21 ),'Invoer Parameters'!$D25*'Invoer Parameters'!$D$19,0)</f>
        <v>0</v>
      </c>
      <c r="AK6" s="2">
        <f>IF( AND(AK$1&gt;='Invoer Parameters'!$B25,AK$1&lt;='Invoer Parameters'!$D$21 ),'Invoer Parameters'!$D25*'Invoer Parameters'!$D$19,0)</f>
        <v>0</v>
      </c>
      <c r="AL6" s="2">
        <f>IF( AND(AL$1&gt;='Invoer Parameters'!$B25,AL$1&lt;='Invoer Parameters'!$D$21 ),'Invoer Parameters'!$D25*'Invoer Parameters'!$D$19,0)</f>
        <v>0</v>
      </c>
      <c r="AM6" s="2">
        <f>IF( AND(AM$1&gt;='Invoer Parameters'!$B25,AM$1&lt;='Invoer Parameters'!$D$21 ),'Invoer Parameters'!$D25*'Invoer Parameters'!$D$19,0)</f>
        <v>0</v>
      </c>
      <c r="AN6" s="2">
        <f>IF( AND(AN$1&gt;='Invoer Parameters'!$B25,AN$1&lt;='Invoer Parameters'!$D$21 ),'Invoer Parameters'!$D25*'Invoer Parameters'!$D$19,0)</f>
        <v>0</v>
      </c>
      <c r="AO6" s="2">
        <f>IF( AND(AO$1&gt;='Invoer Parameters'!$B25,AO$1&lt;='Invoer Parameters'!$D$21 ),'Invoer Parameters'!$D25*'Invoer Parameters'!$D$19,0)</f>
        <v>0</v>
      </c>
      <c r="AP6" s="2">
        <f>IF( AND(AP$1&gt;='Invoer Parameters'!$B25,AP$1&lt;='Invoer Parameters'!$D$21 ),'Invoer Parameters'!$D25*'Invoer Parameters'!$D$19,0)</f>
        <v>0</v>
      </c>
      <c r="AQ6" s="2">
        <f>IF( AND(AQ$1&gt;='Invoer Parameters'!$B25,AQ$1&lt;='Invoer Parameters'!$D$21 ),'Invoer Parameters'!$D25*'Invoer Parameters'!$D$19,0)</f>
        <v>0</v>
      </c>
      <c r="AR6" s="2">
        <f>IF( AND(AR$1&gt;='Invoer Parameters'!$B25,AR$1&lt;='Invoer Parameters'!$D$21 ),'Invoer Parameters'!$D25*'Invoer Parameters'!$D$19,0)</f>
        <v>0</v>
      </c>
      <c r="AS6" s="2">
        <f>IF( AND(AS$1&gt;='Invoer Parameters'!$B25,AS$1&lt;='Invoer Parameters'!$D$21 ),'Invoer Parameters'!$D25*'Invoer Parameters'!$D$19,0)</f>
        <v>0</v>
      </c>
    </row>
    <row r="7" spans="2:45">
      <c r="B7" s="1" t="s">
        <v>231</v>
      </c>
      <c r="C7" s="1" t="s">
        <v>232</v>
      </c>
      <c r="D7" s="1" t="s">
        <v>55</v>
      </c>
      <c r="F7" s="2">
        <f>IF( AND(F$1&gt;='Invoer Parameters'!$B26,F$1&lt;='Invoer Parameters'!$D$21 ),'Invoer Parameters'!$D26*'Invoer Parameters'!$D$19,0)</f>
        <v>0</v>
      </c>
      <c r="G7" s="2">
        <f>IF( AND(G$1&gt;='Invoer Parameters'!$B26,G$1&lt;='Invoer Parameters'!$D$21 ),'Invoer Parameters'!$D26*'Invoer Parameters'!$D$19,0)</f>
        <v>0</v>
      </c>
      <c r="H7" s="2">
        <f>IF( AND(H$1&gt;='Invoer Parameters'!$B26,H$1&lt;='Invoer Parameters'!$D$21 ),'Invoer Parameters'!$D26*'Invoer Parameters'!$D$19,0)</f>
        <v>0</v>
      </c>
      <c r="I7" s="2">
        <f>IF( AND(I$1&gt;='Invoer Parameters'!$B26,I$1&lt;='Invoer Parameters'!$D$21 ),'Invoer Parameters'!$D26*'Invoer Parameters'!$D$19,0)</f>
        <v>0</v>
      </c>
      <c r="J7" s="2">
        <f>IF( AND(J$1&gt;='Invoer Parameters'!$B26,J$1&lt;='Invoer Parameters'!$D$21 ),'Invoer Parameters'!$D26*'Invoer Parameters'!$D$19,0)</f>
        <v>0</v>
      </c>
      <c r="K7" s="2">
        <f>IF( AND(K$1&gt;='Invoer Parameters'!$B26,K$1&lt;='Invoer Parameters'!$D$21 ),'Invoer Parameters'!$D26*'Invoer Parameters'!$D$19,0)</f>
        <v>0</v>
      </c>
      <c r="L7" s="2">
        <f>IF( AND(L$1&gt;='Invoer Parameters'!$B26,L$1&lt;='Invoer Parameters'!$D$21 ),'Invoer Parameters'!$D26*'Invoer Parameters'!$D$19,0)</f>
        <v>0</v>
      </c>
      <c r="M7" s="2">
        <f>IF( AND(M$1&gt;='Invoer Parameters'!$B26,M$1&lt;='Invoer Parameters'!$D$21 ),'Invoer Parameters'!$D26*'Invoer Parameters'!$D$19,0)</f>
        <v>0</v>
      </c>
      <c r="N7" s="2">
        <f>IF( AND(N$1&gt;='Invoer Parameters'!$B26,N$1&lt;='Invoer Parameters'!$D$21 ),'Invoer Parameters'!$D26*'Invoer Parameters'!$D$19,0)</f>
        <v>0</v>
      </c>
      <c r="O7" s="2">
        <f>IF( AND(O$1&gt;='Invoer Parameters'!$B26,O$1&lt;='Invoer Parameters'!$D$21 ),'Invoer Parameters'!$D26*'Invoer Parameters'!$D$19,0)</f>
        <v>0</v>
      </c>
      <c r="P7" s="2">
        <f>IF( AND(P$1&gt;='Invoer Parameters'!$B26,P$1&lt;='Invoer Parameters'!$D$21 ),'Invoer Parameters'!$D26*'Invoer Parameters'!$D$19,0)</f>
        <v>0</v>
      </c>
      <c r="Q7" s="2">
        <f>IF( AND(Q$1&gt;='Invoer Parameters'!$B26,Q$1&lt;='Invoer Parameters'!$D$21 ),'Invoer Parameters'!$D26*'Invoer Parameters'!$D$19,0)</f>
        <v>0</v>
      </c>
      <c r="R7" s="2">
        <f>IF( AND(R$1&gt;='Invoer Parameters'!$B26,R$1&lt;='Invoer Parameters'!$D$21 ),'Invoer Parameters'!$D26*'Invoer Parameters'!$D$19,0)</f>
        <v>0</v>
      </c>
      <c r="S7" s="2">
        <f>IF( AND(S$1&gt;='Invoer Parameters'!$B26,S$1&lt;='Invoer Parameters'!$D$21 ),'Invoer Parameters'!$D26*'Invoer Parameters'!$D$19,0)</f>
        <v>0</v>
      </c>
      <c r="T7" s="2">
        <f>IF( AND(T$1&gt;='Invoer Parameters'!$B26,T$1&lt;='Invoer Parameters'!$D$21 ),'Invoer Parameters'!$D26*'Invoer Parameters'!$D$19,0)</f>
        <v>0</v>
      </c>
      <c r="U7" s="2">
        <f>IF( AND(U$1&gt;='Invoer Parameters'!$B26,U$1&lt;='Invoer Parameters'!$D$21 ),'Invoer Parameters'!$D26*'Invoer Parameters'!$D$19,0)</f>
        <v>0</v>
      </c>
      <c r="V7" s="2">
        <f>IF( AND(V$1&gt;='Invoer Parameters'!$B26,V$1&lt;='Invoer Parameters'!$D$21 ),'Invoer Parameters'!$D26*'Invoer Parameters'!$D$19,0)</f>
        <v>0</v>
      </c>
      <c r="W7" s="2">
        <f>IF( AND(W$1&gt;='Invoer Parameters'!$B26,W$1&lt;='Invoer Parameters'!$D$21 ),'Invoer Parameters'!$D26*'Invoer Parameters'!$D$19,0)</f>
        <v>0</v>
      </c>
      <c r="X7" s="2">
        <f>IF( AND(X$1&gt;='Invoer Parameters'!$B26,X$1&lt;='Invoer Parameters'!$D$21 ),'Invoer Parameters'!$D26*'Invoer Parameters'!$D$19,0)</f>
        <v>0</v>
      </c>
      <c r="Y7" s="2">
        <f>IF( AND(Y$1&gt;='Invoer Parameters'!$B26,Y$1&lt;='Invoer Parameters'!$D$21 ),'Invoer Parameters'!$D26*'Invoer Parameters'!$D$19,0)</f>
        <v>0</v>
      </c>
      <c r="Z7" s="2">
        <f>IF( AND(Z$1&gt;='Invoer Parameters'!$B26,Z$1&lt;='Invoer Parameters'!$D$21 ),'Invoer Parameters'!$D26*'Invoer Parameters'!$D$19,0)</f>
        <v>0</v>
      </c>
      <c r="AA7" s="2">
        <f>IF( AND(AA$1&gt;='Invoer Parameters'!$B26,AA$1&lt;='Invoer Parameters'!$D$21 ),'Invoer Parameters'!$D26*'Invoer Parameters'!$D$19,0)</f>
        <v>0</v>
      </c>
      <c r="AB7" s="2">
        <f>IF( AND(AB$1&gt;='Invoer Parameters'!$B26,AB$1&lt;='Invoer Parameters'!$D$21 ),'Invoer Parameters'!$D26*'Invoer Parameters'!$D$19,0)</f>
        <v>0</v>
      </c>
      <c r="AC7" s="2">
        <f>IF( AND(AC$1&gt;='Invoer Parameters'!$B26,AC$1&lt;='Invoer Parameters'!$D$21 ),'Invoer Parameters'!$D26*'Invoer Parameters'!$D$19,0)</f>
        <v>0</v>
      </c>
      <c r="AD7" s="2">
        <f>IF( AND(AD$1&gt;='Invoer Parameters'!$B26,AD$1&lt;='Invoer Parameters'!$D$21 ),'Invoer Parameters'!$D26*'Invoer Parameters'!$D$19,0)</f>
        <v>0</v>
      </c>
      <c r="AE7" s="2">
        <f>IF( AND(AE$1&gt;='Invoer Parameters'!$B26,AE$1&lt;='Invoer Parameters'!$D$21 ),'Invoer Parameters'!$D26*'Invoer Parameters'!$D$19,0)</f>
        <v>0</v>
      </c>
      <c r="AF7" s="2">
        <f>IF( AND(AF$1&gt;='Invoer Parameters'!$B26,AF$1&lt;='Invoer Parameters'!$D$21 ),'Invoer Parameters'!$D26*'Invoer Parameters'!$D$19,0)</f>
        <v>0</v>
      </c>
      <c r="AG7" s="2">
        <f>IF( AND(AG$1&gt;='Invoer Parameters'!$B26,AG$1&lt;='Invoer Parameters'!$D$21 ),'Invoer Parameters'!$D26*'Invoer Parameters'!$D$19,0)</f>
        <v>0</v>
      </c>
      <c r="AH7" s="2">
        <f>IF( AND(AH$1&gt;='Invoer Parameters'!$B26,AH$1&lt;='Invoer Parameters'!$D$21 ),'Invoer Parameters'!$D26*'Invoer Parameters'!$D$19,0)</f>
        <v>0</v>
      </c>
      <c r="AI7" s="2">
        <f>IF( AND(AI$1&gt;='Invoer Parameters'!$B26,AI$1&lt;='Invoer Parameters'!$D$21 ),'Invoer Parameters'!$D26*'Invoer Parameters'!$D$19,0)</f>
        <v>0</v>
      </c>
      <c r="AJ7" s="2">
        <f>IF( AND(AJ$1&gt;='Invoer Parameters'!$B26,AJ$1&lt;='Invoer Parameters'!$D$21 ),'Invoer Parameters'!$D26*'Invoer Parameters'!$D$19,0)</f>
        <v>0</v>
      </c>
      <c r="AK7" s="2">
        <f>IF( AND(AK$1&gt;='Invoer Parameters'!$B26,AK$1&lt;='Invoer Parameters'!$D$21 ),'Invoer Parameters'!$D26*'Invoer Parameters'!$D$19,0)</f>
        <v>0</v>
      </c>
      <c r="AL7" s="2">
        <f>IF( AND(AL$1&gt;='Invoer Parameters'!$B26,AL$1&lt;='Invoer Parameters'!$D$21 ),'Invoer Parameters'!$D26*'Invoer Parameters'!$D$19,0)</f>
        <v>0</v>
      </c>
      <c r="AM7" s="2">
        <f>IF( AND(AM$1&gt;='Invoer Parameters'!$B26,AM$1&lt;='Invoer Parameters'!$D$21 ),'Invoer Parameters'!$D26*'Invoer Parameters'!$D$19,0)</f>
        <v>0</v>
      </c>
      <c r="AN7" s="2">
        <f>IF( AND(AN$1&gt;='Invoer Parameters'!$B26,AN$1&lt;='Invoer Parameters'!$D$21 ),'Invoer Parameters'!$D26*'Invoer Parameters'!$D$19,0)</f>
        <v>0</v>
      </c>
      <c r="AO7" s="2">
        <f>IF( AND(AO$1&gt;='Invoer Parameters'!$B26,AO$1&lt;='Invoer Parameters'!$D$21 ),'Invoer Parameters'!$D26*'Invoer Parameters'!$D$19,0)</f>
        <v>0</v>
      </c>
      <c r="AP7" s="2">
        <f>IF( AND(AP$1&gt;='Invoer Parameters'!$B26,AP$1&lt;='Invoer Parameters'!$D$21 ),'Invoer Parameters'!$D26*'Invoer Parameters'!$D$19,0)</f>
        <v>0</v>
      </c>
      <c r="AQ7" s="2">
        <f>IF( AND(AQ$1&gt;='Invoer Parameters'!$B26,AQ$1&lt;='Invoer Parameters'!$D$21 ),'Invoer Parameters'!$D26*'Invoer Parameters'!$D$19,0)</f>
        <v>0</v>
      </c>
      <c r="AR7" s="2">
        <f>IF( AND(AR$1&gt;='Invoer Parameters'!$B26,AR$1&lt;='Invoer Parameters'!$D$21 ),'Invoer Parameters'!$D26*'Invoer Parameters'!$D$19,0)</f>
        <v>0</v>
      </c>
      <c r="AS7" s="2">
        <f>IF( AND(AS$1&gt;='Invoer Parameters'!$B26,AS$1&lt;='Invoer Parameters'!$D$21 ),'Invoer Parameters'!$D26*'Invoer Parameters'!$D$19,0)</f>
        <v>0</v>
      </c>
    </row>
    <row r="8" spans="2:45" hidden="1">
      <c r="B8" s="1" t="s">
        <v>124</v>
      </c>
      <c r="C8" s="1" t="s">
        <v>233</v>
      </c>
      <c r="D8" s="1" t="s">
        <v>55</v>
      </c>
      <c r="F8" s="2" t="e">
        <f>IF( AND(F$1&gt;='Invoer Parameters'!$B27,F$1&lt;='Invoer Parameters'!$D$21 ),'Invoer Parameters'!$D27*'Invoer Parameters'!$D$19,0)</f>
        <v>#N/A</v>
      </c>
      <c r="G8" s="2" t="e">
        <f>IF( AND(G$1&gt;='Invoer Parameters'!$B27,G$1&lt;='Invoer Parameters'!$D$21 ),'Invoer Parameters'!$D27*'Invoer Parameters'!$D$19,0)</f>
        <v>#N/A</v>
      </c>
      <c r="H8" s="2" t="e">
        <f>IF( AND(H$1&gt;='Invoer Parameters'!$B27,H$1&lt;='Invoer Parameters'!$D$21 ),'Invoer Parameters'!$D27*'Invoer Parameters'!$D$19,0)</f>
        <v>#N/A</v>
      </c>
      <c r="I8" s="2" t="e">
        <f>IF( AND(I$1&gt;='Invoer Parameters'!$B27,I$1&lt;='Invoer Parameters'!$D$21 ),'Invoer Parameters'!$D27*'Invoer Parameters'!$D$19,0)</f>
        <v>#N/A</v>
      </c>
      <c r="J8" s="2" t="e">
        <f>IF( AND(J$1&gt;='Invoer Parameters'!$B27,J$1&lt;='Invoer Parameters'!$D$21 ),'Invoer Parameters'!$D27*'Invoer Parameters'!$D$19,0)</f>
        <v>#N/A</v>
      </c>
      <c r="K8" s="2" t="e">
        <f>IF( AND(K$1&gt;='Invoer Parameters'!$B27,K$1&lt;='Invoer Parameters'!$D$21 ),'Invoer Parameters'!$D27*'Invoer Parameters'!$D$19,0)</f>
        <v>#N/A</v>
      </c>
      <c r="L8" s="2" t="e">
        <f>IF( AND(L$1&gt;='Invoer Parameters'!$B27,L$1&lt;='Invoer Parameters'!$D$21 ),'Invoer Parameters'!$D27*'Invoer Parameters'!$D$19,0)</f>
        <v>#N/A</v>
      </c>
      <c r="M8" s="2" t="e">
        <f>IF( AND(M$1&gt;='Invoer Parameters'!$B27,M$1&lt;='Invoer Parameters'!$D$21 ),'Invoer Parameters'!$D27*'Invoer Parameters'!$D$19,0)</f>
        <v>#N/A</v>
      </c>
      <c r="N8" s="2" t="e">
        <f>IF( AND(N$1&gt;='Invoer Parameters'!$B27,N$1&lt;='Invoer Parameters'!$D$21 ),'Invoer Parameters'!$D27*'Invoer Parameters'!$D$19,0)</f>
        <v>#N/A</v>
      </c>
      <c r="O8" s="2" t="e">
        <f>IF( AND(O$1&gt;='Invoer Parameters'!$B27,O$1&lt;='Invoer Parameters'!$D$21 ),'Invoer Parameters'!$D27*'Invoer Parameters'!$D$19,0)</f>
        <v>#N/A</v>
      </c>
      <c r="P8" s="2" t="e">
        <f>IF( AND(P$1&gt;='Invoer Parameters'!$B27,P$1&lt;='Invoer Parameters'!$D$21 ),'Invoer Parameters'!$D27*'Invoer Parameters'!$D$19,0)</f>
        <v>#N/A</v>
      </c>
      <c r="Q8" s="2" t="e">
        <f>IF( AND(Q$1&gt;='Invoer Parameters'!$B27,Q$1&lt;='Invoer Parameters'!$D$21 ),'Invoer Parameters'!$D27*'Invoer Parameters'!$D$19,0)</f>
        <v>#N/A</v>
      </c>
      <c r="R8" s="2" t="e">
        <f>IF( AND(R$1&gt;='Invoer Parameters'!$B27,R$1&lt;='Invoer Parameters'!$D$21 ),'Invoer Parameters'!$D27*'Invoer Parameters'!$D$19,0)</f>
        <v>#N/A</v>
      </c>
      <c r="S8" s="2" t="e">
        <f>IF( AND(S$1&gt;='Invoer Parameters'!$B27,S$1&lt;='Invoer Parameters'!$D$21 ),'Invoer Parameters'!$D27*'Invoer Parameters'!$D$19,0)</f>
        <v>#N/A</v>
      </c>
      <c r="T8" s="2" t="e">
        <f>IF( AND(T$1&gt;='Invoer Parameters'!$B27,T$1&lt;='Invoer Parameters'!$D$21 ),'Invoer Parameters'!$D27*'Invoer Parameters'!$D$19,0)</f>
        <v>#N/A</v>
      </c>
      <c r="U8" s="2" t="e">
        <f>IF( AND(U$1&gt;='Invoer Parameters'!$B27,U$1&lt;='Invoer Parameters'!$D$21 ),'Invoer Parameters'!$D27*'Invoer Parameters'!$D$19,0)</f>
        <v>#N/A</v>
      </c>
      <c r="V8" s="2" t="e">
        <f>IF( AND(V$1&gt;='Invoer Parameters'!$B27,V$1&lt;='Invoer Parameters'!$D$21 ),'Invoer Parameters'!$D27*'Invoer Parameters'!$D$19,0)</f>
        <v>#N/A</v>
      </c>
      <c r="W8" s="2" t="e">
        <f>IF( AND(W$1&gt;='Invoer Parameters'!$B27,W$1&lt;='Invoer Parameters'!$D$21 ),'Invoer Parameters'!$D27*'Invoer Parameters'!$D$19,0)</f>
        <v>#N/A</v>
      </c>
      <c r="X8" s="2" t="e">
        <f>IF( AND(X$1&gt;='Invoer Parameters'!$B27,X$1&lt;='Invoer Parameters'!$D$21 ),'Invoer Parameters'!$D27*'Invoer Parameters'!$D$19,0)</f>
        <v>#N/A</v>
      </c>
      <c r="Y8" s="2" t="e">
        <f>IF( AND(Y$1&gt;='Invoer Parameters'!$B27,Y$1&lt;='Invoer Parameters'!$D$21 ),'Invoer Parameters'!$D27*'Invoer Parameters'!$D$19,0)</f>
        <v>#N/A</v>
      </c>
      <c r="Z8" s="2" t="e">
        <f>IF( AND(Z$1&gt;='Invoer Parameters'!$B27,Z$1&lt;='Invoer Parameters'!$D$21 ),'Invoer Parameters'!$D27*'Invoer Parameters'!$D$19,0)</f>
        <v>#N/A</v>
      </c>
      <c r="AA8" s="2" t="e">
        <f>IF( AND(AA$1&gt;='Invoer Parameters'!$B27,AA$1&lt;='Invoer Parameters'!$D$21 ),'Invoer Parameters'!$D27*'Invoer Parameters'!$D$19,0)</f>
        <v>#N/A</v>
      </c>
      <c r="AB8" s="2" t="e">
        <f>IF( AND(AB$1&gt;='Invoer Parameters'!$B27,AB$1&lt;='Invoer Parameters'!$D$21 ),'Invoer Parameters'!$D27*'Invoer Parameters'!$D$19,0)</f>
        <v>#N/A</v>
      </c>
      <c r="AC8" s="2" t="e">
        <f>IF( AND(AC$1&gt;='Invoer Parameters'!$B27,AC$1&lt;='Invoer Parameters'!$D$21 ),'Invoer Parameters'!$D27*'Invoer Parameters'!$D$19,0)</f>
        <v>#N/A</v>
      </c>
      <c r="AD8" s="2" t="e">
        <f>IF( AND(AD$1&gt;='Invoer Parameters'!$B27,AD$1&lt;='Invoer Parameters'!$D$21 ),'Invoer Parameters'!$D27*'Invoer Parameters'!$D$19,0)</f>
        <v>#N/A</v>
      </c>
      <c r="AE8" s="2" t="e">
        <f>IF( AND(AE$1&gt;='Invoer Parameters'!$B27,AE$1&lt;='Invoer Parameters'!$D$21 ),'Invoer Parameters'!$D27*'Invoer Parameters'!$D$19,0)</f>
        <v>#N/A</v>
      </c>
      <c r="AF8" s="2" t="e">
        <f>IF( AND(AF$1&gt;='Invoer Parameters'!$B27,AF$1&lt;='Invoer Parameters'!$D$21 ),'Invoer Parameters'!$D27*'Invoer Parameters'!$D$19,0)</f>
        <v>#N/A</v>
      </c>
      <c r="AG8" s="2" t="e">
        <f>IF( AND(AG$1&gt;='Invoer Parameters'!$B27,AG$1&lt;='Invoer Parameters'!$D$21 ),'Invoer Parameters'!$D27*'Invoer Parameters'!$D$19,0)</f>
        <v>#N/A</v>
      </c>
      <c r="AH8" s="2" t="e">
        <f>IF( AND(AH$1&gt;='Invoer Parameters'!$B27,AH$1&lt;='Invoer Parameters'!$D$21 ),'Invoer Parameters'!$D27*'Invoer Parameters'!$D$19,0)</f>
        <v>#N/A</v>
      </c>
      <c r="AI8" s="2" t="e">
        <f>IF( AND(AI$1&gt;='Invoer Parameters'!$B27,AI$1&lt;='Invoer Parameters'!$D$21 ),'Invoer Parameters'!$D27*'Invoer Parameters'!$D$19,0)</f>
        <v>#N/A</v>
      </c>
      <c r="AJ8" s="2" t="e">
        <f>IF( AND(AJ$1&gt;='Invoer Parameters'!$B27,AJ$1&lt;='Invoer Parameters'!$D$21 ),'Invoer Parameters'!$D27*'Invoer Parameters'!$D$19,0)</f>
        <v>#N/A</v>
      </c>
      <c r="AK8" s="2" t="e">
        <f>IF( AND(AK$1&gt;='Invoer Parameters'!$B27,AK$1&lt;='Invoer Parameters'!$D$21 ),'Invoer Parameters'!$D27*'Invoer Parameters'!$D$19,0)</f>
        <v>#N/A</v>
      </c>
      <c r="AL8" s="2" t="e">
        <f>IF( AND(AL$1&gt;='Invoer Parameters'!$B27,AL$1&lt;='Invoer Parameters'!$D$21 ),'Invoer Parameters'!$D27*'Invoer Parameters'!$D$19,0)</f>
        <v>#N/A</v>
      </c>
      <c r="AM8" s="2" t="e">
        <f>IF( AND(AM$1&gt;='Invoer Parameters'!$B27,AM$1&lt;='Invoer Parameters'!$D$21 ),'Invoer Parameters'!$D27*'Invoer Parameters'!$D$19,0)</f>
        <v>#N/A</v>
      </c>
      <c r="AN8" s="2" t="e">
        <f>IF( AND(AN$1&gt;='Invoer Parameters'!$B27,AN$1&lt;='Invoer Parameters'!$D$21 ),'Invoer Parameters'!$D27*'Invoer Parameters'!$D$19,0)</f>
        <v>#N/A</v>
      </c>
      <c r="AO8" s="2" t="e">
        <f>IF( AND(AO$1&gt;='Invoer Parameters'!$B27,AO$1&lt;='Invoer Parameters'!$D$21 ),'Invoer Parameters'!$D27*'Invoer Parameters'!$D$19,0)</f>
        <v>#N/A</v>
      </c>
      <c r="AP8" s="2" t="e">
        <f>IF( AND(AP$1&gt;='Invoer Parameters'!$B27,AP$1&lt;='Invoer Parameters'!$D$21 ),'Invoer Parameters'!$D27*'Invoer Parameters'!$D$19,0)</f>
        <v>#N/A</v>
      </c>
      <c r="AQ8" s="2" t="e">
        <f>IF( AND(AQ$1&gt;='Invoer Parameters'!$B27,AQ$1&lt;='Invoer Parameters'!$D$21 ),'Invoer Parameters'!$D27*'Invoer Parameters'!$D$19,0)</f>
        <v>#N/A</v>
      </c>
      <c r="AR8" s="2" t="e">
        <f>IF( AND(AR$1&gt;='Invoer Parameters'!$B27,AR$1&lt;='Invoer Parameters'!$D$21 ),'Invoer Parameters'!$D27*'Invoer Parameters'!$D$19,0)</f>
        <v>#N/A</v>
      </c>
      <c r="AS8" s="2" t="e">
        <f>IF( AND(AS$1&gt;='Invoer Parameters'!$B27,AS$1&lt;='Invoer Parameters'!$D$21 ),'Invoer Parameters'!$D27*'Invoer Parameters'!$D$19,0)</f>
        <v>#N/A</v>
      </c>
    </row>
    <row r="9" spans="2:45" hidden="1">
      <c r="B9" s="1" t="s">
        <v>125</v>
      </c>
      <c r="C9" s="1" t="s">
        <v>234</v>
      </c>
      <c r="D9" s="1" t="s">
        <v>55</v>
      </c>
      <c r="F9" s="2">
        <f>IF( AND(F$1&gt;='Invoer Parameters'!$B28,F$1&lt;='Invoer Parameters'!$D$21 ),'Invoer Parameters'!$D28*'Invoer Parameters'!$D$19,0)</f>
        <v>0</v>
      </c>
      <c r="G9" s="2">
        <f>IF( AND(G$1&gt;='Invoer Parameters'!$B28,G$1&lt;='Invoer Parameters'!$D$21 ),'Invoer Parameters'!$D28*'Invoer Parameters'!$D$19,0)</f>
        <v>0</v>
      </c>
      <c r="H9" s="2">
        <f>IF( AND(H$1&gt;='Invoer Parameters'!$B28,H$1&lt;='Invoer Parameters'!$D$21 ),'Invoer Parameters'!$D28*'Invoer Parameters'!$D$19,0)</f>
        <v>0</v>
      </c>
      <c r="I9" s="2">
        <f>IF( AND(I$1&gt;='Invoer Parameters'!$B28,I$1&lt;='Invoer Parameters'!$D$21 ),'Invoer Parameters'!$D28*'Invoer Parameters'!$D$19,0)</f>
        <v>0</v>
      </c>
      <c r="J9" s="2">
        <f>IF( AND(J$1&gt;='Invoer Parameters'!$B28,J$1&lt;='Invoer Parameters'!$D$21 ),'Invoer Parameters'!$D28*'Invoer Parameters'!$D$19,0)</f>
        <v>0</v>
      </c>
      <c r="K9" s="2">
        <f>IF( AND(K$1&gt;='Invoer Parameters'!$B28,K$1&lt;='Invoer Parameters'!$D$21 ),'Invoer Parameters'!$D28*'Invoer Parameters'!$D$19,0)</f>
        <v>0</v>
      </c>
      <c r="L9" s="2">
        <f>IF( AND(L$1&gt;='Invoer Parameters'!$B28,L$1&lt;='Invoer Parameters'!$D$21 ),'Invoer Parameters'!$D28*'Invoer Parameters'!$D$19,0)</f>
        <v>0</v>
      </c>
      <c r="M9" s="2">
        <f>IF( AND(M$1&gt;='Invoer Parameters'!$B28,M$1&lt;='Invoer Parameters'!$D$21 ),'Invoer Parameters'!$D28*'Invoer Parameters'!$D$19,0)</f>
        <v>0</v>
      </c>
      <c r="N9" s="2">
        <f>IF( AND(N$1&gt;='Invoer Parameters'!$B28,N$1&lt;='Invoer Parameters'!$D$21 ),'Invoer Parameters'!$D28*'Invoer Parameters'!$D$19,0)</f>
        <v>0</v>
      </c>
      <c r="O9" s="2">
        <f>IF( AND(O$1&gt;='Invoer Parameters'!$B28,O$1&lt;='Invoer Parameters'!$D$21 ),'Invoer Parameters'!$D28*'Invoer Parameters'!$D$19,0)</f>
        <v>0</v>
      </c>
      <c r="P9" s="2">
        <f>IF( AND(P$1&gt;='Invoer Parameters'!$B28,P$1&lt;='Invoer Parameters'!$D$21 ),'Invoer Parameters'!$D28*'Invoer Parameters'!$D$19,0)</f>
        <v>0</v>
      </c>
      <c r="Q9" s="2">
        <f>IF( AND(Q$1&gt;='Invoer Parameters'!$B28,Q$1&lt;='Invoer Parameters'!$D$21 ),'Invoer Parameters'!$D28*'Invoer Parameters'!$D$19,0)</f>
        <v>0</v>
      </c>
      <c r="R9" s="2">
        <f>IF( AND(R$1&gt;='Invoer Parameters'!$B28,R$1&lt;='Invoer Parameters'!$D$21 ),'Invoer Parameters'!$D28*'Invoer Parameters'!$D$19,0)</f>
        <v>0</v>
      </c>
      <c r="S9" s="2">
        <f>IF( AND(S$1&gt;='Invoer Parameters'!$B28,S$1&lt;='Invoer Parameters'!$D$21 ),'Invoer Parameters'!$D28*'Invoer Parameters'!$D$19,0)</f>
        <v>0</v>
      </c>
      <c r="T9" s="2">
        <f>IF( AND(T$1&gt;='Invoer Parameters'!$B28,T$1&lt;='Invoer Parameters'!$D$21 ),'Invoer Parameters'!$D28*'Invoer Parameters'!$D$19,0)</f>
        <v>0</v>
      </c>
      <c r="U9" s="2">
        <f>IF( AND(U$1&gt;='Invoer Parameters'!$B28,U$1&lt;='Invoer Parameters'!$D$21 ),'Invoer Parameters'!$D28*'Invoer Parameters'!$D$19,0)</f>
        <v>0</v>
      </c>
      <c r="V9" s="2">
        <f>IF( AND(V$1&gt;='Invoer Parameters'!$B28,V$1&lt;='Invoer Parameters'!$D$21 ),'Invoer Parameters'!$D28*'Invoer Parameters'!$D$19,0)</f>
        <v>0</v>
      </c>
      <c r="W9" s="2">
        <f>IF( AND(W$1&gt;='Invoer Parameters'!$B28,W$1&lt;='Invoer Parameters'!$D$21 ),'Invoer Parameters'!$D28*'Invoer Parameters'!$D$19,0)</f>
        <v>0</v>
      </c>
      <c r="X9" s="2">
        <f>IF( AND(X$1&gt;='Invoer Parameters'!$B28,X$1&lt;='Invoer Parameters'!$D$21 ),'Invoer Parameters'!$D28*'Invoer Parameters'!$D$19,0)</f>
        <v>0</v>
      </c>
      <c r="Y9" s="2">
        <f>IF( AND(Y$1&gt;='Invoer Parameters'!$B28,Y$1&lt;='Invoer Parameters'!$D$21 ),'Invoer Parameters'!$D28*'Invoer Parameters'!$D$19,0)</f>
        <v>0</v>
      </c>
      <c r="Z9" s="2">
        <f>IF( AND(Z$1&gt;='Invoer Parameters'!$B28,Z$1&lt;='Invoer Parameters'!$D$21 ),'Invoer Parameters'!$D28*'Invoer Parameters'!$D$19,0)</f>
        <v>0</v>
      </c>
      <c r="AA9" s="2">
        <f>IF( AND(AA$1&gt;='Invoer Parameters'!$B28,AA$1&lt;='Invoer Parameters'!$D$21 ),'Invoer Parameters'!$D28*'Invoer Parameters'!$D$19,0)</f>
        <v>0</v>
      </c>
      <c r="AB9" s="2">
        <f>IF( AND(AB$1&gt;='Invoer Parameters'!$B28,AB$1&lt;='Invoer Parameters'!$D$21 ),'Invoer Parameters'!$D28*'Invoer Parameters'!$D$19,0)</f>
        <v>0</v>
      </c>
      <c r="AC9" s="2">
        <f>IF( AND(AC$1&gt;='Invoer Parameters'!$B28,AC$1&lt;='Invoer Parameters'!$D$21 ),'Invoer Parameters'!$D28*'Invoer Parameters'!$D$19,0)</f>
        <v>0</v>
      </c>
      <c r="AD9" s="2">
        <f>IF( AND(AD$1&gt;='Invoer Parameters'!$B28,AD$1&lt;='Invoer Parameters'!$D$21 ),'Invoer Parameters'!$D28*'Invoer Parameters'!$D$19,0)</f>
        <v>0</v>
      </c>
      <c r="AE9" s="2">
        <f>IF( AND(AE$1&gt;='Invoer Parameters'!$B28,AE$1&lt;='Invoer Parameters'!$D$21 ),'Invoer Parameters'!$D28*'Invoer Parameters'!$D$19,0)</f>
        <v>0</v>
      </c>
      <c r="AF9" s="2">
        <f>IF( AND(AF$1&gt;='Invoer Parameters'!$B28,AF$1&lt;='Invoer Parameters'!$D$21 ),'Invoer Parameters'!$D28*'Invoer Parameters'!$D$19,0)</f>
        <v>0</v>
      </c>
      <c r="AG9" s="2">
        <f>IF( AND(AG$1&gt;='Invoer Parameters'!$B28,AG$1&lt;='Invoer Parameters'!$D$21 ),'Invoer Parameters'!$D28*'Invoer Parameters'!$D$19,0)</f>
        <v>0</v>
      </c>
      <c r="AH9" s="2">
        <f>IF( AND(AH$1&gt;='Invoer Parameters'!$B28,AH$1&lt;='Invoer Parameters'!$D$21 ),'Invoer Parameters'!$D28*'Invoer Parameters'!$D$19,0)</f>
        <v>0</v>
      </c>
      <c r="AI9" s="2">
        <f>IF( AND(AI$1&gt;='Invoer Parameters'!$B28,AI$1&lt;='Invoer Parameters'!$D$21 ),'Invoer Parameters'!$D28*'Invoer Parameters'!$D$19,0)</f>
        <v>0</v>
      </c>
      <c r="AJ9" s="2">
        <f>IF( AND(AJ$1&gt;='Invoer Parameters'!$B28,AJ$1&lt;='Invoer Parameters'!$D$21 ),'Invoer Parameters'!$D28*'Invoer Parameters'!$D$19,0)</f>
        <v>0</v>
      </c>
      <c r="AK9" s="2">
        <f>IF( AND(AK$1&gt;='Invoer Parameters'!$B28,AK$1&lt;='Invoer Parameters'!$D$21 ),'Invoer Parameters'!$D28*'Invoer Parameters'!$D$19,0)</f>
        <v>0</v>
      </c>
      <c r="AL9" s="2">
        <f>IF( AND(AL$1&gt;='Invoer Parameters'!$B28,AL$1&lt;='Invoer Parameters'!$D$21 ),'Invoer Parameters'!$D28*'Invoer Parameters'!$D$19,0)</f>
        <v>0</v>
      </c>
      <c r="AM9" s="2">
        <f>IF( AND(AM$1&gt;='Invoer Parameters'!$B28,AM$1&lt;='Invoer Parameters'!$D$21 ),'Invoer Parameters'!$D28*'Invoer Parameters'!$D$19,0)</f>
        <v>0</v>
      </c>
      <c r="AN9" s="2">
        <f>IF( AND(AN$1&gt;='Invoer Parameters'!$B28,AN$1&lt;='Invoer Parameters'!$D$21 ),'Invoer Parameters'!$D28*'Invoer Parameters'!$D$19,0)</f>
        <v>0</v>
      </c>
      <c r="AO9" s="2">
        <f>IF( AND(AO$1&gt;='Invoer Parameters'!$B28,AO$1&lt;='Invoer Parameters'!$D$21 ),'Invoer Parameters'!$D28*'Invoer Parameters'!$D$19,0)</f>
        <v>0</v>
      </c>
      <c r="AP9" s="2">
        <f>IF( AND(AP$1&gt;='Invoer Parameters'!$B28,AP$1&lt;='Invoer Parameters'!$D$21 ),'Invoer Parameters'!$D28*'Invoer Parameters'!$D$19,0)</f>
        <v>0</v>
      </c>
      <c r="AQ9" s="2">
        <f>IF( AND(AQ$1&gt;='Invoer Parameters'!$B28,AQ$1&lt;='Invoer Parameters'!$D$21 ),'Invoer Parameters'!$D28*'Invoer Parameters'!$D$19,0)</f>
        <v>0</v>
      </c>
      <c r="AR9" s="2">
        <f>IF( AND(AR$1&gt;='Invoer Parameters'!$B28,AR$1&lt;='Invoer Parameters'!$D$21 ),'Invoer Parameters'!$D28*'Invoer Parameters'!$D$19,0)</f>
        <v>0</v>
      </c>
      <c r="AS9" s="2">
        <f>IF( AND(AS$1&gt;='Invoer Parameters'!$B28,AS$1&lt;='Invoer Parameters'!$D$21 ),'Invoer Parameters'!$D28*'Invoer Parameters'!$D$19,0)</f>
        <v>0</v>
      </c>
    </row>
    <row r="10" spans="2:45">
      <c r="B10" s="1" t="s">
        <v>235</v>
      </c>
      <c r="C10" s="1" t="s">
        <v>236</v>
      </c>
      <c r="D10" s="1" t="s">
        <v>55</v>
      </c>
      <c r="E10" s="2">
        <f>SUM(F10:AS10)</f>
        <v>0</v>
      </c>
      <c r="F10" s="2">
        <f>SUM(F6:F7)</f>
        <v>0</v>
      </c>
      <c r="G10" s="2">
        <f t="shared" ref="G10:AO10" si="10">SUM(G6:G7)</f>
        <v>0</v>
      </c>
      <c r="H10" s="2">
        <f t="shared" si="10"/>
        <v>0</v>
      </c>
      <c r="I10" s="2">
        <f t="shared" si="10"/>
        <v>0</v>
      </c>
      <c r="J10" s="2">
        <f t="shared" si="10"/>
        <v>0</v>
      </c>
      <c r="K10" s="2">
        <f t="shared" si="10"/>
        <v>0</v>
      </c>
      <c r="L10" s="2">
        <f t="shared" si="10"/>
        <v>0</v>
      </c>
      <c r="M10" s="2">
        <f t="shared" si="10"/>
        <v>0</v>
      </c>
      <c r="N10" s="2">
        <f t="shared" si="10"/>
        <v>0</v>
      </c>
      <c r="O10" s="2">
        <f t="shared" si="10"/>
        <v>0</v>
      </c>
      <c r="P10" s="2">
        <f t="shared" si="10"/>
        <v>0</v>
      </c>
      <c r="Q10" s="2">
        <f t="shared" si="10"/>
        <v>0</v>
      </c>
      <c r="R10" s="2">
        <f t="shared" si="10"/>
        <v>0</v>
      </c>
      <c r="S10" s="2">
        <f t="shared" si="10"/>
        <v>0</v>
      </c>
      <c r="T10" s="2">
        <f t="shared" si="10"/>
        <v>0</v>
      </c>
      <c r="U10" s="2">
        <f t="shared" si="10"/>
        <v>0</v>
      </c>
      <c r="V10" s="2">
        <f t="shared" si="10"/>
        <v>0</v>
      </c>
      <c r="W10" s="2">
        <f t="shared" si="10"/>
        <v>0</v>
      </c>
      <c r="X10" s="2">
        <f t="shared" si="10"/>
        <v>0</v>
      </c>
      <c r="Y10" s="2">
        <f t="shared" si="10"/>
        <v>0</v>
      </c>
      <c r="Z10" s="2">
        <f t="shared" si="10"/>
        <v>0</v>
      </c>
      <c r="AA10" s="2">
        <f t="shared" si="10"/>
        <v>0</v>
      </c>
      <c r="AB10" s="2">
        <f t="shared" si="10"/>
        <v>0</v>
      </c>
      <c r="AC10" s="2">
        <f t="shared" si="10"/>
        <v>0</v>
      </c>
      <c r="AD10" s="2">
        <f t="shared" si="10"/>
        <v>0</v>
      </c>
      <c r="AE10" s="2">
        <f t="shared" si="10"/>
        <v>0</v>
      </c>
      <c r="AF10" s="2">
        <f t="shared" si="10"/>
        <v>0</v>
      </c>
      <c r="AG10" s="2">
        <f t="shared" si="10"/>
        <v>0</v>
      </c>
      <c r="AH10" s="2">
        <f t="shared" si="10"/>
        <v>0</v>
      </c>
      <c r="AI10" s="2">
        <f t="shared" si="10"/>
        <v>0</v>
      </c>
      <c r="AJ10" s="2">
        <f t="shared" si="10"/>
        <v>0</v>
      </c>
      <c r="AK10" s="2">
        <f t="shared" si="10"/>
        <v>0</v>
      </c>
      <c r="AL10" s="2">
        <f t="shared" si="10"/>
        <v>0</v>
      </c>
      <c r="AM10" s="2">
        <f t="shared" si="10"/>
        <v>0</v>
      </c>
      <c r="AN10" s="2">
        <f t="shared" si="10"/>
        <v>0</v>
      </c>
      <c r="AO10" s="2">
        <f t="shared" si="10"/>
        <v>0</v>
      </c>
      <c r="AP10" s="2">
        <f t="shared" ref="AP10:AR10" si="11">SUM(AP6:AP7)</f>
        <v>0</v>
      </c>
      <c r="AQ10" s="2">
        <f t="shared" si="11"/>
        <v>0</v>
      </c>
      <c r="AR10" s="2">
        <f t="shared" si="11"/>
        <v>0</v>
      </c>
      <c r="AS10" s="2">
        <f t="shared" ref="AS10" si="12">SUM(AS6:AS7)</f>
        <v>0</v>
      </c>
    </row>
    <row r="11" spans="2:45">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2:45" hidden="1">
      <c r="B12" s="314" t="s">
        <v>237</v>
      </c>
      <c r="C12" s="76" t="s">
        <v>238</v>
      </c>
      <c r="E12" s="2"/>
      <c r="F12" s="21">
        <f>'MP en GVO'!F3</f>
        <v>2026</v>
      </c>
      <c r="G12" s="21">
        <f>'MP en GVO'!G3</f>
        <v>2027</v>
      </c>
      <c r="H12" s="21">
        <f>'MP en GVO'!H3</f>
        <v>2028</v>
      </c>
      <c r="I12" s="21">
        <f>'MP en GVO'!I3</f>
        <v>2029</v>
      </c>
      <c r="J12" s="21">
        <f>'MP en GVO'!J3</f>
        <v>2030</v>
      </c>
      <c r="K12" s="21">
        <f>'MP en GVO'!K3</f>
        <v>2031</v>
      </c>
      <c r="L12" s="21">
        <f>'MP en GVO'!L3</f>
        <v>2032</v>
      </c>
      <c r="M12" s="21">
        <f>'MP en GVO'!M3</f>
        <v>2033</v>
      </c>
      <c r="N12" s="21">
        <f>'MP en GVO'!N3</f>
        <v>2034</v>
      </c>
      <c r="O12" s="21">
        <f>'MP en GVO'!O3</f>
        <v>2035</v>
      </c>
      <c r="P12" s="21">
        <f>'MP en GVO'!P3</f>
        <v>2036</v>
      </c>
      <c r="Q12" s="21">
        <f>'MP en GVO'!Q3</f>
        <v>2037</v>
      </c>
      <c r="R12" s="21">
        <f>'MP en GVO'!R3</f>
        <v>2038</v>
      </c>
      <c r="S12" s="21">
        <f>'MP en GVO'!S3</f>
        <v>2039</v>
      </c>
      <c r="T12" s="21">
        <f>'MP en GVO'!T3</f>
        <v>2040</v>
      </c>
      <c r="U12" s="21">
        <f>'MP en GVO'!U3</f>
        <v>2041</v>
      </c>
      <c r="V12" s="21">
        <f>'MP en GVO'!V3</f>
        <v>2042</v>
      </c>
      <c r="W12" s="21">
        <f>'MP en GVO'!W3</f>
        <v>2043</v>
      </c>
      <c r="X12" s="21">
        <f>'MP en GVO'!X3</f>
        <v>2044</v>
      </c>
      <c r="Y12" s="21">
        <f>'MP en GVO'!Y3</f>
        <v>2045</v>
      </c>
      <c r="Z12" s="21">
        <f>'MP en GVO'!Z3</f>
        <v>2046</v>
      </c>
      <c r="AA12" s="21">
        <f>'MP en GVO'!AA3</f>
        <v>2047</v>
      </c>
      <c r="AB12" s="21">
        <f>'MP en GVO'!AB3</f>
        <v>2048</v>
      </c>
      <c r="AC12" s="21">
        <f>'MP en GVO'!AC3</f>
        <v>2049</v>
      </c>
      <c r="AD12" s="21">
        <f>'MP en GVO'!AD3</f>
        <v>2050</v>
      </c>
      <c r="AE12" s="21">
        <f>'MP en GVO'!AE3</f>
        <v>2051</v>
      </c>
      <c r="AF12" s="21">
        <f>'MP en GVO'!AF3</f>
        <v>2052</v>
      </c>
      <c r="AG12" s="21">
        <f>'MP en GVO'!AG3</f>
        <v>2053</v>
      </c>
      <c r="AH12" s="21">
        <f>'MP en GVO'!AH3</f>
        <v>2054</v>
      </c>
      <c r="AI12" s="21">
        <f>'MP en GVO'!AI3</f>
        <v>2055</v>
      </c>
      <c r="AJ12" s="21">
        <f>'MP en GVO'!AJ3</f>
        <v>2056</v>
      </c>
      <c r="AK12" s="21">
        <f>'MP en GVO'!AK3</f>
        <v>2057</v>
      </c>
      <c r="AL12" s="21">
        <f>'MP en GVO'!AL3</f>
        <v>2058</v>
      </c>
      <c r="AM12" s="21">
        <f>'MP en GVO'!AM3</f>
        <v>2059</v>
      </c>
      <c r="AN12" s="21">
        <f>'MP en GVO'!AN3</f>
        <v>2060</v>
      </c>
      <c r="AO12" s="21">
        <f>'MP en GVO'!AO3</f>
        <v>2061</v>
      </c>
      <c r="AP12" s="21">
        <f>'MP en GVO'!AP3</f>
        <v>2062</v>
      </c>
      <c r="AQ12" s="21">
        <f>'MP en GVO'!AQ3</f>
        <v>2063</v>
      </c>
      <c r="AR12" s="21">
        <f>'MP en GVO'!AR3</f>
        <v>2064</v>
      </c>
      <c r="AS12" s="21">
        <f>'MP en GVO'!AS3</f>
        <v>2065</v>
      </c>
    </row>
    <row r="13" spans="2:45" hidden="1">
      <c r="B13" s="314"/>
      <c r="C13" s="76" t="s">
        <v>239</v>
      </c>
      <c r="F13" s="21">
        <f>F12-F1</f>
        <v>2026</v>
      </c>
    </row>
    <row r="14" spans="2:45" hidden="1">
      <c r="B14" s="314"/>
      <c r="C14" s="76" t="s">
        <v>240</v>
      </c>
      <c r="F14" s="21" t="e">
        <f t="shared" ref="F14:AN14" ca="1" si="13">OFFSET(F12,0,-$F$13,1,1)</f>
        <v>#REF!</v>
      </c>
      <c r="G14" s="21" t="e">
        <f t="shared" ca="1" si="13"/>
        <v>#REF!</v>
      </c>
      <c r="H14" s="21" t="e">
        <f t="shared" ca="1" si="13"/>
        <v>#REF!</v>
      </c>
      <c r="I14" s="21" t="e">
        <f t="shared" ca="1" si="13"/>
        <v>#REF!</v>
      </c>
      <c r="J14" s="21" t="e">
        <f t="shared" ca="1" si="13"/>
        <v>#REF!</v>
      </c>
      <c r="K14" s="21" t="e">
        <f t="shared" ca="1" si="13"/>
        <v>#REF!</v>
      </c>
      <c r="L14" s="21" t="e">
        <f t="shared" ca="1" si="13"/>
        <v>#REF!</v>
      </c>
      <c r="M14" s="21" t="e">
        <f t="shared" ca="1" si="13"/>
        <v>#REF!</v>
      </c>
      <c r="N14" s="21" t="e">
        <f t="shared" ca="1" si="13"/>
        <v>#REF!</v>
      </c>
      <c r="O14" s="21" t="e">
        <f t="shared" ca="1" si="13"/>
        <v>#REF!</v>
      </c>
      <c r="P14" s="21" t="e">
        <f t="shared" ca="1" si="13"/>
        <v>#REF!</v>
      </c>
      <c r="Q14" s="21" t="e">
        <f t="shared" ca="1" si="13"/>
        <v>#REF!</v>
      </c>
      <c r="R14" s="21" t="e">
        <f t="shared" ca="1" si="13"/>
        <v>#REF!</v>
      </c>
      <c r="S14" s="21" t="e">
        <f t="shared" ca="1" si="13"/>
        <v>#REF!</v>
      </c>
      <c r="T14" s="21" t="e">
        <f t="shared" ca="1" si="13"/>
        <v>#REF!</v>
      </c>
      <c r="U14" s="21" t="e">
        <f t="shared" ca="1" si="13"/>
        <v>#REF!</v>
      </c>
      <c r="V14" s="21" t="e">
        <f t="shared" ca="1" si="13"/>
        <v>#REF!</v>
      </c>
      <c r="W14" s="21" t="e">
        <f t="shared" ca="1" si="13"/>
        <v>#REF!</v>
      </c>
      <c r="X14" s="21" t="e">
        <f t="shared" ca="1" si="13"/>
        <v>#REF!</v>
      </c>
      <c r="Y14" s="21" t="e">
        <f t="shared" ca="1" si="13"/>
        <v>#REF!</v>
      </c>
      <c r="Z14" s="21" t="e">
        <f t="shared" ca="1" si="13"/>
        <v>#REF!</v>
      </c>
      <c r="AA14" s="21" t="e">
        <f t="shared" ca="1" si="13"/>
        <v>#REF!</v>
      </c>
      <c r="AB14" s="21" t="e">
        <f t="shared" ca="1" si="13"/>
        <v>#REF!</v>
      </c>
      <c r="AC14" s="21" t="e">
        <f t="shared" ca="1" si="13"/>
        <v>#REF!</v>
      </c>
      <c r="AD14" s="21" t="e">
        <f t="shared" ca="1" si="13"/>
        <v>#REF!</v>
      </c>
      <c r="AE14" s="21" t="e">
        <f t="shared" ca="1" si="13"/>
        <v>#REF!</v>
      </c>
      <c r="AF14" s="21" t="e">
        <f t="shared" ca="1" si="13"/>
        <v>#REF!</v>
      </c>
      <c r="AG14" s="21" t="e">
        <f t="shared" ca="1" si="13"/>
        <v>#REF!</v>
      </c>
      <c r="AH14" s="21" t="e">
        <f t="shared" ca="1" si="13"/>
        <v>#REF!</v>
      </c>
      <c r="AI14" s="21" t="e">
        <f t="shared" ca="1" si="13"/>
        <v>#REF!</v>
      </c>
      <c r="AJ14" s="21" t="e">
        <f t="shared" ca="1" si="13"/>
        <v>#REF!</v>
      </c>
      <c r="AK14" s="21" t="e">
        <f t="shared" ca="1" si="13"/>
        <v>#REF!</v>
      </c>
      <c r="AL14" s="21" t="e">
        <f t="shared" ca="1" si="13"/>
        <v>#REF!</v>
      </c>
      <c r="AM14" s="21" t="e">
        <f t="shared" ca="1" si="13"/>
        <v>#REF!</v>
      </c>
      <c r="AN14" s="21" t="e">
        <f t="shared" ca="1" si="13"/>
        <v>#REF!</v>
      </c>
      <c r="AO14" s="21" t="e">
        <f t="shared" ref="AO14" ca="1" si="14">OFFSET(AO12,0,-$F$13,1,1)</f>
        <v>#REF!</v>
      </c>
      <c r="AP14" s="21" t="e">
        <f t="shared" ref="AP14:AR14" ca="1" si="15">OFFSET(AP12,0,-$F$13,1,1)</f>
        <v>#REF!</v>
      </c>
      <c r="AQ14" s="21" t="e">
        <f t="shared" ca="1" si="15"/>
        <v>#REF!</v>
      </c>
      <c r="AR14" s="21" t="e">
        <f t="shared" ca="1" si="15"/>
        <v>#REF!</v>
      </c>
      <c r="AS14" s="21" t="e">
        <f t="shared" ref="AS14" ca="1" si="16">OFFSET(AS12,0,-$F$13,1,1)</f>
        <v>#REF!</v>
      </c>
    </row>
    <row r="15" spans="2:45" hidden="1">
      <c r="B15" s="314"/>
      <c r="C15" s="76" t="s">
        <v>241</v>
      </c>
      <c r="F15" s="23" t="e">
        <f ca="1">OFFSET('MP en GVO'!F$7,0,-$F$13,1,1)</f>
        <v>#REF!</v>
      </c>
      <c r="G15" s="23" t="e">
        <f ca="1">OFFSET('MP en GVO'!G$7,0,-$F$13,1,1)</f>
        <v>#REF!</v>
      </c>
      <c r="H15" s="23" t="e">
        <f ca="1">OFFSET('MP en GVO'!H$7,0,-$F$13,1,1)</f>
        <v>#REF!</v>
      </c>
      <c r="I15" s="23" t="e">
        <f ca="1">OFFSET('MP en GVO'!I$7,0,-$F$13,1,1)</f>
        <v>#REF!</v>
      </c>
      <c r="J15" s="23" t="e">
        <f ca="1">OFFSET('MP en GVO'!J$7,0,-$F$13,1,1)</f>
        <v>#REF!</v>
      </c>
      <c r="K15" s="23" t="e">
        <f ca="1">OFFSET('MP en GVO'!K$7,0,-$F$13,1,1)</f>
        <v>#REF!</v>
      </c>
      <c r="L15" s="23" t="e">
        <f ca="1">OFFSET('MP en GVO'!L$7,0,-$F$13,1,1)</f>
        <v>#REF!</v>
      </c>
      <c r="M15" s="23" t="e">
        <f ca="1">OFFSET('MP en GVO'!M$7,0,-$F$13,1,1)</f>
        <v>#REF!</v>
      </c>
      <c r="N15" s="23" t="e">
        <f ca="1">OFFSET('MP en GVO'!N$7,0,-$F$13,1,1)</f>
        <v>#REF!</v>
      </c>
      <c r="O15" s="23" t="e">
        <f ca="1">OFFSET('MP en GVO'!O$7,0,-$F$13,1,1)</f>
        <v>#REF!</v>
      </c>
      <c r="P15" s="23" t="e">
        <f ca="1">OFFSET('MP en GVO'!P$7,0,-$F$13,1,1)</f>
        <v>#REF!</v>
      </c>
      <c r="Q15" s="23" t="e">
        <f ca="1">OFFSET('MP en GVO'!Q$7,0,-$F$13,1,1)</f>
        <v>#REF!</v>
      </c>
      <c r="R15" s="23" t="e">
        <f ca="1">OFFSET('MP en GVO'!R$7,0,-$F$13,1,1)</f>
        <v>#REF!</v>
      </c>
      <c r="S15" s="23" t="e">
        <f ca="1">OFFSET('MP en GVO'!S$7,0,-$F$13,1,1)</f>
        <v>#REF!</v>
      </c>
      <c r="T15" s="23" t="e">
        <f ca="1">OFFSET('MP en GVO'!T$7,0,-$F$13,1,1)</f>
        <v>#REF!</v>
      </c>
      <c r="U15" s="23" t="e">
        <f ca="1">OFFSET('MP en GVO'!U$7,0,-$F$13,1,1)</f>
        <v>#REF!</v>
      </c>
      <c r="V15" s="23" t="e">
        <f ca="1">OFFSET('MP en GVO'!V$7,0,-$F$13,1,1)</f>
        <v>#REF!</v>
      </c>
      <c r="W15" s="23" t="e">
        <f ca="1">OFFSET('MP en GVO'!W$7,0,-$F$13,1,1)</f>
        <v>#REF!</v>
      </c>
      <c r="X15" s="23" t="e">
        <f ca="1">OFFSET('MP en GVO'!X$7,0,-$F$13,1,1)</f>
        <v>#REF!</v>
      </c>
      <c r="Y15" s="23" t="e">
        <f ca="1">OFFSET('MP en GVO'!Y$7,0,-$F$13,1,1)</f>
        <v>#REF!</v>
      </c>
      <c r="Z15" s="23" t="e">
        <f ca="1">OFFSET('MP en GVO'!Z$7,0,-$F$13,1,1)</f>
        <v>#REF!</v>
      </c>
      <c r="AA15" s="23" t="e">
        <f ca="1">OFFSET('MP en GVO'!AA$7,0,-$F$13,1,1)</f>
        <v>#REF!</v>
      </c>
      <c r="AB15" s="23" t="e">
        <f ca="1">OFFSET('MP en GVO'!AB$7,0,-$F$13,1,1)</f>
        <v>#REF!</v>
      </c>
      <c r="AC15" s="23" t="e">
        <f ca="1">OFFSET('MP en GVO'!AC$7,0,-$F$13,1,1)</f>
        <v>#REF!</v>
      </c>
      <c r="AD15" s="23" t="e">
        <f ca="1">OFFSET('MP en GVO'!AD$7,0,-$F$13,1,1)</f>
        <v>#REF!</v>
      </c>
      <c r="AE15" s="23" t="e">
        <f ca="1">OFFSET('MP en GVO'!AE$7,0,-$F$13,1,1)</f>
        <v>#REF!</v>
      </c>
      <c r="AF15" s="23" t="e">
        <f ca="1">OFFSET('MP en GVO'!AF$7,0,-$F$13,1,1)</f>
        <v>#REF!</v>
      </c>
      <c r="AG15" s="23" t="e">
        <f ca="1">OFFSET('MP en GVO'!AG$7,0,-$F$13,1,1)</f>
        <v>#REF!</v>
      </c>
      <c r="AH15" s="23" t="e">
        <f ca="1">OFFSET('MP en GVO'!AH$7,0,-$F$13,1,1)</f>
        <v>#REF!</v>
      </c>
      <c r="AI15" s="23" t="e">
        <f ca="1">OFFSET('MP en GVO'!AI$7,0,-$F$13,1,1)</f>
        <v>#REF!</v>
      </c>
      <c r="AJ15" s="23" t="e">
        <f ca="1">OFFSET('MP en GVO'!AJ$7,0,-$F$13,1,1)</f>
        <v>#REF!</v>
      </c>
      <c r="AK15" s="23" t="e">
        <f ca="1">OFFSET('MP en GVO'!AK$7,0,-$F$13,1,1)</f>
        <v>#REF!</v>
      </c>
      <c r="AL15" s="23" t="e">
        <f ca="1">OFFSET('MP en GVO'!AL$7,0,-$F$13,1,1)</f>
        <v>#REF!</v>
      </c>
      <c r="AM15" s="23" t="e">
        <f ca="1">OFFSET('MP en GVO'!AM$7,0,-$F$13,1,1)</f>
        <v>#REF!</v>
      </c>
      <c r="AN15" s="23" t="e">
        <f ca="1">OFFSET('MP en GVO'!AN$7,0,-$F$13,1,1)</f>
        <v>#REF!</v>
      </c>
      <c r="AO15" s="23" t="e">
        <f ca="1">OFFSET('MP en GVO'!AO$7,0,-$F$13,1,1)</f>
        <v>#REF!</v>
      </c>
      <c r="AP15" s="23" t="e">
        <f ca="1">OFFSET('MP en GVO'!AP$7,0,-$F$13,1,1)</f>
        <v>#REF!</v>
      </c>
      <c r="AQ15" s="23" t="e">
        <f ca="1">OFFSET('MP en GVO'!AQ$7,0,-$F$13,1,1)</f>
        <v>#REF!</v>
      </c>
      <c r="AR15" s="23" t="e">
        <f ca="1">OFFSET('MP en GVO'!AR$7,0,-$F$13,1,1)</f>
        <v>#REF!</v>
      </c>
      <c r="AS15" s="23" t="e">
        <f ca="1">OFFSET('MP en GVO'!AS$7,0,-$F$13,1,1)</f>
        <v>#REF!</v>
      </c>
    </row>
    <row r="16" spans="2:45" hidden="1">
      <c r="B16" s="314"/>
      <c r="C16" s="76" t="s">
        <v>242</v>
      </c>
      <c r="F16" s="23" t="e">
        <f ca="1">OFFSET('MP en GVO'!F$10,0,-$F$13,1,1)</f>
        <v>#REF!</v>
      </c>
      <c r="G16" s="23" t="e">
        <f ca="1">OFFSET('MP en GVO'!G$10,0,-$F$13,1,1)</f>
        <v>#REF!</v>
      </c>
      <c r="H16" s="23" t="e">
        <f ca="1">OFFSET('MP en GVO'!H$10,0,-$F$13,1,1)</f>
        <v>#REF!</v>
      </c>
      <c r="I16" s="23" t="e">
        <f ca="1">OFFSET('MP en GVO'!I$10,0,-$F$13,1,1)</f>
        <v>#REF!</v>
      </c>
      <c r="J16" s="23" t="e">
        <f ca="1">OFFSET('MP en GVO'!J$10,0,-$F$13,1,1)</f>
        <v>#REF!</v>
      </c>
      <c r="K16" s="23" t="e">
        <f ca="1">OFFSET('MP en GVO'!K$10,0,-$F$13,1,1)</f>
        <v>#REF!</v>
      </c>
      <c r="L16" s="23" t="e">
        <f ca="1">OFFSET('MP en GVO'!L$10,0,-$F$13,1,1)</f>
        <v>#REF!</v>
      </c>
      <c r="M16" s="23" t="e">
        <f ca="1">OFFSET('MP en GVO'!M$10,0,-$F$13,1,1)</f>
        <v>#REF!</v>
      </c>
      <c r="N16" s="23" t="e">
        <f ca="1">OFFSET('MP en GVO'!N$10,0,-$F$13,1,1)</f>
        <v>#REF!</v>
      </c>
      <c r="O16" s="23" t="e">
        <f ca="1">OFFSET('MP en GVO'!O$10,0,-$F$13,1,1)</f>
        <v>#REF!</v>
      </c>
      <c r="P16" s="23" t="e">
        <f ca="1">OFFSET('MP en GVO'!P$10,0,-$F$13,1,1)</f>
        <v>#REF!</v>
      </c>
      <c r="Q16" s="23" t="e">
        <f ca="1">OFFSET('MP en GVO'!Q$10,0,-$F$13,1,1)</f>
        <v>#REF!</v>
      </c>
      <c r="R16" s="23" t="e">
        <f ca="1">OFFSET('MP en GVO'!R$10,0,-$F$13,1,1)</f>
        <v>#REF!</v>
      </c>
      <c r="S16" s="23" t="e">
        <f ca="1">OFFSET('MP en GVO'!S$10,0,-$F$13,1,1)</f>
        <v>#REF!</v>
      </c>
      <c r="T16" s="23" t="e">
        <f ca="1">OFFSET('MP en GVO'!T$10,0,-$F$13,1,1)</f>
        <v>#REF!</v>
      </c>
      <c r="U16" s="23" t="e">
        <f ca="1">OFFSET('MP en GVO'!U$10,0,-$F$13,1,1)</f>
        <v>#REF!</v>
      </c>
      <c r="V16" s="23" t="e">
        <f ca="1">OFFSET('MP en GVO'!V$10,0,-$F$13,1,1)</f>
        <v>#REF!</v>
      </c>
      <c r="W16" s="23" t="e">
        <f ca="1">OFFSET('MP en GVO'!W$10,0,-$F$13,1,1)</f>
        <v>#REF!</v>
      </c>
      <c r="X16" s="23" t="e">
        <f ca="1">OFFSET('MP en GVO'!X$10,0,-$F$13,1,1)</f>
        <v>#REF!</v>
      </c>
      <c r="Y16" s="23" t="e">
        <f ca="1">OFFSET('MP en GVO'!Y$10,0,-$F$13,1,1)</f>
        <v>#REF!</v>
      </c>
      <c r="Z16" s="23" t="e">
        <f ca="1">OFFSET('MP en GVO'!Z$10,0,-$F$13,1,1)</f>
        <v>#REF!</v>
      </c>
      <c r="AA16" s="23" t="e">
        <f ca="1">OFFSET('MP en GVO'!AA$10,0,-$F$13,1,1)</f>
        <v>#REF!</v>
      </c>
      <c r="AB16" s="23" t="e">
        <f ca="1">OFFSET('MP en GVO'!AB$10,0,-$F$13,1,1)</f>
        <v>#REF!</v>
      </c>
      <c r="AC16" s="23" t="e">
        <f ca="1">OFFSET('MP en GVO'!AC$10,0,-$F$13,1,1)</f>
        <v>#REF!</v>
      </c>
      <c r="AD16" s="23" t="e">
        <f ca="1">OFFSET('MP en GVO'!AD$10,0,-$F$13,1,1)</f>
        <v>#REF!</v>
      </c>
      <c r="AE16" s="23" t="e">
        <f ca="1">OFFSET('MP en GVO'!AE$10,0,-$F$13,1,1)</f>
        <v>#REF!</v>
      </c>
      <c r="AF16" s="23" t="e">
        <f ca="1">OFFSET('MP en GVO'!AF$10,0,-$F$13,1,1)</f>
        <v>#REF!</v>
      </c>
      <c r="AG16" s="23" t="e">
        <f ca="1">OFFSET('MP en GVO'!AG$10,0,-$F$13,1,1)</f>
        <v>#REF!</v>
      </c>
      <c r="AH16" s="23" t="e">
        <f ca="1">OFFSET('MP en GVO'!AH$10,0,-$F$13,1,1)</f>
        <v>#REF!</v>
      </c>
      <c r="AI16" s="23" t="e">
        <f ca="1">OFFSET('MP en GVO'!AI$10,0,-$F$13,1,1)</f>
        <v>#REF!</v>
      </c>
      <c r="AJ16" s="23" t="e">
        <f ca="1">OFFSET('MP en GVO'!AJ$10,0,-$F$13,1,1)</f>
        <v>#REF!</v>
      </c>
      <c r="AK16" s="23" t="e">
        <f ca="1">OFFSET('MP en GVO'!AK$10,0,-$F$13,1,1)</f>
        <v>#REF!</v>
      </c>
      <c r="AL16" s="23" t="e">
        <f ca="1">OFFSET('MP en GVO'!AL$10,0,-$F$13,1,1)</f>
        <v>#REF!</v>
      </c>
      <c r="AM16" s="23" t="e">
        <f ca="1">OFFSET('MP en GVO'!AM$10,0,-$F$13,1,1)</f>
        <v>#REF!</v>
      </c>
      <c r="AN16" s="23" t="e">
        <f ca="1">OFFSET('MP en GVO'!AN$10,0,-$F$13,1,1)</f>
        <v>#REF!</v>
      </c>
      <c r="AO16" s="23" t="e">
        <f ca="1">OFFSET('MP en GVO'!AO$10,0,-$F$13,1,1)</f>
        <v>#REF!</v>
      </c>
      <c r="AP16" s="23" t="e">
        <f ca="1">OFFSET('MP en GVO'!AP$10,0,-$F$13,1,1)</f>
        <v>#REF!</v>
      </c>
      <c r="AQ16" s="23" t="e">
        <f ca="1">OFFSET('MP en GVO'!AQ$10,0,-$F$13,1,1)</f>
        <v>#REF!</v>
      </c>
      <c r="AR16" s="23" t="e">
        <f ca="1">OFFSET('MP en GVO'!AR$10,0,-$F$13,1,1)</f>
        <v>#REF!</v>
      </c>
      <c r="AS16" s="23" t="e">
        <f ca="1">OFFSET('MP en GVO'!AS$10,0,-$F$13,1,1)</f>
        <v>#REF!</v>
      </c>
    </row>
    <row r="17" spans="2:45" hidden="1">
      <c r="B17" s="314"/>
      <c r="C17" s="76" t="s">
        <v>243</v>
      </c>
      <c r="F17" s="23" t="e">
        <f ca="1">OFFSET('MP en GVO'!F$12,0,-$F$13,1,1)</f>
        <v>#REF!</v>
      </c>
      <c r="G17" s="23" t="e">
        <f ca="1">OFFSET('MP en GVO'!G$12,0,-$F$13,1,1)</f>
        <v>#REF!</v>
      </c>
      <c r="H17" s="23" t="e">
        <f ca="1">OFFSET('MP en GVO'!K$12,0,-$F$13,1,1)</f>
        <v>#REF!</v>
      </c>
      <c r="I17" s="23" t="e">
        <f ca="1">OFFSET('MP en GVO'!I$12,0,-$F$13,1,1)</f>
        <v>#REF!</v>
      </c>
      <c r="J17" s="23" t="e">
        <f ca="1">OFFSET('MP en GVO'!J$12,0,-$F$13,1,1)</f>
        <v>#REF!</v>
      </c>
      <c r="K17" s="23" t="e">
        <f ca="1">OFFSET('MP en GVO'!K$12,0,-$F$13,1,1)</f>
        <v>#REF!</v>
      </c>
      <c r="L17" s="23" t="e">
        <f ca="1">OFFSET('MP en GVO'!L$12,0,-$F$13,1,1)</f>
        <v>#REF!</v>
      </c>
      <c r="M17" s="23" t="e">
        <f ca="1">OFFSET('MP en GVO'!M$12,0,-$F$13,1,1)</f>
        <v>#REF!</v>
      </c>
      <c r="N17" s="23" t="e">
        <f ca="1">OFFSET('MP en GVO'!N$12,0,-$F$13,1,1)</f>
        <v>#REF!</v>
      </c>
      <c r="O17" s="23" t="e">
        <f ca="1">OFFSET('MP en GVO'!O$12,0,-$F$13,1,1)</f>
        <v>#REF!</v>
      </c>
      <c r="P17" s="23" t="e">
        <f ca="1">OFFSET('MP en GVO'!P$12,0,-$F$13,1,1)</f>
        <v>#REF!</v>
      </c>
      <c r="Q17" s="23" t="e">
        <f ca="1">OFFSET('MP en GVO'!Q$12,0,-$F$13,1,1)</f>
        <v>#REF!</v>
      </c>
      <c r="R17" s="23" t="e">
        <f ca="1">OFFSET('MP en GVO'!R$12,0,-$F$13,1,1)</f>
        <v>#REF!</v>
      </c>
      <c r="S17" s="23" t="e">
        <f ca="1">OFFSET('MP en GVO'!S$12,0,-$F$13,1,1)</f>
        <v>#REF!</v>
      </c>
      <c r="T17" s="23" t="e">
        <f ca="1">OFFSET('MP en GVO'!T$12,0,-$F$13,1,1)</f>
        <v>#REF!</v>
      </c>
      <c r="U17" s="23" t="e">
        <f ca="1">OFFSET('MP en GVO'!U$12,0,-$F$13,1,1)</f>
        <v>#REF!</v>
      </c>
      <c r="V17" s="23" t="e">
        <f ca="1">OFFSET('MP en GVO'!V$12,0,-$F$13,1,1)</f>
        <v>#REF!</v>
      </c>
      <c r="W17" s="23" t="e">
        <f ca="1">OFFSET('MP en GVO'!W$12,0,-$F$13,1,1)</f>
        <v>#REF!</v>
      </c>
      <c r="X17" s="23" t="e">
        <f ca="1">OFFSET('MP en GVO'!X$12,0,-$F$13,1,1)</f>
        <v>#REF!</v>
      </c>
      <c r="Y17" s="23" t="e">
        <f ca="1">OFFSET('MP en GVO'!Y$12,0,-$F$13,1,1)</f>
        <v>#REF!</v>
      </c>
      <c r="Z17" s="23" t="e">
        <f ca="1">OFFSET('MP en GVO'!Z$12,0,-$F$13,1,1)</f>
        <v>#REF!</v>
      </c>
      <c r="AA17" s="23" t="e">
        <f ca="1">OFFSET('MP en GVO'!AA$12,0,-$F$13,1,1)</f>
        <v>#REF!</v>
      </c>
      <c r="AB17" s="23" t="e">
        <f ca="1">OFFSET('MP en GVO'!AB$12,0,-$F$13,1,1)</f>
        <v>#REF!</v>
      </c>
      <c r="AC17" s="23" t="e">
        <f ca="1">OFFSET('MP en GVO'!AC$12,0,-$F$13,1,1)</f>
        <v>#REF!</v>
      </c>
      <c r="AD17" s="23" t="e">
        <f ca="1">OFFSET('MP en GVO'!AD$12,0,-$F$13,1,1)</f>
        <v>#REF!</v>
      </c>
      <c r="AE17" s="23" t="e">
        <f ca="1">OFFSET('MP en GVO'!AE$12,0,-$F$13,1,1)</f>
        <v>#REF!</v>
      </c>
      <c r="AF17" s="23" t="e">
        <f ca="1">OFFSET('MP en GVO'!AF$12,0,-$F$13,1,1)</f>
        <v>#REF!</v>
      </c>
      <c r="AG17" s="23" t="e">
        <f ca="1">OFFSET('MP en GVO'!AG$12,0,-$F$13,1,1)</f>
        <v>#REF!</v>
      </c>
      <c r="AH17" s="23" t="e">
        <f ca="1">OFFSET('MP en GVO'!AH$12,0,-$F$13,1,1)</f>
        <v>#REF!</v>
      </c>
      <c r="AI17" s="23" t="e">
        <f ca="1">OFFSET('MP en GVO'!AI$12,0,-$F$13,1,1)</f>
        <v>#REF!</v>
      </c>
      <c r="AJ17" s="23" t="e">
        <f ca="1">OFFSET('MP en GVO'!AJ$12,0,-$F$13,1,1)</f>
        <v>#REF!</v>
      </c>
      <c r="AK17" s="23" t="e">
        <f ca="1">OFFSET('MP en GVO'!AK$12,0,-$F$13,1,1)</f>
        <v>#REF!</v>
      </c>
      <c r="AL17" s="23" t="e">
        <f ca="1">OFFSET('MP en GVO'!AL$12,0,-$F$13,1,1)</f>
        <v>#REF!</v>
      </c>
      <c r="AM17" s="23" t="e">
        <f ca="1">OFFSET('MP en GVO'!AM$12,0,-$F$13,1,1)</f>
        <v>#REF!</v>
      </c>
      <c r="AN17" s="23" t="e">
        <f ca="1">OFFSET('MP en GVO'!AN$12,0,-$F$13,1,1)</f>
        <v>#REF!</v>
      </c>
      <c r="AO17" s="23" t="e">
        <f ca="1">OFFSET('MP en GVO'!AO$12,0,-$F$13,1,1)</f>
        <v>#REF!</v>
      </c>
      <c r="AP17" s="23" t="e">
        <f ca="1">OFFSET('MP en GVO'!AP$12,0,-$F$13,1,1)</f>
        <v>#REF!</v>
      </c>
      <c r="AQ17" s="23" t="e">
        <f ca="1">OFFSET('MP en GVO'!AQ$12,0,-$F$13,1,1)</f>
        <v>#REF!</v>
      </c>
      <c r="AR17" s="23" t="e">
        <f ca="1">OFFSET('MP en GVO'!AR$12,0,-$F$13,1,1)</f>
        <v>#REF!</v>
      </c>
      <c r="AS17" s="23" t="e">
        <f ca="1">OFFSET('MP en GVO'!AS$12,0,-$F$13,1,1)</f>
        <v>#REF!</v>
      </c>
    </row>
    <row r="18" spans="2:45" hidden="1">
      <c r="B18" s="314"/>
      <c r="C18" s="76" t="s">
        <v>244</v>
      </c>
      <c r="F18" s="23" t="e">
        <f ca="1">OFFSET(OPEX!D$8,0,-$F$13,1,1)</f>
        <v>#REF!</v>
      </c>
      <c r="G18" s="23" t="e">
        <f ca="1">OFFSET(OPEX!E$8,0,-$F$13,1,1)</f>
        <v>#REF!</v>
      </c>
      <c r="H18" s="23" t="e">
        <f ca="1">OFFSET(OPEX!F$8,0,-$F$13,1,1)</f>
        <v>#REF!</v>
      </c>
      <c r="I18" s="23" t="e">
        <f ca="1">OFFSET(OPEX!G$8,0,-$F$13,1,1)</f>
        <v>#REF!</v>
      </c>
      <c r="J18" s="23" t="e">
        <f ca="1">OFFSET(OPEX!H$8,0,-$F$13,1,1)</f>
        <v>#REF!</v>
      </c>
      <c r="K18" s="23" t="e">
        <f ca="1">OFFSET(OPEX!I$8,0,-$F$13,1,1)</f>
        <v>#REF!</v>
      </c>
      <c r="L18" s="23" t="e">
        <f ca="1">OFFSET(OPEX!J$8,0,-$F$13,1,1)</f>
        <v>#REF!</v>
      </c>
      <c r="M18" s="23" t="e">
        <f ca="1">OFFSET(OPEX!K$8,0,-$F$13,1,1)</f>
        <v>#REF!</v>
      </c>
      <c r="N18" s="23" t="e">
        <f ca="1">OFFSET(OPEX!L$8,0,-$F$13,1,1)</f>
        <v>#REF!</v>
      </c>
      <c r="O18" s="23" t="e">
        <f ca="1">OFFSET(OPEX!M$8,0,-$F$13,1,1)</f>
        <v>#REF!</v>
      </c>
      <c r="P18" s="23" t="e">
        <f ca="1">OFFSET(OPEX!N$8,0,-$F$13,1,1)</f>
        <v>#REF!</v>
      </c>
      <c r="Q18" s="23" t="e">
        <f ca="1">OFFSET(OPEX!O$8,0,-$F$13,1,1)</f>
        <v>#REF!</v>
      </c>
      <c r="R18" s="23" t="e">
        <f ca="1">OFFSET(OPEX!P$8,0,-$F$13,1,1)</f>
        <v>#REF!</v>
      </c>
      <c r="S18" s="23" t="e">
        <f ca="1">OFFSET(OPEX!Q$8,0,-$F$13,1,1)</f>
        <v>#REF!</v>
      </c>
      <c r="T18" s="23" t="e">
        <f ca="1">OFFSET(OPEX!R$8,0,-$F$13,1,1)</f>
        <v>#REF!</v>
      </c>
      <c r="U18" s="23" t="e">
        <f ca="1">OFFSET(OPEX!S$8,0,-$F$13,1,1)</f>
        <v>#REF!</v>
      </c>
      <c r="V18" s="23" t="e">
        <f ca="1">OFFSET(OPEX!T$8,0,-$F$13,1,1)</f>
        <v>#REF!</v>
      </c>
      <c r="W18" s="23" t="e">
        <f ca="1">OFFSET(OPEX!U$8,0,-$F$13,1,1)</f>
        <v>#REF!</v>
      </c>
      <c r="X18" s="23" t="e">
        <f ca="1">OFFSET(OPEX!V$8,0,-$F$13,1,1)</f>
        <v>#REF!</v>
      </c>
      <c r="Y18" s="23" t="e">
        <f ca="1">OFFSET(OPEX!W$8,0,-$F$13,1,1)</f>
        <v>#REF!</v>
      </c>
      <c r="Z18" s="23" t="e">
        <f ca="1">OFFSET(OPEX!X$8,0,-$F$13,1,1)</f>
        <v>#REF!</v>
      </c>
      <c r="AA18" s="23" t="e">
        <f ca="1">OFFSET(OPEX!Y$8,0,-$F$13,1,1)</f>
        <v>#REF!</v>
      </c>
      <c r="AB18" s="23" t="e">
        <f ca="1">OFFSET(OPEX!Z$8,0,-$F$13,1,1)</f>
        <v>#REF!</v>
      </c>
      <c r="AC18" s="23" t="e">
        <f ca="1">OFFSET(OPEX!AA$8,0,-$F$13,1,1)</f>
        <v>#REF!</v>
      </c>
      <c r="AD18" s="23" t="e">
        <f ca="1">OFFSET(OPEX!AB$8,0,-$F$13,1,1)</f>
        <v>#REF!</v>
      </c>
      <c r="AE18" s="23" t="e">
        <f ca="1">OFFSET(OPEX!AC$8,0,-$F$13,1,1)</f>
        <v>#REF!</v>
      </c>
      <c r="AF18" s="23" t="e">
        <f ca="1">OFFSET(OPEX!AD$8,0,-$F$13,1,1)</f>
        <v>#REF!</v>
      </c>
      <c r="AG18" s="23" t="e">
        <f ca="1">OFFSET(OPEX!AE$8,0,-$F$13,1,1)</f>
        <v>#REF!</v>
      </c>
      <c r="AH18" s="23" t="e">
        <f ca="1">OFFSET(OPEX!AF$8,0,-$F$13,1,1)</f>
        <v>#REF!</v>
      </c>
      <c r="AI18" s="23" t="e">
        <f ca="1">OFFSET(OPEX!AG$8,0,-$F$13,1,1)</f>
        <v>#REF!</v>
      </c>
      <c r="AJ18" s="23" t="e">
        <f ca="1">OFFSET(OPEX!AH$8,0,-$F$13,1,1)</f>
        <v>#REF!</v>
      </c>
      <c r="AK18" s="23" t="e">
        <f ca="1">OFFSET(OPEX!AI$8,0,-$F$13,1,1)</f>
        <v>#REF!</v>
      </c>
      <c r="AL18" s="23" t="e">
        <f ca="1">OFFSET(OPEX!AJ$8,0,-$F$13,1,1)</f>
        <v>#REF!</v>
      </c>
      <c r="AM18" s="23" t="e">
        <f ca="1">OFFSET(OPEX!AK$8,0,-$F$13,1,1)</f>
        <v>#REF!</v>
      </c>
      <c r="AN18" s="23" t="e">
        <f ca="1">OFFSET(OPEX!AL$8,0,-$F$13,1,1)</f>
        <v>#REF!</v>
      </c>
      <c r="AO18" s="23" t="e">
        <f ca="1">OFFSET(OPEX!AM$8,0,-$F$13,1,1)</f>
        <v>#REF!</v>
      </c>
      <c r="AP18" s="23" t="e">
        <f ca="1">OFFSET(OPEX!AN$8,0,-$F$13,1,1)</f>
        <v>#REF!</v>
      </c>
      <c r="AQ18" s="23" t="e">
        <f ca="1">OFFSET(OPEX!AO$8,0,-$F$13,1,1)</f>
        <v>#REF!</v>
      </c>
      <c r="AR18" s="23" t="e">
        <f ca="1">OFFSET(OPEX!AP$8,0,-$F$13,1,1)</f>
        <v>#REF!</v>
      </c>
      <c r="AS18" s="23" t="e">
        <f ca="1">OFFSET(OPEX!AQ$8,0,-$F$13,1,1)</f>
        <v>#REF!</v>
      </c>
    </row>
    <row r="19" spans="2:45" hidden="1">
      <c r="B19" s="314"/>
      <c r="C19" s="76" t="s">
        <v>245</v>
      </c>
      <c r="F19" s="23" t="e">
        <f ca="1">OFFSET('MP en GVO'!F$6,0,-$F$13,1,1)</f>
        <v>#REF!</v>
      </c>
      <c r="G19" s="23" t="e">
        <f ca="1">OFFSET('MP en GVO'!G$6,0,-$F$13,1,1)</f>
        <v>#REF!</v>
      </c>
      <c r="H19" s="23" t="e">
        <f ca="1">OFFSET('MP en GVO'!H$6,0,-$F$13,1,1)</f>
        <v>#REF!</v>
      </c>
      <c r="I19" s="23" t="e">
        <f ca="1">OFFSET('MP en GVO'!I$6,0,-$F$13,1,1)</f>
        <v>#REF!</v>
      </c>
      <c r="J19" s="23" t="e">
        <f ca="1">OFFSET('MP en GVO'!J$6,0,-$F$13,1,1)</f>
        <v>#REF!</v>
      </c>
      <c r="K19" s="23" t="e">
        <f ca="1">OFFSET('MP en GVO'!K$6,0,-$F$13,1,1)</f>
        <v>#REF!</v>
      </c>
      <c r="L19" s="23" t="e">
        <f ca="1">OFFSET('MP en GVO'!L$6,0,-$F$13,1,1)</f>
        <v>#REF!</v>
      </c>
      <c r="M19" s="23" t="e">
        <f ca="1">OFFSET('MP en GVO'!M$6,0,-$F$13,1,1)</f>
        <v>#REF!</v>
      </c>
      <c r="N19" s="23" t="e">
        <f ca="1">OFFSET('MP en GVO'!N$6,0,-$F$13,1,1)</f>
        <v>#REF!</v>
      </c>
      <c r="O19" s="23" t="e">
        <f ca="1">OFFSET('MP en GVO'!O$6,0,-$F$13,1,1)</f>
        <v>#REF!</v>
      </c>
      <c r="P19" s="23" t="e">
        <f ca="1">OFFSET('MP en GVO'!P$6,0,-$F$13,1,1)</f>
        <v>#REF!</v>
      </c>
      <c r="Q19" s="23" t="e">
        <f ca="1">OFFSET('MP en GVO'!Q$6,0,-$F$13,1,1)</f>
        <v>#REF!</v>
      </c>
      <c r="R19" s="23" t="e">
        <f ca="1">OFFSET('MP en GVO'!R$6,0,-$F$13,1,1)</f>
        <v>#REF!</v>
      </c>
      <c r="S19" s="23" t="e">
        <f ca="1">OFFSET('MP en GVO'!S$6,0,-$F$13,1,1)</f>
        <v>#REF!</v>
      </c>
      <c r="T19" s="23" t="e">
        <f ca="1">OFFSET('MP en GVO'!T$6,0,-$F$13,1,1)</f>
        <v>#REF!</v>
      </c>
      <c r="U19" s="23" t="e">
        <f ca="1">OFFSET('MP en GVO'!U$6,0,-$F$13,1,1)</f>
        <v>#REF!</v>
      </c>
      <c r="V19" s="23" t="e">
        <f ca="1">OFFSET('MP en GVO'!V$6,0,-$F$13,1,1)</f>
        <v>#REF!</v>
      </c>
      <c r="W19" s="23" t="e">
        <f ca="1">OFFSET('MP en GVO'!W$6,0,-$F$13,1,1)</f>
        <v>#REF!</v>
      </c>
      <c r="X19" s="23" t="e">
        <f ca="1">OFFSET('MP en GVO'!X$6,0,-$F$13,1,1)</f>
        <v>#REF!</v>
      </c>
      <c r="Y19" s="23" t="e">
        <f ca="1">OFFSET('MP en GVO'!Y$6,0,-$F$13,1,1)</f>
        <v>#REF!</v>
      </c>
      <c r="Z19" s="23" t="e">
        <f ca="1">OFFSET('MP en GVO'!Z$6,0,-$F$13,1,1)</f>
        <v>#REF!</v>
      </c>
      <c r="AA19" s="23" t="e">
        <f ca="1">OFFSET('MP en GVO'!AA$6,0,-$F$13,1,1)</f>
        <v>#REF!</v>
      </c>
      <c r="AB19" s="23" t="e">
        <f ca="1">OFFSET('MP en GVO'!AB$6,0,-$F$13,1,1)</f>
        <v>#REF!</v>
      </c>
      <c r="AC19" s="23" t="e">
        <f ca="1">OFFSET('MP en GVO'!AC$6,0,-$F$13,1,1)</f>
        <v>#REF!</v>
      </c>
      <c r="AD19" s="23" t="e">
        <f ca="1">OFFSET('MP en GVO'!AD$6,0,-$F$13,1,1)</f>
        <v>#REF!</v>
      </c>
      <c r="AE19" s="23" t="e">
        <f ca="1">OFFSET('MP en GVO'!AE$6,0,-$F$13,1,1)</f>
        <v>#REF!</v>
      </c>
      <c r="AF19" s="23" t="e">
        <f ca="1">OFFSET('MP en GVO'!AF$6,0,-$F$13,1,1)</f>
        <v>#REF!</v>
      </c>
      <c r="AG19" s="23" t="e">
        <f ca="1">OFFSET('MP en GVO'!AG$6,0,-$F$13,1,1)</f>
        <v>#REF!</v>
      </c>
      <c r="AH19" s="23" t="e">
        <f ca="1">OFFSET('MP en GVO'!AH$6,0,-$F$13,1,1)</f>
        <v>#REF!</v>
      </c>
      <c r="AI19" s="23" t="e">
        <f ca="1">OFFSET('MP en GVO'!AI$6,0,-$F$13,1,1)</f>
        <v>#REF!</v>
      </c>
      <c r="AJ19" s="23" t="e">
        <f ca="1">OFFSET('MP en GVO'!AJ$6,0,-$F$13,1,1)</f>
        <v>#REF!</v>
      </c>
      <c r="AK19" s="23" t="e">
        <f ca="1">OFFSET('MP en GVO'!AK$6,0,-$F$13,1,1)</f>
        <v>#REF!</v>
      </c>
      <c r="AL19" s="23" t="e">
        <f ca="1">OFFSET('MP en GVO'!AL$6,0,-$F$13,1,1)</f>
        <v>#REF!</v>
      </c>
      <c r="AM19" s="23" t="e">
        <f ca="1">OFFSET('MP en GVO'!AM$6,0,-$F$13,1,1)</f>
        <v>#REF!</v>
      </c>
      <c r="AN19" s="23" t="e">
        <f ca="1">OFFSET('MP en GVO'!AN$6,0,-$F$13,1,1)</f>
        <v>#REF!</v>
      </c>
      <c r="AO19" s="23" t="e">
        <f ca="1">OFFSET('MP en GVO'!AO$6,0,-$F$13,1,1)</f>
        <v>#REF!</v>
      </c>
      <c r="AP19" s="23" t="e">
        <f ca="1">OFFSET('MP en GVO'!AP$6,0,-$F$13,1,1)</f>
        <v>#REF!</v>
      </c>
      <c r="AQ19" s="23" t="e">
        <f ca="1">OFFSET('MP en GVO'!AQ$6,0,-$F$13,1,1)</f>
        <v>#REF!</v>
      </c>
      <c r="AR19" s="23" t="e">
        <f ca="1">OFFSET('MP en GVO'!AR$6,0,-$F$13,1,1)</f>
        <v>#REF!</v>
      </c>
      <c r="AS19" s="23" t="e">
        <f ca="1">OFFSET('MP en GVO'!AS$6,0,-$F$13,1,1)</f>
        <v>#REF!</v>
      </c>
    </row>
    <row r="20" spans="2:45" hidden="1">
      <c r="B20" s="314"/>
      <c r="C20" s="76" t="s">
        <v>246</v>
      </c>
      <c r="F20" s="23" t="e">
        <f ca="1">OFFSET('MP en GVO'!F$9,0,-$F$13,1,1)</f>
        <v>#REF!</v>
      </c>
      <c r="G20" s="23" t="e">
        <f ca="1">OFFSET('MP en GVO'!E$9,0,-$F$13,1,1)</f>
        <v>#REF!</v>
      </c>
      <c r="H20" s="23" t="e">
        <f ca="1">OFFSET('MP en GVO'!F$9,0,-$F$13,1,1)</f>
        <v>#REF!</v>
      </c>
      <c r="I20" s="23" t="e">
        <f ca="1">OFFSET('MP en GVO'!G$9,0,-$F$13,1,1)</f>
        <v>#REF!</v>
      </c>
      <c r="J20" s="23" t="e">
        <f ca="1">OFFSET('MP en GVO'!H$9,0,-$F$13,1,1)</f>
        <v>#REF!</v>
      </c>
      <c r="K20" s="23" t="e">
        <f ca="1">OFFSET('MP en GVO'!I$9,0,-$F$13,1,1)</f>
        <v>#REF!</v>
      </c>
      <c r="L20" s="23" t="e">
        <f ca="1">OFFSET('MP en GVO'!J$9,0,-$F$13,1,1)</f>
        <v>#REF!</v>
      </c>
      <c r="M20" s="23" t="e">
        <f ca="1">OFFSET('MP en GVO'!K$9,0,-$F$13,1,1)</f>
        <v>#REF!</v>
      </c>
      <c r="N20" s="23" t="e">
        <f ca="1">OFFSET('MP en GVO'!L$9,0,-$F$13,1,1)</f>
        <v>#REF!</v>
      </c>
      <c r="O20" s="23" t="e">
        <f ca="1">OFFSET('MP en GVO'!M$9,0,-$F$13,1,1)</f>
        <v>#REF!</v>
      </c>
      <c r="P20" s="23" t="e">
        <f ca="1">OFFSET('MP en GVO'!N$9,0,-$F$13,1,1)</f>
        <v>#REF!</v>
      </c>
      <c r="Q20" s="23" t="e">
        <f ca="1">OFFSET('MP en GVO'!O$9,0,-$F$13,1,1)</f>
        <v>#REF!</v>
      </c>
      <c r="R20" s="23" t="e">
        <f ca="1">OFFSET('MP en GVO'!P$9,0,-$F$13,1,1)</f>
        <v>#REF!</v>
      </c>
      <c r="S20" s="23" t="e">
        <f ca="1">OFFSET('MP en GVO'!Q$9,0,-$F$13,1,1)</f>
        <v>#REF!</v>
      </c>
      <c r="T20" s="23" t="e">
        <f ca="1">OFFSET('MP en GVO'!R$9,0,-$F$13,1,1)</f>
        <v>#REF!</v>
      </c>
      <c r="U20" s="23" t="e">
        <f ca="1">OFFSET('MP en GVO'!S$9,0,-$F$13,1,1)</f>
        <v>#REF!</v>
      </c>
      <c r="V20" s="23" t="e">
        <f ca="1">OFFSET('MP en GVO'!T$9,0,-$F$13,1,1)</f>
        <v>#REF!</v>
      </c>
      <c r="W20" s="23" t="e">
        <f ca="1">OFFSET('MP en GVO'!U$9,0,-$F$13,1,1)</f>
        <v>#REF!</v>
      </c>
      <c r="X20" s="23" t="e">
        <f ca="1">OFFSET('MP en GVO'!V$9,0,-$F$13,1,1)</f>
        <v>#REF!</v>
      </c>
      <c r="Y20" s="23" t="e">
        <f ca="1">OFFSET('MP en GVO'!W$9,0,-$F$13,1,1)</f>
        <v>#REF!</v>
      </c>
      <c r="Z20" s="23" t="e">
        <f ca="1">OFFSET('MP en GVO'!X$9,0,-$F$13,1,1)</f>
        <v>#REF!</v>
      </c>
      <c r="AA20" s="23" t="e">
        <f ca="1">OFFSET('MP en GVO'!Y$9,0,-$F$13,1,1)</f>
        <v>#REF!</v>
      </c>
      <c r="AB20" s="23" t="e">
        <f ca="1">OFFSET('MP en GVO'!Z$9,0,-$F$13,1,1)</f>
        <v>#REF!</v>
      </c>
      <c r="AC20" s="23" t="e">
        <f ca="1">OFFSET('MP en GVO'!AA$9,0,-$F$13,1,1)</f>
        <v>#REF!</v>
      </c>
      <c r="AD20" s="23" t="e">
        <f ca="1">OFFSET('MP en GVO'!AB$9,0,-$F$13,1,1)</f>
        <v>#REF!</v>
      </c>
      <c r="AE20" s="23" t="e">
        <f ca="1">OFFSET('MP en GVO'!AC$9,0,-$F$13,1,1)</f>
        <v>#REF!</v>
      </c>
      <c r="AF20" s="23" t="e">
        <f ca="1">OFFSET('MP en GVO'!AD$9,0,-$F$13,1,1)</f>
        <v>#REF!</v>
      </c>
      <c r="AG20" s="23" t="e">
        <f ca="1">OFFSET('MP en GVO'!AE$9,0,-$F$13,1,1)</f>
        <v>#REF!</v>
      </c>
      <c r="AH20" s="23" t="e">
        <f ca="1">OFFSET('MP en GVO'!AF$9,0,-$F$13,1,1)</f>
        <v>#REF!</v>
      </c>
      <c r="AI20" s="23" t="e">
        <f ca="1">OFFSET('MP en GVO'!AG$9,0,-$F$13,1,1)</f>
        <v>#REF!</v>
      </c>
      <c r="AJ20" s="23" t="e">
        <f ca="1">OFFSET('MP en GVO'!AH$9,0,-$F$13,1,1)</f>
        <v>#REF!</v>
      </c>
      <c r="AK20" s="23" t="e">
        <f ca="1">OFFSET('MP en GVO'!AI$9,0,-$F$13,1,1)</f>
        <v>#REF!</v>
      </c>
      <c r="AL20" s="23" t="e">
        <f ca="1">OFFSET('MP en GVO'!AJ$9,0,-$F$13,1,1)</f>
        <v>#REF!</v>
      </c>
      <c r="AM20" s="23" t="e">
        <f ca="1">OFFSET('MP en GVO'!AK$9,0,-$F$13,1,1)</f>
        <v>#REF!</v>
      </c>
      <c r="AN20" s="23" t="e">
        <f ca="1">OFFSET('MP en GVO'!AL$9,0,-$F$13,1,1)</f>
        <v>#REF!</v>
      </c>
      <c r="AO20" s="23" t="e">
        <f ca="1">OFFSET('MP en GVO'!AM$9,0,-$F$13,1,1)</f>
        <v>#REF!</v>
      </c>
      <c r="AP20" s="23" t="e">
        <f ca="1">OFFSET('MP en GVO'!AN$9,0,-$F$13,1,1)</f>
        <v>#REF!</v>
      </c>
      <c r="AQ20" s="23" t="e">
        <f ca="1">OFFSET('MP en GVO'!AO$9,0,-$F$13,1,1)</f>
        <v>#REF!</v>
      </c>
      <c r="AR20" s="23" t="e">
        <f ca="1">OFFSET('MP en GVO'!AP$9,0,-$F$13,1,1)</f>
        <v>#REF!</v>
      </c>
      <c r="AS20" s="23" t="e">
        <f ca="1">OFFSET('MP en GVO'!AQ$9,0,-$F$13,1,1)</f>
        <v>#REF!</v>
      </c>
    </row>
    <row r="21" spans="2:45" hidden="1">
      <c r="B21" s="314"/>
      <c r="C21" s="76"/>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row>
    <row r="22" spans="2:45">
      <c r="C22" s="76"/>
    </row>
    <row r="23" spans="2:45">
      <c r="B23" s="1" t="s">
        <v>210</v>
      </c>
      <c r="C23" s="1" t="s">
        <v>247</v>
      </c>
      <c r="D23" s="1" t="s">
        <v>97</v>
      </c>
      <c r="F23" s="23" t="e">
        <f ca="1">IF('Invoer Parameters'!$D$52="Berekening",F19,F15)</f>
        <v>#REF!</v>
      </c>
      <c r="G23" s="23" t="e">
        <f ca="1">IF('Invoer Parameters'!$D$52="Berekening",G19,G15)</f>
        <v>#REF!</v>
      </c>
      <c r="H23" s="23" t="e">
        <f ca="1">IF('Invoer Parameters'!$D$52="Berekening",H19,H15)</f>
        <v>#REF!</v>
      </c>
      <c r="I23" s="23" t="e">
        <f ca="1">IF('Invoer Parameters'!$D$52="Berekening",I19,I15)</f>
        <v>#REF!</v>
      </c>
      <c r="J23" s="23" t="e">
        <f ca="1">IF('Invoer Parameters'!$D$52="Berekening",J19,J15)</f>
        <v>#REF!</v>
      </c>
      <c r="K23" s="23" t="e">
        <f ca="1">IF('Invoer Parameters'!$D$52="Berekening",K19,K15)</f>
        <v>#REF!</v>
      </c>
      <c r="L23" s="23" t="e">
        <f ca="1">IF('Invoer Parameters'!$D$52="Berekening",L19,L15)</f>
        <v>#REF!</v>
      </c>
      <c r="M23" s="23" t="e">
        <f ca="1">IF('Invoer Parameters'!$D$52="Berekening",M19,M15)</f>
        <v>#REF!</v>
      </c>
      <c r="N23" s="23" t="e">
        <f ca="1">IF('Invoer Parameters'!$D$52="Berekening",N19,N15)</f>
        <v>#REF!</v>
      </c>
      <c r="O23" s="23" t="e">
        <f ca="1">IF('Invoer Parameters'!$D$52="Berekening",O19,O15)</f>
        <v>#REF!</v>
      </c>
      <c r="P23" s="23" t="e">
        <f ca="1">IF('Invoer Parameters'!$D$52="Berekening",P19,P15)</f>
        <v>#REF!</v>
      </c>
      <c r="Q23" s="23" t="e">
        <f ca="1">IF('Invoer Parameters'!$D$52="Berekening",Q19,Q15)</f>
        <v>#REF!</v>
      </c>
      <c r="R23" s="23" t="e">
        <f ca="1">IF('Invoer Parameters'!$D$52="Berekening",R19,R15)</f>
        <v>#REF!</v>
      </c>
      <c r="S23" s="23" t="e">
        <f ca="1">IF('Invoer Parameters'!$D$52="Berekening",S19,S15)</f>
        <v>#REF!</v>
      </c>
      <c r="T23" s="23" t="e">
        <f ca="1">IF('Invoer Parameters'!$D$52="Berekening",T19,T15)</f>
        <v>#REF!</v>
      </c>
      <c r="U23" s="23" t="e">
        <f ca="1">IF('Invoer Parameters'!$D$52="Berekening",U19,U15)</f>
        <v>#REF!</v>
      </c>
      <c r="V23" s="23" t="e">
        <f ca="1">IF('Invoer Parameters'!$D$52="Berekening",V19,V15)</f>
        <v>#REF!</v>
      </c>
      <c r="W23" s="23" t="e">
        <f ca="1">IF('Invoer Parameters'!$D$52="Berekening",W19,W15)</f>
        <v>#REF!</v>
      </c>
      <c r="X23" s="23" t="e">
        <f ca="1">IF('Invoer Parameters'!$D$52="Berekening",X19,X15)</f>
        <v>#REF!</v>
      </c>
      <c r="Y23" s="23" t="e">
        <f ca="1">IF('Invoer Parameters'!$D$52="Berekening",Y19,Y15)</f>
        <v>#REF!</v>
      </c>
      <c r="Z23" s="23" t="e">
        <f ca="1">IF('Invoer Parameters'!$D$52="Berekening",Z19,Z15)</f>
        <v>#REF!</v>
      </c>
      <c r="AA23" s="23" t="e">
        <f ca="1">IF('Invoer Parameters'!$D$52="Berekening",AA19,AA15)</f>
        <v>#REF!</v>
      </c>
      <c r="AB23" s="23" t="e">
        <f ca="1">IF('Invoer Parameters'!$D$52="Berekening",AB19,AB15)</f>
        <v>#REF!</v>
      </c>
      <c r="AC23" s="23" t="e">
        <f ca="1">IF('Invoer Parameters'!$D$52="Berekening",AC19,AC15)</f>
        <v>#REF!</v>
      </c>
      <c r="AD23" s="23" t="e">
        <f ca="1">IF('Invoer Parameters'!$D$52="Berekening",AD19,AD15)</f>
        <v>#REF!</v>
      </c>
      <c r="AE23" s="23" t="e">
        <f ca="1">IF('Invoer Parameters'!$D$52="Berekening",AE19,AE15)</f>
        <v>#REF!</v>
      </c>
      <c r="AF23" s="23" t="e">
        <f ca="1">IF('Invoer Parameters'!$D$52="Berekening",AF19,AF15)</f>
        <v>#REF!</v>
      </c>
      <c r="AG23" s="23" t="e">
        <f ca="1">IF('Invoer Parameters'!$D$52="Berekening",AG19,AG15)</f>
        <v>#REF!</v>
      </c>
      <c r="AH23" s="23" t="e">
        <f ca="1">IF('Invoer Parameters'!$D$52="Berekening",AH19,AH15)</f>
        <v>#REF!</v>
      </c>
      <c r="AI23" s="23" t="e">
        <f ca="1">IF('Invoer Parameters'!$D$52="Berekening",AI19,AI15)</f>
        <v>#REF!</v>
      </c>
      <c r="AJ23" s="23" t="e">
        <f ca="1">IF('Invoer Parameters'!$D$52="Berekening",AJ19,AJ15)</f>
        <v>#REF!</v>
      </c>
      <c r="AK23" s="23" t="e">
        <f ca="1">IF('Invoer Parameters'!$D$52="Berekening",AK19,AK15)</f>
        <v>#REF!</v>
      </c>
      <c r="AL23" s="23" t="e">
        <f ca="1">IF('Invoer Parameters'!$D$52="Berekening",AL19,AL15)</f>
        <v>#REF!</v>
      </c>
      <c r="AM23" s="23" t="e">
        <f ca="1">IF('Invoer Parameters'!$D$52="Berekening",AM19,AM15)</f>
        <v>#REF!</v>
      </c>
      <c r="AN23" s="23" t="e">
        <f ca="1">IF('Invoer Parameters'!$D$52="Berekening",AN19,AN15)</f>
        <v>#REF!</v>
      </c>
      <c r="AO23" s="23" t="e">
        <f ca="1">IF('Invoer Parameters'!$D$52="Berekening",AO19,AO15)</f>
        <v>#REF!</v>
      </c>
      <c r="AP23" s="23" t="e">
        <f ca="1">IF('Invoer Parameters'!$D$52="Berekening",AP19,AP15)</f>
        <v>#REF!</v>
      </c>
      <c r="AQ23" s="23" t="e">
        <f ca="1">IF('Invoer Parameters'!$D$52="Berekening",AQ19,AQ15)</f>
        <v>#REF!</v>
      </c>
      <c r="AR23" s="23" t="e">
        <f ca="1">IF('Invoer Parameters'!$D$52="Berekening",AR19,AR15)</f>
        <v>#REF!</v>
      </c>
      <c r="AS23" s="23" t="e">
        <f ca="1">IF('Invoer Parameters'!$D$52="Berekening",AS19,AS15)</f>
        <v>#REF!</v>
      </c>
    </row>
    <row r="24" spans="2:45">
      <c r="B24" s="24" t="s">
        <v>248</v>
      </c>
      <c r="C24" s="24" t="s">
        <v>249</v>
      </c>
      <c r="D24" s="24" t="s">
        <v>78</v>
      </c>
      <c r="E24" s="25" t="e">
        <f ca="1">SUM(F24:AS24)</f>
        <v>#REF!</v>
      </c>
      <c r="F24" s="25" t="e">
        <f t="shared" ref="F24:AN24" ca="1" si="17">F23*F10/1000</f>
        <v>#REF!</v>
      </c>
      <c r="G24" s="25" t="e">
        <f t="shared" ca="1" si="17"/>
        <v>#REF!</v>
      </c>
      <c r="H24" s="25" t="e">
        <f t="shared" ca="1" si="17"/>
        <v>#REF!</v>
      </c>
      <c r="I24" s="25" t="e">
        <f t="shared" ca="1" si="17"/>
        <v>#REF!</v>
      </c>
      <c r="J24" s="25" t="e">
        <f t="shared" ca="1" si="17"/>
        <v>#REF!</v>
      </c>
      <c r="K24" s="25" t="e">
        <f t="shared" ca="1" si="17"/>
        <v>#REF!</v>
      </c>
      <c r="L24" s="25" t="e">
        <f t="shared" ca="1" si="17"/>
        <v>#REF!</v>
      </c>
      <c r="M24" s="25" t="e">
        <f t="shared" ca="1" si="17"/>
        <v>#REF!</v>
      </c>
      <c r="N24" s="25" t="e">
        <f t="shared" ca="1" si="17"/>
        <v>#REF!</v>
      </c>
      <c r="O24" s="25" t="e">
        <f t="shared" ca="1" si="17"/>
        <v>#REF!</v>
      </c>
      <c r="P24" s="25" t="e">
        <f t="shared" ca="1" si="17"/>
        <v>#REF!</v>
      </c>
      <c r="Q24" s="25" t="e">
        <f t="shared" ca="1" si="17"/>
        <v>#REF!</v>
      </c>
      <c r="R24" s="25" t="e">
        <f t="shared" ca="1" si="17"/>
        <v>#REF!</v>
      </c>
      <c r="S24" s="25" t="e">
        <f t="shared" ca="1" si="17"/>
        <v>#REF!</v>
      </c>
      <c r="T24" s="25" t="e">
        <f t="shared" ca="1" si="17"/>
        <v>#REF!</v>
      </c>
      <c r="U24" s="25" t="e">
        <f t="shared" ca="1" si="17"/>
        <v>#REF!</v>
      </c>
      <c r="V24" s="25" t="e">
        <f t="shared" ca="1" si="17"/>
        <v>#REF!</v>
      </c>
      <c r="W24" s="25" t="e">
        <f t="shared" ca="1" si="17"/>
        <v>#REF!</v>
      </c>
      <c r="X24" s="25" t="e">
        <f t="shared" ca="1" si="17"/>
        <v>#REF!</v>
      </c>
      <c r="Y24" s="25" t="e">
        <f t="shared" ca="1" si="17"/>
        <v>#REF!</v>
      </c>
      <c r="Z24" s="25" t="e">
        <f t="shared" ca="1" si="17"/>
        <v>#REF!</v>
      </c>
      <c r="AA24" s="25" t="e">
        <f t="shared" ca="1" si="17"/>
        <v>#REF!</v>
      </c>
      <c r="AB24" s="25" t="e">
        <f t="shared" ca="1" si="17"/>
        <v>#REF!</v>
      </c>
      <c r="AC24" s="25" t="e">
        <f t="shared" ca="1" si="17"/>
        <v>#REF!</v>
      </c>
      <c r="AD24" s="25" t="e">
        <f t="shared" ca="1" si="17"/>
        <v>#REF!</v>
      </c>
      <c r="AE24" s="25" t="e">
        <f t="shared" ca="1" si="17"/>
        <v>#REF!</v>
      </c>
      <c r="AF24" s="25" t="e">
        <f t="shared" ca="1" si="17"/>
        <v>#REF!</v>
      </c>
      <c r="AG24" s="25" t="e">
        <f t="shared" ca="1" si="17"/>
        <v>#REF!</v>
      </c>
      <c r="AH24" s="25" t="e">
        <f t="shared" ca="1" si="17"/>
        <v>#REF!</v>
      </c>
      <c r="AI24" s="25" t="e">
        <f t="shared" ca="1" si="17"/>
        <v>#REF!</v>
      </c>
      <c r="AJ24" s="25" t="e">
        <f t="shared" ca="1" si="17"/>
        <v>#REF!</v>
      </c>
      <c r="AK24" s="25" t="e">
        <f t="shared" ca="1" si="17"/>
        <v>#REF!</v>
      </c>
      <c r="AL24" s="25" t="e">
        <f t="shared" ca="1" si="17"/>
        <v>#REF!</v>
      </c>
      <c r="AM24" s="25" t="e">
        <f t="shared" ca="1" si="17"/>
        <v>#REF!</v>
      </c>
      <c r="AN24" s="25" t="e">
        <f t="shared" ca="1" si="17"/>
        <v>#REF!</v>
      </c>
      <c r="AO24" s="25" t="e">
        <f t="shared" ref="AO24" ca="1" si="18">AO23*AO10/1000</f>
        <v>#REF!</v>
      </c>
      <c r="AP24" s="25" t="e">
        <f t="shared" ref="AP24:AR24" ca="1" si="19">AP23*AP10/1000</f>
        <v>#REF!</v>
      </c>
      <c r="AQ24" s="25" t="e">
        <f t="shared" ca="1" si="19"/>
        <v>#REF!</v>
      </c>
      <c r="AR24" s="25" t="e">
        <f t="shared" ca="1" si="19"/>
        <v>#REF!</v>
      </c>
      <c r="AS24" s="25" t="e">
        <f t="shared" ref="AS24" ca="1" si="20">AS23*AS10/1000</f>
        <v>#REF!</v>
      </c>
    </row>
    <row r="26" spans="2:45">
      <c r="C26" s="1" t="s">
        <v>250</v>
      </c>
      <c r="D26" s="1" t="s">
        <v>97</v>
      </c>
      <c r="F26" s="134" t="e">
        <f ca="1">IF('Invoer Parameters'!$D$55="Berekening",F20,F16)</f>
        <v>#REF!</v>
      </c>
      <c r="G26" s="134" t="e">
        <f ca="1">IF('Invoer Parameters'!$D$55="Berekening",G20,G16)</f>
        <v>#REF!</v>
      </c>
      <c r="H26" s="134" t="e">
        <f ca="1">IF('Invoer Parameters'!$D$55="Berekening",H20,H16)</f>
        <v>#REF!</v>
      </c>
      <c r="I26" s="134" t="e">
        <f ca="1">IF('Invoer Parameters'!$D$55="Berekening",I20,I16)</f>
        <v>#REF!</v>
      </c>
      <c r="J26" s="134" t="e">
        <f ca="1">IF('Invoer Parameters'!$D$55="Berekening",J20,J16)</f>
        <v>#REF!</v>
      </c>
      <c r="K26" s="134" t="e">
        <f ca="1">IF('Invoer Parameters'!$D$55="Berekening",K20,K16)</f>
        <v>#REF!</v>
      </c>
      <c r="L26" s="134" t="e">
        <f ca="1">IF('Invoer Parameters'!$D$55="Berekening",L20,L16)</f>
        <v>#REF!</v>
      </c>
      <c r="M26" s="134" t="e">
        <f ca="1">IF('Invoer Parameters'!$D$55="Berekening",M20,M16)</f>
        <v>#REF!</v>
      </c>
      <c r="N26" s="134" t="e">
        <f ca="1">IF('Invoer Parameters'!$D$55="Berekening",N20,N16)</f>
        <v>#REF!</v>
      </c>
      <c r="O26" s="134" t="e">
        <f ca="1">IF('Invoer Parameters'!$D$55="Berekening",O20,O16)</f>
        <v>#REF!</v>
      </c>
      <c r="P26" s="134" t="e">
        <f ca="1">IF('Invoer Parameters'!$D$55="Berekening",P20,P16)</f>
        <v>#REF!</v>
      </c>
      <c r="Q26" s="134" t="e">
        <f ca="1">IF('Invoer Parameters'!$D$55="Berekening",Q20,Q16)</f>
        <v>#REF!</v>
      </c>
      <c r="R26" s="134" t="e">
        <f ca="1">IF('Invoer Parameters'!$D$55="Berekening",R20,R16)</f>
        <v>#REF!</v>
      </c>
      <c r="S26" s="134" t="e">
        <f ca="1">IF('Invoer Parameters'!$D$55="Berekening",S20,S16)</f>
        <v>#REF!</v>
      </c>
      <c r="T26" s="134" t="e">
        <f ca="1">IF('Invoer Parameters'!$D$55="Berekening",T20,T16)</f>
        <v>#REF!</v>
      </c>
      <c r="U26" s="134" t="e">
        <f ca="1">IF('Invoer Parameters'!$D$55="Berekening",U20,U16)</f>
        <v>#REF!</v>
      </c>
      <c r="V26" s="134" t="e">
        <f ca="1">IF('Invoer Parameters'!$D$55="Berekening",V20,V16)</f>
        <v>#REF!</v>
      </c>
      <c r="W26" s="134" t="e">
        <f ca="1">IF('Invoer Parameters'!$D$55="Berekening",W20,W16)</f>
        <v>#REF!</v>
      </c>
      <c r="X26" s="134" t="e">
        <f ca="1">IF('Invoer Parameters'!$D$55="Berekening",X20,X16)</f>
        <v>#REF!</v>
      </c>
      <c r="Y26" s="134" t="e">
        <f ca="1">IF('Invoer Parameters'!$D$55="Berekening",Y20,Y16)</f>
        <v>#REF!</v>
      </c>
      <c r="Z26" s="134" t="e">
        <f ca="1">IF('Invoer Parameters'!$D$55="Berekening",Z20,Z16)</f>
        <v>#REF!</v>
      </c>
      <c r="AA26" s="134" t="e">
        <f ca="1">IF('Invoer Parameters'!$D$55="Berekening",AA20,AA16)</f>
        <v>#REF!</v>
      </c>
      <c r="AB26" s="134" t="e">
        <f ca="1">IF('Invoer Parameters'!$D$55="Berekening",AB20,AB16)</f>
        <v>#REF!</v>
      </c>
      <c r="AC26" s="134" t="e">
        <f ca="1">IF('Invoer Parameters'!$D$55="Berekening",AC20,AC16)</f>
        <v>#REF!</v>
      </c>
      <c r="AD26" s="134" t="e">
        <f ca="1">IF('Invoer Parameters'!$D$55="Berekening",AD20,AD16)</f>
        <v>#REF!</v>
      </c>
      <c r="AE26" s="134" t="e">
        <f ca="1">IF('Invoer Parameters'!$D$55="Berekening",AE20,AE16)</f>
        <v>#REF!</v>
      </c>
      <c r="AF26" s="134" t="e">
        <f ca="1">IF('Invoer Parameters'!$D$55="Berekening",AF20,AF16)</f>
        <v>#REF!</v>
      </c>
      <c r="AG26" s="134" t="e">
        <f ca="1">IF('Invoer Parameters'!$D$55="Berekening",AG20,AG16)</f>
        <v>#REF!</v>
      </c>
      <c r="AH26" s="134" t="e">
        <f ca="1">IF('Invoer Parameters'!$D$55="Berekening",AH20,AH16)</f>
        <v>#REF!</v>
      </c>
      <c r="AI26" s="134" t="e">
        <f ca="1">IF('Invoer Parameters'!$D$55="Berekening",AI20,AI16)</f>
        <v>#REF!</v>
      </c>
      <c r="AJ26" s="134" t="e">
        <f ca="1">IF('Invoer Parameters'!$D$55="Berekening",AJ20,AJ16)</f>
        <v>#REF!</v>
      </c>
      <c r="AK26" s="134" t="e">
        <f ca="1">IF('Invoer Parameters'!$D$55="Berekening",AK20,AK16)</f>
        <v>#REF!</v>
      </c>
      <c r="AL26" s="134" t="e">
        <f ca="1">IF('Invoer Parameters'!$D$55="Berekening",AL20,AL16)</f>
        <v>#REF!</v>
      </c>
      <c r="AM26" s="134" t="e">
        <f ca="1">IF('Invoer Parameters'!$D$55="Berekening",AM20,AM16)</f>
        <v>#REF!</v>
      </c>
      <c r="AN26" s="134" t="e">
        <f ca="1">IF('Invoer Parameters'!$D$55="Berekening",AN20,AN16)</f>
        <v>#REF!</v>
      </c>
      <c r="AO26" s="134" t="e">
        <f ca="1">IF('Invoer Parameters'!$D$55="Berekening",AO20,AO16)</f>
        <v>#REF!</v>
      </c>
      <c r="AP26" s="134" t="e">
        <f ca="1">IF('Invoer Parameters'!$D$55="Berekening",AP20,AP16)</f>
        <v>#REF!</v>
      </c>
      <c r="AQ26" s="134" t="e">
        <f ca="1">IF('Invoer Parameters'!$D$55="Berekening",AQ20,AQ16)</f>
        <v>#REF!</v>
      </c>
      <c r="AR26" s="134" t="e">
        <f ca="1">IF('Invoer Parameters'!$D$55="Berekening",AR20,AR16)</f>
        <v>#REF!</v>
      </c>
      <c r="AS26" s="134" t="e">
        <f ca="1">IF('Invoer Parameters'!$D$55="Berekening",AS20,AS16)</f>
        <v>#REF!</v>
      </c>
    </row>
    <row r="27" spans="2:45">
      <c r="B27" s="24" t="s">
        <v>213</v>
      </c>
      <c r="C27" s="24" t="s">
        <v>251</v>
      </c>
      <c r="D27" s="24" t="s">
        <v>78</v>
      </c>
      <c r="E27" s="25" t="e">
        <f ca="1">SUM(F27:AS27)</f>
        <v>#REF!</v>
      </c>
      <c r="F27" s="25" t="e">
        <f t="shared" ref="F27:AN27" ca="1" si="21">F26*F10/1000</f>
        <v>#REF!</v>
      </c>
      <c r="G27" s="25" t="e">
        <f t="shared" ca="1" si="21"/>
        <v>#REF!</v>
      </c>
      <c r="H27" s="25" t="e">
        <f t="shared" ca="1" si="21"/>
        <v>#REF!</v>
      </c>
      <c r="I27" s="25" t="e">
        <f t="shared" ca="1" si="21"/>
        <v>#REF!</v>
      </c>
      <c r="J27" s="25" t="e">
        <f t="shared" ca="1" si="21"/>
        <v>#REF!</v>
      </c>
      <c r="K27" s="25" t="e">
        <f t="shared" ca="1" si="21"/>
        <v>#REF!</v>
      </c>
      <c r="L27" s="25" t="e">
        <f t="shared" ca="1" si="21"/>
        <v>#REF!</v>
      </c>
      <c r="M27" s="25" t="e">
        <f t="shared" ca="1" si="21"/>
        <v>#REF!</v>
      </c>
      <c r="N27" s="25" t="e">
        <f t="shared" ca="1" si="21"/>
        <v>#REF!</v>
      </c>
      <c r="O27" s="25" t="e">
        <f t="shared" ca="1" si="21"/>
        <v>#REF!</v>
      </c>
      <c r="P27" s="25" t="e">
        <f t="shared" ca="1" si="21"/>
        <v>#REF!</v>
      </c>
      <c r="Q27" s="25" t="e">
        <f t="shared" ca="1" si="21"/>
        <v>#REF!</v>
      </c>
      <c r="R27" s="25" t="e">
        <f t="shared" ca="1" si="21"/>
        <v>#REF!</v>
      </c>
      <c r="S27" s="25" t="e">
        <f t="shared" ca="1" si="21"/>
        <v>#REF!</v>
      </c>
      <c r="T27" s="25" t="e">
        <f t="shared" ca="1" si="21"/>
        <v>#REF!</v>
      </c>
      <c r="U27" s="25" t="e">
        <f t="shared" ca="1" si="21"/>
        <v>#REF!</v>
      </c>
      <c r="V27" s="25" t="e">
        <f t="shared" ca="1" si="21"/>
        <v>#REF!</v>
      </c>
      <c r="W27" s="25" t="e">
        <f t="shared" ca="1" si="21"/>
        <v>#REF!</v>
      </c>
      <c r="X27" s="25" t="e">
        <f t="shared" ca="1" si="21"/>
        <v>#REF!</v>
      </c>
      <c r="Y27" s="25" t="e">
        <f t="shared" ca="1" si="21"/>
        <v>#REF!</v>
      </c>
      <c r="Z27" s="25" t="e">
        <f t="shared" ca="1" si="21"/>
        <v>#REF!</v>
      </c>
      <c r="AA27" s="25" t="e">
        <f t="shared" ca="1" si="21"/>
        <v>#REF!</v>
      </c>
      <c r="AB27" s="25" t="e">
        <f t="shared" ca="1" si="21"/>
        <v>#REF!</v>
      </c>
      <c r="AC27" s="25" t="e">
        <f t="shared" ca="1" si="21"/>
        <v>#REF!</v>
      </c>
      <c r="AD27" s="25" t="e">
        <f t="shared" ca="1" si="21"/>
        <v>#REF!</v>
      </c>
      <c r="AE27" s="25" t="e">
        <f t="shared" ca="1" si="21"/>
        <v>#REF!</v>
      </c>
      <c r="AF27" s="25" t="e">
        <f t="shared" ca="1" si="21"/>
        <v>#REF!</v>
      </c>
      <c r="AG27" s="25" t="e">
        <f t="shared" ca="1" si="21"/>
        <v>#REF!</v>
      </c>
      <c r="AH27" s="25" t="e">
        <f t="shared" ca="1" si="21"/>
        <v>#REF!</v>
      </c>
      <c r="AI27" s="25" t="e">
        <f t="shared" ca="1" si="21"/>
        <v>#REF!</v>
      </c>
      <c r="AJ27" s="25" t="e">
        <f t="shared" ca="1" si="21"/>
        <v>#REF!</v>
      </c>
      <c r="AK27" s="25" t="e">
        <f t="shared" ca="1" si="21"/>
        <v>#REF!</v>
      </c>
      <c r="AL27" s="25" t="e">
        <f t="shared" ca="1" si="21"/>
        <v>#REF!</v>
      </c>
      <c r="AM27" s="25" t="e">
        <f t="shared" ca="1" si="21"/>
        <v>#REF!</v>
      </c>
      <c r="AN27" s="25" t="e">
        <f t="shared" ca="1" si="21"/>
        <v>#REF!</v>
      </c>
      <c r="AO27" s="25" t="e">
        <f t="shared" ref="AO27" ca="1" si="22">AO26*AO10/1000</f>
        <v>#REF!</v>
      </c>
      <c r="AP27" s="25" t="e">
        <f t="shared" ref="AP27:AR27" ca="1" si="23">AP26*AP10/1000</f>
        <v>#REF!</v>
      </c>
      <c r="AQ27" s="25" t="e">
        <f t="shared" ca="1" si="23"/>
        <v>#REF!</v>
      </c>
      <c r="AR27" s="25" t="e">
        <f t="shared" ca="1" si="23"/>
        <v>#REF!</v>
      </c>
      <c r="AS27" s="25" t="e">
        <f t="shared" ref="AS27" ca="1" si="24">AS26*AS10/1000</f>
        <v>#REF!</v>
      </c>
    </row>
    <row r="28" spans="2:45">
      <c r="B28" s="24" t="s">
        <v>217</v>
      </c>
      <c r="C28" s="24">
        <f>'MP en GVO'!B12</f>
        <v>0</v>
      </c>
      <c r="D28" s="24" t="s">
        <v>78</v>
      </c>
      <c r="E28" s="25" t="e">
        <f ca="1">SUM(F28:AS28)</f>
        <v>#REF!</v>
      </c>
      <c r="F28" s="239" t="e">
        <f ca="1">F17</f>
        <v>#REF!</v>
      </c>
      <c r="G28" s="239" t="e">
        <f t="shared" ref="G28:AO28" ca="1" si="25">G17</f>
        <v>#REF!</v>
      </c>
      <c r="H28" s="239" t="e">
        <f t="shared" ca="1" si="25"/>
        <v>#REF!</v>
      </c>
      <c r="I28" s="239" t="e">
        <f t="shared" ca="1" si="25"/>
        <v>#REF!</v>
      </c>
      <c r="J28" s="239" t="e">
        <f t="shared" ca="1" si="25"/>
        <v>#REF!</v>
      </c>
      <c r="K28" s="239" t="e">
        <f t="shared" ca="1" si="25"/>
        <v>#REF!</v>
      </c>
      <c r="L28" s="239" t="e">
        <f t="shared" ca="1" si="25"/>
        <v>#REF!</v>
      </c>
      <c r="M28" s="239" t="e">
        <f t="shared" ca="1" si="25"/>
        <v>#REF!</v>
      </c>
      <c r="N28" s="239" t="e">
        <f t="shared" ca="1" si="25"/>
        <v>#REF!</v>
      </c>
      <c r="O28" s="239" t="e">
        <f t="shared" ca="1" si="25"/>
        <v>#REF!</v>
      </c>
      <c r="P28" s="239" t="e">
        <f t="shared" ca="1" si="25"/>
        <v>#REF!</v>
      </c>
      <c r="Q28" s="239" t="e">
        <f t="shared" ca="1" si="25"/>
        <v>#REF!</v>
      </c>
      <c r="R28" s="239" t="e">
        <f t="shared" ca="1" si="25"/>
        <v>#REF!</v>
      </c>
      <c r="S28" s="239" t="e">
        <f t="shared" ca="1" si="25"/>
        <v>#REF!</v>
      </c>
      <c r="T28" s="239" t="e">
        <f t="shared" ca="1" si="25"/>
        <v>#REF!</v>
      </c>
      <c r="U28" s="239" t="e">
        <f t="shared" ca="1" si="25"/>
        <v>#REF!</v>
      </c>
      <c r="V28" s="239" t="e">
        <f t="shared" ca="1" si="25"/>
        <v>#REF!</v>
      </c>
      <c r="W28" s="239" t="e">
        <f t="shared" ca="1" si="25"/>
        <v>#REF!</v>
      </c>
      <c r="X28" s="239" t="e">
        <f t="shared" ca="1" si="25"/>
        <v>#REF!</v>
      </c>
      <c r="Y28" s="239" t="e">
        <f t="shared" ca="1" si="25"/>
        <v>#REF!</v>
      </c>
      <c r="Z28" s="239" t="e">
        <f t="shared" ca="1" si="25"/>
        <v>#REF!</v>
      </c>
      <c r="AA28" s="239" t="e">
        <f t="shared" ca="1" si="25"/>
        <v>#REF!</v>
      </c>
      <c r="AB28" s="239" t="e">
        <f t="shared" ca="1" si="25"/>
        <v>#REF!</v>
      </c>
      <c r="AC28" s="239" t="e">
        <f t="shared" ca="1" si="25"/>
        <v>#REF!</v>
      </c>
      <c r="AD28" s="239" t="e">
        <f t="shared" ca="1" si="25"/>
        <v>#REF!</v>
      </c>
      <c r="AE28" s="239" t="e">
        <f t="shared" ca="1" si="25"/>
        <v>#REF!</v>
      </c>
      <c r="AF28" s="239" t="e">
        <f t="shared" ca="1" si="25"/>
        <v>#REF!</v>
      </c>
      <c r="AG28" s="239" t="e">
        <f t="shared" ca="1" si="25"/>
        <v>#REF!</v>
      </c>
      <c r="AH28" s="239" t="e">
        <f t="shared" ca="1" si="25"/>
        <v>#REF!</v>
      </c>
      <c r="AI28" s="239" t="e">
        <f t="shared" ca="1" si="25"/>
        <v>#REF!</v>
      </c>
      <c r="AJ28" s="239" t="e">
        <f t="shared" ca="1" si="25"/>
        <v>#REF!</v>
      </c>
      <c r="AK28" s="239" t="e">
        <f t="shared" ca="1" si="25"/>
        <v>#REF!</v>
      </c>
      <c r="AL28" s="239" t="e">
        <f t="shared" ca="1" si="25"/>
        <v>#REF!</v>
      </c>
      <c r="AM28" s="239" t="e">
        <f t="shared" ca="1" si="25"/>
        <v>#REF!</v>
      </c>
      <c r="AN28" s="239" t="e">
        <f t="shared" ca="1" si="25"/>
        <v>#REF!</v>
      </c>
      <c r="AO28" s="239" t="e">
        <f t="shared" ca="1" si="25"/>
        <v>#REF!</v>
      </c>
      <c r="AP28" s="239" t="e">
        <f t="shared" ref="AP28:AR28" ca="1" si="26">AP17</f>
        <v>#REF!</v>
      </c>
      <c r="AQ28" s="239" t="e">
        <f t="shared" ca="1" si="26"/>
        <v>#REF!</v>
      </c>
      <c r="AR28" s="239" t="e">
        <f t="shared" ca="1" si="26"/>
        <v>#REF!</v>
      </c>
      <c r="AS28" s="239" t="e">
        <f t="shared" ref="AS28" ca="1" si="27">AS17</f>
        <v>#REF!</v>
      </c>
    </row>
    <row r="29" spans="2:45">
      <c r="B29" s="24" t="s">
        <v>252</v>
      </c>
      <c r="C29" s="24" t="s">
        <v>253</v>
      </c>
      <c r="D29" s="24" t="s">
        <v>78</v>
      </c>
      <c r="E29" s="25" t="e">
        <f ca="1">SUM(F29:AS29)</f>
        <v>#REF!</v>
      </c>
      <c r="F29" s="25" t="e">
        <f ca="1">F24+F27+F28</f>
        <v>#REF!</v>
      </c>
      <c r="G29" s="25" t="e">
        <f t="shared" ref="G29:AO29" ca="1" si="28">G24+G27+G28</f>
        <v>#REF!</v>
      </c>
      <c r="H29" s="25" t="e">
        <f t="shared" ca="1" si="28"/>
        <v>#REF!</v>
      </c>
      <c r="I29" s="25" t="e">
        <f t="shared" ca="1" si="28"/>
        <v>#REF!</v>
      </c>
      <c r="J29" s="25" t="e">
        <f t="shared" ca="1" si="28"/>
        <v>#REF!</v>
      </c>
      <c r="K29" s="25" t="e">
        <f t="shared" ca="1" si="28"/>
        <v>#REF!</v>
      </c>
      <c r="L29" s="25" t="e">
        <f t="shared" ca="1" si="28"/>
        <v>#REF!</v>
      </c>
      <c r="M29" s="25" t="e">
        <f t="shared" ca="1" si="28"/>
        <v>#REF!</v>
      </c>
      <c r="N29" s="25" t="e">
        <f t="shared" ca="1" si="28"/>
        <v>#REF!</v>
      </c>
      <c r="O29" s="25" t="e">
        <f t="shared" ca="1" si="28"/>
        <v>#REF!</v>
      </c>
      <c r="P29" s="25" t="e">
        <f t="shared" ca="1" si="28"/>
        <v>#REF!</v>
      </c>
      <c r="Q29" s="25" t="e">
        <f t="shared" ca="1" si="28"/>
        <v>#REF!</v>
      </c>
      <c r="R29" s="25" t="e">
        <f t="shared" ca="1" si="28"/>
        <v>#REF!</v>
      </c>
      <c r="S29" s="25" t="e">
        <f t="shared" ca="1" si="28"/>
        <v>#REF!</v>
      </c>
      <c r="T29" s="25" t="e">
        <f t="shared" ca="1" si="28"/>
        <v>#REF!</v>
      </c>
      <c r="U29" s="25" t="e">
        <f t="shared" ca="1" si="28"/>
        <v>#REF!</v>
      </c>
      <c r="V29" s="25" t="e">
        <f t="shared" ca="1" si="28"/>
        <v>#REF!</v>
      </c>
      <c r="W29" s="25" t="e">
        <f t="shared" ca="1" si="28"/>
        <v>#REF!</v>
      </c>
      <c r="X29" s="25" t="e">
        <f t="shared" ca="1" si="28"/>
        <v>#REF!</v>
      </c>
      <c r="Y29" s="25" t="e">
        <f t="shared" ca="1" si="28"/>
        <v>#REF!</v>
      </c>
      <c r="Z29" s="25" t="e">
        <f t="shared" ca="1" si="28"/>
        <v>#REF!</v>
      </c>
      <c r="AA29" s="25" t="e">
        <f t="shared" ca="1" si="28"/>
        <v>#REF!</v>
      </c>
      <c r="AB29" s="25" t="e">
        <f t="shared" ca="1" si="28"/>
        <v>#REF!</v>
      </c>
      <c r="AC29" s="25" t="e">
        <f t="shared" ca="1" si="28"/>
        <v>#REF!</v>
      </c>
      <c r="AD29" s="25" t="e">
        <f t="shared" ca="1" si="28"/>
        <v>#REF!</v>
      </c>
      <c r="AE29" s="25" t="e">
        <f t="shared" ca="1" si="28"/>
        <v>#REF!</v>
      </c>
      <c r="AF29" s="25" t="e">
        <f t="shared" ca="1" si="28"/>
        <v>#REF!</v>
      </c>
      <c r="AG29" s="25" t="e">
        <f t="shared" ca="1" si="28"/>
        <v>#REF!</v>
      </c>
      <c r="AH29" s="25" t="e">
        <f t="shared" ca="1" si="28"/>
        <v>#REF!</v>
      </c>
      <c r="AI29" s="25" t="e">
        <f t="shared" ca="1" si="28"/>
        <v>#REF!</v>
      </c>
      <c r="AJ29" s="25" t="e">
        <f t="shared" ca="1" si="28"/>
        <v>#REF!</v>
      </c>
      <c r="AK29" s="25" t="e">
        <f t="shared" ca="1" si="28"/>
        <v>#REF!</v>
      </c>
      <c r="AL29" s="25" t="e">
        <f t="shared" ca="1" si="28"/>
        <v>#REF!</v>
      </c>
      <c r="AM29" s="25" t="e">
        <f t="shared" ca="1" si="28"/>
        <v>#REF!</v>
      </c>
      <c r="AN29" s="25" t="e">
        <f t="shared" ca="1" si="28"/>
        <v>#REF!</v>
      </c>
      <c r="AO29" s="25" t="e">
        <f t="shared" ca="1" si="28"/>
        <v>#REF!</v>
      </c>
      <c r="AP29" s="25" t="e">
        <f t="shared" ref="AP29:AR29" ca="1" si="29">AP24+AP27+AP28</f>
        <v>#REF!</v>
      </c>
      <c r="AQ29" s="25" t="e">
        <f t="shared" ca="1" si="29"/>
        <v>#REF!</v>
      </c>
      <c r="AR29" s="25" t="e">
        <f t="shared" ca="1" si="29"/>
        <v>#REF!</v>
      </c>
      <c r="AS29" s="25" t="e">
        <f t="shared" ref="AS29" ca="1" si="30">AS24+AS27+AS28</f>
        <v>#REF!</v>
      </c>
    </row>
    <row r="31" spans="2:45">
      <c r="B31" s="26" t="s">
        <v>254</v>
      </c>
      <c r="C31" s="26" t="s">
        <v>255</v>
      </c>
      <c r="D31" s="26" t="s">
        <v>78</v>
      </c>
      <c r="E31" s="27" t="e">
        <f ca="1">SUM(F31:AS31)</f>
        <v>#REF!</v>
      </c>
      <c r="F31" s="27" t="e">
        <f ca="1">IF(F$23=0,0,IF('Invoer Parameters'!$D$64="Berekening",OPEXberekening!C16,F18))</f>
        <v>#REF!</v>
      </c>
      <c r="G31" s="27" t="e">
        <f ca="1">IF(G$23=0,0,IF('Invoer Parameters'!$D$64="Berekening",OPEXberekening!D16,G18))</f>
        <v>#REF!</v>
      </c>
      <c r="H31" s="27" t="e">
        <f ca="1">IF(H$23=0,0,IF('Invoer Parameters'!$D$64="Berekening",OPEXberekening!E16,H18))</f>
        <v>#REF!</v>
      </c>
      <c r="I31" s="27" t="e">
        <f ca="1">IF(I$23=0,0,IF('Invoer Parameters'!$D$64="Berekening",OPEXberekening!F16,I18))</f>
        <v>#REF!</v>
      </c>
      <c r="J31" s="27" t="e">
        <f ca="1">IF(J$23=0,0,IF('Invoer Parameters'!$D$64="Berekening",OPEXberekening!G16,J18))</f>
        <v>#REF!</v>
      </c>
      <c r="K31" s="27" t="e">
        <f ca="1">IF(K$23=0,0,IF('Invoer Parameters'!$D$64="Berekening",OPEXberekening!H16,K18))</f>
        <v>#REF!</v>
      </c>
      <c r="L31" s="27" t="e">
        <f ca="1">IF(L$23=0,0,IF('Invoer Parameters'!$D$64="Berekening",OPEXberekening!I16,L18))</f>
        <v>#REF!</v>
      </c>
      <c r="M31" s="27" t="e">
        <f ca="1">IF(M$23=0,0,IF('Invoer Parameters'!$D$64="Berekening",OPEXberekening!J16,M18))</f>
        <v>#REF!</v>
      </c>
      <c r="N31" s="27" t="e">
        <f ca="1">IF(N$23=0,0,IF('Invoer Parameters'!$D$64="Berekening",OPEXberekening!K16,N18))</f>
        <v>#REF!</v>
      </c>
      <c r="O31" s="27" t="e">
        <f ca="1">IF(O$23=0,0,IF('Invoer Parameters'!$D$64="Berekening",OPEXberekening!L16,O18))</f>
        <v>#REF!</v>
      </c>
      <c r="P31" s="27" t="e">
        <f ca="1">IF(P$23=0,0,IF('Invoer Parameters'!$D$64="Berekening",OPEXberekening!M16,P18))</f>
        <v>#REF!</v>
      </c>
      <c r="Q31" s="27" t="e">
        <f ca="1">IF(Q$23=0,0,IF('Invoer Parameters'!$D$64="Berekening",OPEXberekening!N16,Q18))</f>
        <v>#REF!</v>
      </c>
      <c r="R31" s="27" t="e">
        <f ca="1">IF(R$23=0,0,IF('Invoer Parameters'!$D$64="Berekening",OPEXberekening!O16,R18))</f>
        <v>#REF!</v>
      </c>
      <c r="S31" s="27" t="e">
        <f ca="1">IF(S$23=0,0,IF('Invoer Parameters'!$D$64="Berekening",OPEXberekening!P16,S18))</f>
        <v>#REF!</v>
      </c>
      <c r="T31" s="27" t="e">
        <f ca="1">IF(T$23=0,0,IF('Invoer Parameters'!$D$64="Berekening",OPEXberekening!Q16,T18))</f>
        <v>#REF!</v>
      </c>
      <c r="U31" s="27" t="e">
        <f ca="1">IF(U$23=0,0,IF('Invoer Parameters'!$D$64="Berekening",OPEXberekening!R16,U18))</f>
        <v>#REF!</v>
      </c>
      <c r="V31" s="27" t="e">
        <f ca="1">IF(V$23=0,0,IF('Invoer Parameters'!$D$64="Berekening",OPEXberekening!S16,V18))</f>
        <v>#REF!</v>
      </c>
      <c r="W31" s="27" t="e">
        <f ca="1">IF(W$23=0,0,IF('Invoer Parameters'!$D$64="Berekening",OPEXberekening!T16,W18))</f>
        <v>#REF!</v>
      </c>
      <c r="X31" s="27" t="e">
        <f ca="1">IF(X$23=0,0,IF('Invoer Parameters'!$D$64="Berekening",OPEXberekening!U16,X18))</f>
        <v>#REF!</v>
      </c>
      <c r="Y31" s="27" t="e">
        <f ca="1">IF(Y$23=0,0,IF('Invoer Parameters'!$D$64="Berekening",OPEXberekening!V16,Y18))</f>
        <v>#REF!</v>
      </c>
      <c r="Z31" s="27" t="e">
        <f ca="1">IF(Z$23=0,0,IF('Invoer Parameters'!$D$64="Berekening",OPEXberekening!W16,Z18))</f>
        <v>#REF!</v>
      </c>
      <c r="AA31" s="27" t="e">
        <f ca="1">IF(AA$23=0,0,IF('Invoer Parameters'!$D$64="Berekening",OPEXberekening!X16,AA18))</f>
        <v>#REF!</v>
      </c>
      <c r="AB31" s="27" t="e">
        <f ca="1">IF(AB$23=0,0,IF('Invoer Parameters'!$D$64="Berekening",OPEXberekening!Y16,AB18))</f>
        <v>#REF!</v>
      </c>
      <c r="AC31" s="27" t="e">
        <f ca="1">IF(AC$23=0,0,IF('Invoer Parameters'!$D$64="Berekening",OPEXberekening!Z16,AC18))</f>
        <v>#REF!</v>
      </c>
      <c r="AD31" s="27" t="e">
        <f ca="1">IF(AD$23=0,0,IF('Invoer Parameters'!$D$64="Berekening",OPEXberekening!AA16,AD18))</f>
        <v>#REF!</v>
      </c>
      <c r="AE31" s="27" t="e">
        <f ca="1">IF(AE$23=0,0,IF('Invoer Parameters'!$D$64="Berekening",OPEXberekening!AB16,AE18))</f>
        <v>#REF!</v>
      </c>
      <c r="AF31" s="27" t="e">
        <f ca="1">IF(AF$23=0,0,IF('Invoer Parameters'!$D$64="Berekening",OPEXberekening!AC16,AF18))</f>
        <v>#REF!</v>
      </c>
      <c r="AG31" s="27" t="e">
        <f ca="1">IF(AG$23=0,0,IF('Invoer Parameters'!$D$64="Berekening",OPEXberekening!AD16,AG18))</f>
        <v>#REF!</v>
      </c>
      <c r="AH31" s="27" t="e">
        <f ca="1">IF(AH$23=0,0,IF('Invoer Parameters'!$D$64="Berekening",OPEXberekening!AE16,AH18))</f>
        <v>#REF!</v>
      </c>
      <c r="AI31" s="27" t="e">
        <f ca="1">IF(AI$23=0,0,IF('Invoer Parameters'!$D$64="Berekening",OPEXberekening!AF16,AI18))</f>
        <v>#REF!</v>
      </c>
      <c r="AJ31" s="27" t="e">
        <f ca="1">IF(AJ$23=0,0,IF('Invoer Parameters'!$D$64="Berekening",OPEXberekening!AG16,AJ18))</f>
        <v>#REF!</v>
      </c>
      <c r="AK31" s="27" t="e">
        <f ca="1">IF(AK$23=0,0,IF('Invoer Parameters'!$D$64="Berekening",OPEXberekening!AH16,AK18))</f>
        <v>#REF!</v>
      </c>
      <c r="AL31" s="27" t="e">
        <f ca="1">IF(AL$23=0,0,IF('Invoer Parameters'!$D$64="Berekening",OPEXberekening!AI16,AL18))</f>
        <v>#REF!</v>
      </c>
      <c r="AM31" s="27" t="e">
        <f ca="1">IF(AM$23=0,0,IF('Invoer Parameters'!$D$64="Berekening",OPEXberekening!AJ16,AM18))</f>
        <v>#REF!</v>
      </c>
      <c r="AN31" s="27" t="e">
        <f ca="1">IF(AN$23=0,0,IF('Invoer Parameters'!$D$64="Berekening",OPEXberekening!AK16,AN18))</f>
        <v>#REF!</v>
      </c>
      <c r="AO31" s="27" t="e">
        <f ca="1">IF(AO$23=0,0,IF('Invoer Parameters'!$D$64="Berekening",OPEXberekening!AL16,AO18))</f>
        <v>#REF!</v>
      </c>
      <c r="AP31" s="27" t="e">
        <f ca="1">IF(AP$23=0,0,IF('Invoer Parameters'!$D$64="Berekening",OPEXberekening!AM16,AP18))</f>
        <v>#REF!</v>
      </c>
      <c r="AQ31" s="27" t="e">
        <f ca="1">IF(AQ$23=0,0,IF('Invoer Parameters'!$D$64="Berekening",OPEXberekening!AN16,AQ18))</f>
        <v>#REF!</v>
      </c>
      <c r="AR31" s="27" t="e">
        <f ca="1">IF(AR$23=0,0,IF('Invoer Parameters'!$D$64="Berekening",OPEXberekening!AO16,AR18))</f>
        <v>#REF!</v>
      </c>
      <c r="AS31" s="27" t="e">
        <f ca="1">IF(AS$23=0,0,IF('Invoer Parameters'!$D$64="Berekening",OPEXberekening!AP16,AS18))</f>
        <v>#REF!</v>
      </c>
    </row>
    <row r="33" spans="2:45">
      <c r="B33" s="24" t="s">
        <v>256</v>
      </c>
      <c r="C33" s="24" t="s">
        <v>257</v>
      </c>
      <c r="D33" s="24" t="s">
        <v>78</v>
      </c>
      <c r="E33" s="25" t="e">
        <f ca="1">SUM(F33:AS33)</f>
        <v>#REF!</v>
      </c>
      <c r="F33" s="25" t="e">
        <f t="shared" ref="F33:AE33" ca="1" si="31">F29-F31</f>
        <v>#REF!</v>
      </c>
      <c r="G33" s="25" t="e">
        <f t="shared" ca="1" si="31"/>
        <v>#REF!</v>
      </c>
      <c r="H33" s="25" t="e">
        <f ca="1">H29-H31</f>
        <v>#REF!</v>
      </c>
      <c r="I33" s="25" t="e">
        <f t="shared" ca="1" si="31"/>
        <v>#REF!</v>
      </c>
      <c r="J33" s="25" t="e">
        <f t="shared" ca="1" si="31"/>
        <v>#REF!</v>
      </c>
      <c r="K33" s="25" t="e">
        <f t="shared" ca="1" si="31"/>
        <v>#REF!</v>
      </c>
      <c r="L33" s="25" t="e">
        <f t="shared" ca="1" si="31"/>
        <v>#REF!</v>
      </c>
      <c r="M33" s="25" t="e">
        <f t="shared" ca="1" si="31"/>
        <v>#REF!</v>
      </c>
      <c r="N33" s="25" t="e">
        <f t="shared" ca="1" si="31"/>
        <v>#REF!</v>
      </c>
      <c r="O33" s="25" t="e">
        <f t="shared" ca="1" si="31"/>
        <v>#REF!</v>
      </c>
      <c r="P33" s="25" t="e">
        <f t="shared" ca="1" si="31"/>
        <v>#REF!</v>
      </c>
      <c r="Q33" s="25" t="e">
        <f t="shared" ca="1" si="31"/>
        <v>#REF!</v>
      </c>
      <c r="R33" s="25" t="e">
        <f t="shared" ca="1" si="31"/>
        <v>#REF!</v>
      </c>
      <c r="S33" s="25" t="e">
        <f t="shared" ca="1" si="31"/>
        <v>#REF!</v>
      </c>
      <c r="T33" s="25" t="e">
        <f t="shared" ca="1" si="31"/>
        <v>#REF!</v>
      </c>
      <c r="U33" s="25" t="e">
        <f t="shared" ca="1" si="31"/>
        <v>#REF!</v>
      </c>
      <c r="V33" s="25" t="e">
        <f t="shared" ca="1" si="31"/>
        <v>#REF!</v>
      </c>
      <c r="W33" s="25" t="e">
        <f t="shared" ca="1" si="31"/>
        <v>#REF!</v>
      </c>
      <c r="X33" s="25" t="e">
        <f t="shared" ca="1" si="31"/>
        <v>#REF!</v>
      </c>
      <c r="Y33" s="25" t="e">
        <f t="shared" ca="1" si="31"/>
        <v>#REF!</v>
      </c>
      <c r="Z33" s="25" t="e">
        <f t="shared" ca="1" si="31"/>
        <v>#REF!</v>
      </c>
      <c r="AA33" s="25" t="e">
        <f t="shared" ca="1" si="31"/>
        <v>#REF!</v>
      </c>
      <c r="AB33" s="25" t="e">
        <f t="shared" ca="1" si="31"/>
        <v>#REF!</v>
      </c>
      <c r="AC33" s="25" t="e">
        <f t="shared" ca="1" si="31"/>
        <v>#REF!</v>
      </c>
      <c r="AD33" s="25" t="e">
        <f t="shared" ca="1" si="31"/>
        <v>#REF!</v>
      </c>
      <c r="AE33" s="25" t="e">
        <f t="shared" ca="1" si="31"/>
        <v>#REF!</v>
      </c>
      <c r="AF33" s="25" t="e">
        <f t="shared" ref="AF33" ca="1" si="32">AF29-AF31</f>
        <v>#REF!</v>
      </c>
      <c r="AG33" s="25" t="e">
        <f t="shared" ref="AG33:AI33" ca="1" si="33">AG29-AG31</f>
        <v>#REF!</v>
      </c>
      <c r="AH33" s="25" t="e">
        <f t="shared" ca="1" si="33"/>
        <v>#REF!</v>
      </c>
      <c r="AI33" s="25" t="e">
        <f t="shared" ca="1" si="33"/>
        <v>#REF!</v>
      </c>
      <c r="AJ33" s="25" t="e">
        <f t="shared" ref="AJ33:AN33" ca="1" si="34">AJ29-AJ31</f>
        <v>#REF!</v>
      </c>
      <c r="AK33" s="25" t="e">
        <f t="shared" ca="1" si="34"/>
        <v>#REF!</v>
      </c>
      <c r="AL33" s="25" t="e">
        <f t="shared" ca="1" si="34"/>
        <v>#REF!</v>
      </c>
      <c r="AM33" s="25" t="e">
        <f t="shared" ca="1" si="34"/>
        <v>#REF!</v>
      </c>
      <c r="AN33" s="25" t="e">
        <f t="shared" ca="1" si="34"/>
        <v>#REF!</v>
      </c>
      <c r="AO33" s="25" t="e">
        <f t="shared" ref="AO33" ca="1" si="35">AO29-AO31</f>
        <v>#REF!</v>
      </c>
      <c r="AP33" s="25" t="e">
        <f t="shared" ref="AP33:AR33" ca="1" si="36">AP29-AP31</f>
        <v>#REF!</v>
      </c>
      <c r="AQ33" s="25" t="e">
        <f t="shared" ca="1" si="36"/>
        <v>#REF!</v>
      </c>
      <c r="AR33" s="25" t="e">
        <f t="shared" ca="1" si="36"/>
        <v>#REF!</v>
      </c>
      <c r="AS33" s="25" t="e">
        <f t="shared" ref="AS33" ca="1" si="37">AS29-AS31</f>
        <v>#REF!</v>
      </c>
    </row>
    <row r="34" spans="2:45">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2:45">
      <c r="F35" s="1" t="s">
        <v>117</v>
      </c>
      <c r="G35" s="1" t="s">
        <v>118</v>
      </c>
      <c r="H35" s="1" t="s">
        <v>119</v>
      </c>
      <c r="I35" s="1" t="s">
        <v>120</v>
      </c>
      <c r="J35" s="1" t="s">
        <v>121</v>
      </c>
    </row>
    <row r="36" spans="2:45">
      <c r="C36" s="1" t="s">
        <v>258</v>
      </c>
      <c r="D36" s="1" t="s">
        <v>78</v>
      </c>
      <c r="E36" s="28"/>
      <c r="F36" s="28">
        <f>'Invoer Parameters'!D66</f>
        <v>0</v>
      </c>
      <c r="G36" s="28">
        <f>'Invoer Parameters'!D67</f>
        <v>0</v>
      </c>
      <c r="H36" s="28">
        <f>'Invoer Parameters'!D68</f>
        <v>0</v>
      </c>
      <c r="I36" s="28">
        <f>'Invoer Parameters'!D69</f>
        <v>0</v>
      </c>
      <c r="J36" s="28">
        <f>'Invoer Parameters'!D70</f>
        <v>0</v>
      </c>
    </row>
    <row r="37" spans="2:45">
      <c r="B37" s="1" t="s">
        <v>259</v>
      </c>
      <c r="C37" s="1" t="s">
        <v>260</v>
      </c>
      <c r="D37" s="1" t="s">
        <v>78</v>
      </c>
      <c r="G37" s="28">
        <f>IF(G$2&gt;'Invoer Parameters'!$D$38,0,$F$36/'Invoer Parameters'!$D$38)</f>
        <v>0</v>
      </c>
      <c r="H37" s="28">
        <f>IF(H$2&gt;'Invoer Parameters'!$D$38,0,$F$36/'Invoer Parameters'!$D$38)</f>
        <v>0</v>
      </c>
      <c r="I37" s="28">
        <f>IF(I$2&gt;'Invoer Parameters'!$D$38,0,$F$36/'Invoer Parameters'!$D$38)</f>
        <v>0</v>
      </c>
      <c r="J37" s="28">
        <f>IF(J$2&gt;'Invoer Parameters'!$D$38,0,$F$36/'Invoer Parameters'!$D$38)</f>
        <v>0</v>
      </c>
      <c r="K37" s="28">
        <f>IF(K$2&gt;'Invoer Parameters'!$D$38,0,$F$36/'Invoer Parameters'!$D$38)</f>
        <v>0</v>
      </c>
      <c r="L37" s="28">
        <f>IF(L$2&gt;'Invoer Parameters'!$D$38,0,$F$36/'Invoer Parameters'!$D$38)</f>
        <v>0</v>
      </c>
      <c r="M37" s="28">
        <f>IF(M$2&gt;'Invoer Parameters'!$D$38,0,$F$36/'Invoer Parameters'!$D$38)</f>
        <v>0</v>
      </c>
      <c r="N37" s="28">
        <f>IF(N$2&gt;'Invoer Parameters'!$D$38,0,$F$36/'Invoer Parameters'!$D$38)</f>
        <v>0</v>
      </c>
      <c r="O37" s="28">
        <f>IF(O$2&gt;'Invoer Parameters'!$D$38,0,$F$36/'Invoer Parameters'!$D$38)</f>
        <v>0</v>
      </c>
      <c r="P37" s="28">
        <f>IF(P$2&gt;'Invoer Parameters'!$D$38,0,$F$36/'Invoer Parameters'!$D$38)</f>
        <v>0</v>
      </c>
      <c r="Q37" s="28">
        <f>IF(Q$2&gt;'Invoer Parameters'!$D$38,0,$F$36/'Invoer Parameters'!$D$38)</f>
        <v>0</v>
      </c>
      <c r="R37" s="28">
        <f>IF(R$2&gt;'Invoer Parameters'!$D$38,0,$F$36/'Invoer Parameters'!$D$38)</f>
        <v>0</v>
      </c>
      <c r="S37" s="28">
        <f>IF(S$2&gt;'Invoer Parameters'!$D$38,0,$F$36/'Invoer Parameters'!$D$38)</f>
        <v>0</v>
      </c>
      <c r="T37" s="28">
        <f>IF(T$2&gt;'Invoer Parameters'!$D$38,0,$F$36/'Invoer Parameters'!$D$38)</f>
        <v>0</v>
      </c>
      <c r="U37" s="28">
        <f>IF(U$2&gt;'Invoer Parameters'!$D$38,0,$F$36/'Invoer Parameters'!$D$38)</f>
        <v>0</v>
      </c>
      <c r="V37" s="28">
        <f>IF(V$2&gt;'Invoer Parameters'!$D$38,0,$F$36/'Invoer Parameters'!$D$38)</f>
        <v>0</v>
      </c>
      <c r="W37" s="28">
        <f>IF(W$2&gt;'Invoer Parameters'!$D$38,0,$F$36/'Invoer Parameters'!$D$38)</f>
        <v>0</v>
      </c>
      <c r="X37" s="28">
        <f>IF(X$2&gt;'Invoer Parameters'!$D$38,0,$F$36/'Invoer Parameters'!$D$38)</f>
        <v>0</v>
      </c>
      <c r="Y37" s="28">
        <f>IF(Y$2&gt;'Invoer Parameters'!$D$38,0,$F$36/'Invoer Parameters'!$D$38)</f>
        <v>0</v>
      </c>
      <c r="Z37" s="28">
        <f>IF(Z$2&gt;'Invoer Parameters'!$D$38,0,$F$36/'Invoer Parameters'!$D$38)</f>
        <v>0</v>
      </c>
      <c r="AA37" s="28">
        <f>IF(AA$2&gt;'Invoer Parameters'!$D$38,0,$F$36/'Invoer Parameters'!$D$38)</f>
        <v>0</v>
      </c>
      <c r="AB37" s="28">
        <f>IF(AB$2&gt;'Invoer Parameters'!$D$38,0,$F$36/'Invoer Parameters'!$D$38)</f>
        <v>0</v>
      </c>
      <c r="AC37" s="28">
        <f>IF(AC$2&gt;'Invoer Parameters'!$D$38,0,$F$36/'Invoer Parameters'!$D$38)</f>
        <v>0</v>
      </c>
      <c r="AD37" s="28">
        <f>IF(AD$2&gt;'Invoer Parameters'!$D$38,0,$F$36/'Invoer Parameters'!$D$38)</f>
        <v>0</v>
      </c>
      <c r="AE37" s="28">
        <f>IF(AE$2&gt;'Invoer Parameters'!$D$38,0,$F$36/'Invoer Parameters'!$D$38)</f>
        <v>0</v>
      </c>
      <c r="AF37" s="28">
        <f>IF(AF$2&gt;'Invoer Parameters'!$D$38,0,$F$36/'Invoer Parameters'!$D$38)</f>
        <v>0</v>
      </c>
      <c r="AG37" s="28">
        <f>IF(AG$2&gt;'Invoer Parameters'!$D$38,0,$F$36/'Invoer Parameters'!$D$38)</f>
        <v>0</v>
      </c>
      <c r="AH37" s="28">
        <f>IF(AH$2&gt;'Invoer Parameters'!$D$38,0,$F$36/'Invoer Parameters'!$D$38)</f>
        <v>0</v>
      </c>
      <c r="AI37" s="28">
        <f>IF(AI$2&gt;'Invoer Parameters'!$D$38,0,$F$36/'Invoer Parameters'!$D$38)</f>
        <v>0</v>
      </c>
      <c r="AJ37" s="28">
        <f>IF(AJ$2&gt;'Invoer Parameters'!$D$38,0,$F$36/'Invoer Parameters'!$D$38)</f>
        <v>0</v>
      </c>
      <c r="AK37" s="28">
        <f>IF(AK$2&gt;'Invoer Parameters'!$D$38,0,$F$36/'Invoer Parameters'!$D$38)</f>
        <v>0</v>
      </c>
      <c r="AL37" s="28">
        <f>IF(AL$2&gt;'Invoer Parameters'!$D$38,0,$F$36/'Invoer Parameters'!$D$38)</f>
        <v>0</v>
      </c>
      <c r="AM37" s="28">
        <f>IF(AM$2&gt;'Invoer Parameters'!$D$38,0,$F$36/'Invoer Parameters'!$D$38)</f>
        <v>0</v>
      </c>
      <c r="AN37" s="28">
        <f>IF(AN$2&gt;'Invoer Parameters'!$D$38,0,$F$36/'Invoer Parameters'!$D$38)</f>
        <v>0</v>
      </c>
      <c r="AO37" s="28">
        <f>IF(AO$2&gt;'Invoer Parameters'!$D$38,0,$F$36/'Invoer Parameters'!$D$38)</f>
        <v>0</v>
      </c>
      <c r="AP37" s="28">
        <f>IF(AP$2&gt;'Invoer Parameters'!$D$38,0,$F$36/'Invoer Parameters'!$D$38)</f>
        <v>0</v>
      </c>
      <c r="AQ37" s="28">
        <f>IF(AQ$2&gt;'Invoer Parameters'!$D$38,0,$F$36/'Invoer Parameters'!$D$38)</f>
        <v>0</v>
      </c>
      <c r="AR37" s="28">
        <f>IF(AR$2&gt;'Invoer Parameters'!$D$38,0,$F$36/'Invoer Parameters'!$D$38)</f>
        <v>0</v>
      </c>
      <c r="AS37" s="28">
        <f>IF(AS$2&gt;'Invoer Parameters'!$D$38,0,$F$36/'Invoer Parameters'!$D$38)</f>
        <v>0</v>
      </c>
    </row>
    <row r="38" spans="2:45">
      <c r="B38" s="1" t="s">
        <v>261</v>
      </c>
      <c r="C38" s="1" t="s">
        <v>262</v>
      </c>
      <c r="D38" s="1" t="s">
        <v>78</v>
      </c>
      <c r="G38" s="28"/>
      <c r="H38" s="28">
        <f>IF(H$2&gt;'Invoer Parameters'!$D$38+1,0,$G$36/'Invoer Parameters'!$D$38)</f>
        <v>0</v>
      </c>
      <c r="I38" s="28">
        <f>IF(I$2&gt;'Invoer Parameters'!$D$38+1,0,$G$36/'Invoer Parameters'!$D$38)</f>
        <v>0</v>
      </c>
      <c r="J38" s="28">
        <f>IF(J$2&gt;'Invoer Parameters'!$D$38+1,0,$G$36/'Invoer Parameters'!$D$38)</f>
        <v>0</v>
      </c>
      <c r="K38" s="28">
        <f>IF(K$2&gt;'Invoer Parameters'!$D$38+1,0,$G$36/'Invoer Parameters'!$D$38)</f>
        <v>0</v>
      </c>
      <c r="L38" s="28">
        <f>IF(L$2&gt;'Invoer Parameters'!$D$38+1,0,$G$36/'Invoer Parameters'!$D$38)</f>
        <v>0</v>
      </c>
      <c r="M38" s="28">
        <f>IF(M$2&gt;'Invoer Parameters'!$D$38+1,0,$G$36/'Invoer Parameters'!$D$38)</f>
        <v>0</v>
      </c>
      <c r="N38" s="28">
        <f>IF(N$2&gt;'Invoer Parameters'!$D$38+1,0,$G$36/'Invoer Parameters'!$D$38)</f>
        <v>0</v>
      </c>
      <c r="O38" s="28">
        <f>IF(O$2&gt;'Invoer Parameters'!$D$38+1,0,$G$36/'Invoer Parameters'!$D$38)</f>
        <v>0</v>
      </c>
      <c r="P38" s="28">
        <f>IF(P$2&gt;'Invoer Parameters'!$D$38+1,0,$G$36/'Invoer Parameters'!$D$38)</f>
        <v>0</v>
      </c>
      <c r="Q38" s="28">
        <f>IF(Q$2&gt;'Invoer Parameters'!$D$38+1,0,$G$36/'Invoer Parameters'!$D$38)</f>
        <v>0</v>
      </c>
      <c r="R38" s="28">
        <f>IF(R$2&gt;'Invoer Parameters'!$D$38+1,0,$G$36/'Invoer Parameters'!$D$38)</f>
        <v>0</v>
      </c>
      <c r="S38" s="28">
        <f>IF(S$2&gt;'Invoer Parameters'!$D$38+1,0,$G$36/'Invoer Parameters'!$D$38)</f>
        <v>0</v>
      </c>
      <c r="T38" s="28">
        <f>IF(T$2&gt;'Invoer Parameters'!$D$38+1,0,$G$36/'Invoer Parameters'!$D$38)</f>
        <v>0</v>
      </c>
      <c r="U38" s="28">
        <f>IF(U$2&gt;'Invoer Parameters'!$D$38+1,0,$G$36/'Invoer Parameters'!$D$38)</f>
        <v>0</v>
      </c>
      <c r="V38" s="28">
        <f>IF(V$2&gt;'Invoer Parameters'!$D$38+1,0,$G$36/'Invoer Parameters'!$D$38)</f>
        <v>0</v>
      </c>
      <c r="W38" s="28">
        <f>IF(W$2&gt;'Invoer Parameters'!$D$38+1,0,$G$36/'Invoer Parameters'!$D$38)</f>
        <v>0</v>
      </c>
      <c r="X38" s="28">
        <f>IF(X$2&gt;'Invoer Parameters'!$D$38+1,0,$G$36/'Invoer Parameters'!$D$38)</f>
        <v>0</v>
      </c>
      <c r="Y38" s="28">
        <f>IF(Y$2&gt;'Invoer Parameters'!$D$38+1,0,$G$36/'Invoer Parameters'!$D$38)</f>
        <v>0</v>
      </c>
      <c r="Z38" s="28">
        <f>IF(Z$2&gt;'Invoer Parameters'!$D$38+1,0,$G$36/'Invoer Parameters'!$D$38)</f>
        <v>0</v>
      </c>
      <c r="AA38" s="28">
        <f>IF(AA$2&gt;'Invoer Parameters'!$D$38+1,0,$G$36/'Invoer Parameters'!$D$38)</f>
        <v>0</v>
      </c>
      <c r="AB38" s="28">
        <f>IF(AB$2&gt;'Invoer Parameters'!$D$38+1,0,$G$36/'Invoer Parameters'!$D$38)</f>
        <v>0</v>
      </c>
      <c r="AC38" s="28">
        <f>IF(AC$2&gt;'Invoer Parameters'!$D$38+1,0,$G$36/'Invoer Parameters'!$D$38)</f>
        <v>0</v>
      </c>
      <c r="AD38" s="28">
        <f>IF(AD$2&gt;'Invoer Parameters'!$D$38+1,0,$G$36/'Invoer Parameters'!$D$38)</f>
        <v>0</v>
      </c>
      <c r="AE38" s="28">
        <f>IF(AE$2&gt;'Invoer Parameters'!$D$38+1,0,$G$36/'Invoer Parameters'!$D$38)</f>
        <v>0</v>
      </c>
      <c r="AF38" s="28">
        <f>IF(AF$2&gt;'Invoer Parameters'!$D$38+1,0,$G$36/'Invoer Parameters'!$D$38)</f>
        <v>0</v>
      </c>
      <c r="AG38" s="28">
        <f>IF(AG$2&gt;'Invoer Parameters'!$D$38+1,0,$G$36/'Invoer Parameters'!$D$38)</f>
        <v>0</v>
      </c>
      <c r="AH38" s="28">
        <f>IF(AH$2&gt;'Invoer Parameters'!$D$38+1,0,$G$36/'Invoer Parameters'!$D$38)</f>
        <v>0</v>
      </c>
      <c r="AI38" s="28">
        <f>IF(AI$2&gt;'Invoer Parameters'!$D$38+1,0,$G$36/'Invoer Parameters'!$D$38)</f>
        <v>0</v>
      </c>
      <c r="AJ38" s="28">
        <f>IF(AJ$2&gt;'Invoer Parameters'!$D$38+1,0,$G$36/'Invoer Parameters'!$D$38)</f>
        <v>0</v>
      </c>
      <c r="AK38" s="28">
        <f>IF(AK$2&gt;'Invoer Parameters'!$D$38+1,0,$G$36/'Invoer Parameters'!$D$38)</f>
        <v>0</v>
      </c>
      <c r="AL38" s="28">
        <f>IF(AL$2&gt;'Invoer Parameters'!$D$38+1,0,$G$36/'Invoer Parameters'!$D$38)</f>
        <v>0</v>
      </c>
      <c r="AM38" s="28">
        <f>IF(AM$2&gt;'Invoer Parameters'!$D$38+1,0,$G$36/'Invoer Parameters'!$D$38)</f>
        <v>0</v>
      </c>
      <c r="AN38" s="28">
        <f>IF(AN$2&gt;'Invoer Parameters'!$D$38+1,0,$G$36/'Invoer Parameters'!$D$38)</f>
        <v>0</v>
      </c>
      <c r="AO38" s="28">
        <f>IF(AO$2&gt;'Invoer Parameters'!$D$38+1,0,$G$36/'Invoer Parameters'!$D$38)</f>
        <v>0</v>
      </c>
      <c r="AP38" s="28">
        <f>IF(AP$2&gt;'Invoer Parameters'!$D$38+1,0,$G$36/'Invoer Parameters'!$D$38)</f>
        <v>0</v>
      </c>
      <c r="AQ38" s="28">
        <f>IF(AQ$2&gt;'Invoer Parameters'!$D$38+1,0,$G$36/'Invoer Parameters'!$D$38)</f>
        <v>0</v>
      </c>
      <c r="AR38" s="28">
        <f>IF(AR$2&gt;'Invoer Parameters'!$D$38+1,0,$G$36/'Invoer Parameters'!$D$38)</f>
        <v>0</v>
      </c>
      <c r="AS38" s="28">
        <f>IF(AS$2&gt;'Invoer Parameters'!$D$38+1,0,$G$36/'Invoer Parameters'!$D$38)</f>
        <v>0</v>
      </c>
    </row>
    <row r="39" spans="2:45">
      <c r="B39" s="1" t="s">
        <v>263</v>
      </c>
      <c r="C39" s="1" t="s">
        <v>264</v>
      </c>
      <c r="D39" s="1" t="s">
        <v>78</v>
      </c>
      <c r="I39" s="28">
        <f>IF(I$2&gt;'Invoer Parameters'!$D$38+2,0,$H$36/'Invoer Parameters'!$D$38)</f>
        <v>0</v>
      </c>
      <c r="J39" s="28">
        <f>IF(J$2&gt;'Invoer Parameters'!$D$38+2,0,$H$36/'Invoer Parameters'!$D$38)</f>
        <v>0</v>
      </c>
      <c r="K39" s="28">
        <f>IF(K$2&gt;'Invoer Parameters'!$D$38+2,0,$H$36/'Invoer Parameters'!$D$38)</f>
        <v>0</v>
      </c>
      <c r="L39" s="28">
        <f>IF(L$2&gt;'Invoer Parameters'!$D$38+2,0,$H$36/'Invoer Parameters'!$D$38)</f>
        <v>0</v>
      </c>
      <c r="M39" s="28">
        <f>IF(M$2&gt;'Invoer Parameters'!$D$38+2,0,$H$36/'Invoer Parameters'!$D$38)</f>
        <v>0</v>
      </c>
      <c r="N39" s="28">
        <f>IF(N$2&gt;'Invoer Parameters'!$D$38+2,0,$H$36/'Invoer Parameters'!$D$38)</f>
        <v>0</v>
      </c>
      <c r="O39" s="28">
        <f>IF(O$2&gt;'Invoer Parameters'!$D$38+2,0,$H$36/'Invoer Parameters'!$D$38)</f>
        <v>0</v>
      </c>
      <c r="P39" s="28">
        <f>IF(P$2&gt;'Invoer Parameters'!$D$38+2,0,$H$36/'Invoer Parameters'!$D$38)</f>
        <v>0</v>
      </c>
      <c r="Q39" s="28">
        <f>IF(Q$2&gt;'Invoer Parameters'!$D$38+2,0,$H$36/'Invoer Parameters'!$D$38)</f>
        <v>0</v>
      </c>
      <c r="R39" s="28">
        <f>IF(R$2&gt;'Invoer Parameters'!$D$38+2,0,$H$36/'Invoer Parameters'!$D$38)</f>
        <v>0</v>
      </c>
      <c r="S39" s="28">
        <f>IF(S$2&gt;'Invoer Parameters'!$D$38+2,0,$H$36/'Invoer Parameters'!$D$38)</f>
        <v>0</v>
      </c>
      <c r="T39" s="28">
        <f>IF(T$2&gt;'Invoer Parameters'!$D$38+2,0,$H$36/'Invoer Parameters'!$D$38)</f>
        <v>0</v>
      </c>
      <c r="U39" s="28">
        <f>IF(U$2&gt;'Invoer Parameters'!$D$38+2,0,$H$36/'Invoer Parameters'!$D$38)</f>
        <v>0</v>
      </c>
      <c r="V39" s="28">
        <f>IF(V$2&gt;'Invoer Parameters'!$D$38+2,0,$H$36/'Invoer Parameters'!$D$38)</f>
        <v>0</v>
      </c>
      <c r="W39" s="28">
        <f>IF(W$2&gt;'Invoer Parameters'!$D$38+2,0,$H$36/'Invoer Parameters'!$D$38)</f>
        <v>0</v>
      </c>
      <c r="X39" s="28">
        <f>IF(X$2&gt;'Invoer Parameters'!$D$38+2,0,$H$36/'Invoer Parameters'!$D$38)</f>
        <v>0</v>
      </c>
      <c r="Y39" s="28">
        <f>IF(Y$2&gt;'Invoer Parameters'!$D$38+2,0,$H$36/'Invoer Parameters'!$D$38)</f>
        <v>0</v>
      </c>
      <c r="Z39" s="28">
        <f>IF(Z$2&gt;'Invoer Parameters'!$D$38+2,0,$H$36/'Invoer Parameters'!$D$38)</f>
        <v>0</v>
      </c>
      <c r="AA39" s="28">
        <f>IF(AA$2&gt;'Invoer Parameters'!$D$38+2,0,$H$36/'Invoer Parameters'!$D$38)</f>
        <v>0</v>
      </c>
      <c r="AB39" s="28">
        <f>IF(AB$2&gt;'Invoer Parameters'!$D$38+2,0,$H$36/'Invoer Parameters'!$D$38)</f>
        <v>0</v>
      </c>
      <c r="AC39" s="28">
        <f>IF(AC$2&gt;'Invoer Parameters'!$D$38+2,0,$H$36/'Invoer Parameters'!$D$38)</f>
        <v>0</v>
      </c>
      <c r="AD39" s="28">
        <f>IF(AD$2&gt;'Invoer Parameters'!$D$38+2,0,$H$36/'Invoer Parameters'!$D$38)</f>
        <v>0</v>
      </c>
      <c r="AE39" s="28">
        <f>IF(AE$2&gt;'Invoer Parameters'!$D$38+2,0,$H$36/'Invoer Parameters'!$D$38)</f>
        <v>0</v>
      </c>
      <c r="AF39" s="28">
        <f>IF(AF$2&gt;'Invoer Parameters'!$D$38+2,0,$H$36/'Invoer Parameters'!$D$38)</f>
        <v>0</v>
      </c>
      <c r="AG39" s="28">
        <f>IF(AG$2&gt;'Invoer Parameters'!$D$38+2,0,$H$36/'Invoer Parameters'!$D$38)</f>
        <v>0</v>
      </c>
      <c r="AH39" s="28">
        <f>IF(AH$2&gt;'Invoer Parameters'!$D$38+2,0,$H$36/'Invoer Parameters'!$D$38)</f>
        <v>0</v>
      </c>
      <c r="AI39" s="28">
        <f>IF(AI$2&gt;'Invoer Parameters'!$D$38+2,0,$H$36/'Invoer Parameters'!$D$38)</f>
        <v>0</v>
      </c>
      <c r="AJ39" s="28">
        <f>IF(AJ$2&gt;'Invoer Parameters'!$D$38+2,0,$H$36/'Invoer Parameters'!$D$38)</f>
        <v>0</v>
      </c>
      <c r="AK39" s="28">
        <f>IF(AK$2&gt;'Invoer Parameters'!$D$38+2,0,$H$36/'Invoer Parameters'!$D$38)</f>
        <v>0</v>
      </c>
      <c r="AL39" s="28">
        <f>IF(AL$2&gt;'Invoer Parameters'!$D$38+2,0,$H$36/'Invoer Parameters'!$D$38)</f>
        <v>0</v>
      </c>
      <c r="AM39" s="28">
        <f>IF(AM$2&gt;'Invoer Parameters'!$D$38+2,0,$H$36/'Invoer Parameters'!$D$38)</f>
        <v>0</v>
      </c>
      <c r="AN39" s="28">
        <f>IF(AN$2&gt;'Invoer Parameters'!$D$38+2,0,$H$36/'Invoer Parameters'!$D$38)</f>
        <v>0</v>
      </c>
      <c r="AO39" s="28">
        <f>IF(AO$2&gt;'Invoer Parameters'!$D$38+2,0,$H$36/'Invoer Parameters'!$D$38)</f>
        <v>0</v>
      </c>
      <c r="AP39" s="28">
        <f>IF(AP$2&gt;'Invoer Parameters'!$D$38+2,0,$H$36/'Invoer Parameters'!$D$38)</f>
        <v>0</v>
      </c>
      <c r="AQ39" s="28">
        <f>IF(AQ$2&gt;'Invoer Parameters'!$D$38+2,0,$H$36/'Invoer Parameters'!$D$38)</f>
        <v>0</v>
      </c>
      <c r="AR39" s="28">
        <f>IF(AR$2&gt;'Invoer Parameters'!$D$38+2,0,$H$36/'Invoer Parameters'!$D$38)</f>
        <v>0</v>
      </c>
      <c r="AS39" s="28">
        <f>IF(AS$2&gt;'Invoer Parameters'!$D$38+2,0,$H$36/'Invoer Parameters'!$D$38)</f>
        <v>0</v>
      </c>
    </row>
    <row r="40" spans="2:45">
      <c r="B40" s="1" t="s">
        <v>265</v>
      </c>
      <c r="C40" s="1" t="s">
        <v>266</v>
      </c>
      <c r="D40" s="1" t="s">
        <v>78</v>
      </c>
      <c r="I40" s="28"/>
      <c r="J40" s="28">
        <f>IF(J$2&gt;'Invoer Parameters'!$D$38+3,0,$I$36/'Invoer Parameters'!$D$38)</f>
        <v>0</v>
      </c>
      <c r="K40" s="28">
        <f>IF(K$2&gt;'Invoer Parameters'!$D$38+3,0,$I$36/'Invoer Parameters'!$D$38)</f>
        <v>0</v>
      </c>
      <c r="L40" s="28">
        <f>IF(L$2&gt;'Invoer Parameters'!$D$38+3,0,$I$36/'Invoer Parameters'!$D$38)</f>
        <v>0</v>
      </c>
      <c r="M40" s="28">
        <f>IF(M$2&gt;'Invoer Parameters'!$D$38+3,0,$I$36/'Invoer Parameters'!$D$38)</f>
        <v>0</v>
      </c>
      <c r="N40" s="28">
        <f>IF(N$2&gt;'Invoer Parameters'!$D$38+3,0,$I$36/'Invoer Parameters'!$D$38)</f>
        <v>0</v>
      </c>
      <c r="O40" s="28">
        <f>IF(O$2&gt;'Invoer Parameters'!$D$38+3,0,$I$36/'Invoer Parameters'!$D$38)</f>
        <v>0</v>
      </c>
      <c r="P40" s="28">
        <f>IF(P$2&gt;'Invoer Parameters'!$D$38+3,0,$I$36/'Invoer Parameters'!$D$38)</f>
        <v>0</v>
      </c>
      <c r="Q40" s="28">
        <f>IF(Q$2&gt;'Invoer Parameters'!$D$38+3,0,$I$36/'Invoer Parameters'!$D$38)</f>
        <v>0</v>
      </c>
      <c r="R40" s="28">
        <f>IF(R$2&gt;'Invoer Parameters'!$D$38+3,0,$I$36/'Invoer Parameters'!$D$38)</f>
        <v>0</v>
      </c>
      <c r="S40" s="28">
        <f>IF(S$2&gt;'Invoer Parameters'!$D$38+3,0,$I$36/'Invoer Parameters'!$D$38)</f>
        <v>0</v>
      </c>
      <c r="T40" s="28">
        <f>IF(T$2&gt;'Invoer Parameters'!$D$38+3,0,$I$36/'Invoer Parameters'!$D$38)</f>
        <v>0</v>
      </c>
      <c r="U40" s="28">
        <f>IF(U$2&gt;'Invoer Parameters'!$D$38+3,0,$I$36/'Invoer Parameters'!$D$38)</f>
        <v>0</v>
      </c>
      <c r="V40" s="28">
        <f>IF(V$2&gt;'Invoer Parameters'!$D$38+3,0,$I$36/'Invoer Parameters'!$D$38)</f>
        <v>0</v>
      </c>
      <c r="W40" s="28">
        <f>IF(W$2&gt;'Invoer Parameters'!$D$38+3,0,$I$36/'Invoer Parameters'!$D$38)</f>
        <v>0</v>
      </c>
      <c r="X40" s="28">
        <f>IF(X$2&gt;'Invoer Parameters'!$D$38+3,0,$I$36/'Invoer Parameters'!$D$38)</f>
        <v>0</v>
      </c>
      <c r="Y40" s="28">
        <f>IF(Y$2&gt;'Invoer Parameters'!$D$38+3,0,$I$36/'Invoer Parameters'!$D$38)</f>
        <v>0</v>
      </c>
      <c r="Z40" s="28">
        <f>IF(Z$2&gt;'Invoer Parameters'!$D$38+3,0,$I$36/'Invoer Parameters'!$D$38)</f>
        <v>0</v>
      </c>
      <c r="AA40" s="28">
        <f>IF(AA$2&gt;'Invoer Parameters'!$D$38+3,0,$I$36/'Invoer Parameters'!$D$38)</f>
        <v>0</v>
      </c>
      <c r="AB40" s="28">
        <f>IF(AB$2&gt;'Invoer Parameters'!$D$38+3,0,$I$36/'Invoer Parameters'!$D$38)</f>
        <v>0</v>
      </c>
      <c r="AC40" s="28">
        <f>IF(AC$2&gt;'Invoer Parameters'!$D$38+3,0,$I$36/'Invoer Parameters'!$D$38)</f>
        <v>0</v>
      </c>
      <c r="AD40" s="28">
        <f>IF(AD$2&gt;'Invoer Parameters'!$D$38+3,0,$I$36/'Invoer Parameters'!$D$38)</f>
        <v>0</v>
      </c>
      <c r="AE40" s="28">
        <f>IF(AE$2&gt;'Invoer Parameters'!$D$38+3,0,$I$36/'Invoer Parameters'!$D$38)</f>
        <v>0</v>
      </c>
      <c r="AF40" s="28">
        <f>IF(AF$2&gt;'Invoer Parameters'!$D$38+3,0,$I$36/'Invoer Parameters'!$D$38)</f>
        <v>0</v>
      </c>
      <c r="AG40" s="28">
        <f>IF(AG$2&gt;'Invoer Parameters'!$D$38+3,0,$I$36/'Invoer Parameters'!$D$38)</f>
        <v>0</v>
      </c>
      <c r="AH40" s="28">
        <f>IF(AH$2&gt;'Invoer Parameters'!$D$38+3,0,$I$36/'Invoer Parameters'!$D$38)</f>
        <v>0</v>
      </c>
      <c r="AI40" s="28">
        <f>IF(AI$2&gt;'Invoer Parameters'!$D$38+3,0,$I$36/'Invoer Parameters'!$D$38)</f>
        <v>0</v>
      </c>
      <c r="AJ40" s="28">
        <f>IF(AJ$2&gt;'Invoer Parameters'!$D$38+3,0,$I$36/'Invoer Parameters'!$D$38)</f>
        <v>0</v>
      </c>
      <c r="AK40" s="28">
        <f>IF(AK$2&gt;'Invoer Parameters'!$D$38+3,0,$I$36/'Invoer Parameters'!$D$38)</f>
        <v>0</v>
      </c>
      <c r="AL40" s="28">
        <f>IF(AL$2&gt;'Invoer Parameters'!$D$38+3,0,$I$36/'Invoer Parameters'!$D$38)</f>
        <v>0</v>
      </c>
      <c r="AM40" s="28">
        <f>IF(AM$2&gt;'Invoer Parameters'!$D$38+3,0,$I$36/'Invoer Parameters'!$D$38)</f>
        <v>0</v>
      </c>
      <c r="AN40" s="28">
        <f>IF(AN$2&gt;'Invoer Parameters'!$D$38+3,0,$I$36/'Invoer Parameters'!$D$38)</f>
        <v>0</v>
      </c>
      <c r="AO40" s="28">
        <f>IF(AO$2&gt;'Invoer Parameters'!$D$38+3,0,$I$36/'Invoer Parameters'!$D$38)</f>
        <v>0</v>
      </c>
      <c r="AP40" s="28">
        <f>IF(AP$2&gt;'Invoer Parameters'!$D$38+3,0,$I$36/'Invoer Parameters'!$D$38)</f>
        <v>0</v>
      </c>
      <c r="AQ40" s="28">
        <f>IF(AQ$2&gt;'Invoer Parameters'!$D$38+3,0,$I$36/'Invoer Parameters'!$D$38)</f>
        <v>0</v>
      </c>
      <c r="AR40" s="28">
        <f>IF(AR$2&gt;'Invoer Parameters'!$D$38+3,0,$I$36/'Invoer Parameters'!$D$38)</f>
        <v>0</v>
      </c>
      <c r="AS40" s="28">
        <f>IF(AS$2&gt;'Invoer Parameters'!$D$38+3,0,$I$36/'Invoer Parameters'!$D$38)</f>
        <v>0</v>
      </c>
    </row>
    <row r="41" spans="2:45">
      <c r="B41" s="1" t="s">
        <v>267</v>
      </c>
      <c r="C41" s="1" t="s">
        <v>268</v>
      </c>
      <c r="D41" s="1" t="s">
        <v>78</v>
      </c>
      <c r="I41" s="28"/>
      <c r="J41" s="28"/>
      <c r="K41" s="28">
        <f>IF(K$2&gt;'Invoer Parameters'!$D$38+4,0,$J$36/'Invoer Parameters'!$D$38)</f>
        <v>0</v>
      </c>
      <c r="L41" s="28">
        <f>IF(L$2&gt;'Invoer Parameters'!$D$38+4,0,$J$36/'Invoer Parameters'!$D$38)</f>
        <v>0</v>
      </c>
      <c r="M41" s="28">
        <f>IF(M$2&gt;'Invoer Parameters'!$D$38+4,0,$J$36/'Invoer Parameters'!$D$38)</f>
        <v>0</v>
      </c>
      <c r="N41" s="28">
        <f>IF(N$2&gt;'Invoer Parameters'!$D$38+4,0,$J$36/'Invoer Parameters'!$D$38)</f>
        <v>0</v>
      </c>
      <c r="O41" s="28">
        <f>IF(O$2&gt;'Invoer Parameters'!$D$38+4,0,$J$36/'Invoer Parameters'!$D$38)</f>
        <v>0</v>
      </c>
      <c r="P41" s="28">
        <f>IF(P$2&gt;'Invoer Parameters'!$D$38+4,0,$J$36/'Invoer Parameters'!$D$38)</f>
        <v>0</v>
      </c>
      <c r="Q41" s="28">
        <f>IF(Q$2&gt;'Invoer Parameters'!$D$38+4,0,$J$36/'Invoer Parameters'!$D$38)</f>
        <v>0</v>
      </c>
      <c r="R41" s="28">
        <f>IF(R$2&gt;'Invoer Parameters'!$D$38+4,0,$J$36/'Invoer Parameters'!$D$38)</f>
        <v>0</v>
      </c>
      <c r="S41" s="28">
        <f>IF(S$2&gt;'Invoer Parameters'!$D$38+4,0,$J$36/'Invoer Parameters'!$D$38)</f>
        <v>0</v>
      </c>
      <c r="T41" s="28">
        <f>IF(T$2&gt;'Invoer Parameters'!$D$38+4,0,$J$36/'Invoer Parameters'!$D$38)</f>
        <v>0</v>
      </c>
      <c r="U41" s="28">
        <f>IF(U$2&gt;'Invoer Parameters'!$D$38+4,0,$J$36/'Invoer Parameters'!$D$38)</f>
        <v>0</v>
      </c>
      <c r="V41" s="28">
        <f>IF(V$2&gt;'Invoer Parameters'!$D$38+4,0,$J$36/'Invoer Parameters'!$D$38)</f>
        <v>0</v>
      </c>
      <c r="W41" s="28">
        <f>IF(W$2&gt;'Invoer Parameters'!$D$38+4,0,$J$36/'Invoer Parameters'!$D$38)</f>
        <v>0</v>
      </c>
      <c r="X41" s="28">
        <f>IF(X$2&gt;'Invoer Parameters'!$D$38+4,0,$J$36/'Invoer Parameters'!$D$38)</f>
        <v>0</v>
      </c>
      <c r="Y41" s="28">
        <f>IF(Y$2&gt;'Invoer Parameters'!$D$38+4,0,$J$36/'Invoer Parameters'!$D$38)</f>
        <v>0</v>
      </c>
      <c r="Z41" s="28">
        <f>IF(Z$2&gt;'Invoer Parameters'!$D$38+4,0,$J$36/'Invoer Parameters'!$D$38)</f>
        <v>0</v>
      </c>
      <c r="AA41" s="28">
        <f>IF(AA$2&gt;'Invoer Parameters'!$D$38+4,0,$J$36/'Invoer Parameters'!$D$38)</f>
        <v>0</v>
      </c>
      <c r="AB41" s="28">
        <f>IF(AB$2&gt;'Invoer Parameters'!$D$38+4,0,$J$36/'Invoer Parameters'!$D$38)</f>
        <v>0</v>
      </c>
      <c r="AC41" s="28">
        <f>IF(AC$2&gt;'Invoer Parameters'!$D$38+4,0,$J$36/'Invoer Parameters'!$D$38)</f>
        <v>0</v>
      </c>
      <c r="AD41" s="28">
        <f>IF(AD$2&gt;'Invoer Parameters'!$D$38+4,0,$J$36/'Invoer Parameters'!$D$38)</f>
        <v>0</v>
      </c>
      <c r="AE41" s="28">
        <f>IF(AE$2&gt;'Invoer Parameters'!$D$38+4,0,$J$36/'Invoer Parameters'!$D$38)</f>
        <v>0</v>
      </c>
      <c r="AF41" s="28">
        <f>IF(AF$2&gt;'Invoer Parameters'!$D$38+4,0,$J$36/'Invoer Parameters'!$D$38)</f>
        <v>0</v>
      </c>
      <c r="AG41" s="28">
        <f>IF(AG$2&gt;'Invoer Parameters'!$D$38+4,0,$J$36/'Invoer Parameters'!$D$38)</f>
        <v>0</v>
      </c>
      <c r="AH41" s="28">
        <f>IF(AH$2&gt;'Invoer Parameters'!$D$38+4,0,$J$36/'Invoer Parameters'!$D$38)</f>
        <v>0</v>
      </c>
      <c r="AI41" s="28">
        <f>IF(AI$2&gt;'Invoer Parameters'!$D$38+4,0,$J$36/'Invoer Parameters'!$D$38)</f>
        <v>0</v>
      </c>
      <c r="AJ41" s="28">
        <f>IF(AJ$2&gt;'Invoer Parameters'!$D$38+4,0,$J$36/'Invoer Parameters'!$D$38)</f>
        <v>0</v>
      </c>
      <c r="AK41" s="28">
        <f>IF(AK$2&gt;'Invoer Parameters'!$D$38+4,0,$J$36/'Invoer Parameters'!$D$38)</f>
        <v>0</v>
      </c>
      <c r="AL41" s="28">
        <f>IF(AL$2&gt;'Invoer Parameters'!$D$38+4,0,$J$36/'Invoer Parameters'!$D$38)</f>
        <v>0</v>
      </c>
      <c r="AM41" s="28">
        <f>IF(AM$2&gt;'Invoer Parameters'!$D$38+4,0,$J$36/'Invoer Parameters'!$D$38)</f>
        <v>0</v>
      </c>
      <c r="AN41" s="28">
        <f>IF(AN$2&gt;'Invoer Parameters'!$D$38+4,0,$J$36/'Invoer Parameters'!$D$38)</f>
        <v>0</v>
      </c>
      <c r="AO41" s="28">
        <f>IF(AO$2&gt;'Invoer Parameters'!$D$38+4,0,$J$36/'Invoer Parameters'!$D$38)</f>
        <v>0</v>
      </c>
      <c r="AP41" s="28">
        <f>IF(AP$2&gt;'Invoer Parameters'!$D$38+4,0,$J$36/'Invoer Parameters'!$D$38)</f>
        <v>0</v>
      </c>
      <c r="AQ41" s="28">
        <f>IF(AQ$2&gt;'Invoer Parameters'!$D$38+4,0,$J$36/'Invoer Parameters'!$D$38)</f>
        <v>0</v>
      </c>
      <c r="AR41" s="28">
        <f>IF(AR$2&gt;'Invoer Parameters'!$D$38+4,0,$J$36/'Invoer Parameters'!$D$38)</f>
        <v>0</v>
      </c>
      <c r="AS41" s="28">
        <f>IF(AS$2&gt;'Invoer Parameters'!$D$38+4,0,$J$36/'Invoer Parameters'!$D$38)</f>
        <v>0</v>
      </c>
    </row>
    <row r="42" spans="2:45">
      <c r="B42" s="26" t="s">
        <v>269</v>
      </c>
      <c r="C42" s="26" t="s">
        <v>270</v>
      </c>
      <c r="D42" s="26" t="s">
        <v>78</v>
      </c>
      <c r="E42" s="27">
        <f>SUM(F42:AS42)</f>
        <v>0</v>
      </c>
      <c r="F42" s="26"/>
      <c r="G42" s="29">
        <f>SUM(G37:G41)</f>
        <v>0</v>
      </c>
      <c r="H42" s="29">
        <f t="shared" ref="H42:AE42" si="38">SUM(H37:H41)</f>
        <v>0</v>
      </c>
      <c r="I42" s="29">
        <f t="shared" si="38"/>
        <v>0</v>
      </c>
      <c r="J42" s="29">
        <f t="shared" si="38"/>
        <v>0</v>
      </c>
      <c r="K42" s="29">
        <f t="shared" si="38"/>
        <v>0</v>
      </c>
      <c r="L42" s="29">
        <f t="shared" si="38"/>
        <v>0</v>
      </c>
      <c r="M42" s="29">
        <f t="shared" si="38"/>
        <v>0</v>
      </c>
      <c r="N42" s="29">
        <f t="shared" si="38"/>
        <v>0</v>
      </c>
      <c r="O42" s="29">
        <f t="shared" si="38"/>
        <v>0</v>
      </c>
      <c r="P42" s="29">
        <f t="shared" si="38"/>
        <v>0</v>
      </c>
      <c r="Q42" s="29">
        <f t="shared" si="38"/>
        <v>0</v>
      </c>
      <c r="R42" s="29">
        <f t="shared" si="38"/>
        <v>0</v>
      </c>
      <c r="S42" s="29">
        <f t="shared" si="38"/>
        <v>0</v>
      </c>
      <c r="T42" s="29">
        <f t="shared" si="38"/>
        <v>0</v>
      </c>
      <c r="U42" s="29">
        <f t="shared" si="38"/>
        <v>0</v>
      </c>
      <c r="V42" s="29">
        <f t="shared" si="38"/>
        <v>0</v>
      </c>
      <c r="W42" s="29">
        <f t="shared" si="38"/>
        <v>0</v>
      </c>
      <c r="X42" s="29">
        <f t="shared" si="38"/>
        <v>0</v>
      </c>
      <c r="Y42" s="29">
        <f t="shared" si="38"/>
        <v>0</v>
      </c>
      <c r="Z42" s="29">
        <f t="shared" si="38"/>
        <v>0</v>
      </c>
      <c r="AA42" s="29">
        <f t="shared" si="38"/>
        <v>0</v>
      </c>
      <c r="AB42" s="29">
        <f t="shared" si="38"/>
        <v>0</v>
      </c>
      <c r="AC42" s="29">
        <f t="shared" si="38"/>
        <v>0</v>
      </c>
      <c r="AD42" s="29">
        <f t="shared" si="38"/>
        <v>0</v>
      </c>
      <c r="AE42" s="29">
        <f t="shared" si="38"/>
        <v>0</v>
      </c>
      <c r="AF42" s="29">
        <f t="shared" ref="AF42" si="39">SUM(AF37:AF41)</f>
        <v>0</v>
      </c>
      <c r="AG42" s="29">
        <f t="shared" ref="AG42:AI42" si="40">SUM(AG37:AG41)</f>
        <v>0</v>
      </c>
      <c r="AH42" s="29">
        <f t="shared" si="40"/>
        <v>0</v>
      </c>
      <c r="AI42" s="29">
        <f t="shared" si="40"/>
        <v>0</v>
      </c>
      <c r="AJ42" s="29">
        <f t="shared" ref="AJ42:AN42" si="41">SUM(AJ37:AJ41)</f>
        <v>0</v>
      </c>
      <c r="AK42" s="29">
        <f t="shared" si="41"/>
        <v>0</v>
      </c>
      <c r="AL42" s="29">
        <f t="shared" si="41"/>
        <v>0</v>
      </c>
      <c r="AM42" s="29">
        <f t="shared" si="41"/>
        <v>0</v>
      </c>
      <c r="AN42" s="29">
        <f t="shared" si="41"/>
        <v>0</v>
      </c>
      <c r="AO42" s="29">
        <f t="shared" ref="AO42" si="42">SUM(AO37:AO41)</f>
        <v>0</v>
      </c>
      <c r="AP42" s="29">
        <f t="shared" ref="AP42:AR42" si="43">SUM(AP37:AP41)</f>
        <v>0</v>
      </c>
      <c r="AQ42" s="29">
        <f t="shared" si="43"/>
        <v>0</v>
      </c>
      <c r="AR42" s="29">
        <f t="shared" si="43"/>
        <v>0</v>
      </c>
      <c r="AS42" s="29">
        <f t="shared" ref="AS42" si="44">SUM(AS37:AS41)</f>
        <v>0</v>
      </c>
    </row>
    <row r="44" spans="2:45" hidden="1">
      <c r="B44" s="30" t="s">
        <v>271</v>
      </c>
      <c r="C44" s="30" t="s">
        <v>272</v>
      </c>
      <c r="D44" s="30"/>
      <c r="E44" s="30">
        <f>'Invoer Parameters'!$E$66</f>
        <v>0</v>
      </c>
      <c r="F44" s="30">
        <v>0</v>
      </c>
      <c r="G44" s="30">
        <f t="shared" ref="G44:M44" si="45">IF(AND(G$1&gt;=$E44,F45),F44+1,0)</f>
        <v>1</v>
      </c>
      <c r="H44" s="30">
        <f t="shared" si="45"/>
        <v>0</v>
      </c>
      <c r="I44" s="30">
        <f t="shared" si="45"/>
        <v>0</v>
      </c>
      <c r="J44" s="30">
        <f t="shared" si="45"/>
        <v>0</v>
      </c>
      <c r="K44" s="30">
        <f t="shared" si="45"/>
        <v>0</v>
      </c>
      <c r="L44" s="30">
        <f t="shared" si="45"/>
        <v>0</v>
      </c>
      <c r="M44" s="30">
        <f t="shared" si="45"/>
        <v>0</v>
      </c>
      <c r="N44" s="30">
        <f t="shared" ref="N44" si="46">IF(AND(N$1&gt;=$E44,M45),M44+1,0)</f>
        <v>0</v>
      </c>
      <c r="O44" s="30">
        <f t="shared" ref="O44" si="47">IF(AND(O$1&gt;=$E44,N45),N44+1,0)</f>
        <v>0</v>
      </c>
      <c r="P44" s="30">
        <f t="shared" ref="P44" si="48">IF(AND(P$1&gt;=$E44,O45),O44+1,0)</f>
        <v>0</v>
      </c>
      <c r="Q44" s="30">
        <f t="shared" ref="Q44" si="49">IF(AND(Q$1&gt;=$E44,P45),P44+1,0)</f>
        <v>0</v>
      </c>
      <c r="R44" s="30">
        <f t="shared" ref="R44" si="50">IF(AND(R$1&gt;=$E44,Q45),Q44+1,0)</f>
        <v>0</v>
      </c>
      <c r="S44" s="30">
        <f t="shared" ref="S44" si="51">IF(AND(S$1&gt;=$E44,R45),R44+1,0)</f>
        <v>0</v>
      </c>
      <c r="T44" s="30">
        <f t="shared" ref="T44" si="52">IF(AND(T$1&gt;=$E44,S45),S44+1,0)</f>
        <v>0</v>
      </c>
      <c r="U44" s="30">
        <f t="shared" ref="U44" si="53">IF(AND(U$1&gt;=$E44,T45),T44+1,0)</f>
        <v>0</v>
      </c>
      <c r="V44" s="30">
        <f t="shared" ref="V44" si="54">IF(AND(V$1&gt;=$E44,U45),U44+1,0)</f>
        <v>0</v>
      </c>
      <c r="W44" s="30">
        <f t="shared" ref="W44" si="55">IF(AND(W$1&gt;=$E44,V45),V44+1,0)</f>
        <v>0</v>
      </c>
      <c r="X44" s="30">
        <f t="shared" ref="X44" si="56">IF(AND(X$1&gt;=$E44,W45),W44+1,0)</f>
        <v>0</v>
      </c>
      <c r="Y44" s="30">
        <f t="shared" ref="Y44" si="57">IF(AND(Y$1&gt;=$E44,X45),X44+1,0)</f>
        <v>0</v>
      </c>
      <c r="Z44" s="30">
        <f t="shared" ref="Z44" si="58">IF(AND(Z$1&gt;=$E44,Y45),Y44+1,0)</f>
        <v>0</v>
      </c>
      <c r="AA44" s="30">
        <f t="shared" ref="AA44" si="59">IF(AND(AA$1&gt;=$E44,Z45),Z44+1,0)</f>
        <v>0</v>
      </c>
      <c r="AB44" s="30">
        <f t="shared" ref="AB44" si="60">IF(AND(AB$1&gt;=$E44,AA45),AA44+1,0)</f>
        <v>0</v>
      </c>
      <c r="AC44" s="30">
        <f t="shared" ref="AC44" si="61">IF(AND(AC$1&gt;=$E44,AB45),AB44+1,0)</f>
        <v>0</v>
      </c>
      <c r="AD44" s="30">
        <f t="shared" ref="AD44" si="62">IF(AND(AD$1&gt;=$E44,AC45),AC44+1,0)</f>
        <v>0</v>
      </c>
      <c r="AE44" s="30">
        <f t="shared" ref="AE44:AF44" si="63">IF(AND(AE$1&gt;=$E44,AD45),AD44+1,0)</f>
        <v>0</v>
      </c>
      <c r="AF44" s="30">
        <f t="shared" si="63"/>
        <v>0</v>
      </c>
      <c r="AG44" s="30">
        <f t="shared" ref="AG44" si="64">IF(AND(AG$1&gt;=$E44,AF45),AF44+1,0)</f>
        <v>0</v>
      </c>
      <c r="AH44" s="30">
        <f t="shared" ref="AH44" si="65">IF(AND(AH$1&gt;=$E44,AG45),AG44+1,0)</f>
        <v>0</v>
      </c>
      <c r="AI44" s="30">
        <f t="shared" ref="AI44" si="66">IF(AND(AI$1&gt;=$E44,AH45),AH44+1,0)</f>
        <v>0</v>
      </c>
      <c r="AJ44" s="30">
        <f t="shared" ref="AJ44" si="67">IF(AND(AJ$1&gt;=$E44,AI45),AI44+1,0)</f>
        <v>0</v>
      </c>
      <c r="AK44" s="30">
        <f t="shared" ref="AK44" si="68">IF(AND(AK$1&gt;=$E44,AJ45),AJ44+1,0)</f>
        <v>0</v>
      </c>
      <c r="AL44" s="30">
        <f t="shared" ref="AL44" si="69">IF(AND(AL$1&gt;=$E44,AK45),AK44+1,0)</f>
        <v>0</v>
      </c>
      <c r="AM44" s="30">
        <f t="shared" ref="AM44" si="70">IF(AND(AM$1&gt;=$E44,AL45),AL44+1,0)</f>
        <v>0</v>
      </c>
      <c r="AN44" s="30">
        <f t="shared" ref="AN44" si="71">IF(AND(AN$1&gt;=$E44,AM45),AM44+1,0)</f>
        <v>0</v>
      </c>
      <c r="AO44" s="30">
        <f t="shared" ref="AO44" si="72">IF(AND(AO$1&gt;=$E44,AN45),AN44+1,0)</f>
        <v>0</v>
      </c>
      <c r="AP44" s="30">
        <f t="shared" ref="AP44" si="73">IF(AND(AP$1&gt;=$E44,AO45),AO44+1,0)</f>
        <v>0</v>
      </c>
      <c r="AQ44" s="30">
        <f t="shared" ref="AQ44" si="74">IF(AND(AQ$1&gt;=$E44,AP45),AP44+1,0)</f>
        <v>0</v>
      </c>
      <c r="AR44" s="30">
        <f t="shared" ref="AR44:AS44" si="75">IF(AND(AR$1&gt;=$E44,AQ45),AQ44+1,0)</f>
        <v>0</v>
      </c>
      <c r="AS44" s="30">
        <f t="shared" si="75"/>
        <v>0</v>
      </c>
    </row>
    <row r="45" spans="2:45" hidden="1">
      <c r="B45" s="30" t="s">
        <v>271</v>
      </c>
      <c r="C45" s="30" t="s">
        <v>273</v>
      </c>
      <c r="D45" s="30"/>
      <c r="E45" s="30"/>
      <c r="F45" s="30" t="b">
        <f>TRUE()</f>
        <v>1</v>
      </c>
      <c r="G45" s="30" t="b">
        <f>IF(AND(G44&lt;'Invoer Parameters'!$D$48,F45),TRUE(),FALSE())</f>
        <v>0</v>
      </c>
      <c r="H45" s="30" t="b">
        <f>IF(AND(H44&lt;'Invoer Parameters'!$D$48,G45),TRUE(),FALSE())</f>
        <v>0</v>
      </c>
      <c r="I45" s="30" t="b">
        <f>IF(AND(I44&lt;'Invoer Parameters'!$D$48,H45),TRUE(),FALSE())</f>
        <v>0</v>
      </c>
      <c r="J45" s="30" t="b">
        <f>IF(AND(J44&lt;'Invoer Parameters'!$D$48,I45),TRUE(),FALSE())</f>
        <v>0</v>
      </c>
      <c r="K45" s="30" t="b">
        <f>IF(AND(K44&lt;'Invoer Parameters'!$D$48,J45),TRUE(),FALSE())</f>
        <v>0</v>
      </c>
      <c r="L45" s="30" t="b">
        <f>IF(AND(L44&lt;'Invoer Parameters'!$D$48,K45),TRUE(),FALSE())</f>
        <v>0</v>
      </c>
      <c r="M45" s="30" t="b">
        <f>IF(AND(M44&lt;'Invoer Parameters'!$D$48,L45),TRUE(),FALSE())</f>
        <v>0</v>
      </c>
      <c r="N45" s="30" t="b">
        <f>IF(AND(N44&lt;'Invoer Parameters'!$D$48,M45),TRUE(),FALSE())</f>
        <v>0</v>
      </c>
      <c r="O45" s="30" t="b">
        <f>IF(AND(O44&lt;'Invoer Parameters'!$D$48,N45),TRUE(),FALSE())</f>
        <v>0</v>
      </c>
      <c r="P45" s="30" t="b">
        <f>IF(AND(P44&lt;'Invoer Parameters'!$D$48,O45),TRUE(),FALSE())</f>
        <v>0</v>
      </c>
      <c r="Q45" s="30" t="b">
        <f>IF(AND(Q44&lt;'Invoer Parameters'!$D$48,P45),TRUE(),FALSE())</f>
        <v>0</v>
      </c>
      <c r="R45" s="30" t="b">
        <f>IF(AND(R44&lt;'Invoer Parameters'!$D$48,Q45),TRUE(),FALSE())</f>
        <v>0</v>
      </c>
      <c r="S45" s="30" t="b">
        <f>IF(AND(S44&lt;'Invoer Parameters'!$D$48,R45),TRUE(),FALSE())</f>
        <v>0</v>
      </c>
      <c r="T45" s="30" t="b">
        <f>IF(AND(T44&lt;'Invoer Parameters'!$D$48,S45),TRUE(),FALSE())</f>
        <v>0</v>
      </c>
      <c r="U45" s="30" t="b">
        <f>IF(AND(U44&lt;'Invoer Parameters'!$D$48,T45),TRUE(),FALSE())</f>
        <v>0</v>
      </c>
      <c r="V45" s="30" t="b">
        <f>IF(AND(V44&lt;'Invoer Parameters'!$D$48,U45),TRUE(),FALSE())</f>
        <v>0</v>
      </c>
      <c r="W45" s="30" t="b">
        <f>IF(AND(W44&lt;'Invoer Parameters'!$D$48,V45),TRUE(),FALSE())</f>
        <v>0</v>
      </c>
      <c r="X45" s="30" t="b">
        <f>IF(AND(X44&lt;'Invoer Parameters'!$D$48,W45),TRUE(),FALSE())</f>
        <v>0</v>
      </c>
      <c r="Y45" s="30" t="b">
        <f>IF(AND(Y44&lt;'Invoer Parameters'!$D$48,X45),TRUE(),FALSE())</f>
        <v>0</v>
      </c>
      <c r="Z45" s="30" t="b">
        <f>IF(AND(Z44&lt;'Invoer Parameters'!$D$48,Y45),TRUE(),FALSE())</f>
        <v>0</v>
      </c>
      <c r="AA45" s="30" t="b">
        <f>IF(AND(AA44&lt;'Invoer Parameters'!$D$48,Z45),TRUE(),FALSE())</f>
        <v>0</v>
      </c>
      <c r="AB45" s="30" t="b">
        <f>IF(AND(AB44&lt;'Invoer Parameters'!$D$48,AA45),TRUE(),FALSE())</f>
        <v>0</v>
      </c>
      <c r="AC45" s="30" t="b">
        <f>IF(AND(AC44&lt;'Invoer Parameters'!$D$48,AB45),TRUE(),FALSE())</f>
        <v>0</v>
      </c>
      <c r="AD45" s="30" t="b">
        <f>IF(AND(AD44&lt;'Invoer Parameters'!$D$48,AC45),TRUE(),FALSE())</f>
        <v>0</v>
      </c>
      <c r="AE45" s="30" t="b">
        <f>IF(AND(AE44&lt;'Invoer Parameters'!$D$48,AD45),TRUE(),FALSE())</f>
        <v>0</v>
      </c>
      <c r="AF45" s="30" t="b">
        <f>IF(AND(AF44&lt;'Invoer Parameters'!$D$48,AE45),TRUE(),FALSE())</f>
        <v>0</v>
      </c>
      <c r="AG45" s="30" t="b">
        <f>IF(AND(AG44&lt;'Invoer Parameters'!$D$48,AF45),TRUE(),FALSE())</f>
        <v>0</v>
      </c>
      <c r="AH45" s="30" t="b">
        <f>IF(AND(AH44&lt;'Invoer Parameters'!$D$48,AG45),TRUE(),FALSE())</f>
        <v>0</v>
      </c>
      <c r="AI45" s="30" t="b">
        <f>IF(AND(AI44&lt;'Invoer Parameters'!$D$48,AH45),TRUE(),FALSE())</f>
        <v>0</v>
      </c>
      <c r="AJ45" s="30" t="b">
        <f>IF(AND(AJ44&lt;'Invoer Parameters'!$D$48,AI45),TRUE(),FALSE())</f>
        <v>0</v>
      </c>
      <c r="AK45" s="30" t="b">
        <f>IF(AND(AK44&lt;'Invoer Parameters'!$D$48,AJ45),TRUE(),FALSE())</f>
        <v>0</v>
      </c>
      <c r="AL45" s="30" t="b">
        <f>IF(AND(AL44&lt;'Invoer Parameters'!$D$48,AK45),TRUE(),FALSE())</f>
        <v>0</v>
      </c>
      <c r="AM45" s="30" t="b">
        <f>IF(AND(AM44&lt;'Invoer Parameters'!$D$48,AL45),TRUE(),FALSE())</f>
        <v>0</v>
      </c>
      <c r="AN45" s="30" t="b">
        <f>IF(AND(AN44&lt;'Invoer Parameters'!$D$48,AM45),TRUE(),FALSE())</f>
        <v>0</v>
      </c>
      <c r="AO45" s="30" t="b">
        <f>IF(AND(AO44&lt;'Invoer Parameters'!$D$48,AN45),TRUE(),FALSE())</f>
        <v>0</v>
      </c>
      <c r="AP45" s="30" t="b">
        <f>IF(AND(AP44&lt;'Invoer Parameters'!$D$48,AO45),TRUE(),FALSE())</f>
        <v>0</v>
      </c>
      <c r="AQ45" s="30" t="b">
        <f>IF(AND(AQ44&lt;'Invoer Parameters'!$D$48,AP45),TRUE(),FALSE())</f>
        <v>0</v>
      </c>
      <c r="AR45" s="30" t="b">
        <f>IF(AND(AR44&lt;'Invoer Parameters'!$D$48,AQ45),TRUE(),FALSE())</f>
        <v>0</v>
      </c>
      <c r="AS45" s="30" t="b">
        <f>IF(AND(AS44&lt;'Invoer Parameters'!$D$48,AR45),TRUE(),FALSE())</f>
        <v>0</v>
      </c>
    </row>
    <row r="46" spans="2:45" hidden="1">
      <c r="B46" s="30" t="s">
        <v>271</v>
      </c>
      <c r="C46" s="30" t="s">
        <v>274</v>
      </c>
      <c r="D46" s="30"/>
      <c r="E46" s="30">
        <f>'Invoer Parameters'!$E$67</f>
        <v>0</v>
      </c>
      <c r="F46" s="30">
        <v>0</v>
      </c>
      <c r="G46" s="30">
        <f>IF(AND(G$1&gt;=$E46,F47),F46+1,0)</f>
        <v>1</v>
      </c>
      <c r="H46" s="30">
        <f t="shared" ref="H46:AF46" si="76">IF(AND(H$1&gt;=$E46,G47),G46+1,0)</f>
        <v>0</v>
      </c>
      <c r="I46" s="30">
        <f t="shared" si="76"/>
        <v>0</v>
      </c>
      <c r="J46" s="30">
        <f t="shared" si="76"/>
        <v>0</v>
      </c>
      <c r="K46" s="30">
        <f t="shared" si="76"/>
        <v>0</v>
      </c>
      <c r="L46" s="30">
        <f t="shared" si="76"/>
        <v>0</v>
      </c>
      <c r="M46" s="30">
        <f t="shared" si="76"/>
        <v>0</v>
      </c>
      <c r="N46" s="30">
        <f t="shared" si="76"/>
        <v>0</v>
      </c>
      <c r="O46" s="30">
        <f t="shared" si="76"/>
        <v>0</v>
      </c>
      <c r="P46" s="30">
        <f t="shared" si="76"/>
        <v>0</v>
      </c>
      <c r="Q46" s="30">
        <f t="shared" si="76"/>
        <v>0</v>
      </c>
      <c r="R46" s="30">
        <f t="shared" si="76"/>
        <v>0</v>
      </c>
      <c r="S46" s="30">
        <f t="shared" si="76"/>
        <v>0</v>
      </c>
      <c r="T46" s="30">
        <f t="shared" si="76"/>
        <v>0</v>
      </c>
      <c r="U46" s="30">
        <f t="shared" si="76"/>
        <v>0</v>
      </c>
      <c r="V46" s="30">
        <f t="shared" si="76"/>
        <v>0</v>
      </c>
      <c r="W46" s="30">
        <f t="shared" si="76"/>
        <v>0</v>
      </c>
      <c r="X46" s="30">
        <f t="shared" si="76"/>
        <v>0</v>
      </c>
      <c r="Y46" s="30">
        <f t="shared" si="76"/>
        <v>0</v>
      </c>
      <c r="Z46" s="30">
        <f t="shared" si="76"/>
        <v>0</v>
      </c>
      <c r="AA46" s="30">
        <f t="shared" si="76"/>
        <v>0</v>
      </c>
      <c r="AB46" s="30">
        <f t="shared" si="76"/>
        <v>0</v>
      </c>
      <c r="AC46" s="30">
        <f t="shared" si="76"/>
        <v>0</v>
      </c>
      <c r="AD46" s="30">
        <f t="shared" si="76"/>
        <v>0</v>
      </c>
      <c r="AE46" s="30">
        <f t="shared" si="76"/>
        <v>0</v>
      </c>
      <c r="AF46" s="30">
        <f t="shared" si="76"/>
        <v>0</v>
      </c>
      <c r="AG46" s="30">
        <f t="shared" ref="AG46" si="77">IF(AND(AG$1&gt;=$E46,AF47),AF46+1,0)</f>
        <v>0</v>
      </c>
      <c r="AH46" s="30">
        <f t="shared" ref="AH46" si="78">IF(AND(AH$1&gt;=$E46,AG47),AG46+1,0)</f>
        <v>0</v>
      </c>
      <c r="AI46" s="30">
        <f t="shared" ref="AI46" si="79">IF(AND(AI$1&gt;=$E46,AH47),AH46+1,0)</f>
        <v>0</v>
      </c>
      <c r="AJ46" s="30">
        <f t="shared" ref="AJ46" si="80">IF(AND(AJ$1&gt;=$E46,AI47),AI46+1,0)</f>
        <v>0</v>
      </c>
      <c r="AK46" s="30">
        <f t="shared" ref="AK46" si="81">IF(AND(AK$1&gt;=$E46,AJ47),AJ46+1,0)</f>
        <v>0</v>
      </c>
      <c r="AL46" s="30">
        <f t="shared" ref="AL46" si="82">IF(AND(AL$1&gt;=$E46,AK47),AK46+1,0)</f>
        <v>0</v>
      </c>
      <c r="AM46" s="30">
        <f t="shared" ref="AM46" si="83">IF(AND(AM$1&gt;=$E46,AL47),AL46+1,0)</f>
        <v>0</v>
      </c>
      <c r="AN46" s="30">
        <f t="shared" ref="AN46" si="84">IF(AND(AN$1&gt;=$E46,AM47),AM46+1,0)</f>
        <v>0</v>
      </c>
      <c r="AO46" s="30">
        <f t="shared" ref="AO46" si="85">IF(AND(AO$1&gt;=$E46,AN47),AN46+1,0)</f>
        <v>0</v>
      </c>
      <c r="AP46" s="30">
        <f t="shared" ref="AP46" si="86">IF(AND(AP$1&gt;=$E46,AO47),AO46+1,0)</f>
        <v>0</v>
      </c>
      <c r="AQ46" s="30">
        <f t="shared" ref="AQ46" si="87">IF(AND(AQ$1&gt;=$E46,AP47),AP46+1,0)</f>
        <v>0</v>
      </c>
      <c r="AR46" s="30">
        <f t="shared" ref="AR46:AS46" si="88">IF(AND(AR$1&gt;=$E46,AQ47),AQ46+1,0)</f>
        <v>0</v>
      </c>
      <c r="AS46" s="30">
        <f t="shared" si="88"/>
        <v>0</v>
      </c>
    </row>
    <row r="47" spans="2:45" hidden="1">
      <c r="B47" s="30" t="s">
        <v>271</v>
      </c>
      <c r="C47" s="30" t="s">
        <v>273</v>
      </c>
      <c r="D47" s="30"/>
      <c r="E47" s="30"/>
      <c r="F47" s="30" t="b">
        <f>TRUE()</f>
        <v>1</v>
      </c>
      <c r="G47" s="30" t="b">
        <f>IF(AND(G46&lt;'Invoer Parameters'!$D$48,F47),TRUE(),FALSE())</f>
        <v>0</v>
      </c>
      <c r="H47" s="30" t="b">
        <f>IF(AND(H46&lt;'Invoer Parameters'!$D$48,G47),TRUE(),FALSE())</f>
        <v>0</v>
      </c>
      <c r="I47" s="30" t="b">
        <f>IF(AND(I46&lt;'Invoer Parameters'!$D$48,H47),TRUE(),FALSE())</f>
        <v>0</v>
      </c>
      <c r="J47" s="30" t="b">
        <f>IF(AND(J46&lt;'Invoer Parameters'!$D$48,I47),TRUE(),FALSE())</f>
        <v>0</v>
      </c>
      <c r="K47" s="30" t="b">
        <f>IF(AND(K46&lt;'Invoer Parameters'!$D$48,J47),TRUE(),FALSE())</f>
        <v>0</v>
      </c>
      <c r="L47" s="30" t="b">
        <f>IF(AND(L46&lt;'Invoer Parameters'!$D$48,K47),TRUE(),FALSE())</f>
        <v>0</v>
      </c>
      <c r="M47" s="30" t="b">
        <f>IF(AND(M46&lt;'Invoer Parameters'!$D$48,L47),TRUE(),FALSE())</f>
        <v>0</v>
      </c>
      <c r="N47" s="30" t="b">
        <f>IF(AND(N46&lt;'Invoer Parameters'!$D$48,M47),TRUE(),FALSE())</f>
        <v>0</v>
      </c>
      <c r="O47" s="30" t="b">
        <f>IF(AND(O46&lt;'Invoer Parameters'!$D$48,N47),TRUE(),FALSE())</f>
        <v>0</v>
      </c>
      <c r="P47" s="30" t="b">
        <f>IF(AND(P46&lt;'Invoer Parameters'!$D$48,O47),TRUE(),FALSE())</f>
        <v>0</v>
      </c>
      <c r="Q47" s="30" t="b">
        <f>IF(AND(Q46&lt;'Invoer Parameters'!$D$48,P47),TRUE(),FALSE())</f>
        <v>0</v>
      </c>
      <c r="R47" s="30" t="b">
        <f>IF(AND(R46&lt;'Invoer Parameters'!$D$48,Q47),TRUE(),FALSE())</f>
        <v>0</v>
      </c>
      <c r="S47" s="30" t="b">
        <f>IF(AND(S46&lt;'Invoer Parameters'!$D$48,R47),TRUE(),FALSE())</f>
        <v>0</v>
      </c>
      <c r="T47" s="30" t="b">
        <f>IF(AND(T46&lt;'Invoer Parameters'!$D$48,S47),TRUE(),FALSE())</f>
        <v>0</v>
      </c>
      <c r="U47" s="30" t="b">
        <f>IF(AND(U46&lt;'Invoer Parameters'!$D$48,T47),TRUE(),FALSE())</f>
        <v>0</v>
      </c>
      <c r="V47" s="30" t="b">
        <f>IF(AND(V46&lt;'Invoer Parameters'!$D$48,U47),TRUE(),FALSE())</f>
        <v>0</v>
      </c>
      <c r="W47" s="30" t="b">
        <f>IF(AND(W46&lt;'Invoer Parameters'!$D$48,V47),TRUE(),FALSE())</f>
        <v>0</v>
      </c>
      <c r="X47" s="30" t="b">
        <f>IF(AND(X46&lt;'Invoer Parameters'!$D$48,W47),TRUE(),FALSE())</f>
        <v>0</v>
      </c>
      <c r="Y47" s="30" t="b">
        <f>IF(AND(Y46&lt;'Invoer Parameters'!$D$48,X47),TRUE(),FALSE())</f>
        <v>0</v>
      </c>
      <c r="Z47" s="30" t="b">
        <f>IF(AND(Z46&lt;'Invoer Parameters'!$D$48,Y47),TRUE(),FALSE())</f>
        <v>0</v>
      </c>
      <c r="AA47" s="30" t="b">
        <f>IF(AND(AA46&lt;'Invoer Parameters'!$D$48,Z47),TRUE(),FALSE())</f>
        <v>0</v>
      </c>
      <c r="AB47" s="30" t="b">
        <f>IF(AND(AB46&lt;'Invoer Parameters'!$D$48,AA47),TRUE(),FALSE())</f>
        <v>0</v>
      </c>
      <c r="AC47" s="30" t="b">
        <f>IF(AND(AC46&lt;'Invoer Parameters'!$D$48,AB47),TRUE(),FALSE())</f>
        <v>0</v>
      </c>
      <c r="AD47" s="30" t="b">
        <f>IF(AND(AD46&lt;'Invoer Parameters'!$D$48,AC47),TRUE(),FALSE())</f>
        <v>0</v>
      </c>
      <c r="AE47" s="30" t="b">
        <f>IF(AND(AE46&lt;'Invoer Parameters'!$D$48,AD47),TRUE(),FALSE())</f>
        <v>0</v>
      </c>
      <c r="AF47" s="30" t="b">
        <f>IF(AND(AF46&lt;'Invoer Parameters'!$D$48,AE47),TRUE(),FALSE())</f>
        <v>0</v>
      </c>
      <c r="AG47" s="30" t="b">
        <f>IF(AND(AG46&lt;'Invoer Parameters'!$D$48,AF47),TRUE(),FALSE())</f>
        <v>0</v>
      </c>
      <c r="AH47" s="30" t="b">
        <f>IF(AND(AH46&lt;'Invoer Parameters'!$D$48,AG47),TRUE(),FALSE())</f>
        <v>0</v>
      </c>
      <c r="AI47" s="30" t="b">
        <f>IF(AND(AI46&lt;'Invoer Parameters'!$D$48,AH47),TRUE(),FALSE())</f>
        <v>0</v>
      </c>
      <c r="AJ47" s="30" t="b">
        <f>IF(AND(AJ46&lt;'Invoer Parameters'!$D$48,AI47),TRUE(),FALSE())</f>
        <v>0</v>
      </c>
      <c r="AK47" s="30" t="b">
        <f>IF(AND(AK46&lt;'Invoer Parameters'!$D$48,AJ47),TRUE(),FALSE())</f>
        <v>0</v>
      </c>
      <c r="AL47" s="30" t="b">
        <f>IF(AND(AL46&lt;'Invoer Parameters'!$D$48,AK47),TRUE(),FALSE())</f>
        <v>0</v>
      </c>
      <c r="AM47" s="30" t="b">
        <f>IF(AND(AM46&lt;'Invoer Parameters'!$D$48,AL47),TRUE(),FALSE())</f>
        <v>0</v>
      </c>
      <c r="AN47" s="30" t="b">
        <f>IF(AND(AN46&lt;'Invoer Parameters'!$D$48,AM47),TRUE(),FALSE())</f>
        <v>0</v>
      </c>
      <c r="AO47" s="30" t="b">
        <f>IF(AND(AO46&lt;'Invoer Parameters'!$D$48,AN47),TRUE(),FALSE())</f>
        <v>0</v>
      </c>
      <c r="AP47" s="30" t="b">
        <f>IF(AND(AP46&lt;'Invoer Parameters'!$D$48,AO47),TRUE(),FALSE())</f>
        <v>0</v>
      </c>
      <c r="AQ47" s="30" t="b">
        <f>IF(AND(AQ46&lt;'Invoer Parameters'!$D$48,AP47),TRUE(),FALSE())</f>
        <v>0</v>
      </c>
      <c r="AR47" s="30" t="b">
        <f>IF(AND(AR46&lt;'Invoer Parameters'!$D$48,AQ47),TRUE(),FALSE())</f>
        <v>0</v>
      </c>
      <c r="AS47" s="30" t="b">
        <f>IF(AND(AS46&lt;'Invoer Parameters'!$D$48,AR47),TRUE(),FALSE())</f>
        <v>0</v>
      </c>
    </row>
    <row r="48" spans="2:45" hidden="1">
      <c r="B48" s="30" t="s">
        <v>271</v>
      </c>
      <c r="C48" s="30" t="s">
        <v>275</v>
      </c>
      <c r="D48" s="30"/>
      <c r="E48" s="30">
        <f>'Invoer Parameters'!$E$68</f>
        <v>0</v>
      </c>
      <c r="F48" s="30">
        <v>0</v>
      </c>
      <c r="G48" s="30">
        <f>IF(AND(G$1&gt;=$E48,F49),F48+1,0)</f>
        <v>1</v>
      </c>
      <c r="H48" s="30">
        <f t="shared" ref="H48:AF48" si="89">IF(AND(H$1&gt;=$E48,G49),G48+1,0)</f>
        <v>0</v>
      </c>
      <c r="I48" s="30">
        <f t="shared" si="89"/>
        <v>0</v>
      </c>
      <c r="J48" s="30">
        <f t="shared" si="89"/>
        <v>0</v>
      </c>
      <c r="K48" s="30">
        <f t="shared" si="89"/>
        <v>0</v>
      </c>
      <c r="L48" s="30">
        <f t="shared" si="89"/>
        <v>0</v>
      </c>
      <c r="M48" s="30">
        <f t="shared" si="89"/>
        <v>0</v>
      </c>
      <c r="N48" s="30">
        <f t="shared" si="89"/>
        <v>0</v>
      </c>
      <c r="O48" s="30">
        <f t="shared" si="89"/>
        <v>0</v>
      </c>
      <c r="P48" s="30">
        <f t="shared" si="89"/>
        <v>0</v>
      </c>
      <c r="Q48" s="30">
        <f t="shared" si="89"/>
        <v>0</v>
      </c>
      <c r="R48" s="30">
        <f t="shared" si="89"/>
        <v>0</v>
      </c>
      <c r="S48" s="30">
        <f t="shared" si="89"/>
        <v>0</v>
      </c>
      <c r="T48" s="30">
        <f t="shared" si="89"/>
        <v>0</v>
      </c>
      <c r="U48" s="30">
        <f t="shared" si="89"/>
        <v>0</v>
      </c>
      <c r="V48" s="30">
        <f t="shared" si="89"/>
        <v>0</v>
      </c>
      <c r="W48" s="30">
        <f t="shared" si="89"/>
        <v>0</v>
      </c>
      <c r="X48" s="30">
        <f t="shared" si="89"/>
        <v>0</v>
      </c>
      <c r="Y48" s="30">
        <f t="shared" si="89"/>
        <v>0</v>
      </c>
      <c r="Z48" s="30">
        <f t="shared" si="89"/>
        <v>0</v>
      </c>
      <c r="AA48" s="30">
        <f t="shared" si="89"/>
        <v>0</v>
      </c>
      <c r="AB48" s="30">
        <f t="shared" si="89"/>
        <v>0</v>
      </c>
      <c r="AC48" s="30">
        <f t="shared" si="89"/>
        <v>0</v>
      </c>
      <c r="AD48" s="30">
        <f t="shared" si="89"/>
        <v>0</v>
      </c>
      <c r="AE48" s="30">
        <f t="shared" si="89"/>
        <v>0</v>
      </c>
      <c r="AF48" s="30">
        <f t="shared" si="89"/>
        <v>0</v>
      </c>
      <c r="AG48" s="30">
        <f t="shared" ref="AG48" si="90">IF(AND(AG$1&gt;=$E48,AF49),AF48+1,0)</f>
        <v>0</v>
      </c>
      <c r="AH48" s="30">
        <f t="shared" ref="AH48" si="91">IF(AND(AH$1&gt;=$E48,AG49),AG48+1,0)</f>
        <v>0</v>
      </c>
      <c r="AI48" s="30">
        <f t="shared" ref="AI48" si="92">IF(AND(AI$1&gt;=$E48,AH49),AH48+1,0)</f>
        <v>0</v>
      </c>
      <c r="AJ48" s="30">
        <f t="shared" ref="AJ48" si="93">IF(AND(AJ$1&gt;=$E48,AI49),AI48+1,0)</f>
        <v>0</v>
      </c>
      <c r="AK48" s="30">
        <f t="shared" ref="AK48" si="94">IF(AND(AK$1&gt;=$E48,AJ49),AJ48+1,0)</f>
        <v>0</v>
      </c>
      <c r="AL48" s="30">
        <f t="shared" ref="AL48" si="95">IF(AND(AL$1&gt;=$E48,AK49),AK48+1,0)</f>
        <v>0</v>
      </c>
      <c r="AM48" s="30">
        <f t="shared" ref="AM48" si="96">IF(AND(AM$1&gt;=$E48,AL49),AL48+1,0)</f>
        <v>0</v>
      </c>
      <c r="AN48" s="30">
        <f t="shared" ref="AN48" si="97">IF(AND(AN$1&gt;=$E48,AM49),AM48+1,0)</f>
        <v>0</v>
      </c>
      <c r="AO48" s="30">
        <f t="shared" ref="AO48" si="98">IF(AND(AO$1&gt;=$E48,AN49),AN48+1,0)</f>
        <v>0</v>
      </c>
      <c r="AP48" s="30">
        <f t="shared" ref="AP48" si="99">IF(AND(AP$1&gt;=$E48,AO49),AO48+1,0)</f>
        <v>0</v>
      </c>
      <c r="AQ48" s="30">
        <f t="shared" ref="AQ48" si="100">IF(AND(AQ$1&gt;=$E48,AP49),AP48+1,0)</f>
        <v>0</v>
      </c>
      <c r="AR48" s="30">
        <f t="shared" ref="AR48:AS48" si="101">IF(AND(AR$1&gt;=$E48,AQ49),AQ48+1,0)</f>
        <v>0</v>
      </c>
      <c r="AS48" s="30">
        <f t="shared" si="101"/>
        <v>0</v>
      </c>
    </row>
    <row r="49" spans="2:45" hidden="1">
      <c r="B49" s="30" t="s">
        <v>271</v>
      </c>
      <c r="C49" s="30" t="s">
        <v>273</v>
      </c>
      <c r="D49" s="30"/>
      <c r="E49" s="30"/>
      <c r="F49" s="30" t="b">
        <f>TRUE()</f>
        <v>1</v>
      </c>
      <c r="G49" s="30" t="b">
        <f>IF(AND(G48&lt;'Invoer Parameters'!$D$48,F49),TRUE(),FALSE())</f>
        <v>0</v>
      </c>
      <c r="H49" s="30" t="b">
        <f>IF(AND(H48&lt;'Invoer Parameters'!$D$48,G49),TRUE(),FALSE())</f>
        <v>0</v>
      </c>
      <c r="I49" s="30" t="b">
        <f>IF(AND(I48&lt;'Invoer Parameters'!$D$48,H49),TRUE(),FALSE())</f>
        <v>0</v>
      </c>
      <c r="J49" s="30" t="b">
        <f>IF(AND(J48&lt;'Invoer Parameters'!$D$48,I49),TRUE(),FALSE())</f>
        <v>0</v>
      </c>
      <c r="K49" s="30" t="b">
        <f>IF(AND(K48&lt;'Invoer Parameters'!$D$48,J49),TRUE(),FALSE())</f>
        <v>0</v>
      </c>
      <c r="L49" s="30" t="b">
        <f>IF(AND(L48&lt;'Invoer Parameters'!$D$48,K49),TRUE(),FALSE())</f>
        <v>0</v>
      </c>
      <c r="M49" s="30" t="b">
        <f>IF(AND(M48&lt;'Invoer Parameters'!$D$48,L49),TRUE(),FALSE())</f>
        <v>0</v>
      </c>
      <c r="N49" s="30" t="b">
        <f>IF(AND(N48&lt;'Invoer Parameters'!$D$48,M49),TRUE(),FALSE())</f>
        <v>0</v>
      </c>
      <c r="O49" s="30" t="b">
        <f>IF(AND(O48&lt;'Invoer Parameters'!$D$48,N49),TRUE(),FALSE())</f>
        <v>0</v>
      </c>
      <c r="P49" s="30" t="b">
        <f>IF(AND(P48&lt;'Invoer Parameters'!$D$48,O49),TRUE(),FALSE())</f>
        <v>0</v>
      </c>
      <c r="Q49" s="30" t="b">
        <f>IF(AND(Q48&lt;'Invoer Parameters'!$D$48,P49),TRUE(),FALSE())</f>
        <v>0</v>
      </c>
      <c r="R49" s="30" t="b">
        <f>IF(AND(R48&lt;'Invoer Parameters'!$D$48,Q49),TRUE(),FALSE())</f>
        <v>0</v>
      </c>
      <c r="S49" s="30" t="b">
        <f>IF(AND(S48&lt;'Invoer Parameters'!$D$48,R49),TRUE(),FALSE())</f>
        <v>0</v>
      </c>
      <c r="T49" s="30" t="b">
        <f>IF(AND(T48&lt;'Invoer Parameters'!$D$48,S49),TRUE(),FALSE())</f>
        <v>0</v>
      </c>
      <c r="U49" s="30" t="b">
        <f>IF(AND(U48&lt;'Invoer Parameters'!$D$48,T49),TRUE(),FALSE())</f>
        <v>0</v>
      </c>
      <c r="V49" s="30" t="b">
        <f>IF(AND(V48&lt;'Invoer Parameters'!$D$48,U49),TRUE(),FALSE())</f>
        <v>0</v>
      </c>
      <c r="W49" s="30" t="b">
        <f>IF(AND(W48&lt;'Invoer Parameters'!$D$48,V49),TRUE(),FALSE())</f>
        <v>0</v>
      </c>
      <c r="X49" s="30" t="b">
        <f>IF(AND(X48&lt;'Invoer Parameters'!$D$48,W49),TRUE(),FALSE())</f>
        <v>0</v>
      </c>
      <c r="Y49" s="30" t="b">
        <f>IF(AND(Y48&lt;'Invoer Parameters'!$D$48,X49),TRUE(),FALSE())</f>
        <v>0</v>
      </c>
      <c r="Z49" s="30" t="b">
        <f>IF(AND(Z48&lt;'Invoer Parameters'!$D$48,Y49),TRUE(),FALSE())</f>
        <v>0</v>
      </c>
      <c r="AA49" s="30" t="b">
        <f>IF(AND(AA48&lt;'Invoer Parameters'!$D$48,Z49),TRUE(),FALSE())</f>
        <v>0</v>
      </c>
      <c r="AB49" s="30" t="b">
        <f>IF(AND(AB48&lt;'Invoer Parameters'!$D$48,AA49),TRUE(),FALSE())</f>
        <v>0</v>
      </c>
      <c r="AC49" s="30" t="b">
        <f>IF(AND(AC48&lt;'Invoer Parameters'!$D$48,AB49),TRUE(),FALSE())</f>
        <v>0</v>
      </c>
      <c r="AD49" s="30" t="b">
        <f>IF(AND(AD48&lt;'Invoer Parameters'!$D$48,AC49),TRUE(),FALSE())</f>
        <v>0</v>
      </c>
      <c r="AE49" s="30" t="b">
        <f>IF(AND(AE48&lt;'Invoer Parameters'!$D$48,AD49),TRUE(),FALSE())</f>
        <v>0</v>
      </c>
      <c r="AF49" s="30" t="b">
        <f>IF(AND(AF48&lt;'Invoer Parameters'!$D$48,AE49),TRUE(),FALSE())</f>
        <v>0</v>
      </c>
      <c r="AG49" s="30" t="b">
        <f>IF(AND(AG48&lt;'Invoer Parameters'!$D$48,AF49),TRUE(),FALSE())</f>
        <v>0</v>
      </c>
      <c r="AH49" s="30" t="b">
        <f>IF(AND(AH48&lt;'Invoer Parameters'!$D$48,AG49),TRUE(),FALSE())</f>
        <v>0</v>
      </c>
      <c r="AI49" s="30" t="b">
        <f>IF(AND(AI48&lt;'Invoer Parameters'!$D$48,AH49),TRUE(),FALSE())</f>
        <v>0</v>
      </c>
      <c r="AJ49" s="30" t="b">
        <f>IF(AND(AJ48&lt;'Invoer Parameters'!$D$48,AI49),TRUE(),FALSE())</f>
        <v>0</v>
      </c>
      <c r="AK49" s="30" t="b">
        <f>IF(AND(AK48&lt;'Invoer Parameters'!$D$48,AJ49),TRUE(),FALSE())</f>
        <v>0</v>
      </c>
      <c r="AL49" s="30" t="b">
        <f>IF(AND(AL48&lt;'Invoer Parameters'!$D$48,AK49),TRUE(),FALSE())</f>
        <v>0</v>
      </c>
      <c r="AM49" s="30" t="b">
        <f>IF(AND(AM48&lt;'Invoer Parameters'!$D$48,AL49),TRUE(),FALSE())</f>
        <v>0</v>
      </c>
      <c r="AN49" s="30" t="b">
        <f>IF(AND(AN48&lt;'Invoer Parameters'!$D$48,AM49),TRUE(),FALSE())</f>
        <v>0</v>
      </c>
      <c r="AO49" s="30" t="b">
        <f>IF(AND(AO48&lt;'Invoer Parameters'!$D$48,AN49),TRUE(),FALSE())</f>
        <v>0</v>
      </c>
      <c r="AP49" s="30" t="b">
        <f>IF(AND(AP48&lt;'Invoer Parameters'!$D$48,AO49),TRUE(),FALSE())</f>
        <v>0</v>
      </c>
      <c r="AQ49" s="30" t="b">
        <f>IF(AND(AQ48&lt;'Invoer Parameters'!$D$48,AP49),TRUE(),FALSE())</f>
        <v>0</v>
      </c>
      <c r="AR49" s="30" t="b">
        <f>IF(AND(AR48&lt;'Invoer Parameters'!$D$48,AQ49),TRUE(),FALSE())</f>
        <v>0</v>
      </c>
      <c r="AS49" s="30" t="b">
        <f>IF(AND(AS48&lt;'Invoer Parameters'!$D$48,AR49),TRUE(),FALSE())</f>
        <v>0</v>
      </c>
    </row>
    <row r="50" spans="2:45" hidden="1">
      <c r="B50" s="30" t="s">
        <v>271</v>
      </c>
      <c r="C50" s="30" t="s">
        <v>276</v>
      </c>
      <c r="D50" s="30"/>
      <c r="E50" s="30">
        <f>'Invoer Parameters'!$E$69</f>
        <v>0</v>
      </c>
      <c r="F50" s="30">
        <v>0</v>
      </c>
      <c r="G50" s="30">
        <f t="shared" ref="G50:G52" si="102">IF(AND(G$1&gt;=$E50,F51),F50+1,0)</f>
        <v>1</v>
      </c>
      <c r="H50" s="30">
        <f t="shared" ref="H50" si="103">IF(AND(H$1&gt;=$E50,G51),G50+1,0)</f>
        <v>0</v>
      </c>
      <c r="I50" s="30">
        <f t="shared" ref="I50" si="104">IF(AND(I$1&gt;=$E50,H51),H50+1,0)</f>
        <v>0</v>
      </c>
      <c r="J50" s="30">
        <f t="shared" ref="J50" si="105">IF(AND(J$1&gt;=$E50,I51),I50+1,0)</f>
        <v>0</v>
      </c>
      <c r="K50" s="30">
        <f t="shared" ref="K50" si="106">IF(AND(K$1&gt;=$E50,J51),J50+1,0)</f>
        <v>0</v>
      </c>
      <c r="L50" s="30">
        <f t="shared" ref="L50" si="107">IF(AND(L$1&gt;=$E50,K51),K50+1,0)</f>
        <v>0</v>
      </c>
      <c r="M50" s="30">
        <f t="shared" ref="M50" si="108">IF(AND(M$1&gt;=$E50,L51),L50+1,0)</f>
        <v>0</v>
      </c>
      <c r="N50" s="30">
        <f t="shared" ref="N50" si="109">IF(AND(N$1&gt;=$E50,M51),M50+1,0)</f>
        <v>0</v>
      </c>
      <c r="O50" s="30">
        <f t="shared" ref="O50" si="110">IF(AND(O$1&gt;=$E50,N51),N50+1,0)</f>
        <v>0</v>
      </c>
      <c r="P50" s="30">
        <f t="shared" ref="P50" si="111">IF(AND(P$1&gt;=$E50,O51),O50+1,0)</f>
        <v>0</v>
      </c>
      <c r="Q50" s="30">
        <f t="shared" ref="Q50" si="112">IF(AND(Q$1&gt;=$E50,P51),P50+1,0)</f>
        <v>0</v>
      </c>
      <c r="R50" s="30">
        <f t="shared" ref="R50" si="113">IF(AND(R$1&gt;=$E50,Q51),Q50+1,0)</f>
        <v>0</v>
      </c>
      <c r="S50" s="30">
        <f t="shared" ref="S50" si="114">IF(AND(S$1&gt;=$E50,R51),R50+1,0)</f>
        <v>0</v>
      </c>
      <c r="T50" s="30">
        <f t="shared" ref="T50" si="115">IF(AND(T$1&gt;=$E50,S51),S50+1,0)</f>
        <v>0</v>
      </c>
      <c r="U50" s="30">
        <f t="shared" ref="U50" si="116">IF(AND(U$1&gt;=$E50,T51),T50+1,0)</f>
        <v>0</v>
      </c>
      <c r="V50" s="30">
        <f t="shared" ref="V50" si="117">IF(AND(V$1&gt;=$E50,U51),U50+1,0)</f>
        <v>0</v>
      </c>
      <c r="W50" s="30">
        <f t="shared" ref="W50" si="118">IF(AND(W$1&gt;=$E50,V51),V50+1,0)</f>
        <v>0</v>
      </c>
      <c r="X50" s="30">
        <f t="shared" ref="X50" si="119">IF(AND(X$1&gt;=$E50,W51),W50+1,0)</f>
        <v>0</v>
      </c>
      <c r="Y50" s="30">
        <f t="shared" ref="Y50" si="120">IF(AND(Y$1&gt;=$E50,X51),X50+1,0)</f>
        <v>0</v>
      </c>
      <c r="Z50" s="30">
        <f t="shared" ref="Z50" si="121">IF(AND(Z$1&gt;=$E50,Y51),Y50+1,0)</f>
        <v>0</v>
      </c>
      <c r="AA50" s="30">
        <f t="shared" ref="AA50" si="122">IF(AND(AA$1&gt;=$E50,Z51),Z50+1,0)</f>
        <v>0</v>
      </c>
      <c r="AB50" s="30">
        <f t="shared" ref="AB50" si="123">IF(AND(AB$1&gt;=$E50,AA51),AA50+1,0)</f>
        <v>0</v>
      </c>
      <c r="AC50" s="30">
        <f t="shared" ref="AC50" si="124">IF(AND(AC$1&gt;=$E50,AB51),AB50+1,0)</f>
        <v>0</v>
      </c>
      <c r="AD50" s="30">
        <f t="shared" ref="AD50" si="125">IF(AND(AD$1&gt;=$E50,AC51),AC50+1,0)</f>
        <v>0</v>
      </c>
      <c r="AE50" s="30">
        <f t="shared" ref="AE50:AF50" si="126">IF(AND(AE$1&gt;=$E50,AD51),AD50+1,0)</f>
        <v>0</v>
      </c>
      <c r="AF50" s="30">
        <f t="shared" si="126"/>
        <v>0</v>
      </c>
      <c r="AG50" s="30">
        <f t="shared" ref="AG50" si="127">IF(AND(AG$1&gt;=$E50,AF51),AF50+1,0)</f>
        <v>0</v>
      </c>
      <c r="AH50" s="30">
        <f t="shared" ref="AH50" si="128">IF(AND(AH$1&gt;=$E50,AG51),AG50+1,0)</f>
        <v>0</v>
      </c>
      <c r="AI50" s="30">
        <f t="shared" ref="AI50" si="129">IF(AND(AI$1&gt;=$E50,AH51),AH50+1,0)</f>
        <v>0</v>
      </c>
      <c r="AJ50" s="30">
        <f t="shared" ref="AJ50" si="130">IF(AND(AJ$1&gt;=$E50,AI51),AI50+1,0)</f>
        <v>0</v>
      </c>
      <c r="AK50" s="30">
        <f t="shared" ref="AK50" si="131">IF(AND(AK$1&gt;=$E50,AJ51),AJ50+1,0)</f>
        <v>0</v>
      </c>
      <c r="AL50" s="30">
        <f t="shared" ref="AL50" si="132">IF(AND(AL$1&gt;=$E50,AK51),AK50+1,0)</f>
        <v>0</v>
      </c>
      <c r="AM50" s="30">
        <f t="shared" ref="AM50" si="133">IF(AND(AM$1&gt;=$E50,AL51),AL50+1,0)</f>
        <v>0</v>
      </c>
      <c r="AN50" s="30">
        <f t="shared" ref="AN50" si="134">IF(AND(AN$1&gt;=$E50,AM51),AM50+1,0)</f>
        <v>0</v>
      </c>
      <c r="AO50" s="30">
        <f t="shared" ref="AO50" si="135">IF(AND(AO$1&gt;=$E50,AN51),AN50+1,0)</f>
        <v>0</v>
      </c>
      <c r="AP50" s="30">
        <f t="shared" ref="AP50" si="136">IF(AND(AP$1&gt;=$E50,AO51),AO50+1,0)</f>
        <v>0</v>
      </c>
      <c r="AQ50" s="30">
        <f t="shared" ref="AQ50" si="137">IF(AND(AQ$1&gt;=$E50,AP51),AP50+1,0)</f>
        <v>0</v>
      </c>
      <c r="AR50" s="30">
        <f t="shared" ref="AR50:AS50" si="138">IF(AND(AR$1&gt;=$E50,AQ51),AQ50+1,0)</f>
        <v>0</v>
      </c>
      <c r="AS50" s="30">
        <f t="shared" si="138"/>
        <v>0</v>
      </c>
    </row>
    <row r="51" spans="2:45" hidden="1">
      <c r="B51" s="30" t="s">
        <v>271</v>
      </c>
      <c r="C51" s="30" t="s">
        <v>273</v>
      </c>
      <c r="D51" s="30"/>
      <c r="E51" s="30"/>
      <c r="F51" s="30" t="b">
        <f>TRUE()</f>
        <v>1</v>
      </c>
      <c r="G51" s="30" t="b">
        <f>IF(AND(G50&lt;'Invoer Parameters'!$D$48,F51),TRUE(),FALSE())</f>
        <v>0</v>
      </c>
      <c r="H51" s="30" t="b">
        <f>IF(AND(H50&lt;'Invoer Parameters'!$D$48,G51),TRUE(),FALSE())</f>
        <v>0</v>
      </c>
      <c r="I51" s="30" t="b">
        <f>IF(AND(I50&lt;'Invoer Parameters'!$D$48,H51),TRUE(),FALSE())</f>
        <v>0</v>
      </c>
      <c r="J51" s="30" t="b">
        <f>IF(AND(J50&lt;'Invoer Parameters'!$D$48,I51),TRUE(),FALSE())</f>
        <v>0</v>
      </c>
      <c r="K51" s="30" t="b">
        <f>IF(AND(K50&lt;'Invoer Parameters'!$D$48,J51),TRUE(),FALSE())</f>
        <v>0</v>
      </c>
      <c r="L51" s="30" t="b">
        <f>IF(AND(L50&lt;'Invoer Parameters'!$D$48,K51),TRUE(),FALSE())</f>
        <v>0</v>
      </c>
      <c r="M51" s="30" t="b">
        <f>IF(AND(M50&lt;'Invoer Parameters'!$D$48,L51),TRUE(),FALSE())</f>
        <v>0</v>
      </c>
      <c r="N51" s="30" t="b">
        <f>IF(AND(N50&lt;'Invoer Parameters'!$D$48,M51),TRUE(),FALSE())</f>
        <v>0</v>
      </c>
      <c r="O51" s="30" t="b">
        <f>IF(AND(O50&lt;'Invoer Parameters'!$D$48,N51),TRUE(),FALSE())</f>
        <v>0</v>
      </c>
      <c r="P51" s="30" t="b">
        <f>IF(AND(P50&lt;'Invoer Parameters'!$D$48,O51),TRUE(),FALSE())</f>
        <v>0</v>
      </c>
      <c r="Q51" s="30" t="b">
        <f>IF(AND(Q50&lt;'Invoer Parameters'!$D$48,P51),TRUE(),FALSE())</f>
        <v>0</v>
      </c>
      <c r="R51" s="30" t="b">
        <f>IF(AND(R50&lt;'Invoer Parameters'!$D$48,Q51),TRUE(),FALSE())</f>
        <v>0</v>
      </c>
      <c r="S51" s="30" t="b">
        <f>IF(AND(S50&lt;'Invoer Parameters'!$D$48,R51),TRUE(),FALSE())</f>
        <v>0</v>
      </c>
      <c r="T51" s="30" t="b">
        <f>IF(AND(T50&lt;'Invoer Parameters'!$D$48,S51),TRUE(),FALSE())</f>
        <v>0</v>
      </c>
      <c r="U51" s="30" t="b">
        <f>IF(AND(U50&lt;'Invoer Parameters'!$D$48,T51),TRUE(),FALSE())</f>
        <v>0</v>
      </c>
      <c r="V51" s="30" t="b">
        <f>IF(AND(V50&lt;'Invoer Parameters'!$D$48,U51),TRUE(),FALSE())</f>
        <v>0</v>
      </c>
      <c r="W51" s="30" t="b">
        <f>IF(AND(W50&lt;'Invoer Parameters'!$D$48,V51),TRUE(),FALSE())</f>
        <v>0</v>
      </c>
      <c r="X51" s="30" t="b">
        <f>IF(AND(X50&lt;'Invoer Parameters'!$D$48,W51),TRUE(),FALSE())</f>
        <v>0</v>
      </c>
      <c r="Y51" s="30" t="b">
        <f>IF(AND(Y50&lt;'Invoer Parameters'!$D$48,X51),TRUE(),FALSE())</f>
        <v>0</v>
      </c>
      <c r="Z51" s="30" t="b">
        <f>IF(AND(Z50&lt;'Invoer Parameters'!$D$48,Y51),TRUE(),FALSE())</f>
        <v>0</v>
      </c>
      <c r="AA51" s="30" t="b">
        <f>IF(AND(AA50&lt;'Invoer Parameters'!$D$48,Z51),TRUE(),FALSE())</f>
        <v>0</v>
      </c>
      <c r="AB51" s="30" t="b">
        <f>IF(AND(AB50&lt;'Invoer Parameters'!$D$48,AA51),TRUE(),FALSE())</f>
        <v>0</v>
      </c>
      <c r="AC51" s="30" t="b">
        <f>IF(AND(AC50&lt;'Invoer Parameters'!$D$48,AB51),TRUE(),FALSE())</f>
        <v>0</v>
      </c>
      <c r="AD51" s="30" t="b">
        <f>IF(AND(AD50&lt;'Invoer Parameters'!$D$48,AC51),TRUE(),FALSE())</f>
        <v>0</v>
      </c>
      <c r="AE51" s="30" t="b">
        <f>IF(AND(AE50&lt;'Invoer Parameters'!$D$48,AD51),TRUE(),FALSE())</f>
        <v>0</v>
      </c>
      <c r="AF51" s="30" t="b">
        <f>IF(AND(AF50&lt;'Invoer Parameters'!$D$48,AE51),TRUE(),FALSE())</f>
        <v>0</v>
      </c>
      <c r="AG51" s="30" t="b">
        <f>IF(AND(AG50&lt;'Invoer Parameters'!$D$48,AF51),TRUE(),FALSE())</f>
        <v>0</v>
      </c>
      <c r="AH51" s="30" t="b">
        <f>IF(AND(AH50&lt;'Invoer Parameters'!$D$48,AG51),TRUE(),FALSE())</f>
        <v>0</v>
      </c>
      <c r="AI51" s="30" t="b">
        <f>IF(AND(AI50&lt;'Invoer Parameters'!$D$48,AH51),TRUE(),FALSE())</f>
        <v>0</v>
      </c>
      <c r="AJ51" s="30" t="b">
        <f>IF(AND(AJ50&lt;'Invoer Parameters'!$D$48,AI51),TRUE(),FALSE())</f>
        <v>0</v>
      </c>
      <c r="AK51" s="30" t="b">
        <f>IF(AND(AK50&lt;'Invoer Parameters'!$D$48,AJ51),TRUE(),FALSE())</f>
        <v>0</v>
      </c>
      <c r="AL51" s="30" t="b">
        <f>IF(AND(AL50&lt;'Invoer Parameters'!$D$48,AK51),TRUE(),FALSE())</f>
        <v>0</v>
      </c>
      <c r="AM51" s="30" t="b">
        <f>IF(AND(AM50&lt;'Invoer Parameters'!$D$48,AL51),TRUE(),FALSE())</f>
        <v>0</v>
      </c>
      <c r="AN51" s="30" t="b">
        <f>IF(AND(AN50&lt;'Invoer Parameters'!$D$48,AM51),TRUE(),FALSE())</f>
        <v>0</v>
      </c>
      <c r="AO51" s="30" t="b">
        <f>IF(AND(AO50&lt;'Invoer Parameters'!$D$48,AN51),TRUE(),FALSE())</f>
        <v>0</v>
      </c>
      <c r="AP51" s="30" t="b">
        <f>IF(AND(AP50&lt;'Invoer Parameters'!$D$48,AO51),TRUE(),FALSE())</f>
        <v>0</v>
      </c>
      <c r="AQ51" s="30" t="b">
        <f>IF(AND(AQ50&lt;'Invoer Parameters'!$D$48,AP51),TRUE(),FALSE())</f>
        <v>0</v>
      </c>
      <c r="AR51" s="30" t="b">
        <f>IF(AND(AR50&lt;'Invoer Parameters'!$D$48,AQ51),TRUE(),FALSE())</f>
        <v>0</v>
      </c>
      <c r="AS51" s="30" t="b">
        <f>IF(AND(AS50&lt;'Invoer Parameters'!$D$48,AR51),TRUE(),FALSE())</f>
        <v>0</v>
      </c>
    </row>
    <row r="52" spans="2:45" hidden="1">
      <c r="B52" s="30" t="s">
        <v>271</v>
      </c>
      <c r="C52" s="30" t="s">
        <v>277</v>
      </c>
      <c r="D52" s="30"/>
      <c r="E52" s="30">
        <f>'Invoer Parameters'!$E$70</f>
        <v>0</v>
      </c>
      <c r="F52" s="30">
        <v>0</v>
      </c>
      <c r="G52" s="30">
        <f t="shared" si="102"/>
        <v>1</v>
      </c>
      <c r="H52" s="30">
        <f t="shared" ref="H52" si="139">IF(AND(H$1&gt;=$E52,G53),G52+1,0)</f>
        <v>0</v>
      </c>
      <c r="I52" s="30">
        <f t="shared" ref="I52" si="140">IF(AND(I$1&gt;=$E52,H53),H52+1,0)</f>
        <v>0</v>
      </c>
      <c r="J52" s="30">
        <f t="shared" ref="J52" si="141">IF(AND(J$1&gt;=$E52,I53),I52+1,0)</f>
        <v>0</v>
      </c>
      <c r="K52" s="30">
        <f t="shared" ref="K52" si="142">IF(AND(K$1&gt;=$E52,J53),J52+1,0)</f>
        <v>0</v>
      </c>
      <c r="L52" s="30">
        <f t="shared" ref="L52" si="143">IF(AND(L$1&gt;=$E52,K53),K52+1,0)</f>
        <v>0</v>
      </c>
      <c r="M52" s="30">
        <f t="shared" ref="M52" si="144">IF(AND(M$1&gt;=$E52,L53),L52+1,0)</f>
        <v>0</v>
      </c>
      <c r="N52" s="30">
        <f t="shared" ref="N52" si="145">IF(AND(N$1&gt;=$E52,M53),M52+1,0)</f>
        <v>0</v>
      </c>
      <c r="O52" s="30">
        <f t="shared" ref="O52" si="146">IF(AND(O$1&gt;=$E52,N53),N52+1,0)</f>
        <v>0</v>
      </c>
      <c r="P52" s="30">
        <f t="shared" ref="P52" si="147">IF(AND(P$1&gt;=$E52,O53),O52+1,0)</f>
        <v>0</v>
      </c>
      <c r="Q52" s="30">
        <f t="shared" ref="Q52" si="148">IF(AND(Q$1&gt;=$E52,P53),P52+1,0)</f>
        <v>0</v>
      </c>
      <c r="R52" s="30">
        <f t="shared" ref="R52" si="149">IF(AND(R$1&gt;=$E52,Q53),Q52+1,0)</f>
        <v>0</v>
      </c>
      <c r="S52" s="30">
        <f t="shared" ref="S52" si="150">IF(AND(S$1&gt;=$E52,R53),R52+1,0)</f>
        <v>0</v>
      </c>
      <c r="T52" s="30">
        <f t="shared" ref="T52" si="151">IF(AND(T$1&gt;=$E52,S53),S52+1,0)</f>
        <v>0</v>
      </c>
      <c r="U52" s="30">
        <f t="shared" ref="U52" si="152">IF(AND(U$1&gt;=$E52,T53),T52+1,0)</f>
        <v>0</v>
      </c>
      <c r="V52" s="30">
        <f t="shared" ref="V52" si="153">IF(AND(V$1&gt;=$E52,U53),U52+1,0)</f>
        <v>0</v>
      </c>
      <c r="W52" s="30">
        <f t="shared" ref="W52" si="154">IF(AND(W$1&gt;=$E52,V53),V52+1,0)</f>
        <v>0</v>
      </c>
      <c r="X52" s="30">
        <f t="shared" ref="X52" si="155">IF(AND(X$1&gt;=$E52,W53),W52+1,0)</f>
        <v>0</v>
      </c>
      <c r="Y52" s="30">
        <f t="shared" ref="Y52" si="156">IF(AND(Y$1&gt;=$E52,X53),X52+1,0)</f>
        <v>0</v>
      </c>
      <c r="Z52" s="30">
        <f t="shared" ref="Z52" si="157">IF(AND(Z$1&gt;=$E52,Y53),Y52+1,0)</f>
        <v>0</v>
      </c>
      <c r="AA52" s="30">
        <f t="shared" ref="AA52" si="158">IF(AND(AA$1&gt;=$E52,Z53),Z52+1,0)</f>
        <v>0</v>
      </c>
      <c r="AB52" s="30">
        <f t="shared" ref="AB52" si="159">IF(AND(AB$1&gt;=$E52,AA53),AA52+1,0)</f>
        <v>0</v>
      </c>
      <c r="AC52" s="30">
        <f t="shared" ref="AC52" si="160">IF(AND(AC$1&gt;=$E52,AB53),AB52+1,0)</f>
        <v>0</v>
      </c>
      <c r="AD52" s="30">
        <f t="shared" ref="AD52" si="161">IF(AND(AD$1&gt;=$E52,AC53),AC52+1,0)</f>
        <v>0</v>
      </c>
      <c r="AE52" s="30">
        <f t="shared" ref="AE52:AF52" si="162">IF(AND(AE$1&gt;=$E52,AD53),AD52+1,0)</f>
        <v>0</v>
      </c>
      <c r="AF52" s="30">
        <f t="shared" si="162"/>
        <v>0</v>
      </c>
      <c r="AG52" s="30">
        <f t="shared" ref="AG52" si="163">IF(AND(AG$1&gt;=$E52,AF53),AF52+1,0)</f>
        <v>0</v>
      </c>
      <c r="AH52" s="30">
        <f t="shared" ref="AH52" si="164">IF(AND(AH$1&gt;=$E52,AG53),AG52+1,0)</f>
        <v>0</v>
      </c>
      <c r="AI52" s="30">
        <f t="shared" ref="AI52" si="165">IF(AND(AI$1&gt;=$E52,AH53),AH52+1,0)</f>
        <v>0</v>
      </c>
      <c r="AJ52" s="30">
        <f t="shared" ref="AJ52" si="166">IF(AND(AJ$1&gt;=$E52,AI53),AI52+1,0)</f>
        <v>0</v>
      </c>
      <c r="AK52" s="30">
        <f t="shared" ref="AK52" si="167">IF(AND(AK$1&gt;=$E52,AJ53),AJ52+1,0)</f>
        <v>0</v>
      </c>
      <c r="AL52" s="30">
        <f t="shared" ref="AL52" si="168">IF(AND(AL$1&gt;=$E52,AK53),AK52+1,0)</f>
        <v>0</v>
      </c>
      <c r="AM52" s="30">
        <f t="shared" ref="AM52" si="169">IF(AND(AM$1&gt;=$E52,AL53),AL52+1,0)</f>
        <v>0</v>
      </c>
      <c r="AN52" s="30">
        <f t="shared" ref="AN52" si="170">IF(AND(AN$1&gt;=$E52,AM53),AM52+1,0)</f>
        <v>0</v>
      </c>
      <c r="AO52" s="30">
        <f t="shared" ref="AO52" si="171">IF(AND(AO$1&gt;=$E52,AN53),AN52+1,0)</f>
        <v>0</v>
      </c>
      <c r="AP52" s="30">
        <f t="shared" ref="AP52" si="172">IF(AND(AP$1&gt;=$E52,AO53),AO52+1,0)</f>
        <v>0</v>
      </c>
      <c r="AQ52" s="30">
        <f t="shared" ref="AQ52" si="173">IF(AND(AQ$1&gt;=$E52,AP53),AP52+1,0)</f>
        <v>0</v>
      </c>
      <c r="AR52" s="30">
        <f t="shared" ref="AR52:AS52" si="174">IF(AND(AR$1&gt;=$E52,AQ53),AQ52+1,0)</f>
        <v>0</v>
      </c>
      <c r="AS52" s="30">
        <f t="shared" si="174"/>
        <v>0</v>
      </c>
    </row>
    <row r="53" spans="2:45" hidden="1">
      <c r="B53" s="30" t="s">
        <v>271</v>
      </c>
      <c r="C53" s="30" t="s">
        <v>273</v>
      </c>
      <c r="D53" s="30"/>
      <c r="E53" s="30"/>
      <c r="F53" s="30" t="b">
        <f>TRUE()</f>
        <v>1</v>
      </c>
      <c r="G53" s="30" t="b">
        <f>IF(AND(G52&lt;'Invoer Parameters'!$D$48,F53),TRUE(),FALSE())</f>
        <v>0</v>
      </c>
      <c r="H53" s="30" t="b">
        <f>IF(AND(H52&lt;'Invoer Parameters'!$D$48,G53),TRUE(),FALSE())</f>
        <v>0</v>
      </c>
      <c r="I53" s="30" t="b">
        <f>IF(AND(I52&lt;'Invoer Parameters'!$D$48,H53),TRUE(),FALSE())</f>
        <v>0</v>
      </c>
      <c r="J53" s="30" t="b">
        <f>IF(AND(J52&lt;'Invoer Parameters'!$D$48,I53),TRUE(),FALSE())</f>
        <v>0</v>
      </c>
      <c r="K53" s="30" t="b">
        <f>IF(AND(K52&lt;'Invoer Parameters'!$D$48,J53),TRUE(),FALSE())</f>
        <v>0</v>
      </c>
      <c r="L53" s="30" t="b">
        <f>IF(AND(L52&lt;'Invoer Parameters'!$D$48,K53),TRUE(),FALSE())</f>
        <v>0</v>
      </c>
      <c r="M53" s="30" t="b">
        <f>IF(AND(M52&lt;'Invoer Parameters'!$D$48,L53),TRUE(),FALSE())</f>
        <v>0</v>
      </c>
      <c r="N53" s="30" t="b">
        <f>IF(AND(N52&lt;'Invoer Parameters'!$D$48,M53),TRUE(),FALSE())</f>
        <v>0</v>
      </c>
      <c r="O53" s="30" t="b">
        <f>IF(AND(O52&lt;'Invoer Parameters'!$D$48,N53),TRUE(),FALSE())</f>
        <v>0</v>
      </c>
      <c r="P53" s="30" t="b">
        <f>IF(AND(P52&lt;'Invoer Parameters'!$D$48,O53),TRUE(),FALSE())</f>
        <v>0</v>
      </c>
      <c r="Q53" s="30" t="b">
        <f>IF(AND(Q52&lt;'Invoer Parameters'!$D$48,P53),TRUE(),FALSE())</f>
        <v>0</v>
      </c>
      <c r="R53" s="30" t="b">
        <f>IF(AND(R52&lt;'Invoer Parameters'!$D$48,Q53),TRUE(),FALSE())</f>
        <v>0</v>
      </c>
      <c r="S53" s="30" t="b">
        <f>IF(AND(S52&lt;'Invoer Parameters'!$D$48,R53),TRUE(),FALSE())</f>
        <v>0</v>
      </c>
      <c r="T53" s="30" t="b">
        <f>IF(AND(T52&lt;'Invoer Parameters'!$D$48,S53),TRUE(),FALSE())</f>
        <v>0</v>
      </c>
      <c r="U53" s="30" t="b">
        <f>IF(AND(U52&lt;'Invoer Parameters'!$D$48,T53),TRUE(),FALSE())</f>
        <v>0</v>
      </c>
      <c r="V53" s="30" t="b">
        <f>IF(AND(V52&lt;'Invoer Parameters'!$D$48,U53),TRUE(),FALSE())</f>
        <v>0</v>
      </c>
      <c r="W53" s="30" t="b">
        <f>IF(AND(W52&lt;'Invoer Parameters'!$D$48,V53),TRUE(),FALSE())</f>
        <v>0</v>
      </c>
      <c r="X53" s="30" t="b">
        <f>IF(AND(X52&lt;'Invoer Parameters'!$D$48,W53),TRUE(),FALSE())</f>
        <v>0</v>
      </c>
      <c r="Y53" s="30" t="b">
        <f>IF(AND(Y52&lt;'Invoer Parameters'!$D$48,X53),TRUE(),FALSE())</f>
        <v>0</v>
      </c>
      <c r="Z53" s="30" t="b">
        <f>IF(AND(Z52&lt;'Invoer Parameters'!$D$48,Y53),TRUE(),FALSE())</f>
        <v>0</v>
      </c>
      <c r="AA53" s="30" t="b">
        <f>IF(AND(AA52&lt;'Invoer Parameters'!$D$48,Z53),TRUE(),FALSE())</f>
        <v>0</v>
      </c>
      <c r="AB53" s="30" t="b">
        <f>IF(AND(AB52&lt;'Invoer Parameters'!$D$48,AA53),TRUE(),FALSE())</f>
        <v>0</v>
      </c>
      <c r="AC53" s="30" t="b">
        <f>IF(AND(AC52&lt;'Invoer Parameters'!$D$48,AB53),TRUE(),FALSE())</f>
        <v>0</v>
      </c>
      <c r="AD53" s="30" t="b">
        <f>IF(AND(AD52&lt;'Invoer Parameters'!$D$48,AC53),TRUE(),FALSE())</f>
        <v>0</v>
      </c>
      <c r="AE53" s="30" t="b">
        <f>IF(AND(AE52&lt;'Invoer Parameters'!$D$48,AD53),TRUE(),FALSE())</f>
        <v>0</v>
      </c>
      <c r="AF53" s="30" t="b">
        <f>IF(AND(AF52&lt;'Invoer Parameters'!$D$48,AE53),TRUE(),FALSE())</f>
        <v>0</v>
      </c>
      <c r="AG53" s="30" t="b">
        <f>IF(AND(AG52&lt;'Invoer Parameters'!$D$48,AF53),TRUE(),FALSE())</f>
        <v>0</v>
      </c>
      <c r="AH53" s="30" t="b">
        <f>IF(AND(AH52&lt;'Invoer Parameters'!$D$48,AG53),TRUE(),FALSE())</f>
        <v>0</v>
      </c>
      <c r="AI53" s="30" t="b">
        <f>IF(AND(AI52&lt;'Invoer Parameters'!$D$48,AH53),TRUE(),FALSE())</f>
        <v>0</v>
      </c>
      <c r="AJ53" s="30" t="b">
        <f>IF(AND(AJ52&lt;'Invoer Parameters'!$D$48,AI53),TRUE(),FALSE())</f>
        <v>0</v>
      </c>
      <c r="AK53" s="30" t="b">
        <f>IF(AND(AK52&lt;'Invoer Parameters'!$D$48,AJ53),TRUE(),FALSE())</f>
        <v>0</v>
      </c>
      <c r="AL53" s="30" t="b">
        <f>IF(AND(AL52&lt;'Invoer Parameters'!$D$48,AK53),TRUE(),FALSE())</f>
        <v>0</v>
      </c>
      <c r="AM53" s="30" t="b">
        <f>IF(AND(AM52&lt;'Invoer Parameters'!$D$48,AL53),TRUE(),FALSE())</f>
        <v>0</v>
      </c>
      <c r="AN53" s="30" t="b">
        <f>IF(AND(AN52&lt;'Invoer Parameters'!$D$48,AM53),TRUE(),FALSE())</f>
        <v>0</v>
      </c>
      <c r="AO53" s="30" t="b">
        <f>IF(AND(AO52&lt;'Invoer Parameters'!$D$48,AN53),TRUE(),FALSE())</f>
        <v>0</v>
      </c>
      <c r="AP53" s="30" t="b">
        <f>IF(AND(AP52&lt;'Invoer Parameters'!$D$48,AO53),TRUE(),FALSE())</f>
        <v>0</v>
      </c>
      <c r="AQ53" s="30" t="b">
        <f>IF(AND(AQ52&lt;'Invoer Parameters'!$D$48,AP53),TRUE(),FALSE())</f>
        <v>0</v>
      </c>
      <c r="AR53" s="30" t="b">
        <f>IF(AND(AR52&lt;'Invoer Parameters'!$D$48,AQ53),TRUE(),FALSE())</f>
        <v>0</v>
      </c>
      <c r="AS53" s="30" t="b">
        <f>IF(AND(AS52&lt;'Invoer Parameters'!$D$48,AR53),TRUE(),FALSE())</f>
        <v>0</v>
      </c>
    </row>
    <row r="54" spans="2:45" hidden="1">
      <c r="B54" s="31" t="s">
        <v>271</v>
      </c>
      <c r="C54" s="31" t="s">
        <v>278</v>
      </c>
      <c r="D54" s="31" t="s">
        <v>78</v>
      </c>
      <c r="E54" s="32">
        <f t="shared" ref="E54:E68" si="175">SUM(F54:AS54)</f>
        <v>0</v>
      </c>
      <c r="F54" s="32">
        <f>IF(F$44&gt;0,PPMT('Invoer Parameters'!$D$49,F$44,'Invoer Parameters'!$D$48,'Invoer Parameters'!$J$66),0)*-1</f>
        <v>0</v>
      </c>
      <c r="G54" s="32">
        <f>IF(G$44&gt;0,PPMT('Invoer Parameters'!$D$49,G$44,'Invoer Parameters'!$D$48,'Invoer Parameters'!$J$66),0)*-1</f>
        <v>0</v>
      </c>
      <c r="H54" s="32">
        <f>IF(H$44&gt;0,PPMT('Invoer Parameters'!$D$49,H$44,'Invoer Parameters'!$D$48,'Invoer Parameters'!$J$66),0)*-1</f>
        <v>0</v>
      </c>
      <c r="I54" s="32">
        <f>IF(I$44&gt;0,PPMT('Invoer Parameters'!$D$49,I$44,'Invoer Parameters'!$D$48,'Invoer Parameters'!$J$66),0)*-1</f>
        <v>0</v>
      </c>
      <c r="J54" s="32">
        <f>IF(J$44&gt;0,PPMT('Invoer Parameters'!$D$49,J$44,'Invoer Parameters'!$D$48,'Invoer Parameters'!$J$66),0)*-1</f>
        <v>0</v>
      </c>
      <c r="K54" s="32">
        <f>IF(K$44&gt;0,PPMT('Invoer Parameters'!$D$49,K$44,'Invoer Parameters'!$D$48,'Invoer Parameters'!$J$66),0)*-1</f>
        <v>0</v>
      </c>
      <c r="L54" s="32">
        <f>IF(L$44&gt;0,PPMT('Invoer Parameters'!$D$49,L$44,'Invoer Parameters'!$D$48,'Invoer Parameters'!$J$66),0)*-1</f>
        <v>0</v>
      </c>
      <c r="M54" s="32">
        <f>IF(M$44&gt;0,PPMT('Invoer Parameters'!$D$49,M$44,'Invoer Parameters'!$D$48,'Invoer Parameters'!$J$66),0)*-1</f>
        <v>0</v>
      </c>
      <c r="N54" s="32">
        <f>IF(N$44&gt;0,PPMT('Invoer Parameters'!$D$49,N$44,'Invoer Parameters'!$D$48,'Invoer Parameters'!$J$66),0)*-1</f>
        <v>0</v>
      </c>
      <c r="O54" s="32">
        <f>IF(O$44&gt;0,PPMT('Invoer Parameters'!$D$49,O$44,'Invoer Parameters'!$D$48,'Invoer Parameters'!$J$66),0)*-1</f>
        <v>0</v>
      </c>
      <c r="P54" s="32">
        <f>IF(P$44&gt;0,PPMT('Invoer Parameters'!$D$49,P$44,'Invoer Parameters'!$D$48,'Invoer Parameters'!$J$66),0)*-1</f>
        <v>0</v>
      </c>
      <c r="Q54" s="32">
        <f>IF(Q$44&gt;0,PPMT('Invoer Parameters'!$D$49,Q$44,'Invoer Parameters'!$D$48,'Invoer Parameters'!$J$66),0)*-1</f>
        <v>0</v>
      </c>
      <c r="R54" s="32">
        <f>IF(R$44&gt;0,PPMT('Invoer Parameters'!$D$49,R$44,'Invoer Parameters'!$D$48,'Invoer Parameters'!$J$66),0)*-1</f>
        <v>0</v>
      </c>
      <c r="S54" s="32">
        <f>IF(S$44&gt;0,PPMT('Invoer Parameters'!$D$49,S$44,'Invoer Parameters'!$D$48,'Invoer Parameters'!$J$66),0)*-1</f>
        <v>0</v>
      </c>
      <c r="T54" s="32">
        <f>IF(T$44&gt;0,PPMT('Invoer Parameters'!$D$49,T$44,'Invoer Parameters'!$D$48,'Invoer Parameters'!$J$66),0)*-1</f>
        <v>0</v>
      </c>
      <c r="U54" s="32">
        <f>IF(U$44&gt;0,PPMT('Invoer Parameters'!$D$49,U$44,'Invoer Parameters'!$D$48,'Invoer Parameters'!$J$66),0)*-1</f>
        <v>0</v>
      </c>
      <c r="V54" s="32">
        <f>IF(V$44&gt;0,PPMT('Invoer Parameters'!$D$49,V$44,'Invoer Parameters'!$D$48,'Invoer Parameters'!$J$66),0)*-1</f>
        <v>0</v>
      </c>
      <c r="W54" s="32">
        <f>IF(W$44&gt;0,PPMT('Invoer Parameters'!$D$49,W$44,'Invoer Parameters'!$D$48,'Invoer Parameters'!$J$66),0)*-1</f>
        <v>0</v>
      </c>
      <c r="X54" s="32">
        <f>IF(X$44&gt;0,PPMT('Invoer Parameters'!$D$49,X$44,'Invoer Parameters'!$D$48,'Invoer Parameters'!$J$66),0)*-1</f>
        <v>0</v>
      </c>
      <c r="Y54" s="32">
        <f>IF(Y$44&gt;0,PPMT('Invoer Parameters'!$D$49,Y$44,'Invoer Parameters'!$D$48,'Invoer Parameters'!$J$66),0)*-1</f>
        <v>0</v>
      </c>
      <c r="Z54" s="32">
        <f>IF(Z$44&gt;0,PPMT('Invoer Parameters'!$D$49,Z$44,'Invoer Parameters'!$D$48,'Invoer Parameters'!$J$66),0)*-1</f>
        <v>0</v>
      </c>
      <c r="AA54" s="32">
        <f>IF(AA$44&gt;0,PPMT('Invoer Parameters'!$D$49,AA$44,'Invoer Parameters'!$D$48,'Invoer Parameters'!$J$66),0)*-1</f>
        <v>0</v>
      </c>
      <c r="AB54" s="32">
        <f>IF(AB$44&gt;0,PPMT('Invoer Parameters'!$D$49,AB$44,'Invoer Parameters'!$D$48,'Invoer Parameters'!$J$66),0)*-1</f>
        <v>0</v>
      </c>
      <c r="AC54" s="32">
        <f>IF(AC$44&gt;0,PPMT('Invoer Parameters'!$D$49,AC$44,'Invoer Parameters'!$D$48,'Invoer Parameters'!$J$66),0)*-1</f>
        <v>0</v>
      </c>
      <c r="AD54" s="32">
        <f>IF(AD$44&gt;0,PPMT('Invoer Parameters'!$D$49,AD$44,'Invoer Parameters'!$D$48,'Invoer Parameters'!$J$66),0)*-1</f>
        <v>0</v>
      </c>
      <c r="AE54" s="32">
        <f>IF(AE$44&gt;0,PPMT('Invoer Parameters'!$D$49,AE$44,'Invoer Parameters'!$D$48,'Invoer Parameters'!$J$66),0)*-1</f>
        <v>0</v>
      </c>
      <c r="AF54" s="32">
        <f>IF(AF$44&gt;0,PPMT('Invoer Parameters'!$D$49,AF$44,'Invoer Parameters'!$D$48,'Invoer Parameters'!$J$66),0)*-1</f>
        <v>0</v>
      </c>
      <c r="AG54" s="32">
        <f>IF(AG$44&gt;0,PPMT('Invoer Parameters'!$D$49,AG$44,'Invoer Parameters'!$D$48,'Invoer Parameters'!$J$66),0)*-1</f>
        <v>0</v>
      </c>
      <c r="AH54" s="32">
        <f>IF(AH$44&gt;0,PPMT('Invoer Parameters'!$D$49,AH$44,'Invoer Parameters'!$D$48,'Invoer Parameters'!$J$66),0)*-1</f>
        <v>0</v>
      </c>
      <c r="AI54" s="32">
        <f>IF(AI$44&gt;0,PPMT('Invoer Parameters'!$D$49,AI$44,'Invoer Parameters'!$D$48,'Invoer Parameters'!$J$66),0)*-1</f>
        <v>0</v>
      </c>
      <c r="AJ54" s="32">
        <f>IF(AJ$44&gt;0,PPMT('Invoer Parameters'!$D$49,AJ$44,'Invoer Parameters'!$D$48,'Invoer Parameters'!$J$66),0)*-1</f>
        <v>0</v>
      </c>
      <c r="AK54" s="32">
        <f>IF(AK$44&gt;0,PPMT('Invoer Parameters'!$D$49,AK$44,'Invoer Parameters'!$D$48,'Invoer Parameters'!$J$66),0)*-1</f>
        <v>0</v>
      </c>
      <c r="AL54" s="32">
        <f>IF(AL$44&gt;0,PPMT('Invoer Parameters'!$D$49,AL$44,'Invoer Parameters'!$D$48,'Invoer Parameters'!$J$66),0)*-1</f>
        <v>0</v>
      </c>
      <c r="AM54" s="32">
        <f>IF(AM$44&gt;0,PPMT('Invoer Parameters'!$D$49,AM$44,'Invoer Parameters'!$D$48,'Invoer Parameters'!$J$66),0)*-1</f>
        <v>0</v>
      </c>
      <c r="AN54" s="32">
        <f>IF(AN$44&gt;0,PPMT('Invoer Parameters'!$D$49,AN$44,'Invoer Parameters'!$D$48,'Invoer Parameters'!$J$66),0)*-1</f>
        <v>0</v>
      </c>
      <c r="AO54" s="32">
        <f>IF(AO$44&gt;0,PPMT('Invoer Parameters'!$D$49,AO$44,'Invoer Parameters'!$D$48,'Invoer Parameters'!$J$66),0)*-1</f>
        <v>0</v>
      </c>
      <c r="AP54" s="32">
        <f>IF(AP$44&gt;0,PPMT('Invoer Parameters'!$D$49,AP$44,'Invoer Parameters'!$D$48,'Invoer Parameters'!$J$66),0)*-1</f>
        <v>0</v>
      </c>
      <c r="AQ54" s="32">
        <f>IF(AQ$44&gt;0,PPMT('Invoer Parameters'!$D$49,AQ$44,'Invoer Parameters'!$D$48,'Invoer Parameters'!$J$66),0)*-1</f>
        <v>0</v>
      </c>
      <c r="AR54" s="32">
        <f>IF(AR$44&gt;0,PPMT('Invoer Parameters'!$D$49,AR$44,'Invoer Parameters'!$D$48,'Invoer Parameters'!$J$66),0)*-1</f>
        <v>0</v>
      </c>
      <c r="AS54" s="32">
        <f>IF(AS$44&gt;0,PPMT('Invoer Parameters'!$D$49,AS$44,'Invoer Parameters'!$D$48,'Invoer Parameters'!$J$66),0)*-1</f>
        <v>0</v>
      </c>
    </row>
    <row r="55" spans="2:45" hidden="1">
      <c r="B55" s="31" t="s">
        <v>271</v>
      </c>
      <c r="C55" s="31" t="s">
        <v>279</v>
      </c>
      <c r="D55" s="31" t="s">
        <v>78</v>
      </c>
      <c r="E55" s="32">
        <f t="shared" si="175"/>
        <v>0</v>
      </c>
      <c r="F55" s="32">
        <f>IF(F$46&gt;0,PPMT('Invoer Parameters'!$D$49,F$46,'Invoer Parameters'!$D$48,'Invoer Parameters'!$J$67),0)*-1</f>
        <v>0</v>
      </c>
      <c r="G55" s="32">
        <f>IF(G$46&gt;0,PPMT('Invoer Parameters'!$D$49,G$46,'Invoer Parameters'!$D$48,'Invoer Parameters'!$J$67),0)*-1</f>
        <v>0</v>
      </c>
      <c r="H55" s="32">
        <f>IF(H$46&gt;0,PPMT('Invoer Parameters'!$D$49,H$46,'Invoer Parameters'!$D$48,'Invoer Parameters'!$J$67),0)*-1</f>
        <v>0</v>
      </c>
      <c r="I55" s="32">
        <f>IF(I$46&gt;0,PPMT('Invoer Parameters'!$D$49,I$46,'Invoer Parameters'!$D$48,'Invoer Parameters'!$J$67),0)*-1</f>
        <v>0</v>
      </c>
      <c r="J55" s="32">
        <f>IF(J$46&gt;0,PPMT('Invoer Parameters'!$D$49,J$46,'Invoer Parameters'!$D$48,'Invoer Parameters'!$J$67),0)*-1</f>
        <v>0</v>
      </c>
      <c r="K55" s="32">
        <f>IF(K$46&gt;0,PPMT('Invoer Parameters'!$D$49,K$46,'Invoer Parameters'!$D$48,'Invoer Parameters'!$J$67),0)*-1</f>
        <v>0</v>
      </c>
      <c r="L55" s="32">
        <f>IF(L$46&gt;0,PPMT('Invoer Parameters'!$D$49,L$46,'Invoer Parameters'!$D$48,'Invoer Parameters'!$J$67),0)*-1</f>
        <v>0</v>
      </c>
      <c r="M55" s="32">
        <f>IF(M$46&gt;0,PPMT('Invoer Parameters'!$D$49,M$46,'Invoer Parameters'!$D$48,'Invoer Parameters'!$J$67),0)*-1</f>
        <v>0</v>
      </c>
      <c r="N55" s="32">
        <f>IF(N$46&gt;0,PPMT('Invoer Parameters'!$D$49,N$46,'Invoer Parameters'!$D$48,'Invoer Parameters'!$J$67),0)*-1</f>
        <v>0</v>
      </c>
      <c r="O55" s="32">
        <f>IF(O$46&gt;0,PPMT('Invoer Parameters'!$D$49,O$46,'Invoer Parameters'!$D$48,'Invoer Parameters'!$J$67),0)*-1</f>
        <v>0</v>
      </c>
      <c r="P55" s="32">
        <f>IF(P$46&gt;0,PPMT('Invoer Parameters'!$D$49,P$46,'Invoer Parameters'!$D$48,'Invoer Parameters'!$J$67),0)*-1</f>
        <v>0</v>
      </c>
      <c r="Q55" s="32">
        <f>IF(Q$46&gt;0,PPMT('Invoer Parameters'!$D$49,Q$46,'Invoer Parameters'!$D$48,'Invoer Parameters'!$J$67),0)*-1</f>
        <v>0</v>
      </c>
      <c r="R55" s="32">
        <f>IF(R$46&gt;0,PPMT('Invoer Parameters'!$D$49,R$46,'Invoer Parameters'!$D$48,'Invoer Parameters'!$J$67),0)*-1</f>
        <v>0</v>
      </c>
      <c r="S55" s="32">
        <f>IF(S$46&gt;0,PPMT('Invoer Parameters'!$D$49,S$46,'Invoer Parameters'!$D$48,'Invoer Parameters'!$J$67),0)*-1</f>
        <v>0</v>
      </c>
      <c r="T55" s="32">
        <f>IF(T$46&gt;0,PPMT('Invoer Parameters'!$D$49,T$46,'Invoer Parameters'!$D$48,'Invoer Parameters'!$J$67),0)*-1</f>
        <v>0</v>
      </c>
      <c r="U55" s="32">
        <f>IF(U$46&gt;0,PPMT('Invoer Parameters'!$D$49,U$46,'Invoer Parameters'!$D$48,'Invoer Parameters'!$J$67),0)*-1</f>
        <v>0</v>
      </c>
      <c r="V55" s="32">
        <f>IF(V$46&gt;0,PPMT('Invoer Parameters'!$D$49,V$46,'Invoer Parameters'!$D$48,'Invoer Parameters'!$J$67),0)*-1</f>
        <v>0</v>
      </c>
      <c r="W55" s="32">
        <f>IF(W$46&gt;0,PPMT('Invoer Parameters'!$D$49,W$46,'Invoer Parameters'!$D$48,'Invoer Parameters'!$J$67),0)*-1</f>
        <v>0</v>
      </c>
      <c r="X55" s="32">
        <f>IF(X$46&gt;0,PPMT('Invoer Parameters'!$D$49,X$46,'Invoer Parameters'!$D$48,'Invoer Parameters'!$J$67),0)*-1</f>
        <v>0</v>
      </c>
      <c r="Y55" s="32">
        <f>IF(Y$46&gt;0,PPMT('Invoer Parameters'!$D$49,Y$46,'Invoer Parameters'!$D$48,'Invoer Parameters'!$J$67),0)*-1</f>
        <v>0</v>
      </c>
      <c r="Z55" s="32">
        <f>IF(Z$46&gt;0,PPMT('Invoer Parameters'!$D$49,Z$46,'Invoer Parameters'!$D$48,'Invoer Parameters'!$J$67),0)*-1</f>
        <v>0</v>
      </c>
      <c r="AA55" s="32">
        <f>IF(AA$46&gt;0,PPMT('Invoer Parameters'!$D$49,AA$46,'Invoer Parameters'!$D$48,'Invoer Parameters'!$J$67),0)*-1</f>
        <v>0</v>
      </c>
      <c r="AB55" s="32">
        <f>IF(AB$46&gt;0,PPMT('Invoer Parameters'!$D$49,AB$46,'Invoer Parameters'!$D$48,'Invoer Parameters'!$J$67),0)*-1</f>
        <v>0</v>
      </c>
      <c r="AC55" s="32">
        <f>IF(AC$46&gt;0,PPMT('Invoer Parameters'!$D$49,AC$46,'Invoer Parameters'!$D$48,'Invoer Parameters'!$J$67),0)*-1</f>
        <v>0</v>
      </c>
      <c r="AD55" s="32">
        <f>IF(AD$46&gt;0,PPMT('Invoer Parameters'!$D$49,AD$46,'Invoer Parameters'!$D$48,'Invoer Parameters'!$J$67),0)*-1</f>
        <v>0</v>
      </c>
      <c r="AE55" s="32">
        <f>IF(AE$46&gt;0,PPMT('Invoer Parameters'!$D$49,AE$46,'Invoer Parameters'!$D$48,'Invoer Parameters'!$J$67),0)*-1</f>
        <v>0</v>
      </c>
      <c r="AF55" s="32">
        <f>IF(AF$46&gt;0,PPMT('Invoer Parameters'!$D$49,AF$46,'Invoer Parameters'!$D$48,'Invoer Parameters'!$J$67),0)*-1</f>
        <v>0</v>
      </c>
      <c r="AG55" s="32">
        <f>IF(AG$46&gt;0,PPMT('Invoer Parameters'!$D$49,AG$46,'Invoer Parameters'!$D$48,'Invoer Parameters'!$J$67),0)*-1</f>
        <v>0</v>
      </c>
      <c r="AH55" s="32">
        <f>IF(AH$46&gt;0,PPMT('Invoer Parameters'!$D$49,AH$46,'Invoer Parameters'!$D$48,'Invoer Parameters'!$J$67),0)*-1</f>
        <v>0</v>
      </c>
      <c r="AI55" s="32">
        <f>IF(AI$46&gt;0,PPMT('Invoer Parameters'!$D$49,AI$46,'Invoer Parameters'!$D$48,'Invoer Parameters'!$J$67),0)*-1</f>
        <v>0</v>
      </c>
      <c r="AJ55" s="32">
        <f>IF(AJ$46&gt;0,PPMT('Invoer Parameters'!$D$49,AJ$46,'Invoer Parameters'!$D$48,'Invoer Parameters'!$J$67),0)*-1</f>
        <v>0</v>
      </c>
      <c r="AK55" s="32">
        <f>IF(AK$46&gt;0,PPMT('Invoer Parameters'!$D$49,AK$46,'Invoer Parameters'!$D$48,'Invoer Parameters'!$J$67),0)*-1</f>
        <v>0</v>
      </c>
      <c r="AL55" s="32">
        <f>IF(AL$46&gt;0,PPMT('Invoer Parameters'!$D$49,AL$46,'Invoer Parameters'!$D$48,'Invoer Parameters'!$J$67),0)*-1</f>
        <v>0</v>
      </c>
      <c r="AM55" s="32">
        <f>IF(AM$46&gt;0,PPMT('Invoer Parameters'!$D$49,AM$46,'Invoer Parameters'!$D$48,'Invoer Parameters'!$J$67),0)*-1</f>
        <v>0</v>
      </c>
      <c r="AN55" s="32">
        <f>IF(AN$46&gt;0,PPMT('Invoer Parameters'!$D$49,AN$46,'Invoer Parameters'!$D$48,'Invoer Parameters'!$J$67),0)*-1</f>
        <v>0</v>
      </c>
      <c r="AO55" s="32">
        <f>IF(AO$46&gt;0,PPMT('Invoer Parameters'!$D$49,AO$46,'Invoer Parameters'!$D$48,'Invoer Parameters'!$J$67),0)*-1</f>
        <v>0</v>
      </c>
      <c r="AP55" s="32">
        <f>IF(AP$46&gt;0,PPMT('Invoer Parameters'!$D$49,AP$46,'Invoer Parameters'!$D$48,'Invoer Parameters'!$J$67),0)*-1</f>
        <v>0</v>
      </c>
      <c r="AQ55" s="32">
        <f>IF(AQ$46&gt;0,PPMT('Invoer Parameters'!$D$49,AQ$46,'Invoer Parameters'!$D$48,'Invoer Parameters'!$J$67),0)*-1</f>
        <v>0</v>
      </c>
      <c r="AR55" s="32">
        <f>IF(AR$46&gt;0,PPMT('Invoer Parameters'!$D$49,AR$46,'Invoer Parameters'!$D$48,'Invoer Parameters'!$J$67),0)*-1</f>
        <v>0</v>
      </c>
      <c r="AS55" s="32">
        <f>IF(AS$46&gt;0,PPMT('Invoer Parameters'!$D$49,AS$46,'Invoer Parameters'!$D$48,'Invoer Parameters'!$J$67),0)*-1</f>
        <v>0</v>
      </c>
    </row>
    <row r="56" spans="2:45" hidden="1">
      <c r="B56" s="31" t="s">
        <v>271</v>
      </c>
      <c r="C56" s="31" t="s">
        <v>280</v>
      </c>
      <c r="D56" s="31" t="s">
        <v>78</v>
      </c>
      <c r="E56" s="32">
        <f t="shared" si="175"/>
        <v>0</v>
      </c>
      <c r="F56" s="32">
        <f>IF(F$48&gt;0,PPMT('Invoer Parameters'!$D$49,F$48,'Invoer Parameters'!$D$48,'Invoer Parameters'!$J$68),0)*-1</f>
        <v>0</v>
      </c>
      <c r="G56" s="32">
        <f>IF(G$48&gt;0,PPMT('Invoer Parameters'!$D$49,G$48,'Invoer Parameters'!$D$48,'Invoer Parameters'!$J$68),0)*-1</f>
        <v>0</v>
      </c>
      <c r="H56" s="32">
        <f>IF(H$48&gt;0,PPMT('Invoer Parameters'!$D$49,H$48,'Invoer Parameters'!$D$48,'Invoer Parameters'!$J$68),0)*-1</f>
        <v>0</v>
      </c>
      <c r="I56" s="32">
        <f>IF(I$48&gt;0,PPMT('Invoer Parameters'!$D$49,I$48,'Invoer Parameters'!$D$48,'Invoer Parameters'!$J$68),0)*-1</f>
        <v>0</v>
      </c>
      <c r="J56" s="32">
        <f>IF(J$48&gt;0,PPMT('Invoer Parameters'!$D$49,J$48,'Invoer Parameters'!$D$48,'Invoer Parameters'!$J$68),0)*-1</f>
        <v>0</v>
      </c>
      <c r="K56" s="32">
        <f>IF(K$48&gt;0,PPMT('Invoer Parameters'!$D$49,K$48,'Invoer Parameters'!$D$48,'Invoer Parameters'!$J$68),0)*-1</f>
        <v>0</v>
      </c>
      <c r="L56" s="32">
        <f>IF(L$48&gt;0,PPMT('Invoer Parameters'!$D$49,L$48,'Invoer Parameters'!$D$48,'Invoer Parameters'!$J$68),0)*-1</f>
        <v>0</v>
      </c>
      <c r="M56" s="32">
        <f>IF(M$48&gt;0,PPMT('Invoer Parameters'!$D$49,M$48,'Invoer Parameters'!$D$48,'Invoer Parameters'!$J$68),0)*-1</f>
        <v>0</v>
      </c>
      <c r="N56" s="32">
        <f>IF(N$48&gt;0,PPMT('Invoer Parameters'!$D$49,N$48,'Invoer Parameters'!$D$48,'Invoer Parameters'!$J$68),0)*-1</f>
        <v>0</v>
      </c>
      <c r="O56" s="32">
        <f>IF(O$48&gt;0,PPMT('Invoer Parameters'!$D$49,O$48,'Invoer Parameters'!$D$48,'Invoer Parameters'!$J$68),0)*-1</f>
        <v>0</v>
      </c>
      <c r="P56" s="32">
        <f>IF(P$48&gt;0,PPMT('Invoer Parameters'!$D$49,P$48,'Invoer Parameters'!$D$48,'Invoer Parameters'!$J$68),0)*-1</f>
        <v>0</v>
      </c>
      <c r="Q56" s="32">
        <f>IF(Q$48&gt;0,PPMT('Invoer Parameters'!$D$49,Q$48,'Invoer Parameters'!$D$48,'Invoer Parameters'!$J$68),0)*-1</f>
        <v>0</v>
      </c>
      <c r="R56" s="32">
        <f>IF(R$48&gt;0,PPMT('Invoer Parameters'!$D$49,R$48,'Invoer Parameters'!$D$48,'Invoer Parameters'!$J$68),0)*-1</f>
        <v>0</v>
      </c>
      <c r="S56" s="32">
        <f>IF(S$48&gt;0,PPMT('Invoer Parameters'!$D$49,S$48,'Invoer Parameters'!$D$48,'Invoer Parameters'!$J$68),0)*-1</f>
        <v>0</v>
      </c>
      <c r="T56" s="32">
        <f>IF(T$48&gt;0,PPMT('Invoer Parameters'!$D$49,T$48,'Invoer Parameters'!$D$48,'Invoer Parameters'!$J$68),0)*-1</f>
        <v>0</v>
      </c>
      <c r="U56" s="32">
        <f>IF(U$48&gt;0,PPMT('Invoer Parameters'!$D$49,U$48,'Invoer Parameters'!$D$48,'Invoer Parameters'!$J$68),0)*-1</f>
        <v>0</v>
      </c>
      <c r="V56" s="32">
        <f>IF(V$48&gt;0,PPMT('Invoer Parameters'!$D$49,V$48,'Invoer Parameters'!$D$48,'Invoer Parameters'!$J$68),0)*-1</f>
        <v>0</v>
      </c>
      <c r="W56" s="32">
        <f>IF(W$48&gt;0,PPMT('Invoer Parameters'!$D$49,W$48,'Invoer Parameters'!$D$48,'Invoer Parameters'!$J$68),0)*-1</f>
        <v>0</v>
      </c>
      <c r="X56" s="32">
        <f>IF(X$48&gt;0,PPMT('Invoer Parameters'!$D$49,X$48,'Invoer Parameters'!$D$48,'Invoer Parameters'!$J$68),0)*-1</f>
        <v>0</v>
      </c>
      <c r="Y56" s="32">
        <f>IF(Y$48&gt;0,PPMT('Invoer Parameters'!$D$49,Y$48,'Invoer Parameters'!$D$48,'Invoer Parameters'!$J$68),0)*-1</f>
        <v>0</v>
      </c>
      <c r="Z56" s="32">
        <f>IF(Z$48&gt;0,PPMT('Invoer Parameters'!$D$49,Z$48,'Invoer Parameters'!$D$48,'Invoer Parameters'!$J$68),0)*-1</f>
        <v>0</v>
      </c>
      <c r="AA56" s="32">
        <f>IF(AA$48&gt;0,PPMT('Invoer Parameters'!$D$49,AA$48,'Invoer Parameters'!$D$48,'Invoer Parameters'!$J$68),0)*-1</f>
        <v>0</v>
      </c>
      <c r="AB56" s="32">
        <f>IF(AB$48&gt;0,PPMT('Invoer Parameters'!$D$49,AB$48,'Invoer Parameters'!$D$48,'Invoer Parameters'!$J$68),0)*-1</f>
        <v>0</v>
      </c>
      <c r="AC56" s="32">
        <f>IF(AC$48&gt;0,PPMT('Invoer Parameters'!$D$49,AC$48,'Invoer Parameters'!$D$48,'Invoer Parameters'!$J$68),0)*-1</f>
        <v>0</v>
      </c>
      <c r="AD56" s="32">
        <f>IF(AD$48&gt;0,PPMT('Invoer Parameters'!$D$49,AD$48,'Invoer Parameters'!$D$48,'Invoer Parameters'!$J$68),0)*-1</f>
        <v>0</v>
      </c>
      <c r="AE56" s="32">
        <f>IF(AE$48&gt;0,PPMT('Invoer Parameters'!$D$49,AE$48,'Invoer Parameters'!$D$48,'Invoer Parameters'!$J$68),0)*-1</f>
        <v>0</v>
      </c>
      <c r="AF56" s="32">
        <f>IF(AF$48&gt;0,PPMT('Invoer Parameters'!$D$49,AF$48,'Invoer Parameters'!$D$48,'Invoer Parameters'!$J$68),0)*-1</f>
        <v>0</v>
      </c>
      <c r="AG56" s="32">
        <f>IF(AG$48&gt;0,PPMT('Invoer Parameters'!$D$49,AG$48,'Invoer Parameters'!$D$48,'Invoer Parameters'!$J$68),0)*-1</f>
        <v>0</v>
      </c>
      <c r="AH56" s="32">
        <f>IF(AH$48&gt;0,PPMT('Invoer Parameters'!$D$49,AH$48,'Invoer Parameters'!$D$48,'Invoer Parameters'!$J$68),0)*-1</f>
        <v>0</v>
      </c>
      <c r="AI56" s="32">
        <f>IF(AI$48&gt;0,PPMT('Invoer Parameters'!$D$49,AI$48,'Invoer Parameters'!$D$48,'Invoer Parameters'!$J$68),0)*-1</f>
        <v>0</v>
      </c>
      <c r="AJ56" s="32">
        <f>IF(AJ$48&gt;0,PPMT('Invoer Parameters'!$D$49,AJ$48,'Invoer Parameters'!$D$48,'Invoer Parameters'!$J$68),0)*-1</f>
        <v>0</v>
      </c>
      <c r="AK56" s="32">
        <f>IF(AK$48&gt;0,PPMT('Invoer Parameters'!$D$49,AK$48,'Invoer Parameters'!$D$48,'Invoer Parameters'!$J$68),0)*-1</f>
        <v>0</v>
      </c>
      <c r="AL56" s="32">
        <f>IF(AL$48&gt;0,PPMT('Invoer Parameters'!$D$49,AL$48,'Invoer Parameters'!$D$48,'Invoer Parameters'!$J$68),0)*-1</f>
        <v>0</v>
      </c>
      <c r="AM56" s="32">
        <f>IF(AM$48&gt;0,PPMT('Invoer Parameters'!$D$49,AM$48,'Invoer Parameters'!$D$48,'Invoer Parameters'!$J$68),0)*-1</f>
        <v>0</v>
      </c>
      <c r="AN56" s="32">
        <f>IF(AN$48&gt;0,PPMT('Invoer Parameters'!$D$49,AN$48,'Invoer Parameters'!$D$48,'Invoer Parameters'!$J$68),0)*-1</f>
        <v>0</v>
      </c>
      <c r="AO56" s="32">
        <f>IF(AO$48&gt;0,PPMT('Invoer Parameters'!$D$49,AO$48,'Invoer Parameters'!$D$48,'Invoer Parameters'!$J$68),0)*-1</f>
        <v>0</v>
      </c>
      <c r="AP56" s="32">
        <f>IF(AP$48&gt;0,PPMT('Invoer Parameters'!$D$49,AP$48,'Invoer Parameters'!$D$48,'Invoer Parameters'!$J$68),0)*-1</f>
        <v>0</v>
      </c>
      <c r="AQ56" s="32">
        <f>IF(AQ$48&gt;0,PPMT('Invoer Parameters'!$D$49,AQ$48,'Invoer Parameters'!$D$48,'Invoer Parameters'!$J$68),0)*-1</f>
        <v>0</v>
      </c>
      <c r="AR56" s="32">
        <f>IF(AR$48&gt;0,PPMT('Invoer Parameters'!$D$49,AR$48,'Invoer Parameters'!$D$48,'Invoer Parameters'!$J$68),0)*-1</f>
        <v>0</v>
      </c>
      <c r="AS56" s="32">
        <f>IF(AS$48&gt;0,PPMT('Invoer Parameters'!$D$49,AS$48,'Invoer Parameters'!$D$48,'Invoer Parameters'!$J$68),0)*-1</f>
        <v>0</v>
      </c>
    </row>
    <row r="57" spans="2:45" hidden="1">
      <c r="B57" s="31" t="s">
        <v>271</v>
      </c>
      <c r="C57" s="31" t="s">
        <v>281</v>
      </c>
      <c r="D57" s="31" t="s">
        <v>78</v>
      </c>
      <c r="E57" s="32">
        <f t="shared" si="175"/>
        <v>0</v>
      </c>
      <c r="F57" s="32">
        <f>IF(F$50&gt;0,PPMT('Invoer Parameters'!$D$49,F$50,'Invoer Parameters'!$D$48,'Invoer Parameters'!$J$69),0)*-1</f>
        <v>0</v>
      </c>
      <c r="G57" s="32">
        <f>IF(G$50&gt;0,PPMT('Invoer Parameters'!$D$49,G$50,'Invoer Parameters'!$D$48,'Invoer Parameters'!$J$69),0)*-1</f>
        <v>0</v>
      </c>
      <c r="H57" s="32">
        <f>IF(H$50&gt;0,PPMT('Invoer Parameters'!$D$49,H$50,'Invoer Parameters'!$D$48,'Invoer Parameters'!$J$69),0)*-1</f>
        <v>0</v>
      </c>
      <c r="I57" s="32">
        <f>IF(I$50&gt;0,PPMT('Invoer Parameters'!$D$49,I$50,'Invoer Parameters'!$D$48,'Invoer Parameters'!$J$69),0)*-1</f>
        <v>0</v>
      </c>
      <c r="J57" s="32">
        <f>IF(J$50&gt;0,PPMT('Invoer Parameters'!$D$49,J$50,'Invoer Parameters'!$D$48,'Invoer Parameters'!$J$69),0)*-1</f>
        <v>0</v>
      </c>
      <c r="K57" s="32">
        <f>IF(K$50&gt;0,PPMT('Invoer Parameters'!$D$49,K$50,'Invoer Parameters'!$D$48,'Invoer Parameters'!$J$69),0)*-1</f>
        <v>0</v>
      </c>
      <c r="L57" s="32">
        <f>IF(L$50&gt;0,PPMT('Invoer Parameters'!$D$49,L$50,'Invoer Parameters'!$D$48,'Invoer Parameters'!$J$69),0)*-1</f>
        <v>0</v>
      </c>
      <c r="M57" s="32">
        <f>IF(M$50&gt;0,PPMT('Invoer Parameters'!$D$49,M$50,'Invoer Parameters'!$D$48,'Invoer Parameters'!$J$69),0)*-1</f>
        <v>0</v>
      </c>
      <c r="N57" s="32">
        <f>IF(N$50&gt;0,PPMT('Invoer Parameters'!$D$49,N$50,'Invoer Parameters'!$D$48,'Invoer Parameters'!$J$69),0)*-1</f>
        <v>0</v>
      </c>
      <c r="O57" s="32">
        <f>IF(O$50&gt;0,PPMT('Invoer Parameters'!$D$49,O$50,'Invoer Parameters'!$D$48,'Invoer Parameters'!$J$69),0)*-1</f>
        <v>0</v>
      </c>
      <c r="P57" s="32">
        <f>IF(P$50&gt;0,PPMT('Invoer Parameters'!$D$49,P$50,'Invoer Parameters'!$D$48,'Invoer Parameters'!$J$69),0)*-1</f>
        <v>0</v>
      </c>
      <c r="Q57" s="32">
        <f>IF(Q$50&gt;0,PPMT('Invoer Parameters'!$D$49,Q$50,'Invoer Parameters'!$D$48,'Invoer Parameters'!$J$69),0)*-1</f>
        <v>0</v>
      </c>
      <c r="R57" s="32">
        <f>IF(R$50&gt;0,PPMT('Invoer Parameters'!$D$49,R$50,'Invoer Parameters'!$D$48,'Invoer Parameters'!$J$69),0)*-1</f>
        <v>0</v>
      </c>
      <c r="S57" s="32">
        <f>IF(S$50&gt;0,PPMT('Invoer Parameters'!$D$49,S$50,'Invoer Parameters'!$D$48,'Invoer Parameters'!$J$69),0)*-1</f>
        <v>0</v>
      </c>
      <c r="T57" s="32">
        <f>IF(T$50&gt;0,PPMT('Invoer Parameters'!$D$49,T$50,'Invoer Parameters'!$D$48,'Invoer Parameters'!$J$69),0)*-1</f>
        <v>0</v>
      </c>
      <c r="U57" s="32">
        <f>IF(U$50&gt;0,PPMT('Invoer Parameters'!$D$49,U$50,'Invoer Parameters'!$D$48,'Invoer Parameters'!$J$69),0)*-1</f>
        <v>0</v>
      </c>
      <c r="V57" s="32">
        <f>IF(V$50&gt;0,PPMT('Invoer Parameters'!$D$49,V$50,'Invoer Parameters'!$D$48,'Invoer Parameters'!$J$69),0)*-1</f>
        <v>0</v>
      </c>
      <c r="W57" s="32">
        <f>IF(W$50&gt;0,PPMT('Invoer Parameters'!$D$49,W$50,'Invoer Parameters'!$D$48,'Invoer Parameters'!$J$69),0)*-1</f>
        <v>0</v>
      </c>
      <c r="X57" s="32">
        <f>IF(X$50&gt;0,PPMT('Invoer Parameters'!$D$49,X$50,'Invoer Parameters'!$D$48,'Invoer Parameters'!$J$69),0)*-1</f>
        <v>0</v>
      </c>
      <c r="Y57" s="32">
        <f>IF(Y$50&gt;0,PPMT('Invoer Parameters'!$D$49,Y$50,'Invoer Parameters'!$D$48,'Invoer Parameters'!$J$69),0)*-1</f>
        <v>0</v>
      </c>
      <c r="Z57" s="32">
        <f>IF(Z$50&gt;0,PPMT('Invoer Parameters'!$D$49,Z$50,'Invoer Parameters'!$D$48,'Invoer Parameters'!$J$69),0)*-1</f>
        <v>0</v>
      </c>
      <c r="AA57" s="32">
        <f>IF(AA$50&gt;0,PPMT('Invoer Parameters'!$D$49,AA$50,'Invoer Parameters'!$D$48,'Invoer Parameters'!$J$69),0)*-1</f>
        <v>0</v>
      </c>
      <c r="AB57" s="32">
        <f>IF(AB$50&gt;0,PPMT('Invoer Parameters'!$D$49,AB$50,'Invoer Parameters'!$D$48,'Invoer Parameters'!$J$69),0)*-1</f>
        <v>0</v>
      </c>
      <c r="AC57" s="32">
        <f>IF(AC$50&gt;0,PPMT('Invoer Parameters'!$D$49,AC$50,'Invoer Parameters'!$D$48,'Invoer Parameters'!$J$69),0)*-1</f>
        <v>0</v>
      </c>
      <c r="AD57" s="32">
        <f>IF(AD$50&gt;0,PPMT('Invoer Parameters'!$D$49,AD$50,'Invoer Parameters'!$D$48,'Invoer Parameters'!$J$69),0)*-1</f>
        <v>0</v>
      </c>
      <c r="AE57" s="32">
        <f>IF(AE$50&gt;0,PPMT('Invoer Parameters'!$D$49,AE$50,'Invoer Parameters'!$D$48,'Invoer Parameters'!$J$69),0)*-1</f>
        <v>0</v>
      </c>
      <c r="AF57" s="32">
        <f>IF(AF$50&gt;0,PPMT('Invoer Parameters'!$D$49,AF$50,'Invoer Parameters'!$D$48,'Invoer Parameters'!$J$69),0)*-1</f>
        <v>0</v>
      </c>
      <c r="AG57" s="32">
        <f>IF(AG$50&gt;0,PPMT('Invoer Parameters'!$D$49,AG$50,'Invoer Parameters'!$D$48,'Invoer Parameters'!$J$69),0)*-1</f>
        <v>0</v>
      </c>
      <c r="AH57" s="32">
        <f>IF(AH$50&gt;0,PPMT('Invoer Parameters'!$D$49,AH$50,'Invoer Parameters'!$D$48,'Invoer Parameters'!$J$69),0)*-1</f>
        <v>0</v>
      </c>
      <c r="AI57" s="32">
        <f>IF(AI$50&gt;0,PPMT('Invoer Parameters'!$D$49,AI$50,'Invoer Parameters'!$D$48,'Invoer Parameters'!$J$69),0)*-1</f>
        <v>0</v>
      </c>
      <c r="AJ57" s="32">
        <f>IF(AJ$50&gt;0,PPMT('Invoer Parameters'!$D$49,AJ$50,'Invoer Parameters'!$D$48,'Invoer Parameters'!$J$69),0)*-1</f>
        <v>0</v>
      </c>
      <c r="AK57" s="32">
        <f>IF(AK$50&gt;0,PPMT('Invoer Parameters'!$D$49,AK$50,'Invoer Parameters'!$D$48,'Invoer Parameters'!$J$69),0)*-1</f>
        <v>0</v>
      </c>
      <c r="AL57" s="32">
        <f>IF(AL$50&gt;0,PPMT('Invoer Parameters'!$D$49,AL$50,'Invoer Parameters'!$D$48,'Invoer Parameters'!$J$69),0)*-1</f>
        <v>0</v>
      </c>
      <c r="AM57" s="32">
        <f>IF(AM$50&gt;0,PPMT('Invoer Parameters'!$D$49,AM$50,'Invoer Parameters'!$D$48,'Invoer Parameters'!$J$69),0)*-1</f>
        <v>0</v>
      </c>
      <c r="AN57" s="32">
        <f>IF(AN$50&gt;0,PPMT('Invoer Parameters'!$D$49,AN$50,'Invoer Parameters'!$D$48,'Invoer Parameters'!$J$69),0)*-1</f>
        <v>0</v>
      </c>
      <c r="AO57" s="32">
        <f>IF(AO$50&gt;0,PPMT('Invoer Parameters'!$D$49,AO$50,'Invoer Parameters'!$D$48,'Invoer Parameters'!$J$69),0)*-1</f>
        <v>0</v>
      </c>
      <c r="AP57" s="32">
        <f>IF(AP$50&gt;0,PPMT('Invoer Parameters'!$D$49,AP$50,'Invoer Parameters'!$D$48,'Invoer Parameters'!$J$69),0)*-1</f>
        <v>0</v>
      </c>
      <c r="AQ57" s="32">
        <f>IF(AQ$50&gt;0,PPMT('Invoer Parameters'!$D$49,AQ$50,'Invoer Parameters'!$D$48,'Invoer Parameters'!$J$69),0)*-1</f>
        <v>0</v>
      </c>
      <c r="AR57" s="32">
        <f>IF(AR$50&gt;0,PPMT('Invoer Parameters'!$D$49,AR$50,'Invoer Parameters'!$D$48,'Invoer Parameters'!$J$69),0)*-1</f>
        <v>0</v>
      </c>
      <c r="AS57" s="32">
        <f>IF(AS$50&gt;0,PPMT('Invoer Parameters'!$D$49,AS$50,'Invoer Parameters'!$D$48,'Invoer Parameters'!$J$69),0)*-1</f>
        <v>0</v>
      </c>
    </row>
    <row r="58" spans="2:45" hidden="1">
      <c r="B58" s="31" t="s">
        <v>271</v>
      </c>
      <c r="C58" s="31" t="s">
        <v>282</v>
      </c>
      <c r="D58" s="31" t="s">
        <v>78</v>
      </c>
      <c r="E58" s="32">
        <f t="shared" si="175"/>
        <v>0</v>
      </c>
      <c r="F58" s="32">
        <f>IF(F$52&gt;0,PPMT('Invoer Parameters'!$D$49,F$52,'Invoer Parameters'!$D$48,'Invoer Parameters'!$J$70),0)*-1</f>
        <v>0</v>
      </c>
      <c r="G58" s="32">
        <f>IF(G$52&gt;0,PPMT('Invoer Parameters'!$D$49,G$52,'Invoer Parameters'!$D$48,'Invoer Parameters'!$J$70),0)*-1</f>
        <v>0</v>
      </c>
      <c r="H58" s="32">
        <f>IF(H$52&gt;0,PPMT('Invoer Parameters'!$D$49,H$52,'Invoer Parameters'!$D$48,'Invoer Parameters'!$J$70),0)*-1</f>
        <v>0</v>
      </c>
      <c r="I58" s="32">
        <f>IF(I$52&gt;0,PPMT('Invoer Parameters'!$D$49,I$52,'Invoer Parameters'!$D$48,'Invoer Parameters'!$J$70),0)*-1</f>
        <v>0</v>
      </c>
      <c r="J58" s="32">
        <f>IF(J$52&gt;0,PPMT('Invoer Parameters'!$D$49,J$52,'Invoer Parameters'!$D$48,'Invoer Parameters'!$J$70),0)*-1</f>
        <v>0</v>
      </c>
      <c r="K58" s="32">
        <f>IF(K$52&gt;0,PPMT('Invoer Parameters'!$D$49,K$52,'Invoer Parameters'!$D$48,'Invoer Parameters'!$J$70),0)*-1</f>
        <v>0</v>
      </c>
      <c r="L58" s="32">
        <f>IF(L$52&gt;0,PPMT('Invoer Parameters'!$D$49,L$52,'Invoer Parameters'!$D$48,'Invoer Parameters'!$J$70),0)*-1</f>
        <v>0</v>
      </c>
      <c r="M58" s="32">
        <f>IF(M$52&gt;0,PPMT('Invoer Parameters'!$D$49,M$52,'Invoer Parameters'!$D$48,'Invoer Parameters'!$J$70),0)*-1</f>
        <v>0</v>
      </c>
      <c r="N58" s="32">
        <f>IF(N$52&gt;0,PPMT('Invoer Parameters'!$D$49,N$52,'Invoer Parameters'!$D$48,'Invoer Parameters'!$J$70),0)*-1</f>
        <v>0</v>
      </c>
      <c r="O58" s="32">
        <f>IF(O$52&gt;0,PPMT('Invoer Parameters'!$D$49,O$52,'Invoer Parameters'!$D$48,'Invoer Parameters'!$J$70),0)*-1</f>
        <v>0</v>
      </c>
      <c r="P58" s="32">
        <f>IF(P$52&gt;0,PPMT('Invoer Parameters'!$D$49,P$52,'Invoer Parameters'!$D$48,'Invoer Parameters'!$J$70),0)*-1</f>
        <v>0</v>
      </c>
      <c r="Q58" s="32">
        <f>IF(Q$52&gt;0,PPMT('Invoer Parameters'!$D$49,Q$52,'Invoer Parameters'!$D$48,'Invoer Parameters'!$J$70),0)*-1</f>
        <v>0</v>
      </c>
      <c r="R58" s="32">
        <f>IF(R$52&gt;0,PPMT('Invoer Parameters'!$D$49,R$52,'Invoer Parameters'!$D$48,'Invoer Parameters'!$J$70),0)*-1</f>
        <v>0</v>
      </c>
      <c r="S58" s="32">
        <f>IF(S$52&gt;0,PPMT('Invoer Parameters'!$D$49,S$52,'Invoer Parameters'!$D$48,'Invoer Parameters'!$J$70),0)*-1</f>
        <v>0</v>
      </c>
      <c r="T58" s="32">
        <f>IF(T$52&gt;0,PPMT('Invoer Parameters'!$D$49,T$52,'Invoer Parameters'!$D$48,'Invoer Parameters'!$J$70),0)*-1</f>
        <v>0</v>
      </c>
      <c r="U58" s="32">
        <f>IF(U$52&gt;0,PPMT('Invoer Parameters'!$D$49,U$52,'Invoer Parameters'!$D$48,'Invoer Parameters'!$J$70),0)*-1</f>
        <v>0</v>
      </c>
      <c r="V58" s="32">
        <f>IF(V$52&gt;0,PPMT('Invoer Parameters'!$D$49,V$52,'Invoer Parameters'!$D$48,'Invoer Parameters'!$J$70),0)*-1</f>
        <v>0</v>
      </c>
      <c r="W58" s="32">
        <f>IF(W$52&gt;0,PPMT('Invoer Parameters'!$D$49,W$52,'Invoer Parameters'!$D$48,'Invoer Parameters'!$J$70),0)*-1</f>
        <v>0</v>
      </c>
      <c r="X58" s="32">
        <f>IF(X$52&gt;0,PPMT('Invoer Parameters'!$D$49,X$52,'Invoer Parameters'!$D$48,'Invoer Parameters'!$J$70),0)*-1</f>
        <v>0</v>
      </c>
      <c r="Y58" s="32">
        <f>IF(Y$52&gt;0,PPMT('Invoer Parameters'!$D$49,Y$52,'Invoer Parameters'!$D$48,'Invoer Parameters'!$J$70),0)*-1</f>
        <v>0</v>
      </c>
      <c r="Z58" s="32">
        <f>IF(Z$52&gt;0,PPMT('Invoer Parameters'!$D$49,Z$52,'Invoer Parameters'!$D$48,'Invoer Parameters'!$J$70),0)*-1</f>
        <v>0</v>
      </c>
      <c r="AA58" s="32">
        <f>IF(AA$52&gt;0,PPMT('Invoer Parameters'!$D$49,AA$52,'Invoer Parameters'!$D$48,'Invoer Parameters'!$J$70),0)*-1</f>
        <v>0</v>
      </c>
      <c r="AB58" s="32">
        <f>IF(AB$52&gt;0,PPMT('Invoer Parameters'!$D$49,AB$52,'Invoer Parameters'!$D$48,'Invoer Parameters'!$J$70),0)*-1</f>
        <v>0</v>
      </c>
      <c r="AC58" s="32">
        <f>IF(AC$52&gt;0,PPMT('Invoer Parameters'!$D$49,AC$52,'Invoer Parameters'!$D$48,'Invoer Parameters'!$J$70),0)*-1</f>
        <v>0</v>
      </c>
      <c r="AD58" s="32">
        <f>IF(AD$52&gt;0,PPMT('Invoer Parameters'!$D$49,AD$52,'Invoer Parameters'!$D$48,'Invoer Parameters'!$J$70),0)*-1</f>
        <v>0</v>
      </c>
      <c r="AE58" s="32">
        <f>IF(AE$52&gt;0,PPMT('Invoer Parameters'!$D$49,AE$52,'Invoer Parameters'!$D$48,'Invoer Parameters'!$J$70),0)*-1</f>
        <v>0</v>
      </c>
      <c r="AF58" s="32">
        <f>IF(AF$52&gt;0,PPMT('Invoer Parameters'!$D$49,AF$52,'Invoer Parameters'!$D$48,'Invoer Parameters'!$J$70),0)*-1</f>
        <v>0</v>
      </c>
      <c r="AG58" s="32">
        <f>IF(AG$52&gt;0,PPMT('Invoer Parameters'!$D$49,AG$52,'Invoer Parameters'!$D$48,'Invoer Parameters'!$J$70),0)*-1</f>
        <v>0</v>
      </c>
      <c r="AH58" s="32">
        <f>IF(AH$52&gt;0,PPMT('Invoer Parameters'!$D$49,AH$52,'Invoer Parameters'!$D$48,'Invoer Parameters'!$J$70),0)*-1</f>
        <v>0</v>
      </c>
      <c r="AI58" s="32">
        <f>IF(AI$52&gt;0,PPMT('Invoer Parameters'!$D$49,AI$52,'Invoer Parameters'!$D$48,'Invoer Parameters'!$J$70),0)*-1</f>
        <v>0</v>
      </c>
      <c r="AJ58" s="32">
        <f>IF(AJ$52&gt;0,PPMT('Invoer Parameters'!$D$49,AJ$52,'Invoer Parameters'!$D$48,'Invoer Parameters'!$J$70),0)*-1</f>
        <v>0</v>
      </c>
      <c r="AK58" s="32">
        <f>IF(AK$52&gt;0,PPMT('Invoer Parameters'!$D$49,AK$52,'Invoer Parameters'!$D$48,'Invoer Parameters'!$J$70),0)*-1</f>
        <v>0</v>
      </c>
      <c r="AL58" s="32">
        <f>IF(AL$52&gt;0,PPMT('Invoer Parameters'!$D$49,AL$52,'Invoer Parameters'!$D$48,'Invoer Parameters'!$J$70),0)*-1</f>
        <v>0</v>
      </c>
      <c r="AM58" s="32">
        <f>IF(AM$52&gt;0,PPMT('Invoer Parameters'!$D$49,AM$52,'Invoer Parameters'!$D$48,'Invoer Parameters'!$J$70),0)*-1</f>
        <v>0</v>
      </c>
      <c r="AN58" s="32">
        <f>IF(AN$52&gt;0,PPMT('Invoer Parameters'!$D$49,AN$52,'Invoer Parameters'!$D$48,'Invoer Parameters'!$J$70),0)*-1</f>
        <v>0</v>
      </c>
      <c r="AO58" s="32">
        <f>IF(AO$52&gt;0,PPMT('Invoer Parameters'!$D$49,AO$52,'Invoer Parameters'!$D$48,'Invoer Parameters'!$J$70),0)*-1</f>
        <v>0</v>
      </c>
      <c r="AP58" s="32">
        <f>IF(AP$52&gt;0,PPMT('Invoer Parameters'!$D$49,AP$52,'Invoer Parameters'!$D$48,'Invoer Parameters'!$J$70),0)*-1</f>
        <v>0</v>
      </c>
      <c r="AQ58" s="32">
        <f>IF(AQ$52&gt;0,PPMT('Invoer Parameters'!$D$49,AQ$52,'Invoer Parameters'!$D$48,'Invoer Parameters'!$J$70),0)*-1</f>
        <v>0</v>
      </c>
      <c r="AR58" s="32">
        <f>IF(AR$52&gt;0,PPMT('Invoer Parameters'!$D$49,AR$52,'Invoer Parameters'!$D$48,'Invoer Parameters'!$J$70),0)*-1</f>
        <v>0</v>
      </c>
      <c r="AS58" s="32">
        <f>IF(AS$52&gt;0,PPMT('Invoer Parameters'!$D$49,AS$52,'Invoer Parameters'!$D$48,'Invoer Parameters'!$J$70),0)*-1</f>
        <v>0</v>
      </c>
    </row>
    <row r="59" spans="2:45" hidden="1">
      <c r="B59" s="31" t="s">
        <v>271</v>
      </c>
      <c r="C59" s="31" t="s">
        <v>283</v>
      </c>
      <c r="D59" s="31" t="s">
        <v>78</v>
      </c>
      <c r="E59" s="32">
        <f t="shared" si="175"/>
        <v>0</v>
      </c>
      <c r="F59" s="32">
        <f>IF(F$44&gt;0,IPMT('Invoer Parameters'!$D$49,F$44,'Invoer Parameters'!$D$48,'Invoer Parameters'!$J$66),0)*-1</f>
        <v>0</v>
      </c>
      <c r="G59" s="32">
        <f>IF(G$44&gt;0,IPMT('Invoer Parameters'!$D$49,G$44,'Invoer Parameters'!$D$48,'Invoer Parameters'!$J$66),0)*-1</f>
        <v>0</v>
      </c>
      <c r="H59" s="32">
        <f>IF(H$44&gt;0,IPMT('Invoer Parameters'!$D$49,H$44,'Invoer Parameters'!$D$48,'Invoer Parameters'!$J$66),0)*-1</f>
        <v>0</v>
      </c>
      <c r="I59" s="32">
        <f>IF(I$44&gt;0,IPMT('Invoer Parameters'!$D$49,I$44,'Invoer Parameters'!$D$48,'Invoer Parameters'!$J$66),0)*-1</f>
        <v>0</v>
      </c>
      <c r="J59" s="32">
        <f>IF(J$44&gt;0,IPMT('Invoer Parameters'!$D$49,J$44,'Invoer Parameters'!$D$48,'Invoer Parameters'!$J$66),0)*-1</f>
        <v>0</v>
      </c>
      <c r="K59" s="32">
        <f>IF(K$44&gt;0,IPMT('Invoer Parameters'!$D$49,K$44,'Invoer Parameters'!$D$48,'Invoer Parameters'!$J$66),0)*-1</f>
        <v>0</v>
      </c>
      <c r="L59" s="32">
        <f>IF(L$44&gt;0,IPMT('Invoer Parameters'!$D$49,L$44,'Invoer Parameters'!$D$48,'Invoer Parameters'!$J$66),0)*-1</f>
        <v>0</v>
      </c>
      <c r="M59" s="32">
        <f>IF(M$44&gt;0,IPMT('Invoer Parameters'!$D$49,M$44,'Invoer Parameters'!$D$48,'Invoer Parameters'!$J$66),0)*-1</f>
        <v>0</v>
      </c>
      <c r="N59" s="32">
        <f>IF(N$44&gt;0,IPMT('Invoer Parameters'!$D$49,N$44,'Invoer Parameters'!$D$48,'Invoer Parameters'!$J$66),0)*-1</f>
        <v>0</v>
      </c>
      <c r="O59" s="32">
        <f>IF(O$44&gt;0,IPMT('Invoer Parameters'!$D$49,O$44,'Invoer Parameters'!$D$48,'Invoer Parameters'!$J$66),0)*-1</f>
        <v>0</v>
      </c>
      <c r="P59" s="32">
        <f>IF(P$44&gt;0,IPMT('Invoer Parameters'!$D$49,P$44,'Invoer Parameters'!$D$48,'Invoer Parameters'!$J$66),0)*-1</f>
        <v>0</v>
      </c>
      <c r="Q59" s="32">
        <f>IF(Q$44&gt;0,IPMT('Invoer Parameters'!$D$49,Q$44,'Invoer Parameters'!$D$48,'Invoer Parameters'!$J$66),0)*-1</f>
        <v>0</v>
      </c>
      <c r="R59" s="32">
        <f>IF(R$44&gt;0,IPMT('Invoer Parameters'!$D$49,R$44,'Invoer Parameters'!$D$48,'Invoer Parameters'!$J$66),0)*-1</f>
        <v>0</v>
      </c>
      <c r="S59" s="32">
        <f>IF(S$44&gt;0,IPMT('Invoer Parameters'!$D$49,S$44,'Invoer Parameters'!$D$48,'Invoer Parameters'!$J$66),0)*-1</f>
        <v>0</v>
      </c>
      <c r="T59" s="32">
        <f>IF(T$44&gt;0,IPMT('Invoer Parameters'!$D$49,T$44,'Invoer Parameters'!$D$48,'Invoer Parameters'!$J$66),0)*-1</f>
        <v>0</v>
      </c>
      <c r="U59" s="32">
        <f>IF(U$44&gt;0,IPMT('Invoer Parameters'!$D$49,U$44,'Invoer Parameters'!$D$48,'Invoer Parameters'!$J$66),0)*-1</f>
        <v>0</v>
      </c>
      <c r="V59" s="32">
        <f>IF(V$44&gt;0,IPMT('Invoer Parameters'!$D$49,V$44,'Invoer Parameters'!$D$48,'Invoer Parameters'!$J$66),0)*-1</f>
        <v>0</v>
      </c>
      <c r="W59" s="32">
        <f>IF(W$44&gt;0,IPMT('Invoer Parameters'!$D$49,W$44,'Invoer Parameters'!$D$48,'Invoer Parameters'!$J$66),0)*-1</f>
        <v>0</v>
      </c>
      <c r="X59" s="32">
        <f>IF(X$44&gt;0,IPMT('Invoer Parameters'!$D$49,X$44,'Invoer Parameters'!$D$48,'Invoer Parameters'!$J$66),0)*-1</f>
        <v>0</v>
      </c>
      <c r="Y59" s="32">
        <f>IF(Y$44&gt;0,IPMT('Invoer Parameters'!$D$49,Y$44,'Invoer Parameters'!$D$48,'Invoer Parameters'!$J$66),0)*-1</f>
        <v>0</v>
      </c>
      <c r="Z59" s="32">
        <f>IF(Z$44&gt;0,IPMT('Invoer Parameters'!$D$49,Z$44,'Invoer Parameters'!$D$48,'Invoer Parameters'!$J$66),0)*-1</f>
        <v>0</v>
      </c>
      <c r="AA59" s="32">
        <f>IF(AA$44&gt;0,IPMT('Invoer Parameters'!$D$49,AA$44,'Invoer Parameters'!$D$48,'Invoer Parameters'!$J$66),0)*-1</f>
        <v>0</v>
      </c>
      <c r="AB59" s="32">
        <f>IF(AB$44&gt;0,IPMT('Invoer Parameters'!$D$49,AB$44,'Invoer Parameters'!$D$48,'Invoer Parameters'!$J$66),0)*-1</f>
        <v>0</v>
      </c>
      <c r="AC59" s="32">
        <f>IF(AC$44&gt;0,IPMT('Invoer Parameters'!$D$49,AC$44,'Invoer Parameters'!$D$48,'Invoer Parameters'!$J$66),0)*-1</f>
        <v>0</v>
      </c>
      <c r="AD59" s="32">
        <f>IF(AD$44&gt;0,IPMT('Invoer Parameters'!$D$49,AD$44,'Invoer Parameters'!$D$48,'Invoer Parameters'!$J$66),0)*-1</f>
        <v>0</v>
      </c>
      <c r="AE59" s="32">
        <f>IF(AE$44&gt;0,IPMT('Invoer Parameters'!$D$49,AE$44,'Invoer Parameters'!$D$48,'Invoer Parameters'!$J$66),0)*-1</f>
        <v>0</v>
      </c>
      <c r="AF59" s="32">
        <f>IF(AF$44&gt;0,IPMT('Invoer Parameters'!$D$49,AF$44,'Invoer Parameters'!$D$48,'Invoer Parameters'!$J$66),0)*-1</f>
        <v>0</v>
      </c>
      <c r="AG59" s="32">
        <f>IF(AG$44&gt;0,IPMT('Invoer Parameters'!$D$49,AG$44,'Invoer Parameters'!$D$48,'Invoer Parameters'!$J$66),0)*-1</f>
        <v>0</v>
      </c>
      <c r="AH59" s="32">
        <f>IF(AH$44&gt;0,IPMT('Invoer Parameters'!$D$49,AH$44,'Invoer Parameters'!$D$48,'Invoer Parameters'!$J$66),0)*-1</f>
        <v>0</v>
      </c>
      <c r="AI59" s="32">
        <f>IF(AI$44&gt;0,IPMT('Invoer Parameters'!$D$49,AI$44,'Invoer Parameters'!$D$48,'Invoer Parameters'!$J$66),0)*-1</f>
        <v>0</v>
      </c>
      <c r="AJ59" s="32">
        <f>IF(AJ$44&gt;0,IPMT('Invoer Parameters'!$D$49,AJ$44,'Invoer Parameters'!$D$48,'Invoer Parameters'!$J$66),0)*-1</f>
        <v>0</v>
      </c>
      <c r="AK59" s="32">
        <f>IF(AK$44&gt;0,IPMT('Invoer Parameters'!$D$49,AK$44,'Invoer Parameters'!$D$48,'Invoer Parameters'!$J$66),0)*-1</f>
        <v>0</v>
      </c>
      <c r="AL59" s="32">
        <f>IF(AL$44&gt;0,IPMT('Invoer Parameters'!$D$49,AL$44,'Invoer Parameters'!$D$48,'Invoer Parameters'!$J$66),0)*-1</f>
        <v>0</v>
      </c>
      <c r="AM59" s="32">
        <f>IF(AM$44&gt;0,IPMT('Invoer Parameters'!$D$49,AM$44,'Invoer Parameters'!$D$48,'Invoer Parameters'!$J$66),0)*-1</f>
        <v>0</v>
      </c>
      <c r="AN59" s="32">
        <f>IF(AN$44&gt;0,IPMT('Invoer Parameters'!$D$49,AN$44,'Invoer Parameters'!$D$48,'Invoer Parameters'!$J$66),0)*-1</f>
        <v>0</v>
      </c>
      <c r="AO59" s="32">
        <f>IF(AO$44&gt;0,IPMT('Invoer Parameters'!$D$49,AO$44,'Invoer Parameters'!$D$48,'Invoer Parameters'!$J$66),0)*-1</f>
        <v>0</v>
      </c>
      <c r="AP59" s="32">
        <f>IF(AP$44&gt;0,IPMT('Invoer Parameters'!$D$49,AP$44,'Invoer Parameters'!$D$48,'Invoer Parameters'!$J$66),0)*-1</f>
        <v>0</v>
      </c>
      <c r="AQ59" s="32">
        <f>IF(AQ$44&gt;0,IPMT('Invoer Parameters'!$D$49,AQ$44,'Invoer Parameters'!$D$48,'Invoer Parameters'!$J$66),0)*-1</f>
        <v>0</v>
      </c>
      <c r="AR59" s="32">
        <f>IF(AR$44&gt;0,IPMT('Invoer Parameters'!$D$49,AR$44,'Invoer Parameters'!$D$48,'Invoer Parameters'!$J$66),0)*-1</f>
        <v>0</v>
      </c>
      <c r="AS59" s="32">
        <f>IF(AS$44&gt;0,IPMT('Invoer Parameters'!$D$49,AS$44,'Invoer Parameters'!$D$48,'Invoer Parameters'!$J$66),0)*-1</f>
        <v>0</v>
      </c>
    </row>
    <row r="60" spans="2:45" hidden="1">
      <c r="B60" s="31" t="s">
        <v>271</v>
      </c>
      <c r="C60" s="31" t="s">
        <v>284</v>
      </c>
      <c r="D60" s="31" t="s">
        <v>78</v>
      </c>
      <c r="E60" s="32">
        <f t="shared" si="175"/>
        <v>0</v>
      </c>
      <c r="F60" s="32">
        <f>IF(F$46&gt;0,IPMT('Invoer Parameters'!$D$49,F$46,'Invoer Parameters'!$D$48,'Invoer Parameters'!$J$67),0)*-1</f>
        <v>0</v>
      </c>
      <c r="G60" s="32">
        <f>IF(G$46&gt;0,IPMT('Invoer Parameters'!$D$49,G$46,'Invoer Parameters'!$D$48,'Invoer Parameters'!$J$67),0)*-1</f>
        <v>0</v>
      </c>
      <c r="H60" s="32">
        <f>IF(H$46&gt;0,IPMT('Invoer Parameters'!$D$49,H$46,'Invoer Parameters'!$D$48,'Invoer Parameters'!$J$67),0)*-1</f>
        <v>0</v>
      </c>
      <c r="I60" s="32">
        <f>IF(I$46&gt;0,IPMT('Invoer Parameters'!$D$49,I$46,'Invoer Parameters'!$D$48,'Invoer Parameters'!$J$67),0)*-1</f>
        <v>0</v>
      </c>
      <c r="J60" s="32">
        <f>IF(J$46&gt;0,IPMT('Invoer Parameters'!$D$49,J$46,'Invoer Parameters'!$D$48,'Invoer Parameters'!$J$67),0)*-1</f>
        <v>0</v>
      </c>
      <c r="K60" s="32">
        <f>IF(K$46&gt;0,IPMT('Invoer Parameters'!$D$49,K$46,'Invoer Parameters'!$D$48,'Invoer Parameters'!$J$67),0)*-1</f>
        <v>0</v>
      </c>
      <c r="L60" s="32">
        <f>IF(L$46&gt;0,IPMT('Invoer Parameters'!$D$49,L$46,'Invoer Parameters'!$D$48,'Invoer Parameters'!$J$67),0)*-1</f>
        <v>0</v>
      </c>
      <c r="M60" s="32">
        <f>IF(M$46&gt;0,IPMT('Invoer Parameters'!$D$49,M$46,'Invoer Parameters'!$D$48,'Invoer Parameters'!$J$67),0)*-1</f>
        <v>0</v>
      </c>
      <c r="N60" s="32">
        <f>IF(N$46&gt;0,IPMT('Invoer Parameters'!$D$49,N$46,'Invoer Parameters'!$D$48,'Invoer Parameters'!$J$67),0)*-1</f>
        <v>0</v>
      </c>
      <c r="O60" s="32">
        <f>IF(O$46&gt;0,IPMT('Invoer Parameters'!$D$49,O$46,'Invoer Parameters'!$D$48,'Invoer Parameters'!$J$67),0)*-1</f>
        <v>0</v>
      </c>
      <c r="P60" s="32">
        <f>IF(P$46&gt;0,IPMT('Invoer Parameters'!$D$49,P$46,'Invoer Parameters'!$D$48,'Invoer Parameters'!$J$67),0)*-1</f>
        <v>0</v>
      </c>
      <c r="Q60" s="32">
        <f>IF(Q$46&gt;0,IPMT('Invoer Parameters'!$D$49,Q$46,'Invoer Parameters'!$D$48,'Invoer Parameters'!$J$67),0)*-1</f>
        <v>0</v>
      </c>
      <c r="R60" s="32">
        <f>IF(R$46&gt;0,IPMT('Invoer Parameters'!$D$49,R$46,'Invoer Parameters'!$D$48,'Invoer Parameters'!$J$67),0)*-1</f>
        <v>0</v>
      </c>
      <c r="S60" s="32">
        <f>IF(S$46&gt;0,IPMT('Invoer Parameters'!$D$49,S$46,'Invoer Parameters'!$D$48,'Invoer Parameters'!$J$67),0)*-1</f>
        <v>0</v>
      </c>
      <c r="T60" s="32">
        <f>IF(T$46&gt;0,IPMT('Invoer Parameters'!$D$49,T$46,'Invoer Parameters'!$D$48,'Invoer Parameters'!$J$67),0)*-1</f>
        <v>0</v>
      </c>
      <c r="U60" s="32">
        <f>IF(U$46&gt;0,IPMT('Invoer Parameters'!$D$49,U$46,'Invoer Parameters'!$D$48,'Invoer Parameters'!$J$67),0)*-1</f>
        <v>0</v>
      </c>
      <c r="V60" s="32">
        <f>IF(V$46&gt;0,IPMT('Invoer Parameters'!$D$49,V$46,'Invoer Parameters'!$D$48,'Invoer Parameters'!$J$67),0)*-1</f>
        <v>0</v>
      </c>
      <c r="W60" s="32">
        <f>IF(W$46&gt;0,IPMT('Invoer Parameters'!$D$49,W$46,'Invoer Parameters'!$D$48,'Invoer Parameters'!$J$67),0)*-1</f>
        <v>0</v>
      </c>
      <c r="X60" s="32">
        <f>IF(X$46&gt;0,IPMT('Invoer Parameters'!$D$49,X$46,'Invoer Parameters'!$D$48,'Invoer Parameters'!$J$67),0)*-1</f>
        <v>0</v>
      </c>
      <c r="Y60" s="32">
        <f>IF(Y$46&gt;0,IPMT('Invoer Parameters'!$D$49,Y$46,'Invoer Parameters'!$D$48,'Invoer Parameters'!$J$67),0)*-1</f>
        <v>0</v>
      </c>
      <c r="Z60" s="32">
        <f>IF(Z$46&gt;0,IPMT('Invoer Parameters'!$D$49,Z$46,'Invoer Parameters'!$D$48,'Invoer Parameters'!$J$67),0)*-1</f>
        <v>0</v>
      </c>
      <c r="AA60" s="32">
        <f>IF(AA$46&gt;0,IPMT('Invoer Parameters'!$D$49,AA$46,'Invoer Parameters'!$D$48,'Invoer Parameters'!$J$67),0)*-1</f>
        <v>0</v>
      </c>
      <c r="AB60" s="32">
        <f>IF(AB$46&gt;0,IPMT('Invoer Parameters'!$D$49,AB$46,'Invoer Parameters'!$D$48,'Invoer Parameters'!$J$67),0)*-1</f>
        <v>0</v>
      </c>
      <c r="AC60" s="32">
        <f>IF(AC$46&gt;0,IPMT('Invoer Parameters'!$D$49,AC$46,'Invoer Parameters'!$D$48,'Invoer Parameters'!$J$67),0)*-1</f>
        <v>0</v>
      </c>
      <c r="AD60" s="32">
        <f>IF(AD$46&gt;0,IPMT('Invoer Parameters'!$D$49,AD$46,'Invoer Parameters'!$D$48,'Invoer Parameters'!$J$67),0)*-1</f>
        <v>0</v>
      </c>
      <c r="AE60" s="32">
        <f>IF(AE$46&gt;0,IPMT('Invoer Parameters'!$D$49,AE$46,'Invoer Parameters'!$D$48,'Invoer Parameters'!$J$67),0)*-1</f>
        <v>0</v>
      </c>
      <c r="AF60" s="32">
        <f>IF(AF$46&gt;0,IPMT('Invoer Parameters'!$D$49,AF$46,'Invoer Parameters'!$D$48,'Invoer Parameters'!$J$67),0)*-1</f>
        <v>0</v>
      </c>
      <c r="AG60" s="32">
        <f>IF(AG$46&gt;0,IPMT('Invoer Parameters'!$D$49,AG$46,'Invoer Parameters'!$D$48,'Invoer Parameters'!$J$67),0)*-1</f>
        <v>0</v>
      </c>
      <c r="AH60" s="32">
        <f>IF(AH$46&gt;0,IPMT('Invoer Parameters'!$D$49,AH$46,'Invoer Parameters'!$D$48,'Invoer Parameters'!$J$67),0)*-1</f>
        <v>0</v>
      </c>
      <c r="AI60" s="32">
        <f>IF(AI$46&gt;0,IPMT('Invoer Parameters'!$D$49,AI$46,'Invoer Parameters'!$D$48,'Invoer Parameters'!$J$67),0)*-1</f>
        <v>0</v>
      </c>
      <c r="AJ60" s="32">
        <f>IF(AJ$46&gt;0,IPMT('Invoer Parameters'!$D$49,AJ$46,'Invoer Parameters'!$D$48,'Invoer Parameters'!$J$67),0)*-1</f>
        <v>0</v>
      </c>
      <c r="AK60" s="32">
        <f>IF(AK$46&gt;0,IPMT('Invoer Parameters'!$D$49,AK$46,'Invoer Parameters'!$D$48,'Invoer Parameters'!$J$67),0)*-1</f>
        <v>0</v>
      </c>
      <c r="AL60" s="32">
        <f>IF(AL$46&gt;0,IPMT('Invoer Parameters'!$D$49,AL$46,'Invoer Parameters'!$D$48,'Invoer Parameters'!$J$67),0)*-1</f>
        <v>0</v>
      </c>
      <c r="AM60" s="32">
        <f>IF(AM$46&gt;0,IPMT('Invoer Parameters'!$D$49,AM$46,'Invoer Parameters'!$D$48,'Invoer Parameters'!$J$67),0)*-1</f>
        <v>0</v>
      </c>
      <c r="AN60" s="32">
        <f>IF(AN$46&gt;0,IPMT('Invoer Parameters'!$D$49,AN$46,'Invoer Parameters'!$D$48,'Invoer Parameters'!$J$67),0)*-1</f>
        <v>0</v>
      </c>
      <c r="AO60" s="32">
        <f>IF(AO$46&gt;0,IPMT('Invoer Parameters'!$D$49,AO$46,'Invoer Parameters'!$D$48,'Invoer Parameters'!$J$67),0)*-1</f>
        <v>0</v>
      </c>
      <c r="AP60" s="32">
        <f>IF(AP$46&gt;0,IPMT('Invoer Parameters'!$D$49,AP$46,'Invoer Parameters'!$D$48,'Invoer Parameters'!$J$67),0)*-1</f>
        <v>0</v>
      </c>
      <c r="AQ60" s="32">
        <f>IF(AQ$46&gt;0,IPMT('Invoer Parameters'!$D$49,AQ$46,'Invoer Parameters'!$D$48,'Invoer Parameters'!$J$67),0)*-1</f>
        <v>0</v>
      </c>
      <c r="AR60" s="32">
        <f>IF(AR$46&gt;0,IPMT('Invoer Parameters'!$D$49,AR$46,'Invoer Parameters'!$D$48,'Invoer Parameters'!$J$67),0)*-1</f>
        <v>0</v>
      </c>
      <c r="AS60" s="32">
        <f>IF(AS$46&gt;0,IPMT('Invoer Parameters'!$D$49,AS$46,'Invoer Parameters'!$D$48,'Invoer Parameters'!$J$67),0)*-1</f>
        <v>0</v>
      </c>
    </row>
    <row r="61" spans="2:45" hidden="1">
      <c r="B61" s="31" t="s">
        <v>271</v>
      </c>
      <c r="C61" s="31" t="s">
        <v>285</v>
      </c>
      <c r="D61" s="31" t="s">
        <v>78</v>
      </c>
      <c r="E61" s="32">
        <f t="shared" si="175"/>
        <v>0</v>
      </c>
      <c r="F61" s="32">
        <f>IF(F$48&gt;0,IPMT('Invoer Parameters'!$D$49,F$48,'Invoer Parameters'!$D$48,'Invoer Parameters'!$J$68),0)*-1</f>
        <v>0</v>
      </c>
      <c r="G61" s="32">
        <f>IF(G$48&gt;0,IPMT('Invoer Parameters'!$D$49,G$48,'Invoer Parameters'!$D$48,'Invoer Parameters'!$J$68),0)*-1</f>
        <v>0</v>
      </c>
      <c r="H61" s="32">
        <f>IF(H$48&gt;0,IPMT('Invoer Parameters'!$D$49,H$48,'Invoer Parameters'!$D$48,'Invoer Parameters'!$J$68),0)*-1</f>
        <v>0</v>
      </c>
      <c r="I61" s="32">
        <f>IF(I$48&gt;0,IPMT('Invoer Parameters'!$D$49,I$48,'Invoer Parameters'!$D$48,'Invoer Parameters'!$J$68),0)*-1</f>
        <v>0</v>
      </c>
      <c r="J61" s="32">
        <f>IF(J$48&gt;0,IPMT('Invoer Parameters'!$D$49,J$48,'Invoer Parameters'!$D$48,'Invoer Parameters'!$J$68),0)*-1</f>
        <v>0</v>
      </c>
      <c r="K61" s="32">
        <f>IF(K$48&gt;0,IPMT('Invoer Parameters'!$D$49,K$48,'Invoer Parameters'!$D$48,'Invoer Parameters'!$J$68),0)*-1</f>
        <v>0</v>
      </c>
      <c r="L61" s="32">
        <f>IF(L$48&gt;0,IPMT('Invoer Parameters'!$D$49,L$48,'Invoer Parameters'!$D$48,'Invoer Parameters'!$J$68),0)*-1</f>
        <v>0</v>
      </c>
      <c r="M61" s="32">
        <f>IF(M$48&gt;0,IPMT('Invoer Parameters'!$D$49,M$48,'Invoer Parameters'!$D$48,'Invoer Parameters'!$J$68),0)*-1</f>
        <v>0</v>
      </c>
      <c r="N61" s="32">
        <f>IF(N$48&gt;0,IPMT('Invoer Parameters'!$D$49,N$48,'Invoer Parameters'!$D$48,'Invoer Parameters'!$J$68),0)*-1</f>
        <v>0</v>
      </c>
      <c r="O61" s="32">
        <f>IF(O$48&gt;0,IPMT('Invoer Parameters'!$D$49,O$48,'Invoer Parameters'!$D$48,'Invoer Parameters'!$J$68),0)*-1</f>
        <v>0</v>
      </c>
      <c r="P61" s="32">
        <f>IF(P$48&gt;0,IPMT('Invoer Parameters'!$D$49,P$48,'Invoer Parameters'!$D$48,'Invoer Parameters'!$J$68),0)*-1</f>
        <v>0</v>
      </c>
      <c r="Q61" s="32">
        <f>IF(Q$48&gt;0,IPMT('Invoer Parameters'!$D$49,Q$48,'Invoer Parameters'!$D$48,'Invoer Parameters'!$J$68),0)*-1</f>
        <v>0</v>
      </c>
      <c r="R61" s="32">
        <f>IF(R$48&gt;0,IPMT('Invoer Parameters'!$D$49,R$48,'Invoer Parameters'!$D$48,'Invoer Parameters'!$J$68),0)*-1</f>
        <v>0</v>
      </c>
      <c r="S61" s="32">
        <f>IF(S$48&gt;0,IPMT('Invoer Parameters'!$D$49,S$48,'Invoer Parameters'!$D$48,'Invoer Parameters'!$J$68),0)*-1</f>
        <v>0</v>
      </c>
      <c r="T61" s="32">
        <f>IF(T$48&gt;0,IPMT('Invoer Parameters'!$D$49,T$48,'Invoer Parameters'!$D$48,'Invoer Parameters'!$J$68),0)*-1</f>
        <v>0</v>
      </c>
      <c r="U61" s="32">
        <f>IF(U$48&gt;0,IPMT('Invoer Parameters'!$D$49,U$48,'Invoer Parameters'!$D$48,'Invoer Parameters'!$J$68),0)*-1</f>
        <v>0</v>
      </c>
      <c r="V61" s="32">
        <f>IF(V$48&gt;0,IPMT('Invoer Parameters'!$D$49,V$48,'Invoer Parameters'!$D$48,'Invoer Parameters'!$J$68),0)*-1</f>
        <v>0</v>
      </c>
      <c r="W61" s="32">
        <f>IF(W$48&gt;0,IPMT('Invoer Parameters'!$D$49,W$48,'Invoer Parameters'!$D$48,'Invoer Parameters'!$J$68),0)*-1</f>
        <v>0</v>
      </c>
      <c r="X61" s="32">
        <f>IF(X$48&gt;0,IPMT('Invoer Parameters'!$D$49,X$48,'Invoer Parameters'!$D$48,'Invoer Parameters'!$J$68),0)*-1</f>
        <v>0</v>
      </c>
      <c r="Y61" s="32">
        <f>IF(Y$48&gt;0,IPMT('Invoer Parameters'!$D$49,Y$48,'Invoer Parameters'!$D$48,'Invoer Parameters'!$J$68),0)*-1</f>
        <v>0</v>
      </c>
      <c r="Z61" s="32">
        <f>IF(Z$48&gt;0,IPMT('Invoer Parameters'!$D$49,Z$48,'Invoer Parameters'!$D$48,'Invoer Parameters'!$J$68),0)*-1</f>
        <v>0</v>
      </c>
      <c r="AA61" s="32">
        <f>IF(AA$48&gt;0,IPMT('Invoer Parameters'!$D$49,AA$48,'Invoer Parameters'!$D$48,'Invoer Parameters'!$J$68),0)*-1</f>
        <v>0</v>
      </c>
      <c r="AB61" s="32">
        <f>IF(AB$48&gt;0,IPMT('Invoer Parameters'!$D$49,AB$48,'Invoer Parameters'!$D$48,'Invoer Parameters'!$J$68),0)*-1</f>
        <v>0</v>
      </c>
      <c r="AC61" s="32">
        <f>IF(AC$48&gt;0,IPMT('Invoer Parameters'!$D$49,AC$48,'Invoer Parameters'!$D$48,'Invoer Parameters'!$J$68),0)*-1</f>
        <v>0</v>
      </c>
      <c r="AD61" s="32">
        <f>IF(AD$48&gt;0,IPMT('Invoer Parameters'!$D$49,AD$48,'Invoer Parameters'!$D$48,'Invoer Parameters'!$J$68),0)*-1</f>
        <v>0</v>
      </c>
      <c r="AE61" s="32">
        <f>IF(AE$48&gt;0,IPMT('Invoer Parameters'!$D$49,AE$48,'Invoer Parameters'!$D$48,'Invoer Parameters'!$J$68),0)*-1</f>
        <v>0</v>
      </c>
      <c r="AF61" s="32">
        <f>IF(AF$48&gt;0,IPMT('Invoer Parameters'!$D$49,AF$48,'Invoer Parameters'!$D$48,'Invoer Parameters'!$J$68),0)*-1</f>
        <v>0</v>
      </c>
      <c r="AG61" s="32">
        <f>IF(AG$48&gt;0,IPMT('Invoer Parameters'!$D$49,AG$48,'Invoer Parameters'!$D$48,'Invoer Parameters'!$J$68),0)*-1</f>
        <v>0</v>
      </c>
      <c r="AH61" s="32">
        <f>IF(AH$48&gt;0,IPMT('Invoer Parameters'!$D$49,AH$48,'Invoer Parameters'!$D$48,'Invoer Parameters'!$J$68),0)*-1</f>
        <v>0</v>
      </c>
      <c r="AI61" s="32">
        <f>IF(AI$48&gt;0,IPMT('Invoer Parameters'!$D$49,AI$48,'Invoer Parameters'!$D$48,'Invoer Parameters'!$J$68),0)*-1</f>
        <v>0</v>
      </c>
      <c r="AJ61" s="32">
        <f>IF(AJ$48&gt;0,IPMT('Invoer Parameters'!$D$49,AJ$48,'Invoer Parameters'!$D$48,'Invoer Parameters'!$J$68),0)*-1</f>
        <v>0</v>
      </c>
      <c r="AK61" s="32">
        <f>IF(AK$48&gt;0,IPMT('Invoer Parameters'!$D$49,AK$48,'Invoer Parameters'!$D$48,'Invoer Parameters'!$J$68),0)*-1</f>
        <v>0</v>
      </c>
      <c r="AL61" s="32">
        <f>IF(AL$48&gt;0,IPMT('Invoer Parameters'!$D$49,AL$48,'Invoer Parameters'!$D$48,'Invoer Parameters'!$J$68),0)*-1</f>
        <v>0</v>
      </c>
      <c r="AM61" s="32">
        <f>IF(AM$48&gt;0,IPMT('Invoer Parameters'!$D$49,AM$48,'Invoer Parameters'!$D$48,'Invoer Parameters'!$J$68),0)*-1</f>
        <v>0</v>
      </c>
      <c r="AN61" s="32">
        <f>IF(AN$48&gt;0,IPMT('Invoer Parameters'!$D$49,AN$48,'Invoer Parameters'!$D$48,'Invoer Parameters'!$J$68),0)*-1</f>
        <v>0</v>
      </c>
      <c r="AO61" s="32">
        <f>IF(AO$48&gt;0,IPMT('Invoer Parameters'!$D$49,AO$48,'Invoer Parameters'!$D$48,'Invoer Parameters'!$J$68),0)*-1</f>
        <v>0</v>
      </c>
      <c r="AP61" s="32">
        <f>IF(AP$48&gt;0,IPMT('Invoer Parameters'!$D$49,AP$48,'Invoer Parameters'!$D$48,'Invoer Parameters'!$J$68),0)*-1</f>
        <v>0</v>
      </c>
      <c r="AQ61" s="32">
        <f>IF(AQ$48&gt;0,IPMT('Invoer Parameters'!$D$49,AQ$48,'Invoer Parameters'!$D$48,'Invoer Parameters'!$J$68),0)*-1</f>
        <v>0</v>
      </c>
      <c r="AR61" s="32">
        <f>IF(AR$48&gt;0,IPMT('Invoer Parameters'!$D$49,AR$48,'Invoer Parameters'!$D$48,'Invoer Parameters'!$J$68),0)*-1</f>
        <v>0</v>
      </c>
      <c r="AS61" s="32">
        <f>IF(AS$48&gt;0,IPMT('Invoer Parameters'!$D$49,AS$48,'Invoer Parameters'!$D$48,'Invoer Parameters'!$J$68),0)*-1</f>
        <v>0</v>
      </c>
    </row>
    <row r="62" spans="2:45" hidden="1">
      <c r="B62" s="31" t="s">
        <v>271</v>
      </c>
      <c r="C62" s="31" t="s">
        <v>286</v>
      </c>
      <c r="D62" s="31" t="s">
        <v>78</v>
      </c>
      <c r="E62" s="32">
        <f t="shared" si="175"/>
        <v>0</v>
      </c>
      <c r="F62" s="32">
        <f>IF(F$50&gt;0,IPMT('Invoer Parameters'!$D$49,F$50,'Invoer Parameters'!$D$48,'Invoer Parameters'!$J$69),0)*-1</f>
        <v>0</v>
      </c>
      <c r="G62" s="32">
        <f>IF(G$50&gt;0,IPMT('Invoer Parameters'!$D$49,G$50,'Invoer Parameters'!$D$48,'Invoer Parameters'!$J$69),0)*-1</f>
        <v>0</v>
      </c>
      <c r="H62" s="32">
        <f>IF(H$50&gt;0,IPMT('Invoer Parameters'!$D$49,H$50,'Invoer Parameters'!$D$48,'Invoer Parameters'!$J$69),0)*-1</f>
        <v>0</v>
      </c>
      <c r="I62" s="32">
        <f>IF(I$50&gt;0,IPMT('Invoer Parameters'!$D$49,I$50,'Invoer Parameters'!$D$48,'Invoer Parameters'!$J$69),0)*-1</f>
        <v>0</v>
      </c>
      <c r="J62" s="32">
        <f>IF(J$50&gt;0,IPMT('Invoer Parameters'!$D$49,J$50,'Invoer Parameters'!$D$48,'Invoer Parameters'!$J$69),0)*-1</f>
        <v>0</v>
      </c>
      <c r="K62" s="32">
        <f>IF(K$50&gt;0,IPMT('Invoer Parameters'!$D$49,K$50,'Invoer Parameters'!$D$48,'Invoer Parameters'!$J$69),0)*-1</f>
        <v>0</v>
      </c>
      <c r="L62" s="32">
        <f>IF(L$50&gt;0,IPMT('Invoer Parameters'!$D$49,L$50,'Invoer Parameters'!$D$48,'Invoer Parameters'!$J$69),0)*-1</f>
        <v>0</v>
      </c>
      <c r="M62" s="32">
        <f>IF(M$50&gt;0,IPMT('Invoer Parameters'!$D$49,M$50,'Invoer Parameters'!$D$48,'Invoer Parameters'!$J$69),0)*-1</f>
        <v>0</v>
      </c>
      <c r="N62" s="32">
        <f>IF(N$50&gt;0,IPMT('Invoer Parameters'!$D$49,N$50,'Invoer Parameters'!$D$48,'Invoer Parameters'!$J$69),0)*-1</f>
        <v>0</v>
      </c>
      <c r="O62" s="32">
        <f>IF(O$50&gt;0,IPMT('Invoer Parameters'!$D$49,O$50,'Invoer Parameters'!$D$48,'Invoer Parameters'!$J$69),0)*-1</f>
        <v>0</v>
      </c>
      <c r="P62" s="32">
        <f>IF(P$50&gt;0,IPMT('Invoer Parameters'!$D$49,P$50,'Invoer Parameters'!$D$48,'Invoer Parameters'!$J$69),0)*-1</f>
        <v>0</v>
      </c>
      <c r="Q62" s="32">
        <f>IF(Q$50&gt;0,IPMT('Invoer Parameters'!$D$49,Q$50,'Invoer Parameters'!$D$48,'Invoer Parameters'!$J$69),0)*-1</f>
        <v>0</v>
      </c>
      <c r="R62" s="32">
        <f>IF(R$50&gt;0,IPMT('Invoer Parameters'!$D$49,R$50,'Invoer Parameters'!$D$48,'Invoer Parameters'!$J$69),0)*-1</f>
        <v>0</v>
      </c>
      <c r="S62" s="32">
        <f>IF(S$50&gt;0,IPMT('Invoer Parameters'!$D$49,S$50,'Invoer Parameters'!$D$48,'Invoer Parameters'!$J$69),0)*-1</f>
        <v>0</v>
      </c>
      <c r="T62" s="32">
        <f>IF(T$50&gt;0,IPMT('Invoer Parameters'!$D$49,T$50,'Invoer Parameters'!$D$48,'Invoer Parameters'!$J$69),0)*-1</f>
        <v>0</v>
      </c>
      <c r="U62" s="32">
        <f>IF(U$50&gt;0,IPMT('Invoer Parameters'!$D$49,U$50,'Invoer Parameters'!$D$48,'Invoer Parameters'!$J$69),0)*-1</f>
        <v>0</v>
      </c>
      <c r="V62" s="32">
        <f>IF(V$50&gt;0,IPMT('Invoer Parameters'!$D$49,V$50,'Invoer Parameters'!$D$48,'Invoer Parameters'!$J$69),0)*-1</f>
        <v>0</v>
      </c>
      <c r="W62" s="32">
        <f>IF(W$50&gt;0,IPMT('Invoer Parameters'!$D$49,W$50,'Invoer Parameters'!$D$48,'Invoer Parameters'!$J$69),0)*-1</f>
        <v>0</v>
      </c>
      <c r="X62" s="32">
        <f>IF(X$50&gt;0,IPMT('Invoer Parameters'!$D$49,X$50,'Invoer Parameters'!$D$48,'Invoer Parameters'!$J$69),0)*-1</f>
        <v>0</v>
      </c>
      <c r="Y62" s="32">
        <f>IF(Y$50&gt;0,IPMT('Invoer Parameters'!$D$49,Y$50,'Invoer Parameters'!$D$48,'Invoer Parameters'!$J$69),0)*-1</f>
        <v>0</v>
      </c>
      <c r="Z62" s="32">
        <f>IF(Z$50&gt;0,IPMT('Invoer Parameters'!$D$49,Z$50,'Invoer Parameters'!$D$48,'Invoer Parameters'!$J$69),0)*-1</f>
        <v>0</v>
      </c>
      <c r="AA62" s="32">
        <f>IF(AA$50&gt;0,IPMT('Invoer Parameters'!$D$49,AA$50,'Invoer Parameters'!$D$48,'Invoer Parameters'!$J$69),0)*-1</f>
        <v>0</v>
      </c>
      <c r="AB62" s="32">
        <f>IF(AB$50&gt;0,IPMT('Invoer Parameters'!$D$49,AB$50,'Invoer Parameters'!$D$48,'Invoer Parameters'!$J$69),0)*-1</f>
        <v>0</v>
      </c>
      <c r="AC62" s="32">
        <f>IF(AC$50&gt;0,IPMT('Invoer Parameters'!$D$49,AC$50,'Invoer Parameters'!$D$48,'Invoer Parameters'!$J$69),0)*-1</f>
        <v>0</v>
      </c>
      <c r="AD62" s="32">
        <f>IF(AD$50&gt;0,IPMT('Invoer Parameters'!$D$49,AD$50,'Invoer Parameters'!$D$48,'Invoer Parameters'!$J$69),0)*-1</f>
        <v>0</v>
      </c>
      <c r="AE62" s="32">
        <f>IF(AE$50&gt;0,IPMT('Invoer Parameters'!$D$49,AE$50,'Invoer Parameters'!$D$48,'Invoer Parameters'!$J$69),0)*-1</f>
        <v>0</v>
      </c>
      <c r="AF62" s="32">
        <f>IF(AF$50&gt;0,IPMT('Invoer Parameters'!$D$49,AF$50,'Invoer Parameters'!$D$48,'Invoer Parameters'!$J$69),0)*-1</f>
        <v>0</v>
      </c>
      <c r="AG62" s="32">
        <f>IF(AG$50&gt;0,IPMT('Invoer Parameters'!$D$49,AG$50,'Invoer Parameters'!$D$48,'Invoer Parameters'!$J$69),0)*-1</f>
        <v>0</v>
      </c>
      <c r="AH62" s="32">
        <f>IF(AH$50&gt;0,IPMT('Invoer Parameters'!$D$49,AH$50,'Invoer Parameters'!$D$48,'Invoer Parameters'!$J$69),0)*-1</f>
        <v>0</v>
      </c>
      <c r="AI62" s="32">
        <f>IF(AI$50&gt;0,IPMT('Invoer Parameters'!$D$49,AI$50,'Invoer Parameters'!$D$48,'Invoer Parameters'!$J$69),0)*-1</f>
        <v>0</v>
      </c>
      <c r="AJ62" s="32">
        <f>IF(AJ$50&gt;0,IPMT('Invoer Parameters'!$D$49,AJ$50,'Invoer Parameters'!$D$48,'Invoer Parameters'!$J$69),0)*-1</f>
        <v>0</v>
      </c>
      <c r="AK62" s="32">
        <f>IF(AK$50&gt;0,IPMT('Invoer Parameters'!$D$49,AK$50,'Invoer Parameters'!$D$48,'Invoer Parameters'!$J$69),0)*-1</f>
        <v>0</v>
      </c>
      <c r="AL62" s="32">
        <f>IF(AL$50&gt;0,IPMT('Invoer Parameters'!$D$49,AL$50,'Invoer Parameters'!$D$48,'Invoer Parameters'!$J$69),0)*-1</f>
        <v>0</v>
      </c>
      <c r="AM62" s="32">
        <f>IF(AM$50&gt;0,IPMT('Invoer Parameters'!$D$49,AM$50,'Invoer Parameters'!$D$48,'Invoer Parameters'!$J$69),0)*-1</f>
        <v>0</v>
      </c>
      <c r="AN62" s="32">
        <f>IF(AN$50&gt;0,IPMT('Invoer Parameters'!$D$49,AN$50,'Invoer Parameters'!$D$48,'Invoer Parameters'!$J$69),0)*-1</f>
        <v>0</v>
      </c>
      <c r="AO62" s="32">
        <f>IF(AO$50&gt;0,IPMT('Invoer Parameters'!$D$49,AO$50,'Invoer Parameters'!$D$48,'Invoer Parameters'!$J$69),0)*-1</f>
        <v>0</v>
      </c>
      <c r="AP62" s="32">
        <f>IF(AP$50&gt;0,IPMT('Invoer Parameters'!$D$49,AP$50,'Invoer Parameters'!$D$48,'Invoer Parameters'!$J$69),0)*-1</f>
        <v>0</v>
      </c>
      <c r="AQ62" s="32">
        <f>IF(AQ$50&gt;0,IPMT('Invoer Parameters'!$D$49,AQ$50,'Invoer Parameters'!$D$48,'Invoer Parameters'!$J$69),0)*-1</f>
        <v>0</v>
      </c>
      <c r="AR62" s="32">
        <f>IF(AR$50&gt;0,IPMT('Invoer Parameters'!$D$49,AR$50,'Invoer Parameters'!$D$48,'Invoer Parameters'!$J$69),0)*-1</f>
        <v>0</v>
      </c>
      <c r="AS62" s="32">
        <f>IF(AS$50&gt;0,IPMT('Invoer Parameters'!$D$49,AS$50,'Invoer Parameters'!$D$48,'Invoer Parameters'!$J$69),0)*-1</f>
        <v>0</v>
      </c>
    </row>
    <row r="63" spans="2:45" hidden="1">
      <c r="B63" s="31" t="s">
        <v>271</v>
      </c>
      <c r="C63" s="31" t="s">
        <v>287</v>
      </c>
      <c r="D63" s="31" t="s">
        <v>78</v>
      </c>
      <c r="E63" s="32">
        <f t="shared" si="175"/>
        <v>0</v>
      </c>
      <c r="F63" s="32">
        <f>IF(F$52&gt;0,IPMT('Invoer Parameters'!$D$49,F$52,'Invoer Parameters'!$D$48,'Invoer Parameters'!$J$70),0)*-1</f>
        <v>0</v>
      </c>
      <c r="G63" s="32">
        <f>IF(G$52&gt;0,IPMT('Invoer Parameters'!$D$49,G$52,'Invoer Parameters'!$D$48,'Invoer Parameters'!$J$70),0)*-1</f>
        <v>0</v>
      </c>
      <c r="H63" s="32">
        <f>IF(H$52&gt;0,IPMT('Invoer Parameters'!$D$49,H$52,'Invoer Parameters'!$D$48,'Invoer Parameters'!$J$70),0)*-1</f>
        <v>0</v>
      </c>
      <c r="I63" s="32">
        <f>IF(I$52&gt;0,IPMT('Invoer Parameters'!$D$49,I$52,'Invoer Parameters'!$D$48,'Invoer Parameters'!$J$70),0)*-1</f>
        <v>0</v>
      </c>
      <c r="J63" s="32">
        <f>IF(J$52&gt;0,IPMT('Invoer Parameters'!$D$49,J$52,'Invoer Parameters'!$D$48,'Invoer Parameters'!$J$70),0)*-1</f>
        <v>0</v>
      </c>
      <c r="K63" s="32">
        <f>IF(K$52&gt;0,IPMT('Invoer Parameters'!$D$49,K$52,'Invoer Parameters'!$D$48,'Invoer Parameters'!$J$70),0)*-1</f>
        <v>0</v>
      </c>
      <c r="L63" s="32">
        <f>IF(L$52&gt;0,IPMT('Invoer Parameters'!$D$49,L$52,'Invoer Parameters'!$D$48,'Invoer Parameters'!$J$70),0)*-1</f>
        <v>0</v>
      </c>
      <c r="M63" s="32">
        <f>IF(M$52&gt;0,IPMT('Invoer Parameters'!$D$49,M$52,'Invoer Parameters'!$D$48,'Invoer Parameters'!$J$70),0)*-1</f>
        <v>0</v>
      </c>
      <c r="N63" s="32">
        <f>IF(N$52&gt;0,IPMT('Invoer Parameters'!$D$49,N$52,'Invoer Parameters'!$D$48,'Invoer Parameters'!$J$70),0)*-1</f>
        <v>0</v>
      </c>
      <c r="O63" s="32">
        <f>IF(O$52&gt;0,IPMT('Invoer Parameters'!$D$49,O$52,'Invoer Parameters'!$D$48,'Invoer Parameters'!$J$70),0)*-1</f>
        <v>0</v>
      </c>
      <c r="P63" s="32">
        <f>IF(P$52&gt;0,IPMT('Invoer Parameters'!$D$49,P$52,'Invoer Parameters'!$D$48,'Invoer Parameters'!$J$70),0)*-1</f>
        <v>0</v>
      </c>
      <c r="Q63" s="32">
        <f>IF(Q$52&gt;0,IPMT('Invoer Parameters'!$D$49,Q$52,'Invoer Parameters'!$D$48,'Invoer Parameters'!$J$70),0)*-1</f>
        <v>0</v>
      </c>
      <c r="R63" s="32">
        <f>IF(R$52&gt;0,IPMT('Invoer Parameters'!$D$49,R$52,'Invoer Parameters'!$D$48,'Invoer Parameters'!$J$70),0)*-1</f>
        <v>0</v>
      </c>
      <c r="S63" s="32">
        <f>IF(S$52&gt;0,IPMT('Invoer Parameters'!$D$49,S$52,'Invoer Parameters'!$D$48,'Invoer Parameters'!$J$70),0)*-1</f>
        <v>0</v>
      </c>
      <c r="T63" s="32">
        <f>IF(T$52&gt;0,IPMT('Invoer Parameters'!$D$49,T$52,'Invoer Parameters'!$D$48,'Invoer Parameters'!$J$70),0)*-1</f>
        <v>0</v>
      </c>
      <c r="U63" s="32">
        <f>IF(U$52&gt;0,IPMT('Invoer Parameters'!$D$49,U$52,'Invoer Parameters'!$D$48,'Invoer Parameters'!$J$70),0)*-1</f>
        <v>0</v>
      </c>
      <c r="V63" s="32">
        <f>IF(V$52&gt;0,IPMT('Invoer Parameters'!$D$49,V$52,'Invoer Parameters'!$D$48,'Invoer Parameters'!$J$70),0)*-1</f>
        <v>0</v>
      </c>
      <c r="W63" s="32">
        <f>IF(W$52&gt;0,IPMT('Invoer Parameters'!$D$49,W$52,'Invoer Parameters'!$D$48,'Invoer Parameters'!$J$70),0)*-1</f>
        <v>0</v>
      </c>
      <c r="X63" s="32">
        <f>IF(X$52&gt;0,IPMT('Invoer Parameters'!$D$49,X$52,'Invoer Parameters'!$D$48,'Invoer Parameters'!$J$70),0)*-1</f>
        <v>0</v>
      </c>
      <c r="Y63" s="32">
        <f>IF(Y$52&gt;0,IPMT('Invoer Parameters'!$D$49,Y$52,'Invoer Parameters'!$D$48,'Invoer Parameters'!$J$70),0)*-1</f>
        <v>0</v>
      </c>
      <c r="Z63" s="32">
        <f>IF(Z$52&gt;0,IPMT('Invoer Parameters'!$D$49,Z$52,'Invoer Parameters'!$D$48,'Invoer Parameters'!$J$70),0)*-1</f>
        <v>0</v>
      </c>
      <c r="AA63" s="32">
        <f>IF(AA$52&gt;0,IPMT('Invoer Parameters'!$D$49,AA$52,'Invoer Parameters'!$D$48,'Invoer Parameters'!$J$70),0)*-1</f>
        <v>0</v>
      </c>
      <c r="AB63" s="32">
        <f>IF(AB$52&gt;0,IPMT('Invoer Parameters'!$D$49,AB$52,'Invoer Parameters'!$D$48,'Invoer Parameters'!$J$70),0)*-1</f>
        <v>0</v>
      </c>
      <c r="AC63" s="32">
        <f>IF(AC$52&gt;0,IPMT('Invoer Parameters'!$D$49,AC$52,'Invoer Parameters'!$D$48,'Invoer Parameters'!$J$70),0)*-1</f>
        <v>0</v>
      </c>
      <c r="AD63" s="32">
        <f>IF(AD$52&gt;0,IPMT('Invoer Parameters'!$D$49,AD$52,'Invoer Parameters'!$D$48,'Invoer Parameters'!$J$70),0)*-1</f>
        <v>0</v>
      </c>
      <c r="AE63" s="32">
        <f>IF(AE$52&gt;0,IPMT('Invoer Parameters'!$D$49,AE$52,'Invoer Parameters'!$D$48,'Invoer Parameters'!$J$70),0)*-1</f>
        <v>0</v>
      </c>
      <c r="AF63" s="32">
        <f>IF(AF$52&gt;0,IPMT('Invoer Parameters'!$D$49,AF$52,'Invoer Parameters'!$D$48,'Invoer Parameters'!$J$70),0)*-1</f>
        <v>0</v>
      </c>
      <c r="AG63" s="32">
        <f>IF(AG$52&gt;0,IPMT('Invoer Parameters'!$D$49,AG$52,'Invoer Parameters'!$D$48,'Invoer Parameters'!$J$70),0)*-1</f>
        <v>0</v>
      </c>
      <c r="AH63" s="32">
        <f>IF(AH$52&gt;0,IPMT('Invoer Parameters'!$D$49,AH$52,'Invoer Parameters'!$D$48,'Invoer Parameters'!$J$70),0)*-1</f>
        <v>0</v>
      </c>
      <c r="AI63" s="32">
        <f>IF(AI$52&gt;0,IPMT('Invoer Parameters'!$D$49,AI$52,'Invoer Parameters'!$D$48,'Invoer Parameters'!$J$70),0)*-1</f>
        <v>0</v>
      </c>
      <c r="AJ63" s="32">
        <f>IF(AJ$52&gt;0,IPMT('Invoer Parameters'!$D$49,AJ$52,'Invoer Parameters'!$D$48,'Invoer Parameters'!$J$70),0)*-1</f>
        <v>0</v>
      </c>
      <c r="AK63" s="32">
        <f>IF(AK$52&gt;0,IPMT('Invoer Parameters'!$D$49,AK$52,'Invoer Parameters'!$D$48,'Invoer Parameters'!$J$70),0)*-1</f>
        <v>0</v>
      </c>
      <c r="AL63" s="32">
        <f>IF(AL$52&gt;0,IPMT('Invoer Parameters'!$D$49,AL$52,'Invoer Parameters'!$D$48,'Invoer Parameters'!$J$70),0)*-1</f>
        <v>0</v>
      </c>
      <c r="AM63" s="32">
        <f>IF(AM$52&gt;0,IPMT('Invoer Parameters'!$D$49,AM$52,'Invoer Parameters'!$D$48,'Invoer Parameters'!$J$70),0)*-1</f>
        <v>0</v>
      </c>
      <c r="AN63" s="32">
        <f>IF(AN$52&gt;0,IPMT('Invoer Parameters'!$D$49,AN$52,'Invoer Parameters'!$D$48,'Invoer Parameters'!$J$70),0)*-1</f>
        <v>0</v>
      </c>
      <c r="AO63" s="32">
        <f>IF(AO$52&gt;0,IPMT('Invoer Parameters'!$D$49,AO$52,'Invoer Parameters'!$D$48,'Invoer Parameters'!$J$70),0)*-1</f>
        <v>0</v>
      </c>
      <c r="AP63" s="32">
        <f>IF(AP$52&gt;0,IPMT('Invoer Parameters'!$D$49,AP$52,'Invoer Parameters'!$D$48,'Invoer Parameters'!$J$70),0)*-1</f>
        <v>0</v>
      </c>
      <c r="AQ63" s="32">
        <f>IF(AQ$52&gt;0,IPMT('Invoer Parameters'!$D$49,AQ$52,'Invoer Parameters'!$D$48,'Invoer Parameters'!$J$70),0)*-1</f>
        <v>0</v>
      </c>
      <c r="AR63" s="32">
        <f>IF(AR$52&gt;0,IPMT('Invoer Parameters'!$D$49,AR$52,'Invoer Parameters'!$D$48,'Invoer Parameters'!$J$70),0)*-1</f>
        <v>0</v>
      </c>
      <c r="AS63" s="32">
        <f>IF(AS$52&gt;0,IPMT('Invoer Parameters'!$D$49,AS$52,'Invoer Parameters'!$D$48,'Invoer Parameters'!$J$70),0)*-1</f>
        <v>0</v>
      </c>
    </row>
    <row r="64" spans="2:45" hidden="1">
      <c r="B64" s="33" t="s">
        <v>271</v>
      </c>
      <c r="C64" s="33" t="s">
        <v>288</v>
      </c>
      <c r="D64" s="33" t="s">
        <v>78</v>
      </c>
      <c r="E64" s="34">
        <f t="shared" si="175"/>
        <v>0</v>
      </c>
      <c r="F64" s="34">
        <f>IF(F$44&gt;0,'Invoer Parameters'!$J$66/'Invoer Parameters'!$D$48,0)</f>
        <v>0</v>
      </c>
      <c r="G64" s="34">
        <f>IF(G$44&gt;0,'Invoer Parameters'!$J$66/'Invoer Parameters'!$D$48,0)</f>
        <v>0</v>
      </c>
      <c r="H64" s="34">
        <f>IF(H$44&gt;0,'Invoer Parameters'!$J$66/'Invoer Parameters'!$D$48,0)</f>
        <v>0</v>
      </c>
      <c r="I64" s="34">
        <f>IF(I$44&gt;0,'Invoer Parameters'!$J$66/'Invoer Parameters'!$D$48,0)</f>
        <v>0</v>
      </c>
      <c r="J64" s="34">
        <f>IF(J$44&gt;0,'Invoer Parameters'!$J$66/'Invoer Parameters'!$D$48,0)</f>
        <v>0</v>
      </c>
      <c r="K64" s="34">
        <f>IF(K$44&gt;0,'Invoer Parameters'!$J$66/'Invoer Parameters'!$D$48,0)</f>
        <v>0</v>
      </c>
      <c r="L64" s="34">
        <f>IF(L$44&gt;0,'Invoer Parameters'!$J$66/'Invoer Parameters'!$D$48,0)</f>
        <v>0</v>
      </c>
      <c r="M64" s="34">
        <f>IF(M$44&gt;0,'Invoer Parameters'!$J$66/'Invoer Parameters'!$D$48,0)</f>
        <v>0</v>
      </c>
      <c r="N64" s="34">
        <f>IF(N$44&gt;0,'Invoer Parameters'!$J$66/'Invoer Parameters'!$D$48,0)</f>
        <v>0</v>
      </c>
      <c r="O64" s="34">
        <f>IF(O$44&gt;0,'Invoer Parameters'!$J$66/'Invoer Parameters'!$D$48,0)</f>
        <v>0</v>
      </c>
      <c r="P64" s="34">
        <f>IF(P$44&gt;0,'Invoer Parameters'!$J$66/'Invoer Parameters'!$D$48,0)</f>
        <v>0</v>
      </c>
      <c r="Q64" s="34">
        <f>IF(Q$44&gt;0,'Invoer Parameters'!$J$66/'Invoer Parameters'!$D$48,0)</f>
        <v>0</v>
      </c>
      <c r="R64" s="34">
        <f>IF(R$44&gt;0,'Invoer Parameters'!$J$66/'Invoer Parameters'!$D$48,0)</f>
        <v>0</v>
      </c>
      <c r="S64" s="34">
        <f>IF(S$44&gt;0,'Invoer Parameters'!$J$66/'Invoer Parameters'!$D$48,0)</f>
        <v>0</v>
      </c>
      <c r="T64" s="34">
        <f>IF(T$44&gt;0,'Invoer Parameters'!$J$66/'Invoer Parameters'!$D$48,0)</f>
        <v>0</v>
      </c>
      <c r="U64" s="34">
        <f>IF(U$44&gt;0,'Invoer Parameters'!$J$66/'Invoer Parameters'!$D$48,0)</f>
        <v>0</v>
      </c>
      <c r="V64" s="34">
        <f>IF(V$44&gt;0,'Invoer Parameters'!$J$66/'Invoer Parameters'!$D$48,0)</f>
        <v>0</v>
      </c>
      <c r="W64" s="34">
        <f>IF(W$44&gt;0,'Invoer Parameters'!$J$66/'Invoer Parameters'!$D$48,0)</f>
        <v>0</v>
      </c>
      <c r="X64" s="34">
        <f>IF(X$44&gt;0,'Invoer Parameters'!$J$66/'Invoer Parameters'!$D$48,0)</f>
        <v>0</v>
      </c>
      <c r="Y64" s="34">
        <f>IF(Y$44&gt;0,'Invoer Parameters'!$J$66/'Invoer Parameters'!$D$48,0)</f>
        <v>0</v>
      </c>
      <c r="Z64" s="34">
        <f>IF(Z$44&gt;0,'Invoer Parameters'!$J$66/'Invoer Parameters'!$D$48,0)</f>
        <v>0</v>
      </c>
      <c r="AA64" s="34">
        <f>IF(AA$44&gt;0,'Invoer Parameters'!$J$66/'Invoer Parameters'!$D$48,0)</f>
        <v>0</v>
      </c>
      <c r="AB64" s="34">
        <f>IF(AB$44&gt;0,'Invoer Parameters'!$J$66/'Invoer Parameters'!$D$48,0)</f>
        <v>0</v>
      </c>
      <c r="AC64" s="34">
        <f>IF(AC$44&gt;0,'Invoer Parameters'!$J$66/'Invoer Parameters'!$D$48,0)</f>
        <v>0</v>
      </c>
      <c r="AD64" s="34">
        <f>IF(AD$44&gt;0,'Invoer Parameters'!$J$66/'Invoer Parameters'!$D$48,0)</f>
        <v>0</v>
      </c>
      <c r="AE64" s="34">
        <f>IF(AE$44&gt;0,'Invoer Parameters'!$J$66/'Invoer Parameters'!$D$48,0)</f>
        <v>0</v>
      </c>
      <c r="AF64" s="34">
        <f>IF(AF$44&gt;0,'Invoer Parameters'!$J$66/'Invoer Parameters'!$D$48,0)</f>
        <v>0</v>
      </c>
      <c r="AG64" s="34">
        <f>IF(AG$44&gt;0,'Invoer Parameters'!$J$66/'Invoer Parameters'!$D$48,0)</f>
        <v>0</v>
      </c>
      <c r="AH64" s="34">
        <f>IF(AH$44&gt;0,'Invoer Parameters'!$J$66/'Invoer Parameters'!$D$48,0)</f>
        <v>0</v>
      </c>
      <c r="AI64" s="34">
        <f>IF(AI$44&gt;0,'Invoer Parameters'!$J$66/'Invoer Parameters'!$D$48,0)</f>
        <v>0</v>
      </c>
      <c r="AJ64" s="34">
        <f>IF(AJ$44&gt;0,'Invoer Parameters'!$J$66/'Invoer Parameters'!$D$48,0)</f>
        <v>0</v>
      </c>
      <c r="AK64" s="34">
        <f>IF(AK$44&gt;0,'Invoer Parameters'!$J$66/'Invoer Parameters'!$D$48,0)</f>
        <v>0</v>
      </c>
      <c r="AL64" s="34">
        <f>IF(AL$44&gt;0,'Invoer Parameters'!$J$66/'Invoer Parameters'!$D$48,0)</f>
        <v>0</v>
      </c>
      <c r="AM64" s="34">
        <f>IF(AM$44&gt;0,'Invoer Parameters'!$J$66/'Invoer Parameters'!$D$48,0)</f>
        <v>0</v>
      </c>
      <c r="AN64" s="34">
        <f>IF(AN$44&gt;0,'Invoer Parameters'!$J$66/'Invoer Parameters'!$D$48,0)</f>
        <v>0</v>
      </c>
      <c r="AO64" s="34">
        <f>IF(AO$44&gt;0,'Invoer Parameters'!$J$66/'Invoer Parameters'!$D$48,0)</f>
        <v>0</v>
      </c>
      <c r="AP64" s="34">
        <f>IF(AP$44&gt;0,'Invoer Parameters'!$J$66/'Invoer Parameters'!$D$48,0)</f>
        <v>0</v>
      </c>
      <c r="AQ64" s="34">
        <f>IF(AQ$44&gt;0,'Invoer Parameters'!$J$66/'Invoer Parameters'!$D$48,0)</f>
        <v>0</v>
      </c>
      <c r="AR64" s="34">
        <f>IF(AR$44&gt;0,'Invoer Parameters'!$J$66/'Invoer Parameters'!$D$48,0)</f>
        <v>0</v>
      </c>
      <c r="AS64" s="34">
        <f>IF(AS$44&gt;0,'Invoer Parameters'!$J$66/'Invoer Parameters'!$D$48,0)</f>
        <v>0</v>
      </c>
    </row>
    <row r="65" spans="2:45" hidden="1">
      <c r="B65" s="33" t="s">
        <v>271</v>
      </c>
      <c r="C65" s="33" t="s">
        <v>289</v>
      </c>
      <c r="D65" s="33" t="s">
        <v>78</v>
      </c>
      <c r="E65" s="34">
        <f t="shared" si="175"/>
        <v>0</v>
      </c>
      <c r="F65" s="34">
        <f>IF(F$46&gt;0,'Invoer Parameters'!$J$67/'Invoer Parameters'!$D$48,0)</f>
        <v>0</v>
      </c>
      <c r="G65" s="34">
        <f>IF(G$46&gt;0,'Invoer Parameters'!$J$67/'Invoer Parameters'!$D$48,0)</f>
        <v>0</v>
      </c>
      <c r="H65" s="34">
        <f>IF(H$46&gt;0,'Invoer Parameters'!$J$67/'Invoer Parameters'!$D$48,0)</f>
        <v>0</v>
      </c>
      <c r="I65" s="34">
        <f>IF(I$46&gt;0,'Invoer Parameters'!$J$67/'Invoer Parameters'!$D$48,0)</f>
        <v>0</v>
      </c>
      <c r="J65" s="34">
        <f>IF(J$46&gt;0,'Invoer Parameters'!$J$67/'Invoer Parameters'!$D$48,0)</f>
        <v>0</v>
      </c>
      <c r="K65" s="34">
        <f>IF(K$46&gt;0,'Invoer Parameters'!$J$67/'Invoer Parameters'!$D$48,0)</f>
        <v>0</v>
      </c>
      <c r="L65" s="34">
        <f>IF(L$46&gt;0,'Invoer Parameters'!$J$67/'Invoer Parameters'!$D$48,0)</f>
        <v>0</v>
      </c>
      <c r="M65" s="34">
        <f>IF(M$46&gt;0,'Invoer Parameters'!$J$67/'Invoer Parameters'!$D$48,0)</f>
        <v>0</v>
      </c>
      <c r="N65" s="34">
        <f>IF(N$46&gt;0,'Invoer Parameters'!$J$67/'Invoer Parameters'!$D$48,0)</f>
        <v>0</v>
      </c>
      <c r="O65" s="34">
        <f>IF(O$46&gt;0,'Invoer Parameters'!$J$67/'Invoer Parameters'!$D$48,0)</f>
        <v>0</v>
      </c>
      <c r="P65" s="34">
        <f>IF(P$46&gt;0,'Invoer Parameters'!$J$67/'Invoer Parameters'!$D$48,0)</f>
        <v>0</v>
      </c>
      <c r="Q65" s="34">
        <f>IF(Q$46&gt;0,'Invoer Parameters'!$J$67/'Invoer Parameters'!$D$48,0)</f>
        <v>0</v>
      </c>
      <c r="R65" s="34">
        <f>IF(R$46&gt;0,'Invoer Parameters'!$J$67/'Invoer Parameters'!$D$48,0)</f>
        <v>0</v>
      </c>
      <c r="S65" s="34">
        <f>IF(S$46&gt;0,'Invoer Parameters'!$J$67/'Invoer Parameters'!$D$48,0)</f>
        <v>0</v>
      </c>
      <c r="T65" s="34">
        <f>IF(T$46&gt;0,'Invoer Parameters'!$J$67/'Invoer Parameters'!$D$48,0)</f>
        <v>0</v>
      </c>
      <c r="U65" s="34">
        <f>IF(U$46&gt;0,'Invoer Parameters'!$J$67/'Invoer Parameters'!$D$48,0)</f>
        <v>0</v>
      </c>
      <c r="V65" s="34">
        <f>IF(V$46&gt;0,'Invoer Parameters'!$J$67/'Invoer Parameters'!$D$48,0)</f>
        <v>0</v>
      </c>
      <c r="W65" s="34">
        <f>IF(W$46&gt;0,'Invoer Parameters'!$J$67/'Invoer Parameters'!$D$48,0)</f>
        <v>0</v>
      </c>
      <c r="X65" s="34">
        <f>IF(X$46&gt;0,'Invoer Parameters'!$J$67/'Invoer Parameters'!$D$48,0)</f>
        <v>0</v>
      </c>
      <c r="Y65" s="34">
        <f>IF(Y$46&gt;0,'Invoer Parameters'!$J$67/'Invoer Parameters'!$D$48,0)</f>
        <v>0</v>
      </c>
      <c r="Z65" s="34">
        <f>IF(Z$46&gt;0,'Invoer Parameters'!$J$67/'Invoer Parameters'!$D$48,0)</f>
        <v>0</v>
      </c>
      <c r="AA65" s="34">
        <f>IF(AA$46&gt;0,'Invoer Parameters'!$J$67/'Invoer Parameters'!$D$48,0)</f>
        <v>0</v>
      </c>
      <c r="AB65" s="34">
        <f>IF(AB$46&gt;0,'Invoer Parameters'!$J$67/'Invoer Parameters'!$D$48,0)</f>
        <v>0</v>
      </c>
      <c r="AC65" s="34">
        <f>IF(AC$46&gt;0,'Invoer Parameters'!$J$67/'Invoer Parameters'!$D$48,0)</f>
        <v>0</v>
      </c>
      <c r="AD65" s="34">
        <f>IF(AD$46&gt;0,'Invoer Parameters'!$J$67/'Invoer Parameters'!$D$48,0)</f>
        <v>0</v>
      </c>
      <c r="AE65" s="34">
        <f>IF(AE$46&gt;0,'Invoer Parameters'!$J$67/'Invoer Parameters'!$D$48,0)</f>
        <v>0</v>
      </c>
      <c r="AF65" s="34">
        <f>IF(AF$46&gt;0,'Invoer Parameters'!$J$67/'Invoer Parameters'!$D$48,0)</f>
        <v>0</v>
      </c>
      <c r="AG65" s="34">
        <f>IF(AG$46&gt;0,'Invoer Parameters'!$J$67/'Invoer Parameters'!$D$48,0)</f>
        <v>0</v>
      </c>
      <c r="AH65" s="34">
        <f>IF(AH$46&gt;0,'Invoer Parameters'!$J$67/'Invoer Parameters'!$D$48,0)</f>
        <v>0</v>
      </c>
      <c r="AI65" s="34">
        <f>IF(AI$46&gt;0,'Invoer Parameters'!$J$67/'Invoer Parameters'!$D$48,0)</f>
        <v>0</v>
      </c>
      <c r="AJ65" s="34">
        <f>IF(AJ$46&gt;0,'Invoer Parameters'!$J$67/'Invoer Parameters'!$D$48,0)</f>
        <v>0</v>
      </c>
      <c r="AK65" s="34">
        <f>IF(AK$46&gt;0,'Invoer Parameters'!$J$67/'Invoer Parameters'!$D$48,0)</f>
        <v>0</v>
      </c>
      <c r="AL65" s="34">
        <f>IF(AL$46&gt;0,'Invoer Parameters'!$J$67/'Invoer Parameters'!$D$48,0)</f>
        <v>0</v>
      </c>
      <c r="AM65" s="34">
        <f>IF(AM$46&gt;0,'Invoer Parameters'!$J$67/'Invoer Parameters'!$D$48,0)</f>
        <v>0</v>
      </c>
      <c r="AN65" s="34">
        <f>IF(AN$46&gt;0,'Invoer Parameters'!$J$67/'Invoer Parameters'!$D$48,0)</f>
        <v>0</v>
      </c>
      <c r="AO65" s="34">
        <f>IF(AO$46&gt;0,'Invoer Parameters'!$J$67/'Invoer Parameters'!$D$48,0)</f>
        <v>0</v>
      </c>
      <c r="AP65" s="34">
        <f>IF(AP$46&gt;0,'Invoer Parameters'!$J$67/'Invoer Parameters'!$D$48,0)</f>
        <v>0</v>
      </c>
      <c r="AQ65" s="34">
        <f>IF(AQ$46&gt;0,'Invoer Parameters'!$J$67/'Invoer Parameters'!$D$48,0)</f>
        <v>0</v>
      </c>
      <c r="AR65" s="34">
        <f>IF(AR$46&gt;0,'Invoer Parameters'!$J$67/'Invoer Parameters'!$D$48,0)</f>
        <v>0</v>
      </c>
      <c r="AS65" s="34">
        <f>IF(AS$46&gt;0,'Invoer Parameters'!$J$67/'Invoer Parameters'!$D$48,0)</f>
        <v>0</v>
      </c>
    </row>
    <row r="66" spans="2:45" hidden="1">
      <c r="B66" s="33" t="s">
        <v>271</v>
      </c>
      <c r="C66" s="33" t="s">
        <v>290</v>
      </c>
      <c r="D66" s="33" t="s">
        <v>78</v>
      </c>
      <c r="E66" s="34">
        <f t="shared" si="175"/>
        <v>0</v>
      </c>
      <c r="F66" s="34">
        <f>IF(F$48&gt;0,'Invoer Parameters'!$J$68/'Invoer Parameters'!$D$48,0)</f>
        <v>0</v>
      </c>
      <c r="G66" s="34">
        <f>IF(G$48&gt;0,'Invoer Parameters'!$J$68/'Invoer Parameters'!$D$48,0)</f>
        <v>0</v>
      </c>
      <c r="H66" s="34">
        <f>IF(H$48&gt;0,'Invoer Parameters'!$J$68/'Invoer Parameters'!$D$48,0)</f>
        <v>0</v>
      </c>
      <c r="I66" s="34">
        <f>IF(I$48&gt;0,'Invoer Parameters'!$J$68/'Invoer Parameters'!$D$48,0)</f>
        <v>0</v>
      </c>
      <c r="J66" s="34">
        <f>IF(J$48&gt;0,'Invoer Parameters'!$J$68/'Invoer Parameters'!$D$48,0)</f>
        <v>0</v>
      </c>
      <c r="K66" s="34">
        <f>IF(K$48&gt;0,'Invoer Parameters'!$J$68/'Invoer Parameters'!$D$48,0)</f>
        <v>0</v>
      </c>
      <c r="L66" s="34">
        <f>IF(L$48&gt;0,'Invoer Parameters'!$J$68/'Invoer Parameters'!$D$48,0)</f>
        <v>0</v>
      </c>
      <c r="M66" s="34">
        <f>IF(M$48&gt;0,'Invoer Parameters'!$J$68/'Invoer Parameters'!$D$48,0)</f>
        <v>0</v>
      </c>
      <c r="N66" s="34">
        <f>IF(N$48&gt;0,'Invoer Parameters'!$J$68/'Invoer Parameters'!$D$48,0)</f>
        <v>0</v>
      </c>
      <c r="O66" s="34">
        <f>IF(O$48&gt;0,'Invoer Parameters'!$J$68/'Invoer Parameters'!$D$48,0)</f>
        <v>0</v>
      </c>
      <c r="P66" s="34">
        <f>IF(P$48&gt;0,'Invoer Parameters'!$J$68/'Invoer Parameters'!$D$48,0)</f>
        <v>0</v>
      </c>
      <c r="Q66" s="34">
        <f>IF(Q$48&gt;0,'Invoer Parameters'!$J$68/'Invoer Parameters'!$D$48,0)</f>
        <v>0</v>
      </c>
      <c r="R66" s="34">
        <f>IF(R$48&gt;0,'Invoer Parameters'!$J$68/'Invoer Parameters'!$D$48,0)</f>
        <v>0</v>
      </c>
      <c r="S66" s="34">
        <f>IF(S$48&gt;0,'Invoer Parameters'!$J$68/'Invoer Parameters'!$D$48,0)</f>
        <v>0</v>
      </c>
      <c r="T66" s="34">
        <f>IF(T$48&gt;0,'Invoer Parameters'!$J$68/'Invoer Parameters'!$D$48,0)</f>
        <v>0</v>
      </c>
      <c r="U66" s="34">
        <f>IF(U$48&gt;0,'Invoer Parameters'!$J$68/'Invoer Parameters'!$D$48,0)</f>
        <v>0</v>
      </c>
      <c r="V66" s="34">
        <f>IF(V$48&gt;0,'Invoer Parameters'!$J$68/'Invoer Parameters'!$D$48,0)</f>
        <v>0</v>
      </c>
      <c r="W66" s="34">
        <f>IF(W$48&gt;0,'Invoer Parameters'!$J$68/'Invoer Parameters'!$D$48,0)</f>
        <v>0</v>
      </c>
      <c r="X66" s="34">
        <f>IF(X$48&gt;0,'Invoer Parameters'!$J$68/'Invoer Parameters'!$D$48,0)</f>
        <v>0</v>
      </c>
      <c r="Y66" s="34">
        <f>IF(Y$48&gt;0,'Invoer Parameters'!$J$68/'Invoer Parameters'!$D$48,0)</f>
        <v>0</v>
      </c>
      <c r="Z66" s="34">
        <f>IF(Z$48&gt;0,'Invoer Parameters'!$J$68/'Invoer Parameters'!$D$48,0)</f>
        <v>0</v>
      </c>
      <c r="AA66" s="34">
        <f>IF(AA$48&gt;0,'Invoer Parameters'!$J$68/'Invoer Parameters'!$D$48,0)</f>
        <v>0</v>
      </c>
      <c r="AB66" s="34">
        <f>IF(AB$48&gt;0,'Invoer Parameters'!$J$68/'Invoer Parameters'!$D$48,0)</f>
        <v>0</v>
      </c>
      <c r="AC66" s="34">
        <f>IF(AC$48&gt;0,'Invoer Parameters'!$J$68/'Invoer Parameters'!$D$48,0)</f>
        <v>0</v>
      </c>
      <c r="AD66" s="34">
        <f>IF(AD$48&gt;0,'Invoer Parameters'!$J$68/'Invoer Parameters'!$D$48,0)</f>
        <v>0</v>
      </c>
      <c r="AE66" s="34">
        <f>IF(AE$48&gt;0,'Invoer Parameters'!$J$68/'Invoer Parameters'!$D$48,0)</f>
        <v>0</v>
      </c>
      <c r="AF66" s="34">
        <f>IF(AF$48&gt;0,'Invoer Parameters'!$J$68/'Invoer Parameters'!$D$48,0)</f>
        <v>0</v>
      </c>
      <c r="AG66" s="34">
        <f>IF(AG$48&gt;0,'Invoer Parameters'!$J$68/'Invoer Parameters'!$D$48,0)</f>
        <v>0</v>
      </c>
      <c r="AH66" s="34">
        <f>IF(AH$48&gt;0,'Invoer Parameters'!$J$68/'Invoer Parameters'!$D$48,0)</f>
        <v>0</v>
      </c>
      <c r="AI66" s="34">
        <f>IF(AI$48&gt;0,'Invoer Parameters'!$J$68/'Invoer Parameters'!$D$48,0)</f>
        <v>0</v>
      </c>
      <c r="AJ66" s="34">
        <f>IF(AJ$48&gt;0,'Invoer Parameters'!$J$68/'Invoer Parameters'!$D$48,0)</f>
        <v>0</v>
      </c>
      <c r="AK66" s="34">
        <f>IF(AK$48&gt;0,'Invoer Parameters'!$J$68/'Invoer Parameters'!$D$48,0)</f>
        <v>0</v>
      </c>
      <c r="AL66" s="34">
        <f>IF(AL$48&gt;0,'Invoer Parameters'!$J$68/'Invoer Parameters'!$D$48,0)</f>
        <v>0</v>
      </c>
      <c r="AM66" s="34">
        <f>IF(AM$48&gt;0,'Invoer Parameters'!$J$68/'Invoer Parameters'!$D$48,0)</f>
        <v>0</v>
      </c>
      <c r="AN66" s="34">
        <f>IF(AN$48&gt;0,'Invoer Parameters'!$J$68/'Invoer Parameters'!$D$48,0)</f>
        <v>0</v>
      </c>
      <c r="AO66" s="34">
        <f>IF(AO$48&gt;0,'Invoer Parameters'!$J$68/'Invoer Parameters'!$D$48,0)</f>
        <v>0</v>
      </c>
      <c r="AP66" s="34">
        <f>IF(AP$48&gt;0,'Invoer Parameters'!$J$68/'Invoer Parameters'!$D$48,0)</f>
        <v>0</v>
      </c>
      <c r="AQ66" s="34">
        <f>IF(AQ$48&gt;0,'Invoer Parameters'!$J$68/'Invoer Parameters'!$D$48,0)</f>
        <v>0</v>
      </c>
      <c r="AR66" s="34">
        <f>IF(AR$48&gt;0,'Invoer Parameters'!$J$68/'Invoer Parameters'!$D$48,0)</f>
        <v>0</v>
      </c>
      <c r="AS66" s="34">
        <f>IF(AS$48&gt;0,'Invoer Parameters'!$J$68/'Invoer Parameters'!$D$48,0)</f>
        <v>0</v>
      </c>
    </row>
    <row r="67" spans="2:45" hidden="1">
      <c r="B67" s="33" t="s">
        <v>271</v>
      </c>
      <c r="C67" s="33" t="s">
        <v>291</v>
      </c>
      <c r="D67" s="33" t="s">
        <v>78</v>
      </c>
      <c r="E67" s="34">
        <f t="shared" si="175"/>
        <v>0</v>
      </c>
      <c r="F67" s="34">
        <f>IF(F$50&gt;0,'Invoer Parameters'!$J$69/'Invoer Parameters'!$D$48,0)</f>
        <v>0</v>
      </c>
      <c r="G67" s="34">
        <f>IF(G$50&gt;0,'Invoer Parameters'!$J$69/'Invoer Parameters'!$D$48,0)</f>
        <v>0</v>
      </c>
      <c r="H67" s="34">
        <f>IF(H$50&gt;0,'Invoer Parameters'!$J$69/'Invoer Parameters'!$D$48,0)</f>
        <v>0</v>
      </c>
      <c r="I67" s="34">
        <f>IF(I$50&gt;0,'Invoer Parameters'!$J$69/'Invoer Parameters'!$D$48,0)</f>
        <v>0</v>
      </c>
      <c r="J67" s="34">
        <f>IF(J$50&gt;0,'Invoer Parameters'!$J$69/'Invoer Parameters'!$D$48,0)</f>
        <v>0</v>
      </c>
      <c r="K67" s="34">
        <f>IF(K$50&gt;0,'Invoer Parameters'!$J$69/'Invoer Parameters'!$D$48,0)</f>
        <v>0</v>
      </c>
      <c r="L67" s="34">
        <f>IF(L$50&gt;0,'Invoer Parameters'!$J$69/'Invoer Parameters'!$D$48,0)</f>
        <v>0</v>
      </c>
      <c r="M67" s="34">
        <f>IF(M$50&gt;0,'Invoer Parameters'!$J$69/'Invoer Parameters'!$D$48,0)</f>
        <v>0</v>
      </c>
      <c r="N67" s="34">
        <f>IF(N$50&gt;0,'Invoer Parameters'!$J$69/'Invoer Parameters'!$D$48,0)</f>
        <v>0</v>
      </c>
      <c r="O67" s="34">
        <f>IF(O$50&gt;0,'Invoer Parameters'!$J$69/'Invoer Parameters'!$D$48,0)</f>
        <v>0</v>
      </c>
      <c r="P67" s="34">
        <f>IF(P$50&gt;0,'Invoer Parameters'!$J$69/'Invoer Parameters'!$D$48,0)</f>
        <v>0</v>
      </c>
      <c r="Q67" s="34">
        <f>IF(Q$50&gt;0,'Invoer Parameters'!$J$69/'Invoer Parameters'!$D$48,0)</f>
        <v>0</v>
      </c>
      <c r="R67" s="34">
        <f>IF(R$50&gt;0,'Invoer Parameters'!$J$69/'Invoer Parameters'!$D$48,0)</f>
        <v>0</v>
      </c>
      <c r="S67" s="34">
        <f>IF(S$50&gt;0,'Invoer Parameters'!$J$69/'Invoer Parameters'!$D$48,0)</f>
        <v>0</v>
      </c>
      <c r="T67" s="34">
        <f>IF(T$50&gt;0,'Invoer Parameters'!$J$69/'Invoer Parameters'!$D$48,0)</f>
        <v>0</v>
      </c>
      <c r="U67" s="34">
        <f>IF(U$50&gt;0,'Invoer Parameters'!$J$69/'Invoer Parameters'!$D$48,0)</f>
        <v>0</v>
      </c>
      <c r="V67" s="34">
        <f>IF(V$50&gt;0,'Invoer Parameters'!$J$69/'Invoer Parameters'!$D$48,0)</f>
        <v>0</v>
      </c>
      <c r="W67" s="34">
        <f>IF(W$50&gt;0,'Invoer Parameters'!$J$69/'Invoer Parameters'!$D$48,0)</f>
        <v>0</v>
      </c>
      <c r="X67" s="34">
        <f>IF(X$50&gt;0,'Invoer Parameters'!$J$69/'Invoer Parameters'!$D$48,0)</f>
        <v>0</v>
      </c>
      <c r="Y67" s="34">
        <f>IF(Y$50&gt;0,'Invoer Parameters'!$J$69/'Invoer Parameters'!$D$48,0)</f>
        <v>0</v>
      </c>
      <c r="Z67" s="34">
        <f>IF(Z$50&gt;0,'Invoer Parameters'!$J$69/'Invoer Parameters'!$D$48,0)</f>
        <v>0</v>
      </c>
      <c r="AA67" s="34">
        <f>IF(AA$50&gt;0,'Invoer Parameters'!$J$69/'Invoer Parameters'!$D$48,0)</f>
        <v>0</v>
      </c>
      <c r="AB67" s="34">
        <f>IF(AB$50&gt;0,'Invoer Parameters'!$J$69/'Invoer Parameters'!$D$48,0)</f>
        <v>0</v>
      </c>
      <c r="AC67" s="34">
        <f>IF(AC$50&gt;0,'Invoer Parameters'!$J$69/'Invoer Parameters'!$D$48,0)</f>
        <v>0</v>
      </c>
      <c r="AD67" s="34">
        <f>IF(AD$50&gt;0,'Invoer Parameters'!$J$69/'Invoer Parameters'!$D$48,0)</f>
        <v>0</v>
      </c>
      <c r="AE67" s="34">
        <f>IF(AE$50&gt;0,'Invoer Parameters'!$J$69/'Invoer Parameters'!$D$48,0)</f>
        <v>0</v>
      </c>
      <c r="AF67" s="34">
        <f>IF(AF$50&gt;0,'Invoer Parameters'!$J$69/'Invoer Parameters'!$D$48,0)</f>
        <v>0</v>
      </c>
      <c r="AG67" s="34">
        <f>IF(AG$50&gt;0,'Invoer Parameters'!$J$69/'Invoer Parameters'!$D$48,0)</f>
        <v>0</v>
      </c>
      <c r="AH67" s="34">
        <f>IF(AH$50&gt;0,'Invoer Parameters'!$J$69/'Invoer Parameters'!$D$48,0)</f>
        <v>0</v>
      </c>
      <c r="AI67" s="34">
        <f>IF(AI$50&gt;0,'Invoer Parameters'!$J$69/'Invoer Parameters'!$D$48,0)</f>
        <v>0</v>
      </c>
      <c r="AJ67" s="34">
        <f>IF(AJ$50&gt;0,'Invoer Parameters'!$J$69/'Invoer Parameters'!$D$48,0)</f>
        <v>0</v>
      </c>
      <c r="AK67" s="34">
        <f>IF(AK$50&gt;0,'Invoer Parameters'!$J$69/'Invoer Parameters'!$D$48,0)</f>
        <v>0</v>
      </c>
      <c r="AL67" s="34">
        <f>IF(AL$50&gt;0,'Invoer Parameters'!$J$69/'Invoer Parameters'!$D$48,0)</f>
        <v>0</v>
      </c>
      <c r="AM67" s="34">
        <f>IF(AM$50&gt;0,'Invoer Parameters'!$J$69/'Invoer Parameters'!$D$48,0)</f>
        <v>0</v>
      </c>
      <c r="AN67" s="34">
        <f>IF(AN$50&gt;0,'Invoer Parameters'!$J$69/'Invoer Parameters'!$D$48,0)</f>
        <v>0</v>
      </c>
      <c r="AO67" s="34">
        <f>IF(AO$50&gt;0,'Invoer Parameters'!$J$69/'Invoer Parameters'!$D$48,0)</f>
        <v>0</v>
      </c>
      <c r="AP67" s="34">
        <f>IF(AP$50&gt;0,'Invoer Parameters'!$J$69/'Invoer Parameters'!$D$48,0)</f>
        <v>0</v>
      </c>
      <c r="AQ67" s="34">
        <f>IF(AQ$50&gt;0,'Invoer Parameters'!$J$69/'Invoer Parameters'!$D$48,0)</f>
        <v>0</v>
      </c>
      <c r="AR67" s="34">
        <f>IF(AR$50&gt;0,'Invoer Parameters'!$J$69/'Invoer Parameters'!$D$48,0)</f>
        <v>0</v>
      </c>
      <c r="AS67" s="34">
        <f>IF(AS$50&gt;0,'Invoer Parameters'!$J$69/'Invoer Parameters'!$D$48,0)</f>
        <v>0</v>
      </c>
    </row>
    <row r="68" spans="2:45" hidden="1">
      <c r="B68" s="33" t="s">
        <v>271</v>
      </c>
      <c r="C68" s="33" t="s">
        <v>292</v>
      </c>
      <c r="D68" s="33" t="s">
        <v>78</v>
      </c>
      <c r="E68" s="34">
        <f t="shared" si="175"/>
        <v>0</v>
      </c>
      <c r="F68" s="34">
        <f>IF(F$52&gt;0,'Invoer Parameters'!$J$70/'Invoer Parameters'!$D$48,0)</f>
        <v>0</v>
      </c>
      <c r="G68" s="34">
        <f>IF(G$52&gt;0,'Invoer Parameters'!$J$70/'Invoer Parameters'!$D$48,0)</f>
        <v>0</v>
      </c>
      <c r="H68" s="34">
        <f>IF(H$52&gt;0,'Invoer Parameters'!$J$70/'Invoer Parameters'!$D$48,0)</f>
        <v>0</v>
      </c>
      <c r="I68" s="34">
        <f>IF(I$52&gt;0,'Invoer Parameters'!$J$70/'Invoer Parameters'!$D$48,0)</f>
        <v>0</v>
      </c>
      <c r="J68" s="34">
        <f>IF(J$52&gt;0,'Invoer Parameters'!$J$70/'Invoer Parameters'!$D$48,0)</f>
        <v>0</v>
      </c>
      <c r="K68" s="34">
        <f>IF(K$52&gt;0,'Invoer Parameters'!$J$70/'Invoer Parameters'!$D$48,0)</f>
        <v>0</v>
      </c>
      <c r="L68" s="34">
        <f>IF(L$52&gt;0,'Invoer Parameters'!$J$70/'Invoer Parameters'!$D$48,0)</f>
        <v>0</v>
      </c>
      <c r="M68" s="34">
        <f>IF(M$52&gt;0,'Invoer Parameters'!$J$70/'Invoer Parameters'!$D$48,0)</f>
        <v>0</v>
      </c>
      <c r="N68" s="34">
        <f>IF(N$52&gt;0,'Invoer Parameters'!$J$70/'Invoer Parameters'!$D$48,0)</f>
        <v>0</v>
      </c>
      <c r="O68" s="34">
        <f>IF(O$52&gt;0,'Invoer Parameters'!$J$70/'Invoer Parameters'!$D$48,0)</f>
        <v>0</v>
      </c>
      <c r="P68" s="34">
        <f>IF(P$52&gt;0,'Invoer Parameters'!$J$70/'Invoer Parameters'!$D$48,0)</f>
        <v>0</v>
      </c>
      <c r="Q68" s="34">
        <f>IF(Q$52&gt;0,'Invoer Parameters'!$J$70/'Invoer Parameters'!$D$48,0)</f>
        <v>0</v>
      </c>
      <c r="R68" s="34">
        <f>IF(R$52&gt;0,'Invoer Parameters'!$J$70/'Invoer Parameters'!$D$48,0)</f>
        <v>0</v>
      </c>
      <c r="S68" s="34">
        <f>IF(S$52&gt;0,'Invoer Parameters'!$J$70/'Invoer Parameters'!$D$48,0)</f>
        <v>0</v>
      </c>
      <c r="T68" s="34">
        <f>IF(T$52&gt;0,'Invoer Parameters'!$J$70/'Invoer Parameters'!$D$48,0)</f>
        <v>0</v>
      </c>
      <c r="U68" s="34">
        <f>IF(U$52&gt;0,'Invoer Parameters'!$J$70/'Invoer Parameters'!$D$48,0)</f>
        <v>0</v>
      </c>
      <c r="V68" s="34">
        <f>IF(V$52&gt;0,'Invoer Parameters'!$J$70/'Invoer Parameters'!$D$48,0)</f>
        <v>0</v>
      </c>
      <c r="W68" s="34">
        <f>IF(W$52&gt;0,'Invoer Parameters'!$J$70/'Invoer Parameters'!$D$48,0)</f>
        <v>0</v>
      </c>
      <c r="X68" s="34">
        <f>IF(X$52&gt;0,'Invoer Parameters'!$J$70/'Invoer Parameters'!$D$48,0)</f>
        <v>0</v>
      </c>
      <c r="Y68" s="34">
        <f>IF(Y$52&gt;0,'Invoer Parameters'!$J$70/'Invoer Parameters'!$D$48,0)</f>
        <v>0</v>
      </c>
      <c r="Z68" s="34">
        <f>IF(Z$52&gt;0,'Invoer Parameters'!$J$70/'Invoer Parameters'!$D$48,0)</f>
        <v>0</v>
      </c>
      <c r="AA68" s="34">
        <f>IF(AA$52&gt;0,'Invoer Parameters'!$J$70/'Invoer Parameters'!$D$48,0)</f>
        <v>0</v>
      </c>
      <c r="AB68" s="34">
        <f>IF(AB$52&gt;0,'Invoer Parameters'!$J$70/'Invoer Parameters'!$D$48,0)</f>
        <v>0</v>
      </c>
      <c r="AC68" s="34">
        <f>IF(AC$52&gt;0,'Invoer Parameters'!$J$70/'Invoer Parameters'!$D$48,0)</f>
        <v>0</v>
      </c>
      <c r="AD68" s="34">
        <f>IF(AD$52&gt;0,'Invoer Parameters'!$J$70/'Invoer Parameters'!$D$48,0)</f>
        <v>0</v>
      </c>
      <c r="AE68" s="34">
        <f>IF(AE$52&gt;0,'Invoer Parameters'!$J$70/'Invoer Parameters'!$D$48,0)</f>
        <v>0</v>
      </c>
      <c r="AF68" s="34">
        <f>IF(AF$52&gt;0,'Invoer Parameters'!$J$70/'Invoer Parameters'!$D$48,0)</f>
        <v>0</v>
      </c>
      <c r="AG68" s="34">
        <f>IF(AG$52&gt;0,'Invoer Parameters'!$J$70/'Invoer Parameters'!$D$48,0)</f>
        <v>0</v>
      </c>
      <c r="AH68" s="34">
        <f>IF(AH$52&gt;0,'Invoer Parameters'!$J$70/'Invoer Parameters'!$D$48,0)</f>
        <v>0</v>
      </c>
      <c r="AI68" s="34">
        <f>IF(AI$52&gt;0,'Invoer Parameters'!$J$70/'Invoer Parameters'!$D$48,0)</f>
        <v>0</v>
      </c>
      <c r="AJ68" s="34">
        <f>IF(AJ$52&gt;0,'Invoer Parameters'!$J$70/'Invoer Parameters'!$D$48,0)</f>
        <v>0</v>
      </c>
      <c r="AK68" s="34">
        <f>IF(AK$52&gt;0,'Invoer Parameters'!$J$70/'Invoer Parameters'!$D$48,0)</f>
        <v>0</v>
      </c>
      <c r="AL68" s="34">
        <f>IF(AL$52&gt;0,'Invoer Parameters'!$J$70/'Invoer Parameters'!$D$48,0)</f>
        <v>0</v>
      </c>
      <c r="AM68" s="34">
        <f>IF(AM$52&gt;0,'Invoer Parameters'!$J$70/'Invoer Parameters'!$D$48,0)</f>
        <v>0</v>
      </c>
      <c r="AN68" s="34">
        <f>IF(AN$52&gt;0,'Invoer Parameters'!$J$70/'Invoer Parameters'!$D$48,0)</f>
        <v>0</v>
      </c>
      <c r="AO68" s="34">
        <f>IF(AO$52&gt;0,'Invoer Parameters'!$J$70/'Invoer Parameters'!$D$48,0)</f>
        <v>0</v>
      </c>
      <c r="AP68" s="34">
        <f>IF(AP$52&gt;0,'Invoer Parameters'!$J$70/'Invoer Parameters'!$D$48,0)</f>
        <v>0</v>
      </c>
      <c r="AQ68" s="34">
        <f>IF(AQ$52&gt;0,'Invoer Parameters'!$J$70/'Invoer Parameters'!$D$48,0)</f>
        <v>0</v>
      </c>
      <c r="AR68" s="34">
        <f>IF(AR$52&gt;0,'Invoer Parameters'!$J$70/'Invoer Parameters'!$D$48,0)</f>
        <v>0</v>
      </c>
      <c r="AS68" s="34">
        <f>IF(AS$52&gt;0,'Invoer Parameters'!$J$70/'Invoer Parameters'!$D$48,0)</f>
        <v>0</v>
      </c>
    </row>
    <row r="69" spans="2:45" hidden="1">
      <c r="B69" s="33" t="s">
        <v>271</v>
      </c>
      <c r="C69" s="33" t="s">
        <v>293</v>
      </c>
      <c r="D69" s="33" t="s">
        <v>78</v>
      </c>
      <c r="E69" s="34" t="s">
        <v>67</v>
      </c>
      <c r="F69" s="35">
        <f>'Invoer Parameters'!J66</f>
        <v>0</v>
      </c>
      <c r="G69" s="36">
        <f>F69-G64</f>
        <v>0</v>
      </c>
      <c r="H69" s="34">
        <f t="shared" ref="H69:K69" si="176">G69-H64</f>
        <v>0</v>
      </c>
      <c r="I69" s="36">
        <f t="shared" si="176"/>
        <v>0</v>
      </c>
      <c r="J69" s="36">
        <f t="shared" si="176"/>
        <v>0</v>
      </c>
      <c r="K69" s="36">
        <f t="shared" si="176"/>
        <v>0</v>
      </c>
      <c r="L69" s="36">
        <f t="shared" ref="L69:AF69" si="177">K69-L64</f>
        <v>0</v>
      </c>
      <c r="M69" s="36">
        <f t="shared" si="177"/>
        <v>0</v>
      </c>
      <c r="N69" s="36">
        <f t="shared" si="177"/>
        <v>0</v>
      </c>
      <c r="O69" s="36">
        <f t="shared" si="177"/>
        <v>0</v>
      </c>
      <c r="P69" s="36">
        <f t="shared" si="177"/>
        <v>0</v>
      </c>
      <c r="Q69" s="36">
        <f t="shared" si="177"/>
        <v>0</v>
      </c>
      <c r="R69" s="36">
        <f t="shared" si="177"/>
        <v>0</v>
      </c>
      <c r="S69" s="36">
        <f t="shared" si="177"/>
        <v>0</v>
      </c>
      <c r="T69" s="36">
        <f t="shared" si="177"/>
        <v>0</v>
      </c>
      <c r="U69" s="36">
        <f t="shared" si="177"/>
        <v>0</v>
      </c>
      <c r="V69" s="36">
        <f t="shared" si="177"/>
        <v>0</v>
      </c>
      <c r="W69" s="36">
        <f t="shared" si="177"/>
        <v>0</v>
      </c>
      <c r="X69" s="36">
        <f t="shared" si="177"/>
        <v>0</v>
      </c>
      <c r="Y69" s="36">
        <f t="shared" si="177"/>
        <v>0</v>
      </c>
      <c r="Z69" s="36">
        <f t="shared" si="177"/>
        <v>0</v>
      </c>
      <c r="AA69" s="36">
        <f t="shared" si="177"/>
        <v>0</v>
      </c>
      <c r="AB69" s="36">
        <f t="shared" si="177"/>
        <v>0</v>
      </c>
      <c r="AC69" s="36">
        <f t="shared" si="177"/>
        <v>0</v>
      </c>
      <c r="AD69" s="36">
        <f t="shared" si="177"/>
        <v>0</v>
      </c>
      <c r="AE69" s="36">
        <f t="shared" si="177"/>
        <v>0</v>
      </c>
      <c r="AF69" s="36">
        <f t="shared" si="177"/>
        <v>0</v>
      </c>
      <c r="AG69" s="36">
        <f t="shared" ref="AG69:AG73" si="178">AF69-AG64</f>
        <v>0</v>
      </c>
      <c r="AH69" s="36">
        <f t="shared" ref="AH69:AH73" si="179">AG69-AH64</f>
        <v>0</v>
      </c>
      <c r="AI69" s="36">
        <f t="shared" ref="AI69:AI73" si="180">AH69-AI64</f>
        <v>0</v>
      </c>
      <c r="AJ69" s="36">
        <f t="shared" ref="AJ69:AJ73" si="181">AI69-AJ64</f>
        <v>0</v>
      </c>
      <c r="AK69" s="36">
        <f t="shared" ref="AK69:AK73" si="182">AJ69-AK64</f>
        <v>0</v>
      </c>
      <c r="AL69" s="36">
        <f t="shared" ref="AL69:AL73" si="183">AK69-AL64</f>
        <v>0</v>
      </c>
      <c r="AM69" s="36">
        <f t="shared" ref="AM69:AM72" si="184">AL69-AM64</f>
        <v>0</v>
      </c>
      <c r="AN69" s="36">
        <f t="shared" ref="AN69:AN72" si="185">AM69-AN64</f>
        <v>0</v>
      </c>
      <c r="AO69" s="36">
        <f t="shared" ref="AO69:AO73" si="186">AN69-AO64</f>
        <v>0</v>
      </c>
      <c r="AP69" s="36">
        <f t="shared" ref="AP69:AP73" si="187">AO69-AP64</f>
        <v>0</v>
      </c>
      <c r="AQ69" s="36">
        <f t="shared" ref="AQ69:AQ73" si="188">AP69-AQ64</f>
        <v>0</v>
      </c>
      <c r="AR69" s="36">
        <f t="shared" ref="AR69:AS73" si="189">AQ69-AR64</f>
        <v>0</v>
      </c>
      <c r="AS69" s="36">
        <f t="shared" si="189"/>
        <v>0</v>
      </c>
    </row>
    <row r="70" spans="2:45" hidden="1">
      <c r="B70" s="33" t="s">
        <v>271</v>
      </c>
      <c r="C70" s="33" t="s">
        <v>294</v>
      </c>
      <c r="D70" s="33" t="s">
        <v>78</v>
      </c>
      <c r="E70" s="34" t="s">
        <v>67</v>
      </c>
      <c r="F70" s="37">
        <f>'Invoer Parameters'!J67</f>
        <v>0</v>
      </c>
      <c r="G70" s="36">
        <f>F70-G65</f>
        <v>0</v>
      </c>
      <c r="H70" s="36">
        <f t="shared" ref="H70:K71" si="190">G70-H65</f>
        <v>0</v>
      </c>
      <c r="I70" s="36">
        <f t="shared" si="190"/>
        <v>0</v>
      </c>
      <c r="J70" s="36">
        <f t="shared" si="190"/>
        <v>0</v>
      </c>
      <c r="K70" s="36">
        <f t="shared" si="190"/>
        <v>0</v>
      </c>
      <c r="L70" s="36">
        <f t="shared" ref="L70:AF70" si="191">K70-L65</f>
        <v>0</v>
      </c>
      <c r="M70" s="36">
        <f t="shared" si="191"/>
        <v>0</v>
      </c>
      <c r="N70" s="36">
        <f t="shared" si="191"/>
        <v>0</v>
      </c>
      <c r="O70" s="36">
        <f t="shared" si="191"/>
        <v>0</v>
      </c>
      <c r="P70" s="36">
        <f t="shared" si="191"/>
        <v>0</v>
      </c>
      <c r="Q70" s="36">
        <f t="shared" si="191"/>
        <v>0</v>
      </c>
      <c r="R70" s="36">
        <f t="shared" si="191"/>
        <v>0</v>
      </c>
      <c r="S70" s="36">
        <f t="shared" si="191"/>
        <v>0</v>
      </c>
      <c r="T70" s="36">
        <f t="shared" si="191"/>
        <v>0</v>
      </c>
      <c r="U70" s="36">
        <f t="shared" si="191"/>
        <v>0</v>
      </c>
      <c r="V70" s="36">
        <f t="shared" si="191"/>
        <v>0</v>
      </c>
      <c r="W70" s="36">
        <f t="shared" si="191"/>
        <v>0</v>
      </c>
      <c r="X70" s="36">
        <f t="shared" si="191"/>
        <v>0</v>
      </c>
      <c r="Y70" s="36">
        <f t="shared" si="191"/>
        <v>0</v>
      </c>
      <c r="Z70" s="36">
        <f t="shared" si="191"/>
        <v>0</v>
      </c>
      <c r="AA70" s="36">
        <f t="shared" si="191"/>
        <v>0</v>
      </c>
      <c r="AB70" s="36">
        <f t="shared" si="191"/>
        <v>0</v>
      </c>
      <c r="AC70" s="36">
        <f t="shared" si="191"/>
        <v>0</v>
      </c>
      <c r="AD70" s="36">
        <f t="shared" si="191"/>
        <v>0</v>
      </c>
      <c r="AE70" s="36">
        <f t="shared" si="191"/>
        <v>0</v>
      </c>
      <c r="AF70" s="36">
        <f t="shared" si="191"/>
        <v>0</v>
      </c>
      <c r="AG70" s="36">
        <f t="shared" si="178"/>
        <v>0</v>
      </c>
      <c r="AH70" s="36">
        <f t="shared" si="179"/>
        <v>0</v>
      </c>
      <c r="AI70" s="36">
        <f t="shared" si="180"/>
        <v>0</v>
      </c>
      <c r="AJ70" s="36">
        <f t="shared" si="181"/>
        <v>0</v>
      </c>
      <c r="AK70" s="36">
        <f t="shared" si="182"/>
        <v>0</v>
      </c>
      <c r="AL70" s="36">
        <f t="shared" si="183"/>
        <v>0</v>
      </c>
      <c r="AM70" s="36">
        <f t="shared" si="184"/>
        <v>0</v>
      </c>
      <c r="AN70" s="36">
        <f t="shared" si="185"/>
        <v>0</v>
      </c>
      <c r="AO70" s="36">
        <f t="shared" si="186"/>
        <v>0</v>
      </c>
      <c r="AP70" s="36">
        <f t="shared" si="187"/>
        <v>0</v>
      </c>
      <c r="AQ70" s="36">
        <f t="shared" si="188"/>
        <v>0</v>
      </c>
      <c r="AR70" s="36">
        <f t="shared" si="189"/>
        <v>0</v>
      </c>
      <c r="AS70" s="36">
        <f t="shared" si="189"/>
        <v>0</v>
      </c>
    </row>
    <row r="71" spans="2:45" hidden="1">
      <c r="B71" s="33" t="s">
        <v>271</v>
      </c>
      <c r="C71" s="33" t="s">
        <v>295</v>
      </c>
      <c r="D71" s="33" t="s">
        <v>78</v>
      </c>
      <c r="E71" s="34" t="s">
        <v>67</v>
      </c>
      <c r="F71" s="37">
        <f>'Invoer Parameters'!J68</f>
        <v>0</v>
      </c>
      <c r="G71" s="36">
        <f>F71-G66</f>
        <v>0</v>
      </c>
      <c r="H71" s="36">
        <f t="shared" si="190"/>
        <v>0</v>
      </c>
      <c r="I71" s="36">
        <f t="shared" si="190"/>
        <v>0</v>
      </c>
      <c r="J71" s="36">
        <f t="shared" si="190"/>
        <v>0</v>
      </c>
      <c r="K71" s="36">
        <f t="shared" si="190"/>
        <v>0</v>
      </c>
      <c r="L71" s="36">
        <f t="shared" ref="L71:AF72" si="192">K71-L66</f>
        <v>0</v>
      </c>
      <c r="M71" s="36">
        <f t="shared" si="192"/>
        <v>0</v>
      </c>
      <c r="N71" s="36">
        <f t="shared" si="192"/>
        <v>0</v>
      </c>
      <c r="O71" s="36">
        <f t="shared" si="192"/>
        <v>0</v>
      </c>
      <c r="P71" s="36">
        <f t="shared" si="192"/>
        <v>0</v>
      </c>
      <c r="Q71" s="36">
        <f t="shared" si="192"/>
        <v>0</v>
      </c>
      <c r="R71" s="36">
        <f t="shared" si="192"/>
        <v>0</v>
      </c>
      <c r="S71" s="36">
        <f t="shared" si="192"/>
        <v>0</v>
      </c>
      <c r="T71" s="36">
        <f t="shared" si="192"/>
        <v>0</v>
      </c>
      <c r="U71" s="36">
        <f t="shared" si="192"/>
        <v>0</v>
      </c>
      <c r="V71" s="36">
        <f t="shared" si="192"/>
        <v>0</v>
      </c>
      <c r="W71" s="36">
        <f t="shared" si="192"/>
        <v>0</v>
      </c>
      <c r="X71" s="36">
        <f t="shared" si="192"/>
        <v>0</v>
      </c>
      <c r="Y71" s="36">
        <f t="shared" si="192"/>
        <v>0</v>
      </c>
      <c r="Z71" s="36">
        <f t="shared" si="192"/>
        <v>0</v>
      </c>
      <c r="AA71" s="36">
        <f t="shared" si="192"/>
        <v>0</v>
      </c>
      <c r="AB71" s="36">
        <f t="shared" si="192"/>
        <v>0</v>
      </c>
      <c r="AC71" s="36">
        <f t="shared" si="192"/>
        <v>0</v>
      </c>
      <c r="AD71" s="36">
        <f t="shared" si="192"/>
        <v>0</v>
      </c>
      <c r="AE71" s="36">
        <f t="shared" si="192"/>
        <v>0</v>
      </c>
      <c r="AF71" s="36">
        <f t="shared" si="192"/>
        <v>0</v>
      </c>
      <c r="AG71" s="36">
        <f t="shared" si="178"/>
        <v>0</v>
      </c>
      <c r="AH71" s="36">
        <f t="shared" si="179"/>
        <v>0</v>
      </c>
      <c r="AI71" s="36">
        <f t="shared" si="180"/>
        <v>0</v>
      </c>
      <c r="AJ71" s="36">
        <f t="shared" si="181"/>
        <v>0</v>
      </c>
      <c r="AK71" s="36">
        <f t="shared" si="182"/>
        <v>0</v>
      </c>
      <c r="AL71" s="36">
        <f t="shared" si="183"/>
        <v>0</v>
      </c>
      <c r="AM71" s="36">
        <f t="shared" si="184"/>
        <v>0</v>
      </c>
      <c r="AN71" s="36">
        <f t="shared" si="185"/>
        <v>0</v>
      </c>
      <c r="AO71" s="36">
        <f t="shared" si="186"/>
        <v>0</v>
      </c>
      <c r="AP71" s="36">
        <f t="shared" si="187"/>
        <v>0</v>
      </c>
      <c r="AQ71" s="36">
        <f t="shared" si="188"/>
        <v>0</v>
      </c>
      <c r="AR71" s="36">
        <f t="shared" si="189"/>
        <v>0</v>
      </c>
      <c r="AS71" s="36">
        <f t="shared" si="189"/>
        <v>0</v>
      </c>
    </row>
    <row r="72" spans="2:45" hidden="1">
      <c r="B72" s="33" t="s">
        <v>271</v>
      </c>
      <c r="C72" s="33" t="s">
        <v>296</v>
      </c>
      <c r="D72" s="33" t="s">
        <v>78</v>
      </c>
      <c r="E72" s="34"/>
      <c r="F72" s="37">
        <f>'Invoer Parameters'!J69</f>
        <v>0</v>
      </c>
      <c r="G72" s="36">
        <f t="shared" ref="G72:V73" si="193">F72-G67</f>
        <v>0</v>
      </c>
      <c r="H72" s="36">
        <f t="shared" si="193"/>
        <v>0</v>
      </c>
      <c r="I72" s="36">
        <f t="shared" si="193"/>
        <v>0</v>
      </c>
      <c r="J72" s="36">
        <f t="shared" si="193"/>
        <v>0</v>
      </c>
      <c r="K72" s="36">
        <f t="shared" si="193"/>
        <v>0</v>
      </c>
      <c r="L72" s="36">
        <f t="shared" si="193"/>
        <v>0</v>
      </c>
      <c r="M72" s="36">
        <f t="shared" si="193"/>
        <v>0</v>
      </c>
      <c r="N72" s="36">
        <f t="shared" si="193"/>
        <v>0</v>
      </c>
      <c r="O72" s="36">
        <f t="shared" si="193"/>
        <v>0</v>
      </c>
      <c r="P72" s="36">
        <f t="shared" si="193"/>
        <v>0</v>
      </c>
      <c r="Q72" s="36">
        <f t="shared" si="193"/>
        <v>0</v>
      </c>
      <c r="R72" s="36">
        <f t="shared" si="193"/>
        <v>0</v>
      </c>
      <c r="S72" s="36">
        <f t="shared" si="193"/>
        <v>0</v>
      </c>
      <c r="T72" s="36">
        <f t="shared" si="193"/>
        <v>0</v>
      </c>
      <c r="U72" s="36">
        <f t="shared" si="193"/>
        <v>0</v>
      </c>
      <c r="V72" s="36">
        <f t="shared" si="193"/>
        <v>0</v>
      </c>
      <c r="W72" s="36">
        <f t="shared" si="192"/>
        <v>0</v>
      </c>
      <c r="X72" s="36">
        <f t="shared" si="192"/>
        <v>0</v>
      </c>
      <c r="Y72" s="36">
        <f t="shared" si="192"/>
        <v>0</v>
      </c>
      <c r="Z72" s="36">
        <f t="shared" si="192"/>
        <v>0</v>
      </c>
      <c r="AA72" s="36">
        <f t="shared" si="192"/>
        <v>0</v>
      </c>
      <c r="AB72" s="36">
        <f t="shared" si="192"/>
        <v>0</v>
      </c>
      <c r="AC72" s="36">
        <f t="shared" si="192"/>
        <v>0</v>
      </c>
      <c r="AD72" s="36">
        <f t="shared" si="192"/>
        <v>0</v>
      </c>
      <c r="AE72" s="36">
        <f t="shared" si="192"/>
        <v>0</v>
      </c>
      <c r="AF72" s="36">
        <f t="shared" si="192"/>
        <v>0</v>
      </c>
      <c r="AG72" s="36">
        <f t="shared" si="178"/>
        <v>0</v>
      </c>
      <c r="AH72" s="36">
        <f t="shared" si="179"/>
        <v>0</v>
      </c>
      <c r="AI72" s="36">
        <f t="shared" si="180"/>
        <v>0</v>
      </c>
      <c r="AJ72" s="36">
        <f t="shared" si="181"/>
        <v>0</v>
      </c>
      <c r="AK72" s="36">
        <f t="shared" si="182"/>
        <v>0</v>
      </c>
      <c r="AL72" s="36">
        <f t="shared" si="183"/>
        <v>0</v>
      </c>
      <c r="AM72" s="36">
        <f t="shared" si="184"/>
        <v>0</v>
      </c>
      <c r="AN72" s="36">
        <f t="shared" si="185"/>
        <v>0</v>
      </c>
      <c r="AO72" s="36">
        <f t="shared" si="186"/>
        <v>0</v>
      </c>
      <c r="AP72" s="36">
        <f t="shared" si="187"/>
        <v>0</v>
      </c>
      <c r="AQ72" s="36">
        <f t="shared" si="188"/>
        <v>0</v>
      </c>
      <c r="AR72" s="36">
        <f t="shared" si="189"/>
        <v>0</v>
      </c>
      <c r="AS72" s="36">
        <f t="shared" si="189"/>
        <v>0</v>
      </c>
    </row>
    <row r="73" spans="2:45" hidden="1">
      <c r="B73" s="33" t="s">
        <v>271</v>
      </c>
      <c r="C73" s="33" t="s">
        <v>297</v>
      </c>
      <c r="D73" s="33" t="s">
        <v>78</v>
      </c>
      <c r="E73" s="34"/>
      <c r="F73" s="37">
        <f>'Invoer Parameters'!J70</f>
        <v>0</v>
      </c>
      <c r="G73" s="36">
        <f t="shared" si="193"/>
        <v>0</v>
      </c>
      <c r="H73" s="36">
        <f t="shared" ref="H73:AF73" si="194">G73-H68</f>
        <v>0</v>
      </c>
      <c r="I73" s="36">
        <f t="shared" si="194"/>
        <v>0</v>
      </c>
      <c r="J73" s="36">
        <f t="shared" si="194"/>
        <v>0</v>
      </c>
      <c r="K73" s="36">
        <f t="shared" si="194"/>
        <v>0</v>
      </c>
      <c r="L73" s="36">
        <f t="shared" si="194"/>
        <v>0</v>
      </c>
      <c r="M73" s="36">
        <f t="shared" si="194"/>
        <v>0</v>
      </c>
      <c r="N73" s="36">
        <f t="shared" si="194"/>
        <v>0</v>
      </c>
      <c r="O73" s="36">
        <f t="shared" si="194"/>
        <v>0</v>
      </c>
      <c r="P73" s="36">
        <f t="shared" si="194"/>
        <v>0</v>
      </c>
      <c r="Q73" s="36">
        <f t="shared" si="194"/>
        <v>0</v>
      </c>
      <c r="R73" s="36">
        <f t="shared" si="194"/>
        <v>0</v>
      </c>
      <c r="S73" s="36">
        <f t="shared" si="194"/>
        <v>0</v>
      </c>
      <c r="T73" s="36">
        <f t="shared" si="194"/>
        <v>0</v>
      </c>
      <c r="U73" s="36">
        <f t="shared" si="194"/>
        <v>0</v>
      </c>
      <c r="V73" s="36">
        <f t="shared" si="194"/>
        <v>0</v>
      </c>
      <c r="W73" s="36">
        <f t="shared" si="194"/>
        <v>0</v>
      </c>
      <c r="X73" s="36">
        <f t="shared" si="194"/>
        <v>0</v>
      </c>
      <c r="Y73" s="36">
        <f t="shared" si="194"/>
        <v>0</v>
      </c>
      <c r="Z73" s="36">
        <f t="shared" si="194"/>
        <v>0</v>
      </c>
      <c r="AA73" s="36">
        <f t="shared" si="194"/>
        <v>0</v>
      </c>
      <c r="AB73" s="36">
        <f t="shared" si="194"/>
        <v>0</v>
      </c>
      <c r="AC73" s="36">
        <f t="shared" si="194"/>
        <v>0</v>
      </c>
      <c r="AD73" s="36">
        <f t="shared" si="194"/>
        <v>0</v>
      </c>
      <c r="AE73" s="36">
        <f t="shared" si="194"/>
        <v>0</v>
      </c>
      <c r="AF73" s="36">
        <f t="shared" si="194"/>
        <v>0</v>
      </c>
      <c r="AG73" s="36">
        <f t="shared" si="178"/>
        <v>0</v>
      </c>
      <c r="AH73" s="36">
        <f t="shared" si="179"/>
        <v>0</v>
      </c>
      <c r="AI73" s="36">
        <f t="shared" si="180"/>
        <v>0</v>
      </c>
      <c r="AJ73" s="36">
        <f t="shared" si="181"/>
        <v>0</v>
      </c>
      <c r="AK73" s="36">
        <f t="shared" si="182"/>
        <v>0</v>
      </c>
      <c r="AL73" s="36">
        <f t="shared" si="183"/>
        <v>0</v>
      </c>
      <c r="AM73" s="36">
        <f>AL73-AM68</f>
        <v>0</v>
      </c>
      <c r="AN73" s="36">
        <f>AM73-AN68</f>
        <v>0</v>
      </c>
      <c r="AO73" s="36">
        <f t="shared" si="186"/>
        <v>0</v>
      </c>
      <c r="AP73" s="36">
        <f t="shared" si="187"/>
        <v>0</v>
      </c>
      <c r="AQ73" s="36">
        <f t="shared" si="188"/>
        <v>0</v>
      </c>
      <c r="AR73" s="36">
        <f t="shared" si="189"/>
        <v>0</v>
      </c>
      <c r="AS73" s="36">
        <f>AR73-AS68</f>
        <v>0</v>
      </c>
    </row>
    <row r="74" spans="2:45" hidden="1">
      <c r="B74" s="33" t="s">
        <v>271</v>
      </c>
      <c r="C74" s="33" t="s">
        <v>298</v>
      </c>
      <c r="D74" s="33" t="s">
        <v>78</v>
      </c>
      <c r="E74" s="34">
        <f>SUM(F74:AS74)</f>
        <v>0</v>
      </c>
      <c r="F74" s="34">
        <v>0</v>
      </c>
      <c r="G74" s="34">
        <f>IF(G$44&gt;0,'Invoer Parameters'!$D$49*F69,0)</f>
        <v>0</v>
      </c>
      <c r="H74" s="34">
        <f>IF(H$44&gt;0,'Invoer Parameters'!$D$49*G69,0)</f>
        <v>0</v>
      </c>
      <c r="I74" s="34">
        <f>IF(I$44&gt;0,'Invoer Parameters'!$D$49*H69,0)</f>
        <v>0</v>
      </c>
      <c r="J74" s="34">
        <f>IF(J$44&gt;0,'Invoer Parameters'!$D$49*I69,0)</f>
        <v>0</v>
      </c>
      <c r="K74" s="34">
        <f>IF(K$44&gt;0,'Invoer Parameters'!$D$49*J69,0)</f>
        <v>0</v>
      </c>
      <c r="L74" s="34">
        <f>IF(L$44&gt;0,'Invoer Parameters'!$D$49*K69,0)</f>
        <v>0</v>
      </c>
      <c r="M74" s="34">
        <f>IF(M$44&gt;0,'Invoer Parameters'!$D$49*L69,0)</f>
        <v>0</v>
      </c>
      <c r="N74" s="34">
        <f>IF(N$44&gt;0,'Invoer Parameters'!$D$49*M69,0)</f>
        <v>0</v>
      </c>
      <c r="O74" s="34">
        <f>IF(O$44&gt;0,'Invoer Parameters'!$D$49*N69,0)</f>
        <v>0</v>
      </c>
      <c r="P74" s="34">
        <f>IF(P$44&gt;0,'Invoer Parameters'!$D$49*O69,0)</f>
        <v>0</v>
      </c>
      <c r="Q74" s="34">
        <f>IF(Q$44&gt;0,'Invoer Parameters'!$D$49*P69,0)</f>
        <v>0</v>
      </c>
      <c r="R74" s="34">
        <f>IF(R$44&gt;0,'Invoer Parameters'!$D$49*Q69,0)</f>
        <v>0</v>
      </c>
      <c r="S74" s="34">
        <f>IF(S$44&gt;0,'Invoer Parameters'!$D$49*R69,0)</f>
        <v>0</v>
      </c>
      <c r="T74" s="34">
        <f>IF(T$44&gt;0,'Invoer Parameters'!$D$49*S69,0)</f>
        <v>0</v>
      </c>
      <c r="U74" s="34">
        <f>IF(U$44&gt;0,'Invoer Parameters'!$D$49*T69,0)</f>
        <v>0</v>
      </c>
      <c r="V74" s="34">
        <f>IF(V$44&gt;0,'Invoer Parameters'!$D$49*U69,0)</f>
        <v>0</v>
      </c>
      <c r="W74" s="34">
        <f>IF(W$44&gt;0,'Invoer Parameters'!$D$49*V69,0)</f>
        <v>0</v>
      </c>
      <c r="X74" s="34">
        <f>IF(X$44&gt;0,'Invoer Parameters'!$D$49*W69,0)</f>
        <v>0</v>
      </c>
      <c r="Y74" s="34">
        <f>IF(Y$44&gt;0,'Invoer Parameters'!$D$49*X69,0)</f>
        <v>0</v>
      </c>
      <c r="Z74" s="34">
        <f>IF(Z$44&gt;0,'Invoer Parameters'!$D$49*Y69,0)</f>
        <v>0</v>
      </c>
      <c r="AA74" s="34">
        <f>IF(AA$44&gt;0,'Invoer Parameters'!$D$49*Z69,0)</f>
        <v>0</v>
      </c>
      <c r="AB74" s="34">
        <f>IF(AB$44&gt;0,'Invoer Parameters'!$D$49*AA69,0)</f>
        <v>0</v>
      </c>
      <c r="AC74" s="34">
        <f>IF(AC$44&gt;0,'Invoer Parameters'!$D$49*AB69,0)</f>
        <v>0</v>
      </c>
      <c r="AD74" s="34">
        <f>IF(AD$44&gt;0,'Invoer Parameters'!$D$49*AC69,0)</f>
        <v>0</v>
      </c>
      <c r="AE74" s="34">
        <f>IF(AE$44&gt;0,'Invoer Parameters'!$D$49*AD69,0)</f>
        <v>0</v>
      </c>
      <c r="AF74" s="34">
        <f>IF(AF$44&gt;0,'Invoer Parameters'!$D$49*AE69,0)</f>
        <v>0</v>
      </c>
      <c r="AG74" s="34">
        <f>IF(AG$44&gt;0,'Invoer Parameters'!$D$49*AF69,0)</f>
        <v>0</v>
      </c>
      <c r="AH74" s="34">
        <f>IF(AH$44&gt;0,'Invoer Parameters'!$D$49*AG69,0)</f>
        <v>0</v>
      </c>
      <c r="AI74" s="34">
        <f>IF(AI$44&gt;0,'Invoer Parameters'!$D$49*AH69,0)</f>
        <v>0</v>
      </c>
      <c r="AJ74" s="34">
        <f>IF(AJ$44&gt;0,'Invoer Parameters'!$D$49*AI69,0)</f>
        <v>0</v>
      </c>
      <c r="AK74" s="34">
        <f>IF(AK$44&gt;0,'Invoer Parameters'!$D$49*AJ69,0)</f>
        <v>0</v>
      </c>
      <c r="AL74" s="34">
        <f>IF(AL$44&gt;0,'Invoer Parameters'!$D$49*AK69,0)</f>
        <v>0</v>
      </c>
      <c r="AM74" s="34">
        <f>IF(AM$44&gt;0,'Invoer Parameters'!$D$49*AL69,0)</f>
        <v>0</v>
      </c>
      <c r="AN74" s="34">
        <f>IF(AN$44&gt;0,'Invoer Parameters'!$D$49*AM69,0)</f>
        <v>0</v>
      </c>
      <c r="AO74" s="34">
        <f>IF(AO$44&gt;0,'Invoer Parameters'!$D$49*AN69,0)</f>
        <v>0</v>
      </c>
      <c r="AP74" s="34">
        <f>IF(AP$44&gt;0,'Invoer Parameters'!$D$49*AO69,0)</f>
        <v>0</v>
      </c>
      <c r="AQ74" s="34">
        <f>IF(AQ$44&gt;0,'Invoer Parameters'!$D$49*AP69,0)</f>
        <v>0</v>
      </c>
      <c r="AR74" s="34">
        <f>IF(AR$44&gt;0,'Invoer Parameters'!$D$49*AQ69,0)</f>
        <v>0</v>
      </c>
      <c r="AS74" s="34">
        <f>IF(AS$44&gt;0,'Invoer Parameters'!$D$49*AR69,0)</f>
        <v>0</v>
      </c>
    </row>
    <row r="75" spans="2:45" hidden="1">
      <c r="B75" s="33" t="s">
        <v>271</v>
      </c>
      <c r="C75" s="33" t="s">
        <v>299</v>
      </c>
      <c r="D75" s="33" t="s">
        <v>78</v>
      </c>
      <c r="E75" s="34">
        <f>SUM(F75:AS75)</f>
        <v>0</v>
      </c>
      <c r="F75" s="34">
        <v>0</v>
      </c>
      <c r="G75" s="34">
        <f>IF(G$46&gt;0,'Invoer Parameters'!$D$49*F70,0)</f>
        <v>0</v>
      </c>
      <c r="H75" s="34">
        <f>IF(H$46&gt;0,'Invoer Parameters'!$D$49*G70,0)</f>
        <v>0</v>
      </c>
      <c r="I75" s="34">
        <f>IF(I$46&gt;0,'Invoer Parameters'!$D$49*H70,0)</f>
        <v>0</v>
      </c>
      <c r="J75" s="34">
        <f>IF(J$46&gt;0,'Invoer Parameters'!$D$49*I70,0)</f>
        <v>0</v>
      </c>
      <c r="K75" s="34">
        <f>IF(K$46&gt;0,'Invoer Parameters'!$D$49*J70,0)</f>
        <v>0</v>
      </c>
      <c r="L75" s="34">
        <f>IF(L$46&gt;0,'Invoer Parameters'!$D$49*K70,0)</f>
        <v>0</v>
      </c>
      <c r="M75" s="34">
        <f>IF(M$46&gt;0,'Invoer Parameters'!$D$49*L70,0)</f>
        <v>0</v>
      </c>
      <c r="N75" s="34">
        <f>IF(N$46&gt;0,'Invoer Parameters'!$D$49*M70,0)</f>
        <v>0</v>
      </c>
      <c r="O75" s="34">
        <f>IF(O$46&gt;0,'Invoer Parameters'!$D$49*N70,0)</f>
        <v>0</v>
      </c>
      <c r="P75" s="34">
        <f>IF(P$46&gt;0,'Invoer Parameters'!$D$49*O70,0)</f>
        <v>0</v>
      </c>
      <c r="Q75" s="34">
        <f>IF(Q$46&gt;0,'Invoer Parameters'!$D$49*P70,0)</f>
        <v>0</v>
      </c>
      <c r="R75" s="34">
        <f>IF(R$46&gt;0,'Invoer Parameters'!$D$49*Q70,0)</f>
        <v>0</v>
      </c>
      <c r="S75" s="34">
        <f>IF(S$46&gt;0,'Invoer Parameters'!$D$49*R70,0)</f>
        <v>0</v>
      </c>
      <c r="T75" s="34">
        <f>IF(T$46&gt;0,'Invoer Parameters'!$D$49*S70,0)</f>
        <v>0</v>
      </c>
      <c r="U75" s="34">
        <f>IF(U$46&gt;0,'Invoer Parameters'!$D$49*T70,0)</f>
        <v>0</v>
      </c>
      <c r="V75" s="34">
        <f>IF(V$46&gt;0,'Invoer Parameters'!$D$49*U70,0)</f>
        <v>0</v>
      </c>
      <c r="W75" s="34">
        <f>IF(W$46&gt;0,'Invoer Parameters'!$D$49*V70,0)</f>
        <v>0</v>
      </c>
      <c r="X75" s="34">
        <f>IF(X$46&gt;0,'Invoer Parameters'!$D$49*W70,0)</f>
        <v>0</v>
      </c>
      <c r="Y75" s="34">
        <f>IF(Y$46&gt;0,'Invoer Parameters'!$D$49*X70,0)</f>
        <v>0</v>
      </c>
      <c r="Z75" s="34">
        <f>IF(Z$46&gt;0,'Invoer Parameters'!$D$49*Y70,0)</f>
        <v>0</v>
      </c>
      <c r="AA75" s="34">
        <f>IF(AA$46&gt;0,'Invoer Parameters'!$D$49*Z70,0)</f>
        <v>0</v>
      </c>
      <c r="AB75" s="34">
        <f>IF(AB$46&gt;0,'Invoer Parameters'!$D$49*AA70,0)</f>
        <v>0</v>
      </c>
      <c r="AC75" s="34">
        <f>IF(AC$46&gt;0,'Invoer Parameters'!$D$49*AB70,0)</f>
        <v>0</v>
      </c>
      <c r="AD75" s="34">
        <f>IF(AD$46&gt;0,'Invoer Parameters'!$D$49*AC70,0)</f>
        <v>0</v>
      </c>
      <c r="AE75" s="34">
        <f>IF(AE$46&gt;0,'Invoer Parameters'!$D$49*AD70,0)</f>
        <v>0</v>
      </c>
      <c r="AF75" s="34">
        <f>IF(AF$46&gt;0,'Invoer Parameters'!$D$49*AE70,0)</f>
        <v>0</v>
      </c>
      <c r="AG75" s="34">
        <f>IF(AG$46&gt;0,'Invoer Parameters'!$D$49*AF70,0)</f>
        <v>0</v>
      </c>
      <c r="AH75" s="34">
        <f>IF(AH$46&gt;0,'Invoer Parameters'!$D$49*AG70,0)</f>
        <v>0</v>
      </c>
      <c r="AI75" s="34">
        <f>IF(AI$46&gt;0,'Invoer Parameters'!$D$49*AH70,0)</f>
        <v>0</v>
      </c>
      <c r="AJ75" s="34">
        <f>IF(AJ$46&gt;0,'Invoer Parameters'!$D$49*AI70,0)</f>
        <v>0</v>
      </c>
      <c r="AK75" s="34">
        <f>IF(AK$46&gt;0,'Invoer Parameters'!$D$49*AJ70,0)</f>
        <v>0</v>
      </c>
      <c r="AL75" s="34">
        <f>IF(AL$46&gt;0,'Invoer Parameters'!$D$49*AK70,0)</f>
        <v>0</v>
      </c>
      <c r="AM75" s="34">
        <f>IF(AM$46&gt;0,'Invoer Parameters'!$D$49*AL70,0)</f>
        <v>0</v>
      </c>
      <c r="AN75" s="34">
        <f>IF(AN$46&gt;0,'Invoer Parameters'!$D$49*AM70,0)</f>
        <v>0</v>
      </c>
      <c r="AO75" s="34">
        <f>IF(AO$46&gt;0,'Invoer Parameters'!$D$49*AN70,0)</f>
        <v>0</v>
      </c>
      <c r="AP75" s="34">
        <f>IF(AP$46&gt;0,'Invoer Parameters'!$D$49*AO70,0)</f>
        <v>0</v>
      </c>
      <c r="AQ75" s="34">
        <f>IF(AQ$46&gt;0,'Invoer Parameters'!$D$49*AP70,0)</f>
        <v>0</v>
      </c>
      <c r="AR75" s="34">
        <f>IF(AR$46&gt;0,'Invoer Parameters'!$D$49*AQ70,0)</f>
        <v>0</v>
      </c>
      <c r="AS75" s="34">
        <f>IF(AS$46&gt;0,'Invoer Parameters'!$D$49*AR70,0)</f>
        <v>0</v>
      </c>
    </row>
    <row r="76" spans="2:45" hidden="1">
      <c r="B76" s="33" t="s">
        <v>271</v>
      </c>
      <c r="C76" s="33" t="s">
        <v>300</v>
      </c>
      <c r="D76" s="33" t="s">
        <v>78</v>
      </c>
      <c r="E76" s="34">
        <f>SUM(F76:AS76)</f>
        <v>0</v>
      </c>
      <c r="F76" s="34">
        <v>0</v>
      </c>
      <c r="G76" s="34">
        <f>IF(G$48&gt;0,'Invoer Parameters'!$D$49*F71,0)</f>
        <v>0</v>
      </c>
      <c r="H76" s="34">
        <f>IF(H$48&gt;0,'Invoer Parameters'!$D$49*G71,0)</f>
        <v>0</v>
      </c>
      <c r="I76" s="34">
        <f>IF(I$48&gt;0,'Invoer Parameters'!$D$49*H71,0)</f>
        <v>0</v>
      </c>
      <c r="J76" s="34">
        <f>IF(J$48&gt;0,'Invoer Parameters'!$D$49*I71,0)</f>
        <v>0</v>
      </c>
      <c r="K76" s="34">
        <f>IF(K$48&gt;0,'Invoer Parameters'!$D$49*J71,0)</f>
        <v>0</v>
      </c>
      <c r="L76" s="34">
        <f>IF(L$48&gt;0,'Invoer Parameters'!$D$49*K71,0)</f>
        <v>0</v>
      </c>
      <c r="M76" s="34">
        <f>IF(M$48&gt;0,'Invoer Parameters'!$D$49*L71,0)</f>
        <v>0</v>
      </c>
      <c r="N76" s="34">
        <f>IF(N$48&gt;0,'Invoer Parameters'!$D$49*M71,0)</f>
        <v>0</v>
      </c>
      <c r="O76" s="34">
        <f>IF(O$48&gt;0,'Invoer Parameters'!$D$49*N71,0)</f>
        <v>0</v>
      </c>
      <c r="P76" s="34">
        <f>IF(P$48&gt;0,'Invoer Parameters'!$D$49*O71,0)</f>
        <v>0</v>
      </c>
      <c r="Q76" s="34">
        <f>IF(Q$48&gt;0,'Invoer Parameters'!$D$49*P71,0)</f>
        <v>0</v>
      </c>
      <c r="R76" s="34">
        <f>IF(R$48&gt;0,'Invoer Parameters'!$D$49*Q71,0)</f>
        <v>0</v>
      </c>
      <c r="S76" s="34">
        <f>IF(S$48&gt;0,'Invoer Parameters'!$D$49*R71,0)</f>
        <v>0</v>
      </c>
      <c r="T76" s="34">
        <f>IF(T$48&gt;0,'Invoer Parameters'!$D$49*S71,0)</f>
        <v>0</v>
      </c>
      <c r="U76" s="34">
        <f>IF(U$48&gt;0,'Invoer Parameters'!$D$49*T71,0)</f>
        <v>0</v>
      </c>
      <c r="V76" s="34">
        <f>IF(V$48&gt;0,'Invoer Parameters'!$D$49*U71,0)</f>
        <v>0</v>
      </c>
      <c r="W76" s="34">
        <f>IF(W$48&gt;0,'Invoer Parameters'!$D$49*V71,0)</f>
        <v>0</v>
      </c>
      <c r="X76" s="34">
        <f>IF(X$48&gt;0,'Invoer Parameters'!$D$49*W71,0)</f>
        <v>0</v>
      </c>
      <c r="Y76" s="34">
        <f>IF(Y$48&gt;0,'Invoer Parameters'!$D$49*X71,0)</f>
        <v>0</v>
      </c>
      <c r="Z76" s="34">
        <f>IF(Z$48&gt;0,'Invoer Parameters'!$D$49*Y71,0)</f>
        <v>0</v>
      </c>
      <c r="AA76" s="34">
        <f>IF(AA$48&gt;0,'Invoer Parameters'!$D$49*Z71,0)</f>
        <v>0</v>
      </c>
      <c r="AB76" s="34">
        <f>IF(AB$48&gt;0,'Invoer Parameters'!$D$49*AA71,0)</f>
        <v>0</v>
      </c>
      <c r="AC76" s="34">
        <f>IF(AC$48&gt;0,'Invoer Parameters'!$D$49*AB71,0)</f>
        <v>0</v>
      </c>
      <c r="AD76" s="34">
        <f>IF(AD$48&gt;0,'Invoer Parameters'!$D$49*AC71,0)</f>
        <v>0</v>
      </c>
      <c r="AE76" s="34">
        <f>IF(AE$48&gt;0,'Invoer Parameters'!$D$49*AD71,0)</f>
        <v>0</v>
      </c>
      <c r="AF76" s="34">
        <f>IF(AF$48&gt;0,'Invoer Parameters'!$D$49*AE71,0)</f>
        <v>0</v>
      </c>
      <c r="AG76" s="34">
        <f>IF(AG$48&gt;0,'Invoer Parameters'!$D$49*AF71,0)</f>
        <v>0</v>
      </c>
      <c r="AH76" s="34">
        <f>IF(AH$48&gt;0,'Invoer Parameters'!$D$49*AG71,0)</f>
        <v>0</v>
      </c>
      <c r="AI76" s="34">
        <f>IF(AI$48&gt;0,'Invoer Parameters'!$D$49*AH71,0)</f>
        <v>0</v>
      </c>
      <c r="AJ76" s="34">
        <f>IF(AJ$48&gt;0,'Invoer Parameters'!$D$49*AI71,0)</f>
        <v>0</v>
      </c>
      <c r="AK76" s="34">
        <f>IF(AK$48&gt;0,'Invoer Parameters'!$D$49*AJ71,0)</f>
        <v>0</v>
      </c>
      <c r="AL76" s="34">
        <f>IF(AL$48&gt;0,'Invoer Parameters'!$D$49*AK71,0)</f>
        <v>0</v>
      </c>
      <c r="AM76" s="34">
        <f>IF(AM$48&gt;0,'Invoer Parameters'!$D$49*AL71,0)</f>
        <v>0</v>
      </c>
      <c r="AN76" s="34">
        <f>IF(AN$48&gt;0,'Invoer Parameters'!$D$49*AM71,0)</f>
        <v>0</v>
      </c>
      <c r="AO76" s="34">
        <f>IF(AO$48&gt;0,'Invoer Parameters'!$D$49*AN71,0)</f>
        <v>0</v>
      </c>
      <c r="AP76" s="34">
        <f>IF(AP$48&gt;0,'Invoer Parameters'!$D$49*AO71,0)</f>
        <v>0</v>
      </c>
      <c r="AQ76" s="34">
        <f>IF(AQ$48&gt;0,'Invoer Parameters'!$D$49*AP71,0)</f>
        <v>0</v>
      </c>
      <c r="AR76" s="34">
        <f>IF(AR$48&gt;0,'Invoer Parameters'!$D$49*AQ71,0)</f>
        <v>0</v>
      </c>
      <c r="AS76" s="34">
        <f>IF(AS$48&gt;0,'Invoer Parameters'!$D$49*AR71,0)</f>
        <v>0</v>
      </c>
    </row>
    <row r="77" spans="2:45" hidden="1">
      <c r="B77" s="33" t="s">
        <v>271</v>
      </c>
      <c r="C77" s="33" t="s">
        <v>301</v>
      </c>
      <c r="D77" s="33" t="s">
        <v>78</v>
      </c>
      <c r="E77" s="34">
        <f>SUM(F77:AS77)</f>
        <v>0</v>
      </c>
      <c r="F77" s="34">
        <v>0</v>
      </c>
      <c r="G77" s="34">
        <f>IF(G$50&gt;0,'Invoer Parameters'!$D$49*F72,0)</f>
        <v>0</v>
      </c>
      <c r="H77" s="34">
        <f>IF(H$50&gt;0,'Invoer Parameters'!$D$49*G72,0)</f>
        <v>0</v>
      </c>
      <c r="I77" s="34">
        <f>IF(I$50&gt;0,'Invoer Parameters'!$D$49*H72,0)</f>
        <v>0</v>
      </c>
      <c r="J77" s="34">
        <f>IF(J$50&gt;0,'Invoer Parameters'!$D$49*I72,0)</f>
        <v>0</v>
      </c>
      <c r="K77" s="34">
        <f>IF(K$50&gt;0,'Invoer Parameters'!$D$49*J72,0)</f>
        <v>0</v>
      </c>
      <c r="L77" s="34">
        <f>IF(L$50&gt;0,'Invoer Parameters'!$D$49*K72,0)</f>
        <v>0</v>
      </c>
      <c r="M77" s="34">
        <f>IF(M$50&gt;0,'Invoer Parameters'!$D$49*L72,0)</f>
        <v>0</v>
      </c>
      <c r="N77" s="34">
        <f>IF(N$50&gt;0,'Invoer Parameters'!$D$49*M72,0)</f>
        <v>0</v>
      </c>
      <c r="O77" s="34">
        <f>IF(O$50&gt;0,'Invoer Parameters'!$D$49*N72,0)</f>
        <v>0</v>
      </c>
      <c r="P77" s="34">
        <f>IF(P$50&gt;0,'Invoer Parameters'!$D$49*O72,0)</f>
        <v>0</v>
      </c>
      <c r="Q77" s="34">
        <f>IF(Q$50&gt;0,'Invoer Parameters'!$D$49*P72,0)</f>
        <v>0</v>
      </c>
      <c r="R77" s="34">
        <f>IF(R$50&gt;0,'Invoer Parameters'!$D$49*Q72,0)</f>
        <v>0</v>
      </c>
      <c r="S77" s="34">
        <f>IF(S$50&gt;0,'Invoer Parameters'!$D$49*R72,0)</f>
        <v>0</v>
      </c>
      <c r="T77" s="34">
        <f>IF(T$50&gt;0,'Invoer Parameters'!$D$49*S72,0)</f>
        <v>0</v>
      </c>
      <c r="U77" s="34">
        <f>IF(U$50&gt;0,'Invoer Parameters'!$D$49*T72,0)</f>
        <v>0</v>
      </c>
      <c r="V77" s="34">
        <f>IF(V$50&gt;0,'Invoer Parameters'!$D$49*U72,0)</f>
        <v>0</v>
      </c>
      <c r="W77" s="34">
        <f>IF(W$50&gt;0,'Invoer Parameters'!$D$49*V72,0)</f>
        <v>0</v>
      </c>
      <c r="X77" s="34">
        <f>IF(X$50&gt;0,'Invoer Parameters'!$D$49*W72,0)</f>
        <v>0</v>
      </c>
      <c r="Y77" s="34">
        <f>IF(Y$50&gt;0,'Invoer Parameters'!$D$49*X72,0)</f>
        <v>0</v>
      </c>
      <c r="Z77" s="34">
        <f>IF(Z$50&gt;0,'Invoer Parameters'!$D$49*Y72,0)</f>
        <v>0</v>
      </c>
      <c r="AA77" s="34">
        <f>IF(AA$50&gt;0,'Invoer Parameters'!$D$49*Z72,0)</f>
        <v>0</v>
      </c>
      <c r="AB77" s="34">
        <f>IF(AB$50&gt;0,'Invoer Parameters'!$D$49*AA72,0)</f>
        <v>0</v>
      </c>
      <c r="AC77" s="34">
        <f>IF(AC$50&gt;0,'Invoer Parameters'!$D$49*AB72,0)</f>
        <v>0</v>
      </c>
      <c r="AD77" s="34">
        <f>IF(AD$50&gt;0,'Invoer Parameters'!$D$49*AC72,0)</f>
        <v>0</v>
      </c>
      <c r="AE77" s="34">
        <f>IF(AE$50&gt;0,'Invoer Parameters'!$D$49*AD72,0)</f>
        <v>0</v>
      </c>
      <c r="AF77" s="34">
        <f>IF(AF$50&gt;0,'Invoer Parameters'!$D$49*AE72,0)</f>
        <v>0</v>
      </c>
      <c r="AG77" s="34">
        <f>IF(AG$50&gt;0,'Invoer Parameters'!$D$49*AF72,0)</f>
        <v>0</v>
      </c>
      <c r="AH77" s="34">
        <f>IF(AH$50&gt;0,'Invoer Parameters'!$D$49*AG72,0)</f>
        <v>0</v>
      </c>
      <c r="AI77" s="34">
        <f>IF(AI$50&gt;0,'Invoer Parameters'!$D$49*AH72,0)</f>
        <v>0</v>
      </c>
      <c r="AJ77" s="34">
        <f>IF(AJ$50&gt;0,'Invoer Parameters'!$D$49*AI72,0)</f>
        <v>0</v>
      </c>
      <c r="AK77" s="34">
        <f>IF(AK$50&gt;0,'Invoer Parameters'!$D$49*AJ72,0)</f>
        <v>0</v>
      </c>
      <c r="AL77" s="34">
        <f>IF(AL$50&gt;0,'Invoer Parameters'!$D$49*AK72,0)</f>
        <v>0</v>
      </c>
      <c r="AM77" s="34">
        <f>IF(AM$50&gt;0,'Invoer Parameters'!$D$49*AL72,0)</f>
        <v>0</v>
      </c>
      <c r="AN77" s="34">
        <f>IF(AN$50&gt;0,'Invoer Parameters'!$D$49*AM72,0)</f>
        <v>0</v>
      </c>
      <c r="AO77" s="34">
        <f>IF(AO$50&gt;0,'Invoer Parameters'!$D$49*AN72,0)</f>
        <v>0</v>
      </c>
      <c r="AP77" s="34">
        <f>IF(AP$50&gt;0,'Invoer Parameters'!$D$49*AO72,0)</f>
        <v>0</v>
      </c>
      <c r="AQ77" s="34">
        <f>IF(AQ$50&gt;0,'Invoer Parameters'!$D$49*AP72,0)</f>
        <v>0</v>
      </c>
      <c r="AR77" s="34">
        <f>IF(AR$50&gt;0,'Invoer Parameters'!$D$49*AQ72,0)</f>
        <v>0</v>
      </c>
      <c r="AS77" s="34">
        <f>IF(AS$50&gt;0,'Invoer Parameters'!$D$49*AR72,0)</f>
        <v>0</v>
      </c>
    </row>
    <row r="78" spans="2:45" hidden="1">
      <c r="B78" s="33" t="s">
        <v>271</v>
      </c>
      <c r="C78" s="33" t="s">
        <v>302</v>
      </c>
      <c r="D78" s="33" t="s">
        <v>78</v>
      </c>
      <c r="E78" s="34">
        <f>SUM(F78:AS78)</f>
        <v>0</v>
      </c>
      <c r="F78" s="34">
        <v>0</v>
      </c>
      <c r="G78" s="34">
        <f>IF(G$52&gt;0,'Invoer Parameters'!$D$49*F73,0)</f>
        <v>0</v>
      </c>
      <c r="H78" s="34">
        <f>IF(H$52&gt;0,'Invoer Parameters'!$D$49*G73,0)</f>
        <v>0</v>
      </c>
      <c r="I78" s="34">
        <f>IF(I$52&gt;0,'Invoer Parameters'!$D$49*H73,0)</f>
        <v>0</v>
      </c>
      <c r="J78" s="34">
        <f>IF(J$52&gt;0,'Invoer Parameters'!$D$49*I73,0)</f>
        <v>0</v>
      </c>
      <c r="K78" s="34">
        <f>IF(K$52&gt;0,'Invoer Parameters'!$D$49*J73,0)</f>
        <v>0</v>
      </c>
      <c r="L78" s="34">
        <f>IF(L$52&gt;0,'Invoer Parameters'!$D$49*K73,0)</f>
        <v>0</v>
      </c>
      <c r="M78" s="34">
        <f>IF(M$52&gt;0,'Invoer Parameters'!$D$49*L73,0)</f>
        <v>0</v>
      </c>
      <c r="N78" s="34">
        <f>IF(N$52&gt;0,'Invoer Parameters'!$D$49*M73,0)</f>
        <v>0</v>
      </c>
      <c r="O78" s="34">
        <f>IF(O$52&gt;0,'Invoer Parameters'!$D$49*N73,0)</f>
        <v>0</v>
      </c>
      <c r="P78" s="34">
        <f>IF(P$52&gt;0,'Invoer Parameters'!$D$49*O73,0)</f>
        <v>0</v>
      </c>
      <c r="Q78" s="34">
        <f>IF(Q$52&gt;0,'Invoer Parameters'!$D$49*P73,0)</f>
        <v>0</v>
      </c>
      <c r="R78" s="34">
        <f>IF(R$52&gt;0,'Invoer Parameters'!$D$49*Q73,0)</f>
        <v>0</v>
      </c>
      <c r="S78" s="34">
        <f>IF(S$52&gt;0,'Invoer Parameters'!$D$49*R73,0)</f>
        <v>0</v>
      </c>
      <c r="T78" s="34">
        <f>IF(T$52&gt;0,'Invoer Parameters'!$D$49*S73,0)</f>
        <v>0</v>
      </c>
      <c r="U78" s="34">
        <f>IF(U$52&gt;0,'Invoer Parameters'!$D$49*T73,0)</f>
        <v>0</v>
      </c>
      <c r="V78" s="34">
        <f>IF(V$52&gt;0,'Invoer Parameters'!$D$49*U73,0)</f>
        <v>0</v>
      </c>
      <c r="W78" s="34">
        <f>IF(W$52&gt;0,'Invoer Parameters'!$D$49*V73,0)</f>
        <v>0</v>
      </c>
      <c r="X78" s="34">
        <f>IF(X$52&gt;0,'Invoer Parameters'!$D$49*W73,0)</f>
        <v>0</v>
      </c>
      <c r="Y78" s="34">
        <f>IF(Y$52&gt;0,'Invoer Parameters'!$D$49*X73,0)</f>
        <v>0</v>
      </c>
      <c r="Z78" s="34">
        <f>IF(Z$52&gt;0,'Invoer Parameters'!$D$49*Y73,0)</f>
        <v>0</v>
      </c>
      <c r="AA78" s="34">
        <f>IF(AA$52&gt;0,'Invoer Parameters'!$D$49*Z73,0)</f>
        <v>0</v>
      </c>
      <c r="AB78" s="34">
        <f>IF(AB$52&gt;0,'Invoer Parameters'!$D$49*AA73,0)</f>
        <v>0</v>
      </c>
      <c r="AC78" s="34">
        <f>IF(AC$52&gt;0,'Invoer Parameters'!$D$49*AB73,0)</f>
        <v>0</v>
      </c>
      <c r="AD78" s="34">
        <f>IF(AD$52&gt;0,'Invoer Parameters'!$D$49*AC73,0)</f>
        <v>0</v>
      </c>
      <c r="AE78" s="34">
        <f>IF(AE$52&gt;0,'Invoer Parameters'!$D$49*AD73,0)</f>
        <v>0</v>
      </c>
      <c r="AF78" s="34">
        <f>IF(AF$52&gt;0,'Invoer Parameters'!$D$49*AE73,0)</f>
        <v>0</v>
      </c>
      <c r="AG78" s="34">
        <f>IF(AG$52&gt;0,'Invoer Parameters'!$D$49*AF73,0)</f>
        <v>0</v>
      </c>
      <c r="AH78" s="34">
        <f>IF(AH$52&gt;0,'Invoer Parameters'!$D$49*AG73,0)</f>
        <v>0</v>
      </c>
      <c r="AI78" s="34">
        <f>IF(AI$52&gt;0,'Invoer Parameters'!$D$49*AH73,0)</f>
        <v>0</v>
      </c>
      <c r="AJ78" s="34">
        <f>IF(AJ$52&gt;0,'Invoer Parameters'!$D$49*AI73,0)</f>
        <v>0</v>
      </c>
      <c r="AK78" s="34">
        <f>IF(AK$52&gt;0,'Invoer Parameters'!$D$49*AJ73,0)</f>
        <v>0</v>
      </c>
      <c r="AL78" s="34">
        <f>IF(AL$52&gt;0,'Invoer Parameters'!$D$49*AK73,0)</f>
        <v>0</v>
      </c>
      <c r="AM78" s="34">
        <f>IF(AM$52&gt;0,'Invoer Parameters'!$D$49*AL73,0)</f>
        <v>0</v>
      </c>
      <c r="AN78" s="34">
        <f>IF(AN$52&gt;0,'Invoer Parameters'!$D$49*AM73,0)</f>
        <v>0</v>
      </c>
      <c r="AO78" s="34">
        <f>IF(AO$52&gt;0,'Invoer Parameters'!$D$49*AN73,0)</f>
        <v>0</v>
      </c>
      <c r="AP78" s="34">
        <f>IF(AP$52&gt;0,'Invoer Parameters'!$D$49*AO73,0)</f>
        <v>0</v>
      </c>
      <c r="AQ78" s="34">
        <f>IF(AQ$52&gt;0,'Invoer Parameters'!$D$49*AP73,0)</f>
        <v>0</v>
      </c>
      <c r="AR78" s="34">
        <f>IF(AR$52&gt;0,'Invoer Parameters'!$D$49*AQ73,0)</f>
        <v>0</v>
      </c>
      <c r="AS78" s="34">
        <f>IF(AS$52&gt;0,'Invoer Parameters'!$D$49*AR73,0)</f>
        <v>0</v>
      </c>
    </row>
    <row r="79" spans="2:45" hidden="1"/>
    <row r="80" spans="2:45">
      <c r="B80" s="1" t="s">
        <v>303</v>
      </c>
      <c r="C80" s="2" t="str">
        <f>IF('Invoer Parameters'!$D$47="Annuïteit",C54,C64)</f>
        <v>Aflossing VV investering 1 Annuiteit</v>
      </c>
      <c r="D80" s="1" t="s">
        <v>78</v>
      </c>
      <c r="E80" s="28"/>
      <c r="F80" s="2">
        <f>IF('Invoer Parameters'!$D$47="Annuïteit",F54,F64)</f>
        <v>0</v>
      </c>
      <c r="G80" s="2">
        <f>IF('Invoer Parameters'!$D$47="Annuïteit",G54,G64)</f>
        <v>0</v>
      </c>
      <c r="H80" s="2">
        <f>IF('Invoer Parameters'!$D$47="Annuïteit",H54,H64)</f>
        <v>0</v>
      </c>
      <c r="I80" s="2">
        <f>IF('Invoer Parameters'!$D$47="Annuïteit",I54,I64)</f>
        <v>0</v>
      </c>
      <c r="J80" s="2">
        <f>IF('Invoer Parameters'!$D$47="Annuïteit",J54,J64)</f>
        <v>0</v>
      </c>
      <c r="K80" s="2">
        <f>IF('Invoer Parameters'!$D$47="Annuïteit",K54,K64)</f>
        <v>0</v>
      </c>
      <c r="L80" s="2">
        <f>IF('Invoer Parameters'!$D$47="Annuïteit",L54,L64)</f>
        <v>0</v>
      </c>
      <c r="M80" s="2">
        <f>IF('Invoer Parameters'!$D$47="Annuïteit",M54,M64)</f>
        <v>0</v>
      </c>
      <c r="N80" s="2">
        <f>IF('Invoer Parameters'!$D$47="Annuïteit",N54,N64)</f>
        <v>0</v>
      </c>
      <c r="O80" s="2">
        <f>IF('Invoer Parameters'!$D$47="Annuïteit",O54,O64)</f>
        <v>0</v>
      </c>
      <c r="P80" s="2">
        <f>IF('Invoer Parameters'!$D$47="Annuïteit",P54,P64)</f>
        <v>0</v>
      </c>
      <c r="Q80" s="2">
        <f>IF('Invoer Parameters'!$D$47="Annuïteit",Q54,Q64)</f>
        <v>0</v>
      </c>
      <c r="R80" s="2">
        <f>IF('Invoer Parameters'!$D$47="Annuïteit",R54,R64)</f>
        <v>0</v>
      </c>
      <c r="S80" s="2">
        <f>IF('Invoer Parameters'!$D$47="Annuïteit",S54,S64)</f>
        <v>0</v>
      </c>
      <c r="T80" s="2">
        <f>IF('Invoer Parameters'!$D$47="Annuïteit",T54,T64)</f>
        <v>0</v>
      </c>
      <c r="U80" s="2">
        <f>IF('Invoer Parameters'!$D$47="Annuïteit",U54,U64)</f>
        <v>0</v>
      </c>
      <c r="V80" s="2">
        <f>IF('Invoer Parameters'!$D$47="Annuïteit",V54,V64)</f>
        <v>0</v>
      </c>
      <c r="W80" s="2">
        <f>IF('Invoer Parameters'!$D$47="Annuïteit",W54,W64)</f>
        <v>0</v>
      </c>
      <c r="X80" s="2">
        <f>IF('Invoer Parameters'!$D$47="Annuïteit",X54,X64)</f>
        <v>0</v>
      </c>
      <c r="Y80" s="2">
        <f>IF('Invoer Parameters'!$D$47="Annuïteit",Y54,Y64)</f>
        <v>0</v>
      </c>
      <c r="Z80" s="2">
        <f>IF('Invoer Parameters'!$D$47="Annuïteit",Z54,Z64)</f>
        <v>0</v>
      </c>
      <c r="AA80" s="2">
        <f>IF('Invoer Parameters'!$D$47="Annuïteit",AA54,AA64)</f>
        <v>0</v>
      </c>
      <c r="AB80" s="2">
        <f>IF('Invoer Parameters'!$D$47="Annuïteit",AB54,AB64)</f>
        <v>0</v>
      </c>
      <c r="AC80" s="2">
        <f>IF('Invoer Parameters'!$D$47="Annuïteit",AC54,AC64)</f>
        <v>0</v>
      </c>
      <c r="AD80" s="2">
        <f>IF('Invoer Parameters'!$D$47="Annuïteit",AD54,AD64)</f>
        <v>0</v>
      </c>
      <c r="AE80" s="2">
        <f>IF('Invoer Parameters'!$D$47="Annuïteit",AE54,AE64)</f>
        <v>0</v>
      </c>
      <c r="AF80" s="2">
        <f>IF('Invoer Parameters'!$D$47="Annuïteit",AF54,AF64)</f>
        <v>0</v>
      </c>
      <c r="AG80" s="2">
        <f>IF('Invoer Parameters'!$D$47="Annuïteit",AG54,AG64)</f>
        <v>0</v>
      </c>
      <c r="AH80" s="2">
        <f>IF('Invoer Parameters'!$D$47="Annuïteit",AH54,AH64)</f>
        <v>0</v>
      </c>
      <c r="AI80" s="2">
        <f>IF('Invoer Parameters'!$D$47="Annuïteit",AI54,AI64)</f>
        <v>0</v>
      </c>
      <c r="AJ80" s="2">
        <f>IF('Invoer Parameters'!$D$47="Annuïteit",AJ54,AJ64)</f>
        <v>0</v>
      </c>
      <c r="AK80" s="2">
        <f>IF('Invoer Parameters'!$D$47="Annuïteit",AK54,AK64)</f>
        <v>0</v>
      </c>
      <c r="AL80" s="2">
        <f>IF('Invoer Parameters'!$D$47="Annuïteit",AL54,AL64)</f>
        <v>0</v>
      </c>
      <c r="AM80" s="2">
        <f>IF('Invoer Parameters'!$D$47="Annuïteit",AM54,AM64)</f>
        <v>0</v>
      </c>
      <c r="AN80" s="2">
        <f>IF('Invoer Parameters'!$D$47="Annuïteit",AN54,AN64)</f>
        <v>0</v>
      </c>
      <c r="AO80" s="2">
        <f>IF('Invoer Parameters'!$D$47="Annuïteit",AO54,AO64)</f>
        <v>0</v>
      </c>
      <c r="AP80" s="2">
        <f>IF('Invoer Parameters'!$D$47="Annuïteit",AP54,AP64)</f>
        <v>0</v>
      </c>
      <c r="AQ80" s="2">
        <f>IF('Invoer Parameters'!$D$47="Annuïteit",AQ54,AQ64)</f>
        <v>0</v>
      </c>
      <c r="AR80" s="2">
        <f>IF('Invoer Parameters'!$D$47="Annuïteit",AR54,AR64)</f>
        <v>0</v>
      </c>
      <c r="AS80" s="2">
        <f>IF('Invoer Parameters'!$D$47="Annuïteit",AS54,AS64)</f>
        <v>0</v>
      </c>
    </row>
    <row r="81" spans="2:45">
      <c r="B81" s="1" t="s">
        <v>304</v>
      </c>
      <c r="C81" s="2" t="str">
        <f>IF('Invoer Parameters'!$D$47="Annuïteit",C55,C65)</f>
        <v>Aflossing VV investering 2 Annuiteit</v>
      </c>
      <c r="D81" s="1" t="s">
        <v>78</v>
      </c>
      <c r="E81" s="28"/>
      <c r="F81" s="2">
        <f>IF('Invoer Parameters'!$D$47="Annuïteit",F55,F65)</f>
        <v>0</v>
      </c>
      <c r="G81" s="2">
        <f>IF('Invoer Parameters'!$D$47="Annuïteit",G55,G65)</f>
        <v>0</v>
      </c>
      <c r="H81" s="2">
        <f>IF('Invoer Parameters'!$D$47="Annuïteit",H55,H65)</f>
        <v>0</v>
      </c>
      <c r="I81" s="2">
        <f>IF('Invoer Parameters'!$D$47="Annuïteit",I55,I65)</f>
        <v>0</v>
      </c>
      <c r="J81" s="2">
        <f>IF('Invoer Parameters'!$D$47="Annuïteit",J55,J65)</f>
        <v>0</v>
      </c>
      <c r="K81" s="2">
        <f>IF('Invoer Parameters'!$D$47="Annuïteit",K55,K65)</f>
        <v>0</v>
      </c>
      <c r="L81" s="2">
        <f>IF('Invoer Parameters'!$D$47="Annuïteit",L55,L65)</f>
        <v>0</v>
      </c>
      <c r="M81" s="2">
        <f>IF('Invoer Parameters'!$D$47="Annuïteit",M55,M65)</f>
        <v>0</v>
      </c>
      <c r="N81" s="2">
        <f>IF('Invoer Parameters'!$D$47="Annuïteit",N55,N65)</f>
        <v>0</v>
      </c>
      <c r="O81" s="2">
        <f>IF('Invoer Parameters'!$D$47="Annuïteit",O55,O65)</f>
        <v>0</v>
      </c>
      <c r="P81" s="2">
        <f>IF('Invoer Parameters'!$D$47="Annuïteit",P55,P65)</f>
        <v>0</v>
      </c>
      <c r="Q81" s="2">
        <f>IF('Invoer Parameters'!$D$47="Annuïteit",Q55,Q65)</f>
        <v>0</v>
      </c>
      <c r="R81" s="2">
        <f>IF('Invoer Parameters'!$D$47="Annuïteit",R55,R65)</f>
        <v>0</v>
      </c>
      <c r="S81" s="2">
        <f>IF('Invoer Parameters'!$D$47="Annuïteit",S55,S65)</f>
        <v>0</v>
      </c>
      <c r="T81" s="2">
        <f>IF('Invoer Parameters'!$D$47="Annuïteit",T55,T65)</f>
        <v>0</v>
      </c>
      <c r="U81" s="2">
        <f>IF('Invoer Parameters'!$D$47="Annuïteit",U55,U65)</f>
        <v>0</v>
      </c>
      <c r="V81" s="2">
        <f>IF('Invoer Parameters'!$D$47="Annuïteit",V55,V65)</f>
        <v>0</v>
      </c>
      <c r="W81" s="2">
        <f>IF('Invoer Parameters'!$D$47="Annuïteit",W55,W65)</f>
        <v>0</v>
      </c>
      <c r="X81" s="2">
        <f>IF('Invoer Parameters'!$D$47="Annuïteit",X55,X65)</f>
        <v>0</v>
      </c>
      <c r="Y81" s="2">
        <f>IF('Invoer Parameters'!$D$47="Annuïteit",Y55,Y65)</f>
        <v>0</v>
      </c>
      <c r="Z81" s="2">
        <f>IF('Invoer Parameters'!$D$47="Annuïteit",Z55,Z65)</f>
        <v>0</v>
      </c>
      <c r="AA81" s="2">
        <f>IF('Invoer Parameters'!$D$47="Annuïteit",AA55,AA65)</f>
        <v>0</v>
      </c>
      <c r="AB81" s="2">
        <f>IF('Invoer Parameters'!$D$47="Annuïteit",AB55,AB65)</f>
        <v>0</v>
      </c>
      <c r="AC81" s="2">
        <f>IF('Invoer Parameters'!$D$47="Annuïteit",AC55,AC65)</f>
        <v>0</v>
      </c>
      <c r="AD81" s="2">
        <f>IF('Invoer Parameters'!$D$47="Annuïteit",AD55,AD65)</f>
        <v>0</v>
      </c>
      <c r="AE81" s="2">
        <f>IF('Invoer Parameters'!$D$47="Annuïteit",AE55,AE65)</f>
        <v>0</v>
      </c>
      <c r="AF81" s="2">
        <f>IF('Invoer Parameters'!$D$47="Annuïteit",AF55,AF65)</f>
        <v>0</v>
      </c>
      <c r="AG81" s="2">
        <f>IF('Invoer Parameters'!$D$47="Annuïteit",AG55,AG65)</f>
        <v>0</v>
      </c>
      <c r="AH81" s="2">
        <f>IF('Invoer Parameters'!$D$47="Annuïteit",AH55,AH65)</f>
        <v>0</v>
      </c>
      <c r="AI81" s="2">
        <f>IF('Invoer Parameters'!$D$47="Annuïteit",AI55,AI65)</f>
        <v>0</v>
      </c>
      <c r="AJ81" s="2">
        <f>IF('Invoer Parameters'!$D$47="Annuïteit",AJ55,AJ65)</f>
        <v>0</v>
      </c>
      <c r="AK81" s="2">
        <f>IF('Invoer Parameters'!$D$47="Annuïteit",AK55,AK65)</f>
        <v>0</v>
      </c>
      <c r="AL81" s="2">
        <f>IF('Invoer Parameters'!$D$47="Annuïteit",AL55,AL65)</f>
        <v>0</v>
      </c>
      <c r="AM81" s="2">
        <f>IF('Invoer Parameters'!$D$47="Annuïteit",AM55,AM65)</f>
        <v>0</v>
      </c>
      <c r="AN81" s="2">
        <f>IF('Invoer Parameters'!$D$47="Annuïteit",AN55,AN65)</f>
        <v>0</v>
      </c>
      <c r="AO81" s="2">
        <f>IF('Invoer Parameters'!$D$47="Annuïteit",AO55,AO65)</f>
        <v>0</v>
      </c>
      <c r="AP81" s="2">
        <f>IF('Invoer Parameters'!$D$47="Annuïteit",AP55,AP65)</f>
        <v>0</v>
      </c>
      <c r="AQ81" s="2">
        <f>IF('Invoer Parameters'!$D$47="Annuïteit",AQ55,AQ65)</f>
        <v>0</v>
      </c>
      <c r="AR81" s="2">
        <f>IF('Invoer Parameters'!$D$47="Annuïteit",AR55,AR65)</f>
        <v>0</v>
      </c>
      <c r="AS81" s="2">
        <f>IF('Invoer Parameters'!$D$47="Annuïteit",AS55,AS65)</f>
        <v>0</v>
      </c>
    </row>
    <row r="82" spans="2:45">
      <c r="B82" s="1" t="s">
        <v>305</v>
      </c>
      <c r="C82" s="2" t="str">
        <f>IF('Invoer Parameters'!$D$47="Annuïteit",C56,C66)</f>
        <v>Aflossing VV investering 3 Annuiteit</v>
      </c>
      <c r="D82" s="1" t="s">
        <v>78</v>
      </c>
      <c r="E82" s="28"/>
      <c r="F82" s="2">
        <f>IF('Invoer Parameters'!$D$47="Annuïteit",F56,F66)</f>
        <v>0</v>
      </c>
      <c r="G82" s="2">
        <f>IF('Invoer Parameters'!$D$47="Annuïteit",G56,G66)</f>
        <v>0</v>
      </c>
      <c r="H82" s="2">
        <f>IF('Invoer Parameters'!$D$47="Annuïteit",H56,H66)</f>
        <v>0</v>
      </c>
      <c r="I82" s="2">
        <f>IF('Invoer Parameters'!$D$47="Annuïteit",I56,I66)</f>
        <v>0</v>
      </c>
      <c r="J82" s="2">
        <f>IF('Invoer Parameters'!$D$47="Annuïteit",J56,J66)</f>
        <v>0</v>
      </c>
      <c r="K82" s="2">
        <f>IF('Invoer Parameters'!$D$47="Annuïteit",K56,K66)</f>
        <v>0</v>
      </c>
      <c r="L82" s="2">
        <f>IF('Invoer Parameters'!$D$47="Annuïteit",L56,L66)</f>
        <v>0</v>
      </c>
      <c r="M82" s="2">
        <f>IF('Invoer Parameters'!$D$47="Annuïteit",M56,M66)</f>
        <v>0</v>
      </c>
      <c r="N82" s="2">
        <f>IF('Invoer Parameters'!$D$47="Annuïteit",N56,N66)</f>
        <v>0</v>
      </c>
      <c r="O82" s="2">
        <f>IF('Invoer Parameters'!$D$47="Annuïteit",O56,O66)</f>
        <v>0</v>
      </c>
      <c r="P82" s="2">
        <f>IF('Invoer Parameters'!$D$47="Annuïteit",P56,P66)</f>
        <v>0</v>
      </c>
      <c r="Q82" s="2">
        <f>IF('Invoer Parameters'!$D$47="Annuïteit",Q56,Q66)</f>
        <v>0</v>
      </c>
      <c r="R82" s="2">
        <f>IF('Invoer Parameters'!$D$47="Annuïteit",R56,R66)</f>
        <v>0</v>
      </c>
      <c r="S82" s="2">
        <f>IF('Invoer Parameters'!$D$47="Annuïteit",S56,S66)</f>
        <v>0</v>
      </c>
      <c r="T82" s="2">
        <f>IF('Invoer Parameters'!$D$47="Annuïteit",T56,T66)</f>
        <v>0</v>
      </c>
      <c r="U82" s="2">
        <f>IF('Invoer Parameters'!$D$47="Annuïteit",U56,U66)</f>
        <v>0</v>
      </c>
      <c r="V82" s="2">
        <f>IF('Invoer Parameters'!$D$47="Annuïteit",V56,V66)</f>
        <v>0</v>
      </c>
      <c r="W82" s="2">
        <f>IF('Invoer Parameters'!$D$47="Annuïteit",W56,W66)</f>
        <v>0</v>
      </c>
      <c r="X82" s="2">
        <f>IF('Invoer Parameters'!$D$47="Annuïteit",X56,X66)</f>
        <v>0</v>
      </c>
      <c r="Y82" s="2">
        <f>IF('Invoer Parameters'!$D$47="Annuïteit",Y56,Y66)</f>
        <v>0</v>
      </c>
      <c r="Z82" s="2">
        <f>IF('Invoer Parameters'!$D$47="Annuïteit",Z56,Z66)</f>
        <v>0</v>
      </c>
      <c r="AA82" s="2">
        <f>IF('Invoer Parameters'!$D$47="Annuïteit",AA56,AA66)</f>
        <v>0</v>
      </c>
      <c r="AB82" s="2">
        <f>IF('Invoer Parameters'!$D$47="Annuïteit",AB56,AB66)</f>
        <v>0</v>
      </c>
      <c r="AC82" s="2">
        <f>IF('Invoer Parameters'!$D$47="Annuïteit",AC56,AC66)</f>
        <v>0</v>
      </c>
      <c r="AD82" s="2">
        <f>IF('Invoer Parameters'!$D$47="Annuïteit",AD56,AD66)</f>
        <v>0</v>
      </c>
      <c r="AE82" s="2">
        <f>IF('Invoer Parameters'!$D$47="Annuïteit",AE56,AE66)</f>
        <v>0</v>
      </c>
      <c r="AF82" s="2">
        <f>IF('Invoer Parameters'!$D$47="Annuïteit",AF56,AF66)</f>
        <v>0</v>
      </c>
      <c r="AG82" s="2">
        <f>IF('Invoer Parameters'!$D$47="Annuïteit",AG56,AG66)</f>
        <v>0</v>
      </c>
      <c r="AH82" s="2">
        <f>IF('Invoer Parameters'!$D$47="Annuïteit",AH56,AH66)</f>
        <v>0</v>
      </c>
      <c r="AI82" s="2">
        <f>IF('Invoer Parameters'!$D$47="Annuïteit",AI56,AI66)</f>
        <v>0</v>
      </c>
      <c r="AJ82" s="2">
        <f>IF('Invoer Parameters'!$D$47="Annuïteit",AJ56,AJ66)</f>
        <v>0</v>
      </c>
      <c r="AK82" s="2">
        <f>IF('Invoer Parameters'!$D$47="Annuïteit",AK56,AK66)</f>
        <v>0</v>
      </c>
      <c r="AL82" s="2">
        <f>IF('Invoer Parameters'!$D$47="Annuïteit",AL56,AL66)</f>
        <v>0</v>
      </c>
      <c r="AM82" s="2">
        <f>IF('Invoer Parameters'!$D$47="Annuïteit",AM56,AM66)</f>
        <v>0</v>
      </c>
      <c r="AN82" s="2">
        <f>IF('Invoer Parameters'!$D$47="Annuïteit",AN56,AN66)</f>
        <v>0</v>
      </c>
      <c r="AO82" s="2">
        <f>IF('Invoer Parameters'!$D$47="Annuïteit",AO56,AO66)</f>
        <v>0</v>
      </c>
      <c r="AP82" s="2">
        <f>IF('Invoer Parameters'!$D$47="Annuïteit",AP56,AP66)</f>
        <v>0</v>
      </c>
      <c r="AQ82" s="2">
        <f>IF('Invoer Parameters'!$D$47="Annuïteit",AQ56,AQ66)</f>
        <v>0</v>
      </c>
      <c r="AR82" s="2">
        <f>IF('Invoer Parameters'!$D$47="Annuïteit",AR56,AR66)</f>
        <v>0</v>
      </c>
      <c r="AS82" s="2">
        <f>IF('Invoer Parameters'!$D$47="Annuïteit",AS56,AS66)</f>
        <v>0</v>
      </c>
    </row>
    <row r="83" spans="2:45">
      <c r="B83" s="1" t="s">
        <v>306</v>
      </c>
      <c r="C83" s="2" t="str">
        <f>IF('Invoer Parameters'!$D$47="Annuïteit",C57,C67)</f>
        <v>Aflossing VV investering 4 Annuiteit</v>
      </c>
      <c r="D83" s="1" t="s">
        <v>78</v>
      </c>
      <c r="E83" s="28"/>
      <c r="F83" s="2">
        <f>IF('Invoer Parameters'!$D$47="Annuïteit",F57,F67)</f>
        <v>0</v>
      </c>
      <c r="G83" s="2">
        <f>IF('Invoer Parameters'!$D$47="Annuïteit",G57,G67)</f>
        <v>0</v>
      </c>
      <c r="H83" s="2">
        <f>IF('Invoer Parameters'!$D$47="Annuïteit",H57,H67)</f>
        <v>0</v>
      </c>
      <c r="I83" s="2">
        <f>IF('Invoer Parameters'!$D$47="Annuïteit",I57,I67)</f>
        <v>0</v>
      </c>
      <c r="J83" s="2">
        <f>IF('Invoer Parameters'!$D$47="Annuïteit",J57,J67)</f>
        <v>0</v>
      </c>
      <c r="K83" s="2">
        <f>IF('Invoer Parameters'!$D$47="Annuïteit",K57,K67)</f>
        <v>0</v>
      </c>
      <c r="L83" s="2">
        <f>IF('Invoer Parameters'!$D$47="Annuïteit",L57,L67)</f>
        <v>0</v>
      </c>
      <c r="M83" s="2">
        <f>IF('Invoer Parameters'!$D$47="Annuïteit",M57,M67)</f>
        <v>0</v>
      </c>
      <c r="N83" s="2">
        <f>IF('Invoer Parameters'!$D$47="Annuïteit",N57,N67)</f>
        <v>0</v>
      </c>
      <c r="O83" s="2">
        <f>IF('Invoer Parameters'!$D$47="Annuïteit",O57,O67)</f>
        <v>0</v>
      </c>
      <c r="P83" s="2">
        <f>IF('Invoer Parameters'!$D$47="Annuïteit",P57,P67)</f>
        <v>0</v>
      </c>
      <c r="Q83" s="2">
        <f>IF('Invoer Parameters'!$D$47="Annuïteit",Q57,Q67)</f>
        <v>0</v>
      </c>
      <c r="R83" s="2">
        <f>IF('Invoer Parameters'!$D$47="Annuïteit",R57,R67)</f>
        <v>0</v>
      </c>
      <c r="S83" s="2">
        <f>IF('Invoer Parameters'!$D$47="Annuïteit",S57,S67)</f>
        <v>0</v>
      </c>
      <c r="T83" s="2">
        <f>IF('Invoer Parameters'!$D$47="Annuïteit",T57,T67)</f>
        <v>0</v>
      </c>
      <c r="U83" s="2">
        <f>IF('Invoer Parameters'!$D$47="Annuïteit",U57,U67)</f>
        <v>0</v>
      </c>
      <c r="V83" s="2">
        <f>IF('Invoer Parameters'!$D$47="Annuïteit",V57,V67)</f>
        <v>0</v>
      </c>
      <c r="W83" s="2">
        <f>IF('Invoer Parameters'!$D$47="Annuïteit",W57,W67)</f>
        <v>0</v>
      </c>
      <c r="X83" s="2">
        <f>IF('Invoer Parameters'!$D$47="Annuïteit",X57,X67)</f>
        <v>0</v>
      </c>
      <c r="Y83" s="2">
        <f>IF('Invoer Parameters'!$D$47="Annuïteit",Y57,Y67)</f>
        <v>0</v>
      </c>
      <c r="Z83" s="2">
        <f>IF('Invoer Parameters'!$D$47="Annuïteit",Z57,Z67)</f>
        <v>0</v>
      </c>
      <c r="AA83" s="2">
        <f>IF('Invoer Parameters'!$D$47="Annuïteit",AA57,AA67)</f>
        <v>0</v>
      </c>
      <c r="AB83" s="2">
        <f>IF('Invoer Parameters'!$D$47="Annuïteit",AB57,AB67)</f>
        <v>0</v>
      </c>
      <c r="AC83" s="2">
        <f>IF('Invoer Parameters'!$D$47="Annuïteit",AC57,AC67)</f>
        <v>0</v>
      </c>
      <c r="AD83" s="2">
        <f>IF('Invoer Parameters'!$D$47="Annuïteit",AD57,AD67)</f>
        <v>0</v>
      </c>
      <c r="AE83" s="2">
        <f>IF('Invoer Parameters'!$D$47="Annuïteit",AE57,AE67)</f>
        <v>0</v>
      </c>
      <c r="AF83" s="2">
        <f>IF('Invoer Parameters'!$D$47="Annuïteit",AF57,AF67)</f>
        <v>0</v>
      </c>
      <c r="AG83" s="2">
        <f>IF('Invoer Parameters'!$D$47="Annuïteit",AG57,AG67)</f>
        <v>0</v>
      </c>
      <c r="AH83" s="2">
        <f>IF('Invoer Parameters'!$D$47="Annuïteit",AH57,AH67)</f>
        <v>0</v>
      </c>
      <c r="AI83" s="2">
        <f>IF('Invoer Parameters'!$D$47="Annuïteit",AI57,AI67)</f>
        <v>0</v>
      </c>
      <c r="AJ83" s="2">
        <f>IF('Invoer Parameters'!$D$47="Annuïteit",AJ57,AJ67)</f>
        <v>0</v>
      </c>
      <c r="AK83" s="2">
        <f>IF('Invoer Parameters'!$D$47="Annuïteit",AK57,AK67)</f>
        <v>0</v>
      </c>
      <c r="AL83" s="2">
        <f>IF('Invoer Parameters'!$D$47="Annuïteit",AL57,AL67)</f>
        <v>0</v>
      </c>
      <c r="AM83" s="2">
        <f>IF('Invoer Parameters'!$D$47="Annuïteit",AM57,AM67)</f>
        <v>0</v>
      </c>
      <c r="AN83" s="2">
        <f>IF('Invoer Parameters'!$D$47="Annuïteit",AN57,AN67)</f>
        <v>0</v>
      </c>
      <c r="AO83" s="2">
        <f>IF('Invoer Parameters'!$D$47="Annuïteit",AO57,AO67)</f>
        <v>0</v>
      </c>
      <c r="AP83" s="2">
        <f>IF('Invoer Parameters'!$D$47="Annuïteit",AP57,AP67)</f>
        <v>0</v>
      </c>
      <c r="AQ83" s="2">
        <f>IF('Invoer Parameters'!$D$47="Annuïteit",AQ57,AQ67)</f>
        <v>0</v>
      </c>
      <c r="AR83" s="2">
        <f>IF('Invoer Parameters'!$D$47="Annuïteit",AR57,AR67)</f>
        <v>0</v>
      </c>
      <c r="AS83" s="2">
        <f>IF('Invoer Parameters'!$D$47="Annuïteit",AS57,AS67)</f>
        <v>0</v>
      </c>
    </row>
    <row r="84" spans="2:45">
      <c r="B84" s="1" t="s">
        <v>307</v>
      </c>
      <c r="C84" s="2" t="str">
        <f>IF('Invoer Parameters'!$D$47="Annuïteit",C58,C68)</f>
        <v>Aflossing VV investering 5 Annuiteit</v>
      </c>
      <c r="D84" s="1" t="s">
        <v>78</v>
      </c>
      <c r="E84" s="28"/>
      <c r="F84" s="2">
        <f>IF('Invoer Parameters'!$D$47="Annuïteit",F58,F68)</f>
        <v>0</v>
      </c>
      <c r="G84" s="2">
        <f>IF('Invoer Parameters'!$D$47="Annuïteit",G58,G68)</f>
        <v>0</v>
      </c>
      <c r="H84" s="2">
        <f>IF('Invoer Parameters'!$D$47="Annuïteit",H58,H68)</f>
        <v>0</v>
      </c>
      <c r="I84" s="2">
        <f>IF('Invoer Parameters'!$D$47="Annuïteit",I58,I68)</f>
        <v>0</v>
      </c>
      <c r="J84" s="2">
        <f>IF('Invoer Parameters'!$D$47="Annuïteit",J58,J68)</f>
        <v>0</v>
      </c>
      <c r="K84" s="2">
        <f>IF('Invoer Parameters'!$D$47="Annuïteit",K58,K68)</f>
        <v>0</v>
      </c>
      <c r="L84" s="2">
        <f>IF('Invoer Parameters'!$D$47="Annuïteit",L58,L68)</f>
        <v>0</v>
      </c>
      <c r="M84" s="2">
        <f>IF('Invoer Parameters'!$D$47="Annuïteit",M58,M68)</f>
        <v>0</v>
      </c>
      <c r="N84" s="2">
        <f>IF('Invoer Parameters'!$D$47="Annuïteit",N58,N68)</f>
        <v>0</v>
      </c>
      <c r="O84" s="2">
        <f>IF('Invoer Parameters'!$D$47="Annuïteit",O58,O68)</f>
        <v>0</v>
      </c>
      <c r="P84" s="2">
        <f>IF('Invoer Parameters'!$D$47="Annuïteit",P58,P68)</f>
        <v>0</v>
      </c>
      <c r="Q84" s="2">
        <f>IF('Invoer Parameters'!$D$47="Annuïteit",Q58,Q68)</f>
        <v>0</v>
      </c>
      <c r="R84" s="2">
        <f>IF('Invoer Parameters'!$D$47="Annuïteit",R58,R68)</f>
        <v>0</v>
      </c>
      <c r="S84" s="2">
        <f>IF('Invoer Parameters'!$D$47="Annuïteit",S58,S68)</f>
        <v>0</v>
      </c>
      <c r="T84" s="2">
        <f>IF('Invoer Parameters'!$D$47="Annuïteit",T58,T68)</f>
        <v>0</v>
      </c>
      <c r="U84" s="2">
        <f>IF('Invoer Parameters'!$D$47="Annuïteit",U58,U68)</f>
        <v>0</v>
      </c>
      <c r="V84" s="2">
        <f>IF('Invoer Parameters'!$D$47="Annuïteit",V58,V68)</f>
        <v>0</v>
      </c>
      <c r="W84" s="2">
        <f>IF('Invoer Parameters'!$D$47="Annuïteit",W58,W68)</f>
        <v>0</v>
      </c>
      <c r="X84" s="2">
        <f>IF('Invoer Parameters'!$D$47="Annuïteit",X58,X68)</f>
        <v>0</v>
      </c>
      <c r="Y84" s="2">
        <f>IF('Invoer Parameters'!$D$47="Annuïteit",Y58,Y68)</f>
        <v>0</v>
      </c>
      <c r="Z84" s="2">
        <f>IF('Invoer Parameters'!$D$47="Annuïteit",Z58,Z68)</f>
        <v>0</v>
      </c>
      <c r="AA84" s="2">
        <f>IF('Invoer Parameters'!$D$47="Annuïteit",AA58,AA68)</f>
        <v>0</v>
      </c>
      <c r="AB84" s="2">
        <f>IF('Invoer Parameters'!$D$47="Annuïteit",AB58,AB68)</f>
        <v>0</v>
      </c>
      <c r="AC84" s="2">
        <f>IF('Invoer Parameters'!$D$47="Annuïteit",AC58,AC68)</f>
        <v>0</v>
      </c>
      <c r="AD84" s="2">
        <f>IF('Invoer Parameters'!$D$47="Annuïteit",AD58,AD68)</f>
        <v>0</v>
      </c>
      <c r="AE84" s="2">
        <f>IF('Invoer Parameters'!$D$47="Annuïteit",AE58,AE68)</f>
        <v>0</v>
      </c>
      <c r="AF84" s="2">
        <f>IF('Invoer Parameters'!$D$47="Annuïteit",AF58,AF68)</f>
        <v>0</v>
      </c>
      <c r="AG84" s="2">
        <f>IF('Invoer Parameters'!$D$47="Annuïteit",AG58,AG68)</f>
        <v>0</v>
      </c>
      <c r="AH84" s="2">
        <f>IF('Invoer Parameters'!$D$47="Annuïteit",AH58,AH68)</f>
        <v>0</v>
      </c>
      <c r="AI84" s="2">
        <f>IF('Invoer Parameters'!$D$47="Annuïteit",AI58,AI68)</f>
        <v>0</v>
      </c>
      <c r="AJ84" s="2">
        <f>IF('Invoer Parameters'!$D$47="Annuïteit",AJ58,AJ68)</f>
        <v>0</v>
      </c>
      <c r="AK84" s="2">
        <f>IF('Invoer Parameters'!$D$47="Annuïteit",AK58,AK68)</f>
        <v>0</v>
      </c>
      <c r="AL84" s="2">
        <f>IF('Invoer Parameters'!$D$47="Annuïteit",AL58,AL68)</f>
        <v>0</v>
      </c>
      <c r="AM84" s="2">
        <f>IF('Invoer Parameters'!$D$47="Annuïteit",AM58,AM68)</f>
        <v>0</v>
      </c>
      <c r="AN84" s="2">
        <f>IF('Invoer Parameters'!$D$47="Annuïteit",AN58,AN68)</f>
        <v>0</v>
      </c>
      <c r="AO84" s="2">
        <f>IF('Invoer Parameters'!$D$47="Annuïteit",AO58,AO68)</f>
        <v>0</v>
      </c>
      <c r="AP84" s="2">
        <f>IF('Invoer Parameters'!$D$47="Annuïteit",AP58,AP68)</f>
        <v>0</v>
      </c>
      <c r="AQ84" s="2">
        <f>IF('Invoer Parameters'!$D$47="Annuïteit",AQ58,AQ68)</f>
        <v>0</v>
      </c>
      <c r="AR84" s="2">
        <f>IF('Invoer Parameters'!$D$47="Annuïteit",AR58,AR68)</f>
        <v>0</v>
      </c>
      <c r="AS84" s="2">
        <f>IF('Invoer Parameters'!$D$47="Annuïteit",AS58,AS68)</f>
        <v>0</v>
      </c>
    </row>
    <row r="85" spans="2:45">
      <c r="B85" s="26" t="s">
        <v>308</v>
      </c>
      <c r="C85" s="26" t="s">
        <v>309</v>
      </c>
      <c r="D85" s="26" t="s">
        <v>78</v>
      </c>
      <c r="E85" s="27">
        <f>SUM(F85:AS85)</f>
        <v>0</v>
      </c>
      <c r="F85" s="27">
        <f>SUM(F80:F82)</f>
        <v>0</v>
      </c>
      <c r="G85" s="27">
        <f>SUM(G80:G84)</f>
        <v>0</v>
      </c>
      <c r="H85" s="27">
        <f t="shared" ref="H85:AE85" si="195">SUM(H80:H84)</f>
        <v>0</v>
      </c>
      <c r="I85" s="27">
        <f t="shared" si="195"/>
        <v>0</v>
      </c>
      <c r="J85" s="27">
        <f t="shared" si="195"/>
        <v>0</v>
      </c>
      <c r="K85" s="27">
        <f t="shared" si="195"/>
        <v>0</v>
      </c>
      <c r="L85" s="27">
        <f t="shared" si="195"/>
        <v>0</v>
      </c>
      <c r="M85" s="27">
        <f t="shared" si="195"/>
        <v>0</v>
      </c>
      <c r="N85" s="27">
        <f t="shared" si="195"/>
        <v>0</v>
      </c>
      <c r="O85" s="27">
        <f t="shared" si="195"/>
        <v>0</v>
      </c>
      <c r="P85" s="27">
        <f t="shared" si="195"/>
        <v>0</v>
      </c>
      <c r="Q85" s="27">
        <f t="shared" si="195"/>
        <v>0</v>
      </c>
      <c r="R85" s="27">
        <f t="shared" si="195"/>
        <v>0</v>
      </c>
      <c r="S85" s="27">
        <f t="shared" si="195"/>
        <v>0</v>
      </c>
      <c r="T85" s="27">
        <f t="shared" si="195"/>
        <v>0</v>
      </c>
      <c r="U85" s="27">
        <f t="shared" si="195"/>
        <v>0</v>
      </c>
      <c r="V85" s="27">
        <f t="shared" si="195"/>
        <v>0</v>
      </c>
      <c r="W85" s="27">
        <f t="shared" si="195"/>
        <v>0</v>
      </c>
      <c r="X85" s="27">
        <f t="shared" si="195"/>
        <v>0</v>
      </c>
      <c r="Y85" s="27">
        <f t="shared" si="195"/>
        <v>0</v>
      </c>
      <c r="Z85" s="27">
        <f t="shared" si="195"/>
        <v>0</v>
      </c>
      <c r="AA85" s="27">
        <f t="shared" si="195"/>
        <v>0</v>
      </c>
      <c r="AB85" s="27">
        <f t="shared" si="195"/>
        <v>0</v>
      </c>
      <c r="AC85" s="27">
        <f t="shared" si="195"/>
        <v>0</v>
      </c>
      <c r="AD85" s="27">
        <f t="shared" si="195"/>
        <v>0</v>
      </c>
      <c r="AE85" s="27">
        <f t="shared" si="195"/>
        <v>0</v>
      </c>
      <c r="AF85" s="27">
        <f t="shared" ref="AF85" si="196">SUM(AF80:AF84)</f>
        <v>0</v>
      </c>
      <c r="AG85" s="27">
        <f t="shared" ref="AG85:AI85" si="197">SUM(AG80:AG84)</f>
        <v>0</v>
      </c>
      <c r="AH85" s="27">
        <f t="shared" si="197"/>
        <v>0</v>
      </c>
      <c r="AI85" s="27">
        <f t="shared" si="197"/>
        <v>0</v>
      </c>
      <c r="AJ85" s="27">
        <f t="shared" ref="AJ85:AN85" si="198">SUM(AJ80:AJ84)</f>
        <v>0</v>
      </c>
      <c r="AK85" s="27">
        <f t="shared" si="198"/>
        <v>0</v>
      </c>
      <c r="AL85" s="27">
        <f t="shared" si="198"/>
        <v>0</v>
      </c>
      <c r="AM85" s="27">
        <f t="shared" si="198"/>
        <v>0</v>
      </c>
      <c r="AN85" s="27">
        <f t="shared" si="198"/>
        <v>0</v>
      </c>
      <c r="AO85" s="27">
        <f t="shared" ref="AO85" si="199">SUM(AO80:AO84)</f>
        <v>0</v>
      </c>
      <c r="AP85" s="27">
        <f t="shared" ref="AP85:AR85" si="200">SUM(AP80:AP84)</f>
        <v>0</v>
      </c>
      <c r="AQ85" s="27">
        <f t="shared" si="200"/>
        <v>0</v>
      </c>
      <c r="AR85" s="27">
        <f t="shared" si="200"/>
        <v>0</v>
      </c>
      <c r="AS85" s="27">
        <f t="shared" ref="AS85" si="201">SUM(AS80:AS84)</f>
        <v>0</v>
      </c>
    </row>
    <row r="87" spans="2:45">
      <c r="B87" s="1" t="s">
        <v>310</v>
      </c>
      <c r="C87" s="2" t="str">
        <f>IF('Invoer Parameters'!$D$47="Annuïteit",C59,C74)</f>
        <v>Rente VV investering 1 Annuiteit</v>
      </c>
      <c r="D87" s="1" t="s">
        <v>78</v>
      </c>
      <c r="E87" s="28"/>
      <c r="F87" s="2">
        <f>IF('Invoer Parameters'!$D$47="Annuïteit",F59,F74)</f>
        <v>0</v>
      </c>
      <c r="G87" s="2">
        <f>IF('Invoer Parameters'!$D$47="Annuïteit",G59,G74)</f>
        <v>0</v>
      </c>
      <c r="H87" s="2">
        <f>IF('Invoer Parameters'!$D$47="Annuïteit",H59,H74)</f>
        <v>0</v>
      </c>
      <c r="I87" s="2">
        <f>IF('Invoer Parameters'!$D$47="Annuïteit",I59,I74)</f>
        <v>0</v>
      </c>
      <c r="J87" s="2">
        <f>IF('Invoer Parameters'!$D$47="Annuïteit",J59,J74)</f>
        <v>0</v>
      </c>
      <c r="K87" s="2">
        <f>IF('Invoer Parameters'!$D$47="Annuïteit",K59,K74)</f>
        <v>0</v>
      </c>
      <c r="L87" s="2">
        <f>IF('Invoer Parameters'!$D$47="Annuïteit",L59,L74)</f>
        <v>0</v>
      </c>
      <c r="M87" s="2">
        <f>IF('Invoer Parameters'!$D$47="Annuïteit",M59,M74)</f>
        <v>0</v>
      </c>
      <c r="N87" s="2">
        <f>IF('Invoer Parameters'!$D$47="Annuïteit",N59,N74)</f>
        <v>0</v>
      </c>
      <c r="O87" s="2">
        <f>IF('Invoer Parameters'!$D$47="Annuïteit",O59,O74)</f>
        <v>0</v>
      </c>
      <c r="P87" s="2">
        <f>IF('Invoer Parameters'!$D$47="Annuïteit",P59,P74)</f>
        <v>0</v>
      </c>
      <c r="Q87" s="2">
        <f>IF('Invoer Parameters'!$D$47="Annuïteit",Q59,Q74)</f>
        <v>0</v>
      </c>
      <c r="R87" s="2">
        <f>IF('Invoer Parameters'!$D$47="Annuïteit",R59,R74)</f>
        <v>0</v>
      </c>
      <c r="S87" s="2">
        <f>IF('Invoer Parameters'!$D$47="Annuïteit",S59,S74)</f>
        <v>0</v>
      </c>
      <c r="T87" s="2">
        <f>IF('Invoer Parameters'!$D$47="Annuïteit",T59,T74)</f>
        <v>0</v>
      </c>
      <c r="U87" s="2">
        <f>IF('Invoer Parameters'!$D$47="Annuïteit",U59,U74)</f>
        <v>0</v>
      </c>
      <c r="V87" s="2">
        <f>IF('Invoer Parameters'!$D$47="Annuïteit",V59,V74)</f>
        <v>0</v>
      </c>
      <c r="W87" s="2">
        <f>IF('Invoer Parameters'!$D$47="Annuïteit",W59,W74)</f>
        <v>0</v>
      </c>
      <c r="X87" s="2">
        <f>IF('Invoer Parameters'!$D$47="Annuïteit",X59,X74)</f>
        <v>0</v>
      </c>
      <c r="Y87" s="2">
        <f>IF('Invoer Parameters'!$D$47="Annuïteit",Y59,Y74)</f>
        <v>0</v>
      </c>
      <c r="Z87" s="2">
        <f>IF('Invoer Parameters'!$D$47="Annuïteit",Z59,Z74)</f>
        <v>0</v>
      </c>
      <c r="AA87" s="2">
        <f>IF('Invoer Parameters'!$D$47="Annuïteit",AA59,AA74)</f>
        <v>0</v>
      </c>
      <c r="AB87" s="2">
        <f>IF('Invoer Parameters'!$D$47="Annuïteit",AB59,AB74)</f>
        <v>0</v>
      </c>
      <c r="AC87" s="2">
        <f>IF('Invoer Parameters'!$D$47="Annuïteit",AC59,AC74)</f>
        <v>0</v>
      </c>
      <c r="AD87" s="2">
        <f>IF('Invoer Parameters'!$D$47="Annuïteit",AD59,AD74)</f>
        <v>0</v>
      </c>
      <c r="AE87" s="2">
        <f>IF('Invoer Parameters'!$D$47="Annuïteit",AE59,AE74)</f>
        <v>0</v>
      </c>
      <c r="AF87" s="2">
        <f>IF('Invoer Parameters'!$D$47="Annuïteit",AF59,AF74)</f>
        <v>0</v>
      </c>
      <c r="AG87" s="2">
        <f>IF('Invoer Parameters'!$D$47="Annuïteit",AG59,AG74)</f>
        <v>0</v>
      </c>
      <c r="AH87" s="2">
        <f>IF('Invoer Parameters'!$D$47="Annuïteit",AH59,AH74)</f>
        <v>0</v>
      </c>
      <c r="AI87" s="2">
        <f>IF('Invoer Parameters'!$D$47="Annuïteit",AI59,AI74)</f>
        <v>0</v>
      </c>
      <c r="AJ87" s="2">
        <f>IF('Invoer Parameters'!$D$47="Annuïteit",AJ59,AJ74)</f>
        <v>0</v>
      </c>
      <c r="AK87" s="2">
        <f>IF('Invoer Parameters'!$D$47="Annuïteit",AK59,AK74)</f>
        <v>0</v>
      </c>
      <c r="AL87" s="2">
        <f>IF('Invoer Parameters'!$D$47="Annuïteit",AL59,AL74)</f>
        <v>0</v>
      </c>
      <c r="AM87" s="2">
        <f>IF('Invoer Parameters'!$D$47="Annuïteit",AM59,AM74)</f>
        <v>0</v>
      </c>
      <c r="AN87" s="2">
        <f>IF('Invoer Parameters'!$D$47="Annuïteit",AN59,AN74)</f>
        <v>0</v>
      </c>
      <c r="AO87" s="2">
        <f>IF('Invoer Parameters'!$D$47="Annuïteit",AO59,AO74)</f>
        <v>0</v>
      </c>
      <c r="AP87" s="2">
        <f>IF('Invoer Parameters'!$D$47="Annuïteit",AP59,AP74)</f>
        <v>0</v>
      </c>
      <c r="AQ87" s="2">
        <f>IF('Invoer Parameters'!$D$47="Annuïteit",AQ59,AQ74)</f>
        <v>0</v>
      </c>
      <c r="AR87" s="2">
        <f>IF('Invoer Parameters'!$D$47="Annuïteit",AR59,AR74)</f>
        <v>0</v>
      </c>
      <c r="AS87" s="2">
        <f>IF('Invoer Parameters'!$D$47="Annuïteit",AS59,AS74)</f>
        <v>0</v>
      </c>
    </row>
    <row r="88" spans="2:45">
      <c r="B88" s="1" t="s">
        <v>311</v>
      </c>
      <c r="C88" s="2" t="str">
        <f>IF('Invoer Parameters'!$D$47="Annuïteit",C60,C75)</f>
        <v>Rente VV investering 2 Annuiteit</v>
      </c>
      <c r="D88" s="1" t="s">
        <v>78</v>
      </c>
      <c r="E88" s="28"/>
      <c r="F88" s="2">
        <f>IF('Invoer Parameters'!$D$47="Annuïteit",F60,F75)</f>
        <v>0</v>
      </c>
      <c r="G88" s="2">
        <f>IF('Invoer Parameters'!$D$47="Annuïteit",G60,G75)</f>
        <v>0</v>
      </c>
      <c r="H88" s="2">
        <f>IF('Invoer Parameters'!$D$47="Annuïteit",H60,H75)</f>
        <v>0</v>
      </c>
      <c r="I88" s="2">
        <f>IF('Invoer Parameters'!$D$47="Annuïteit",I60,I75)</f>
        <v>0</v>
      </c>
      <c r="J88" s="2">
        <f>IF('Invoer Parameters'!$D$47="Annuïteit",J60,J75)</f>
        <v>0</v>
      </c>
      <c r="K88" s="2">
        <f>IF('Invoer Parameters'!$D$47="Annuïteit",K60,K75)</f>
        <v>0</v>
      </c>
      <c r="L88" s="2">
        <f>IF('Invoer Parameters'!$D$47="Annuïteit",L60,L75)</f>
        <v>0</v>
      </c>
      <c r="M88" s="2">
        <f>IF('Invoer Parameters'!$D$47="Annuïteit",M60,M75)</f>
        <v>0</v>
      </c>
      <c r="N88" s="2">
        <f>IF('Invoer Parameters'!$D$47="Annuïteit",N60,N75)</f>
        <v>0</v>
      </c>
      <c r="O88" s="2">
        <f>IF('Invoer Parameters'!$D$47="Annuïteit",O60,O75)</f>
        <v>0</v>
      </c>
      <c r="P88" s="2">
        <f>IF('Invoer Parameters'!$D$47="Annuïteit",P60,P75)</f>
        <v>0</v>
      </c>
      <c r="Q88" s="2">
        <f>IF('Invoer Parameters'!$D$47="Annuïteit",Q60,Q75)</f>
        <v>0</v>
      </c>
      <c r="R88" s="2">
        <f>IF('Invoer Parameters'!$D$47="Annuïteit",R60,R75)</f>
        <v>0</v>
      </c>
      <c r="S88" s="2">
        <f>IF('Invoer Parameters'!$D$47="Annuïteit",S60,S75)</f>
        <v>0</v>
      </c>
      <c r="T88" s="2">
        <f>IF('Invoer Parameters'!$D$47="Annuïteit",T60,T75)</f>
        <v>0</v>
      </c>
      <c r="U88" s="2">
        <f>IF('Invoer Parameters'!$D$47="Annuïteit",U60,U75)</f>
        <v>0</v>
      </c>
      <c r="V88" s="2">
        <f>IF('Invoer Parameters'!$D$47="Annuïteit",V60,V75)</f>
        <v>0</v>
      </c>
      <c r="W88" s="2">
        <f>IF('Invoer Parameters'!$D$47="Annuïteit",W60,W75)</f>
        <v>0</v>
      </c>
      <c r="X88" s="2">
        <f>IF('Invoer Parameters'!$D$47="Annuïteit",X60,X75)</f>
        <v>0</v>
      </c>
      <c r="Y88" s="2">
        <f>IF('Invoer Parameters'!$D$47="Annuïteit",Y60,Y75)</f>
        <v>0</v>
      </c>
      <c r="Z88" s="2">
        <f>IF('Invoer Parameters'!$D$47="Annuïteit",Z60,Z75)</f>
        <v>0</v>
      </c>
      <c r="AA88" s="2">
        <f>IF('Invoer Parameters'!$D$47="Annuïteit",AA60,AA75)</f>
        <v>0</v>
      </c>
      <c r="AB88" s="2">
        <f>IF('Invoer Parameters'!$D$47="Annuïteit",AB60,AB75)</f>
        <v>0</v>
      </c>
      <c r="AC88" s="2">
        <f>IF('Invoer Parameters'!$D$47="Annuïteit",AC60,AC75)</f>
        <v>0</v>
      </c>
      <c r="AD88" s="2">
        <f>IF('Invoer Parameters'!$D$47="Annuïteit",AD60,AD75)</f>
        <v>0</v>
      </c>
      <c r="AE88" s="2">
        <f>IF('Invoer Parameters'!$D$47="Annuïteit",AE60,AE75)</f>
        <v>0</v>
      </c>
      <c r="AF88" s="2">
        <f>IF('Invoer Parameters'!$D$47="Annuïteit",AF60,AF75)</f>
        <v>0</v>
      </c>
      <c r="AG88" s="2">
        <f>IF('Invoer Parameters'!$D$47="Annuïteit",AG60,AG75)</f>
        <v>0</v>
      </c>
      <c r="AH88" s="2">
        <f>IF('Invoer Parameters'!$D$47="Annuïteit",AH60,AH75)</f>
        <v>0</v>
      </c>
      <c r="AI88" s="2">
        <f>IF('Invoer Parameters'!$D$47="Annuïteit",AI60,AI75)</f>
        <v>0</v>
      </c>
      <c r="AJ88" s="2">
        <f>IF('Invoer Parameters'!$D$47="Annuïteit",AJ60,AJ75)</f>
        <v>0</v>
      </c>
      <c r="AK88" s="2">
        <f>IF('Invoer Parameters'!$D$47="Annuïteit",AK60,AK75)</f>
        <v>0</v>
      </c>
      <c r="AL88" s="2">
        <f>IF('Invoer Parameters'!$D$47="Annuïteit",AL60,AL75)</f>
        <v>0</v>
      </c>
      <c r="AM88" s="2">
        <f>IF('Invoer Parameters'!$D$47="Annuïteit",AM60,AM75)</f>
        <v>0</v>
      </c>
      <c r="AN88" s="2">
        <f>IF('Invoer Parameters'!$D$47="Annuïteit",AN60,AN75)</f>
        <v>0</v>
      </c>
      <c r="AO88" s="2">
        <f>IF('Invoer Parameters'!$D$47="Annuïteit",AO60,AO75)</f>
        <v>0</v>
      </c>
      <c r="AP88" s="2">
        <f>IF('Invoer Parameters'!$D$47="Annuïteit",AP60,AP75)</f>
        <v>0</v>
      </c>
      <c r="AQ88" s="2">
        <f>IF('Invoer Parameters'!$D$47="Annuïteit",AQ60,AQ75)</f>
        <v>0</v>
      </c>
      <c r="AR88" s="2">
        <f>IF('Invoer Parameters'!$D$47="Annuïteit",AR60,AR75)</f>
        <v>0</v>
      </c>
      <c r="AS88" s="2">
        <f>IF('Invoer Parameters'!$D$47="Annuïteit",AS60,AS75)</f>
        <v>0</v>
      </c>
    </row>
    <row r="89" spans="2:45">
      <c r="B89" s="1" t="s">
        <v>312</v>
      </c>
      <c r="C89" s="2" t="str">
        <f>IF('Invoer Parameters'!$D$47="Annuïteit",C61,C76)</f>
        <v>Rente VV investering 3 Annuiteit</v>
      </c>
      <c r="D89" s="1" t="s">
        <v>78</v>
      </c>
      <c r="E89" s="28"/>
      <c r="F89" s="2">
        <f>IF('Invoer Parameters'!$D$47="Annuïteit",F61,F76)</f>
        <v>0</v>
      </c>
      <c r="G89" s="2">
        <f>IF('Invoer Parameters'!$D$47="Annuïteit",G61,G76)</f>
        <v>0</v>
      </c>
      <c r="H89" s="2">
        <f>IF('Invoer Parameters'!$D$47="Annuïteit",H61,H76)</f>
        <v>0</v>
      </c>
      <c r="I89" s="2">
        <f>IF('Invoer Parameters'!$D$47="Annuïteit",I61,I76)</f>
        <v>0</v>
      </c>
      <c r="J89" s="2">
        <f>IF('Invoer Parameters'!$D$47="Annuïteit",J61,J76)</f>
        <v>0</v>
      </c>
      <c r="K89" s="2">
        <f>IF('Invoer Parameters'!$D$47="Annuïteit",K61,K76)</f>
        <v>0</v>
      </c>
      <c r="L89" s="2">
        <f>IF('Invoer Parameters'!$D$47="Annuïteit",L61,L76)</f>
        <v>0</v>
      </c>
      <c r="M89" s="2">
        <f>IF('Invoer Parameters'!$D$47="Annuïteit",M61,M76)</f>
        <v>0</v>
      </c>
      <c r="N89" s="2">
        <f>IF('Invoer Parameters'!$D$47="Annuïteit",N61,N76)</f>
        <v>0</v>
      </c>
      <c r="O89" s="2">
        <f>IF('Invoer Parameters'!$D$47="Annuïteit",O61,O76)</f>
        <v>0</v>
      </c>
      <c r="P89" s="2">
        <f>IF('Invoer Parameters'!$D$47="Annuïteit",P61,P76)</f>
        <v>0</v>
      </c>
      <c r="Q89" s="2">
        <f>IF('Invoer Parameters'!$D$47="Annuïteit",Q61,Q76)</f>
        <v>0</v>
      </c>
      <c r="R89" s="2">
        <f>IF('Invoer Parameters'!$D$47="Annuïteit",R61,R76)</f>
        <v>0</v>
      </c>
      <c r="S89" s="2">
        <f>IF('Invoer Parameters'!$D$47="Annuïteit",S61,S76)</f>
        <v>0</v>
      </c>
      <c r="T89" s="2">
        <f>IF('Invoer Parameters'!$D$47="Annuïteit",T61,T76)</f>
        <v>0</v>
      </c>
      <c r="U89" s="2">
        <f>IF('Invoer Parameters'!$D$47="Annuïteit",U61,U76)</f>
        <v>0</v>
      </c>
      <c r="V89" s="2">
        <f>IF('Invoer Parameters'!$D$47="Annuïteit",V61,V76)</f>
        <v>0</v>
      </c>
      <c r="W89" s="2">
        <f>IF('Invoer Parameters'!$D$47="Annuïteit",W61,W76)</f>
        <v>0</v>
      </c>
      <c r="X89" s="2">
        <f>IF('Invoer Parameters'!$D$47="Annuïteit",X61,X76)</f>
        <v>0</v>
      </c>
      <c r="Y89" s="2">
        <f>IF('Invoer Parameters'!$D$47="Annuïteit",Y61,Y76)</f>
        <v>0</v>
      </c>
      <c r="Z89" s="2">
        <f>IF('Invoer Parameters'!$D$47="Annuïteit",Z61,Z76)</f>
        <v>0</v>
      </c>
      <c r="AA89" s="2">
        <f>IF('Invoer Parameters'!$D$47="Annuïteit",AA61,AA76)</f>
        <v>0</v>
      </c>
      <c r="AB89" s="2">
        <f>IF('Invoer Parameters'!$D$47="Annuïteit",AB61,AB76)</f>
        <v>0</v>
      </c>
      <c r="AC89" s="2">
        <f>IF('Invoer Parameters'!$D$47="Annuïteit",AC61,AC76)</f>
        <v>0</v>
      </c>
      <c r="AD89" s="2">
        <f>IF('Invoer Parameters'!$D$47="Annuïteit",AD61,AD76)</f>
        <v>0</v>
      </c>
      <c r="AE89" s="2">
        <f>IF('Invoer Parameters'!$D$47="Annuïteit",AE61,AE76)</f>
        <v>0</v>
      </c>
      <c r="AF89" s="2">
        <f>IF('Invoer Parameters'!$D$47="Annuïteit",AF61,AF76)</f>
        <v>0</v>
      </c>
      <c r="AG89" s="2">
        <f>IF('Invoer Parameters'!$D$47="Annuïteit",AG61,AG76)</f>
        <v>0</v>
      </c>
      <c r="AH89" s="2">
        <f>IF('Invoer Parameters'!$D$47="Annuïteit",AH61,AH76)</f>
        <v>0</v>
      </c>
      <c r="AI89" s="2">
        <f>IF('Invoer Parameters'!$D$47="Annuïteit",AI61,AI76)</f>
        <v>0</v>
      </c>
      <c r="AJ89" s="2">
        <f>IF('Invoer Parameters'!$D$47="Annuïteit",AJ61,AJ76)</f>
        <v>0</v>
      </c>
      <c r="AK89" s="2">
        <f>IF('Invoer Parameters'!$D$47="Annuïteit",AK61,AK76)</f>
        <v>0</v>
      </c>
      <c r="AL89" s="2">
        <f>IF('Invoer Parameters'!$D$47="Annuïteit",AL61,AL76)</f>
        <v>0</v>
      </c>
      <c r="AM89" s="2">
        <f>IF('Invoer Parameters'!$D$47="Annuïteit",AM61,AM76)</f>
        <v>0</v>
      </c>
      <c r="AN89" s="2">
        <f>IF('Invoer Parameters'!$D$47="Annuïteit",AN61,AN76)</f>
        <v>0</v>
      </c>
      <c r="AO89" s="2">
        <f>IF('Invoer Parameters'!$D$47="Annuïteit",AO61,AO76)</f>
        <v>0</v>
      </c>
      <c r="AP89" s="2">
        <f>IF('Invoer Parameters'!$D$47="Annuïteit",AP61,AP76)</f>
        <v>0</v>
      </c>
      <c r="AQ89" s="2">
        <f>IF('Invoer Parameters'!$D$47="Annuïteit",AQ61,AQ76)</f>
        <v>0</v>
      </c>
      <c r="AR89" s="2">
        <f>IF('Invoer Parameters'!$D$47="Annuïteit",AR61,AR76)</f>
        <v>0</v>
      </c>
      <c r="AS89" s="2">
        <f>IF('Invoer Parameters'!$D$47="Annuïteit",AS61,AS76)</f>
        <v>0</v>
      </c>
    </row>
    <row r="90" spans="2:45">
      <c r="B90" s="1" t="s">
        <v>313</v>
      </c>
      <c r="C90" s="2" t="str">
        <f>IF('Invoer Parameters'!$D$47="Annuïteit",C62,C77)</f>
        <v>Rente VV investering 4 Annuiteit</v>
      </c>
      <c r="D90" s="1" t="s">
        <v>78</v>
      </c>
      <c r="E90" s="28"/>
      <c r="F90" s="2">
        <f>IF('Invoer Parameters'!$D$47="Annuïteit",F62,F77)</f>
        <v>0</v>
      </c>
      <c r="G90" s="2">
        <f>IF('Invoer Parameters'!$D$47="Annuïteit",G62,G77)</f>
        <v>0</v>
      </c>
      <c r="H90" s="2">
        <f>IF('Invoer Parameters'!$D$47="Annuïteit",H62,H77)</f>
        <v>0</v>
      </c>
      <c r="I90" s="2">
        <f>IF('Invoer Parameters'!$D$47="Annuïteit",I62,I77)</f>
        <v>0</v>
      </c>
      <c r="J90" s="2">
        <f>IF('Invoer Parameters'!$D$47="Annuïteit",J62,J77)</f>
        <v>0</v>
      </c>
      <c r="K90" s="2">
        <f>IF('Invoer Parameters'!$D$47="Annuïteit",K62,K77)</f>
        <v>0</v>
      </c>
      <c r="L90" s="2">
        <f>IF('Invoer Parameters'!$D$47="Annuïteit",L62,L77)</f>
        <v>0</v>
      </c>
      <c r="M90" s="2">
        <f>IF('Invoer Parameters'!$D$47="Annuïteit",M62,M77)</f>
        <v>0</v>
      </c>
      <c r="N90" s="2">
        <f>IF('Invoer Parameters'!$D$47="Annuïteit",N62,N77)</f>
        <v>0</v>
      </c>
      <c r="O90" s="2">
        <f>IF('Invoer Parameters'!$D$47="Annuïteit",O62,O77)</f>
        <v>0</v>
      </c>
      <c r="P90" s="2">
        <f>IF('Invoer Parameters'!$D$47="Annuïteit",P62,P77)</f>
        <v>0</v>
      </c>
      <c r="Q90" s="2">
        <f>IF('Invoer Parameters'!$D$47="Annuïteit",Q62,Q77)</f>
        <v>0</v>
      </c>
      <c r="R90" s="2">
        <f>IF('Invoer Parameters'!$D$47="Annuïteit",R62,R77)</f>
        <v>0</v>
      </c>
      <c r="S90" s="2">
        <f>IF('Invoer Parameters'!$D$47="Annuïteit",S62,S77)</f>
        <v>0</v>
      </c>
      <c r="T90" s="2">
        <f>IF('Invoer Parameters'!$D$47="Annuïteit",T62,T77)</f>
        <v>0</v>
      </c>
      <c r="U90" s="2">
        <f>IF('Invoer Parameters'!$D$47="Annuïteit",U62,U77)</f>
        <v>0</v>
      </c>
      <c r="V90" s="2">
        <f>IF('Invoer Parameters'!$D$47="Annuïteit",V62,V77)</f>
        <v>0</v>
      </c>
      <c r="W90" s="2">
        <f>IF('Invoer Parameters'!$D$47="Annuïteit",W62,W77)</f>
        <v>0</v>
      </c>
      <c r="X90" s="2">
        <f>IF('Invoer Parameters'!$D$47="Annuïteit",X62,X77)</f>
        <v>0</v>
      </c>
      <c r="Y90" s="2">
        <f>IF('Invoer Parameters'!$D$47="Annuïteit",Y62,Y77)</f>
        <v>0</v>
      </c>
      <c r="Z90" s="2">
        <f>IF('Invoer Parameters'!$D$47="Annuïteit",Z62,Z77)</f>
        <v>0</v>
      </c>
      <c r="AA90" s="2">
        <f>IF('Invoer Parameters'!$D$47="Annuïteit",AA62,AA77)</f>
        <v>0</v>
      </c>
      <c r="AB90" s="2">
        <f>IF('Invoer Parameters'!$D$47="Annuïteit",AB62,AB77)</f>
        <v>0</v>
      </c>
      <c r="AC90" s="2">
        <f>IF('Invoer Parameters'!$D$47="Annuïteit",AC62,AC77)</f>
        <v>0</v>
      </c>
      <c r="AD90" s="2">
        <f>IF('Invoer Parameters'!$D$47="Annuïteit",AD62,AD77)</f>
        <v>0</v>
      </c>
      <c r="AE90" s="2">
        <f>IF('Invoer Parameters'!$D$47="Annuïteit",AE62,AE77)</f>
        <v>0</v>
      </c>
      <c r="AF90" s="2">
        <f>IF('Invoer Parameters'!$D$47="Annuïteit",AF62,AF77)</f>
        <v>0</v>
      </c>
      <c r="AG90" s="2">
        <f>IF('Invoer Parameters'!$D$47="Annuïteit",AG62,AG77)</f>
        <v>0</v>
      </c>
      <c r="AH90" s="2">
        <f>IF('Invoer Parameters'!$D$47="Annuïteit",AH62,AH77)</f>
        <v>0</v>
      </c>
      <c r="AI90" s="2">
        <f>IF('Invoer Parameters'!$D$47="Annuïteit",AI62,AI77)</f>
        <v>0</v>
      </c>
      <c r="AJ90" s="2">
        <f>IF('Invoer Parameters'!$D$47="Annuïteit",AJ62,AJ77)</f>
        <v>0</v>
      </c>
      <c r="AK90" s="2">
        <f>IF('Invoer Parameters'!$D$47="Annuïteit",AK62,AK77)</f>
        <v>0</v>
      </c>
      <c r="AL90" s="2">
        <f>IF('Invoer Parameters'!$D$47="Annuïteit",AL62,AL77)</f>
        <v>0</v>
      </c>
      <c r="AM90" s="2">
        <f>IF('Invoer Parameters'!$D$47="Annuïteit",AM62,AM77)</f>
        <v>0</v>
      </c>
      <c r="AN90" s="2">
        <f>IF('Invoer Parameters'!$D$47="Annuïteit",AN62,AN77)</f>
        <v>0</v>
      </c>
      <c r="AO90" s="2">
        <f>IF('Invoer Parameters'!$D$47="Annuïteit",AO62,AO77)</f>
        <v>0</v>
      </c>
      <c r="AP90" s="2">
        <f>IF('Invoer Parameters'!$D$47="Annuïteit",AP62,AP77)</f>
        <v>0</v>
      </c>
      <c r="AQ90" s="2">
        <f>IF('Invoer Parameters'!$D$47="Annuïteit",AQ62,AQ77)</f>
        <v>0</v>
      </c>
      <c r="AR90" s="2">
        <f>IF('Invoer Parameters'!$D$47="Annuïteit",AR62,AR77)</f>
        <v>0</v>
      </c>
      <c r="AS90" s="2">
        <f>IF('Invoer Parameters'!$D$47="Annuïteit",AS62,AS77)</f>
        <v>0</v>
      </c>
    </row>
    <row r="91" spans="2:45">
      <c r="B91" s="1" t="s">
        <v>314</v>
      </c>
      <c r="C91" s="2" t="str">
        <f>IF('Invoer Parameters'!$D$47="Annuïteit",C63,C78)</f>
        <v>Rente VV investering 5 Annuiteit</v>
      </c>
      <c r="D91" s="1" t="s">
        <v>78</v>
      </c>
      <c r="E91" s="28"/>
      <c r="F91" s="2">
        <f>IF('Invoer Parameters'!$D$47="Annuïteit",F63,F78)</f>
        <v>0</v>
      </c>
      <c r="G91" s="2">
        <f>IF('Invoer Parameters'!$D$47="Annuïteit",G63,G78)</f>
        <v>0</v>
      </c>
      <c r="H91" s="2">
        <f>IF('Invoer Parameters'!$D$47="Annuïteit",H63,H78)</f>
        <v>0</v>
      </c>
      <c r="I91" s="2">
        <f>IF('Invoer Parameters'!$D$47="Annuïteit",I63,I78)</f>
        <v>0</v>
      </c>
      <c r="J91" s="2">
        <f>IF('Invoer Parameters'!$D$47="Annuïteit",J63,J78)</f>
        <v>0</v>
      </c>
      <c r="K91" s="2">
        <f>IF('Invoer Parameters'!$D$47="Annuïteit",K63,K78)</f>
        <v>0</v>
      </c>
      <c r="L91" s="2">
        <f>IF('Invoer Parameters'!$D$47="Annuïteit",L63,L78)</f>
        <v>0</v>
      </c>
      <c r="M91" s="2">
        <f>IF('Invoer Parameters'!$D$47="Annuïteit",M63,M78)</f>
        <v>0</v>
      </c>
      <c r="N91" s="2">
        <f>IF('Invoer Parameters'!$D$47="Annuïteit",N63,N78)</f>
        <v>0</v>
      </c>
      <c r="O91" s="2">
        <f>IF('Invoer Parameters'!$D$47="Annuïteit",O63,O78)</f>
        <v>0</v>
      </c>
      <c r="P91" s="2">
        <f>IF('Invoer Parameters'!$D$47="Annuïteit",P63,P78)</f>
        <v>0</v>
      </c>
      <c r="Q91" s="2">
        <f>IF('Invoer Parameters'!$D$47="Annuïteit",Q63,Q78)</f>
        <v>0</v>
      </c>
      <c r="R91" s="2">
        <f>IF('Invoer Parameters'!$D$47="Annuïteit",R63,R78)</f>
        <v>0</v>
      </c>
      <c r="S91" s="2">
        <f>IF('Invoer Parameters'!$D$47="Annuïteit",S63,S78)</f>
        <v>0</v>
      </c>
      <c r="T91" s="2">
        <f>IF('Invoer Parameters'!$D$47="Annuïteit",T63,T78)</f>
        <v>0</v>
      </c>
      <c r="U91" s="2">
        <f>IF('Invoer Parameters'!$D$47="Annuïteit",U63,U78)</f>
        <v>0</v>
      </c>
      <c r="V91" s="2">
        <f>IF('Invoer Parameters'!$D$47="Annuïteit",V63,V78)</f>
        <v>0</v>
      </c>
      <c r="W91" s="2">
        <f>IF('Invoer Parameters'!$D$47="Annuïteit",W63,W78)</f>
        <v>0</v>
      </c>
      <c r="X91" s="2">
        <f>IF('Invoer Parameters'!$D$47="Annuïteit",X63,X78)</f>
        <v>0</v>
      </c>
      <c r="Y91" s="2">
        <f>IF('Invoer Parameters'!$D$47="Annuïteit",Y63,Y78)</f>
        <v>0</v>
      </c>
      <c r="Z91" s="2">
        <f>IF('Invoer Parameters'!$D$47="Annuïteit",Z63,Z78)</f>
        <v>0</v>
      </c>
      <c r="AA91" s="2">
        <f>IF('Invoer Parameters'!$D$47="Annuïteit",AA63,AA78)</f>
        <v>0</v>
      </c>
      <c r="AB91" s="2">
        <f>IF('Invoer Parameters'!$D$47="Annuïteit",AB63,AB78)</f>
        <v>0</v>
      </c>
      <c r="AC91" s="2">
        <f>IF('Invoer Parameters'!$D$47="Annuïteit",AC63,AC78)</f>
        <v>0</v>
      </c>
      <c r="AD91" s="2">
        <f>IF('Invoer Parameters'!$D$47="Annuïteit",AD63,AD78)</f>
        <v>0</v>
      </c>
      <c r="AE91" s="2">
        <f>IF('Invoer Parameters'!$D$47="Annuïteit",AE63,AE78)</f>
        <v>0</v>
      </c>
      <c r="AF91" s="2">
        <f>IF('Invoer Parameters'!$D$47="Annuïteit",AF63,AF78)</f>
        <v>0</v>
      </c>
      <c r="AG91" s="2">
        <f>IF('Invoer Parameters'!$D$47="Annuïteit",AG63,AG78)</f>
        <v>0</v>
      </c>
      <c r="AH91" s="2">
        <f>IF('Invoer Parameters'!$D$47="Annuïteit",AH63,AH78)</f>
        <v>0</v>
      </c>
      <c r="AI91" s="2">
        <f>IF('Invoer Parameters'!$D$47="Annuïteit",AI63,AI78)</f>
        <v>0</v>
      </c>
      <c r="AJ91" s="2">
        <f>IF('Invoer Parameters'!$D$47="Annuïteit",AJ63,AJ78)</f>
        <v>0</v>
      </c>
      <c r="AK91" s="2">
        <f>IF('Invoer Parameters'!$D$47="Annuïteit",AK63,AK78)</f>
        <v>0</v>
      </c>
      <c r="AL91" s="2">
        <f>IF('Invoer Parameters'!$D$47="Annuïteit",AL63,AL78)</f>
        <v>0</v>
      </c>
      <c r="AM91" s="2">
        <f>IF('Invoer Parameters'!$D$47="Annuïteit",AM63,AM78)</f>
        <v>0</v>
      </c>
      <c r="AN91" s="2">
        <f>IF('Invoer Parameters'!$D$47="Annuïteit",AN63,AN78)</f>
        <v>0</v>
      </c>
      <c r="AO91" s="2">
        <f>IF('Invoer Parameters'!$D$47="Annuïteit",AO63,AO78)</f>
        <v>0</v>
      </c>
      <c r="AP91" s="2">
        <f>IF('Invoer Parameters'!$D$47="Annuïteit",AP63,AP78)</f>
        <v>0</v>
      </c>
      <c r="AQ91" s="2">
        <f>IF('Invoer Parameters'!$D$47="Annuïteit",AQ63,AQ78)</f>
        <v>0</v>
      </c>
      <c r="AR91" s="2">
        <f>IF('Invoer Parameters'!$D$47="Annuïteit",AR63,AR78)</f>
        <v>0</v>
      </c>
      <c r="AS91" s="2">
        <f>IF('Invoer Parameters'!$D$47="Annuïteit",AS63,AS78)</f>
        <v>0</v>
      </c>
    </row>
    <row r="92" spans="2:45">
      <c r="B92" s="26" t="s">
        <v>315</v>
      </c>
      <c r="C92" s="26" t="s">
        <v>316</v>
      </c>
      <c r="D92" s="26" t="s">
        <v>78</v>
      </c>
      <c r="E92" s="27">
        <f>SUM(F92:AS92)</f>
        <v>0</v>
      </c>
      <c r="F92" s="27">
        <f>SUM(F87:F91)</f>
        <v>0</v>
      </c>
      <c r="G92" s="27">
        <f t="shared" ref="G92:AE92" si="202">SUM(G87:G91)</f>
        <v>0</v>
      </c>
      <c r="H92" s="27">
        <f t="shared" si="202"/>
        <v>0</v>
      </c>
      <c r="I92" s="27">
        <f t="shared" si="202"/>
        <v>0</v>
      </c>
      <c r="J92" s="27">
        <f t="shared" si="202"/>
        <v>0</v>
      </c>
      <c r="K92" s="27">
        <f t="shared" si="202"/>
        <v>0</v>
      </c>
      <c r="L92" s="27">
        <f t="shared" si="202"/>
        <v>0</v>
      </c>
      <c r="M92" s="27">
        <f t="shared" si="202"/>
        <v>0</v>
      </c>
      <c r="N92" s="27">
        <f t="shared" si="202"/>
        <v>0</v>
      </c>
      <c r="O92" s="27">
        <f t="shared" si="202"/>
        <v>0</v>
      </c>
      <c r="P92" s="27">
        <f t="shared" si="202"/>
        <v>0</v>
      </c>
      <c r="Q92" s="27">
        <f t="shared" si="202"/>
        <v>0</v>
      </c>
      <c r="R92" s="27">
        <f t="shared" si="202"/>
        <v>0</v>
      </c>
      <c r="S92" s="27">
        <f t="shared" si="202"/>
        <v>0</v>
      </c>
      <c r="T92" s="27">
        <f t="shared" si="202"/>
        <v>0</v>
      </c>
      <c r="U92" s="27">
        <f t="shared" si="202"/>
        <v>0</v>
      </c>
      <c r="V92" s="27">
        <f t="shared" si="202"/>
        <v>0</v>
      </c>
      <c r="W92" s="27">
        <f t="shared" si="202"/>
        <v>0</v>
      </c>
      <c r="X92" s="27">
        <f t="shared" si="202"/>
        <v>0</v>
      </c>
      <c r="Y92" s="27">
        <f t="shared" si="202"/>
        <v>0</v>
      </c>
      <c r="Z92" s="27">
        <f t="shared" si="202"/>
        <v>0</v>
      </c>
      <c r="AA92" s="27">
        <f t="shared" si="202"/>
        <v>0</v>
      </c>
      <c r="AB92" s="27">
        <f t="shared" si="202"/>
        <v>0</v>
      </c>
      <c r="AC92" s="27">
        <f t="shared" si="202"/>
        <v>0</v>
      </c>
      <c r="AD92" s="27">
        <f t="shared" si="202"/>
        <v>0</v>
      </c>
      <c r="AE92" s="27">
        <f t="shared" si="202"/>
        <v>0</v>
      </c>
      <c r="AF92" s="27">
        <f t="shared" ref="AF92" si="203">SUM(AF87:AF91)</f>
        <v>0</v>
      </c>
      <c r="AG92" s="27">
        <f t="shared" ref="AG92:AI92" si="204">SUM(AG87:AG91)</f>
        <v>0</v>
      </c>
      <c r="AH92" s="27">
        <f t="shared" si="204"/>
        <v>0</v>
      </c>
      <c r="AI92" s="27">
        <f t="shared" si="204"/>
        <v>0</v>
      </c>
      <c r="AJ92" s="27">
        <f t="shared" ref="AJ92:AN92" si="205">SUM(AJ87:AJ91)</f>
        <v>0</v>
      </c>
      <c r="AK92" s="27">
        <f t="shared" si="205"/>
        <v>0</v>
      </c>
      <c r="AL92" s="27">
        <f t="shared" si="205"/>
        <v>0</v>
      </c>
      <c r="AM92" s="27">
        <f t="shared" si="205"/>
        <v>0</v>
      </c>
      <c r="AN92" s="27">
        <f t="shared" si="205"/>
        <v>0</v>
      </c>
      <c r="AO92" s="27">
        <f t="shared" ref="AO92" si="206">SUM(AO87:AO91)</f>
        <v>0</v>
      </c>
      <c r="AP92" s="27">
        <f t="shared" ref="AP92:AR92" si="207">SUM(AP87:AP91)</f>
        <v>0</v>
      </c>
      <c r="AQ92" s="27">
        <f t="shared" si="207"/>
        <v>0</v>
      </c>
      <c r="AR92" s="27">
        <f t="shared" si="207"/>
        <v>0</v>
      </c>
      <c r="AS92" s="27">
        <f t="shared" ref="AS92" si="208">SUM(AS87:AS91)</f>
        <v>0</v>
      </c>
    </row>
    <row r="94" spans="2:45">
      <c r="B94" s="26" t="s">
        <v>317</v>
      </c>
      <c r="C94" s="26" t="s">
        <v>318</v>
      </c>
      <c r="D94" s="26" t="s">
        <v>78</v>
      </c>
      <c r="E94" s="27">
        <f>SUM(F94:AS94)</f>
        <v>0</v>
      </c>
      <c r="F94" s="27">
        <f>F85+F92</f>
        <v>0</v>
      </c>
      <c r="G94" s="27">
        <f>G85+G92</f>
        <v>0</v>
      </c>
      <c r="H94" s="27">
        <f>H85+H92</f>
        <v>0</v>
      </c>
      <c r="I94" s="27">
        <f>I85+I92</f>
        <v>0</v>
      </c>
      <c r="J94" s="27">
        <f>J85+J92</f>
        <v>0</v>
      </c>
      <c r="K94" s="27">
        <f t="shared" ref="K94:AE94" si="209">K85+K92</f>
        <v>0</v>
      </c>
      <c r="L94" s="27">
        <f t="shared" si="209"/>
        <v>0</v>
      </c>
      <c r="M94" s="27">
        <f t="shared" si="209"/>
        <v>0</v>
      </c>
      <c r="N94" s="27">
        <f t="shared" si="209"/>
        <v>0</v>
      </c>
      <c r="O94" s="27">
        <f t="shared" si="209"/>
        <v>0</v>
      </c>
      <c r="P94" s="27">
        <f t="shared" si="209"/>
        <v>0</v>
      </c>
      <c r="Q94" s="27">
        <f t="shared" si="209"/>
        <v>0</v>
      </c>
      <c r="R94" s="27">
        <f t="shared" si="209"/>
        <v>0</v>
      </c>
      <c r="S94" s="27">
        <f t="shared" si="209"/>
        <v>0</v>
      </c>
      <c r="T94" s="27">
        <f t="shared" si="209"/>
        <v>0</v>
      </c>
      <c r="U94" s="27">
        <f t="shared" si="209"/>
        <v>0</v>
      </c>
      <c r="V94" s="27">
        <f t="shared" si="209"/>
        <v>0</v>
      </c>
      <c r="W94" s="27">
        <f t="shared" si="209"/>
        <v>0</v>
      </c>
      <c r="X94" s="27">
        <f t="shared" si="209"/>
        <v>0</v>
      </c>
      <c r="Y94" s="27">
        <f t="shared" si="209"/>
        <v>0</v>
      </c>
      <c r="Z94" s="27">
        <f t="shared" si="209"/>
        <v>0</v>
      </c>
      <c r="AA94" s="27">
        <f t="shared" si="209"/>
        <v>0</v>
      </c>
      <c r="AB94" s="27">
        <f t="shared" si="209"/>
        <v>0</v>
      </c>
      <c r="AC94" s="27">
        <f t="shared" si="209"/>
        <v>0</v>
      </c>
      <c r="AD94" s="27">
        <f t="shared" si="209"/>
        <v>0</v>
      </c>
      <c r="AE94" s="27">
        <f t="shared" si="209"/>
        <v>0</v>
      </c>
      <c r="AF94" s="27">
        <f t="shared" ref="AF94" si="210">AF85+AF92</f>
        <v>0</v>
      </c>
      <c r="AG94" s="27">
        <f t="shared" ref="AG94:AI94" si="211">AG85+AG92</f>
        <v>0</v>
      </c>
      <c r="AH94" s="27">
        <f t="shared" si="211"/>
        <v>0</v>
      </c>
      <c r="AI94" s="27">
        <f t="shared" si="211"/>
        <v>0</v>
      </c>
      <c r="AJ94" s="27">
        <f t="shared" ref="AJ94:AN94" si="212">AJ85+AJ92</f>
        <v>0</v>
      </c>
      <c r="AK94" s="27">
        <f t="shared" si="212"/>
        <v>0</v>
      </c>
      <c r="AL94" s="27">
        <f t="shared" si="212"/>
        <v>0</v>
      </c>
      <c r="AM94" s="27">
        <f t="shared" si="212"/>
        <v>0</v>
      </c>
      <c r="AN94" s="27">
        <f t="shared" si="212"/>
        <v>0</v>
      </c>
      <c r="AO94" s="27">
        <f t="shared" ref="AO94" si="213">AO85+AO92</f>
        <v>0</v>
      </c>
      <c r="AP94" s="27">
        <f t="shared" ref="AP94:AR94" si="214">AP85+AP92</f>
        <v>0</v>
      </c>
      <c r="AQ94" s="27">
        <f t="shared" si="214"/>
        <v>0</v>
      </c>
      <c r="AR94" s="27">
        <f t="shared" si="214"/>
        <v>0</v>
      </c>
      <c r="AS94" s="27">
        <f t="shared" ref="AS94" si="215">AS85+AS92</f>
        <v>0</v>
      </c>
    </row>
    <row r="96" spans="2:45">
      <c r="B96" s="24" t="s">
        <v>319</v>
      </c>
      <c r="C96" s="24" t="s">
        <v>320</v>
      </c>
      <c r="D96" s="24" t="s">
        <v>78</v>
      </c>
      <c r="E96" s="25" t="e">
        <f ca="1">SUM(F96:AS96)</f>
        <v>#REF!</v>
      </c>
      <c r="F96" s="25" t="e">
        <f t="shared" ref="F96:AE96" ca="1" si="216">F33-F94</f>
        <v>#REF!</v>
      </c>
      <c r="G96" s="25" t="e">
        <f t="shared" ca="1" si="216"/>
        <v>#REF!</v>
      </c>
      <c r="H96" s="25" t="e">
        <f t="shared" ca="1" si="216"/>
        <v>#REF!</v>
      </c>
      <c r="I96" s="25" t="e">
        <f ca="1">I33-I94</f>
        <v>#REF!</v>
      </c>
      <c r="J96" s="25" t="e">
        <f t="shared" ca="1" si="216"/>
        <v>#REF!</v>
      </c>
      <c r="K96" s="25" t="e">
        <f t="shared" ca="1" si="216"/>
        <v>#REF!</v>
      </c>
      <c r="L96" s="25" t="e">
        <f t="shared" ca="1" si="216"/>
        <v>#REF!</v>
      </c>
      <c r="M96" s="25" t="e">
        <f t="shared" ca="1" si="216"/>
        <v>#REF!</v>
      </c>
      <c r="N96" s="25" t="e">
        <f t="shared" ca="1" si="216"/>
        <v>#REF!</v>
      </c>
      <c r="O96" s="25" t="e">
        <f t="shared" ca="1" si="216"/>
        <v>#REF!</v>
      </c>
      <c r="P96" s="25" t="e">
        <f t="shared" ca="1" si="216"/>
        <v>#REF!</v>
      </c>
      <c r="Q96" s="25" t="e">
        <f t="shared" ca="1" si="216"/>
        <v>#REF!</v>
      </c>
      <c r="R96" s="25" t="e">
        <f t="shared" ca="1" si="216"/>
        <v>#REF!</v>
      </c>
      <c r="S96" s="25" t="e">
        <f t="shared" ca="1" si="216"/>
        <v>#REF!</v>
      </c>
      <c r="T96" s="25" t="e">
        <f t="shared" ca="1" si="216"/>
        <v>#REF!</v>
      </c>
      <c r="U96" s="25" t="e">
        <f t="shared" ca="1" si="216"/>
        <v>#REF!</v>
      </c>
      <c r="V96" s="25" t="e">
        <f t="shared" ca="1" si="216"/>
        <v>#REF!</v>
      </c>
      <c r="W96" s="25" t="e">
        <f t="shared" ca="1" si="216"/>
        <v>#REF!</v>
      </c>
      <c r="X96" s="25" t="e">
        <f t="shared" ca="1" si="216"/>
        <v>#REF!</v>
      </c>
      <c r="Y96" s="25" t="e">
        <f t="shared" ca="1" si="216"/>
        <v>#REF!</v>
      </c>
      <c r="Z96" s="25" t="e">
        <f t="shared" ca="1" si="216"/>
        <v>#REF!</v>
      </c>
      <c r="AA96" s="25" t="e">
        <f t="shared" ca="1" si="216"/>
        <v>#REF!</v>
      </c>
      <c r="AB96" s="25" t="e">
        <f t="shared" ca="1" si="216"/>
        <v>#REF!</v>
      </c>
      <c r="AC96" s="25" t="e">
        <f t="shared" ca="1" si="216"/>
        <v>#REF!</v>
      </c>
      <c r="AD96" s="25" t="e">
        <f t="shared" ca="1" si="216"/>
        <v>#REF!</v>
      </c>
      <c r="AE96" s="25" t="e">
        <f t="shared" ca="1" si="216"/>
        <v>#REF!</v>
      </c>
      <c r="AF96" s="25" t="e">
        <f t="shared" ref="AF96" ca="1" si="217">AF33-AF94</f>
        <v>#REF!</v>
      </c>
      <c r="AG96" s="25" t="e">
        <f t="shared" ref="AG96:AI96" ca="1" si="218">AG33-AG94</f>
        <v>#REF!</v>
      </c>
      <c r="AH96" s="25" t="e">
        <f t="shared" ca="1" si="218"/>
        <v>#REF!</v>
      </c>
      <c r="AI96" s="25" t="e">
        <f t="shared" ca="1" si="218"/>
        <v>#REF!</v>
      </c>
      <c r="AJ96" s="25" t="e">
        <f t="shared" ref="AJ96:AN96" ca="1" si="219">AJ33-AJ94</f>
        <v>#REF!</v>
      </c>
      <c r="AK96" s="25" t="e">
        <f t="shared" ca="1" si="219"/>
        <v>#REF!</v>
      </c>
      <c r="AL96" s="25" t="e">
        <f t="shared" ca="1" si="219"/>
        <v>#REF!</v>
      </c>
      <c r="AM96" s="25" t="e">
        <f t="shared" ca="1" si="219"/>
        <v>#REF!</v>
      </c>
      <c r="AN96" s="25" t="e">
        <f t="shared" ca="1" si="219"/>
        <v>#REF!</v>
      </c>
      <c r="AO96" s="25" t="e">
        <f t="shared" ref="AO96" ca="1" si="220">AO33-AO94</f>
        <v>#REF!</v>
      </c>
      <c r="AP96" s="25" t="e">
        <f t="shared" ref="AP96:AR96" ca="1" si="221">AP33-AP94</f>
        <v>#REF!</v>
      </c>
      <c r="AQ96" s="25" t="e">
        <f t="shared" ca="1" si="221"/>
        <v>#REF!</v>
      </c>
      <c r="AR96" s="25" t="e">
        <f t="shared" ca="1" si="221"/>
        <v>#REF!</v>
      </c>
      <c r="AS96" s="25" t="e">
        <f t="shared" ref="AS96" ca="1" si="222">AS33-AS94</f>
        <v>#REF!</v>
      </c>
    </row>
    <row r="98" spans="2:45" s="21" customFormat="1">
      <c r="B98" s="38" t="s">
        <v>321</v>
      </c>
      <c r="C98" s="38" t="s">
        <v>322</v>
      </c>
      <c r="D98" s="38" t="s">
        <v>78</v>
      </c>
      <c r="E98" s="25" t="e">
        <f ca="1">SUM(F98:AS98)</f>
        <v>#REF!</v>
      </c>
      <c r="F98" s="25" t="e">
        <f t="shared" ref="F98:AE98" ca="1" si="223">F29</f>
        <v>#REF!</v>
      </c>
      <c r="G98" s="25" t="e">
        <f t="shared" ca="1" si="223"/>
        <v>#REF!</v>
      </c>
      <c r="H98" s="25" t="e">
        <f ca="1">H29</f>
        <v>#REF!</v>
      </c>
      <c r="I98" s="25" t="e">
        <f t="shared" ca="1" si="223"/>
        <v>#REF!</v>
      </c>
      <c r="J98" s="25" t="e">
        <f t="shared" ca="1" si="223"/>
        <v>#REF!</v>
      </c>
      <c r="K98" s="25" t="e">
        <f t="shared" ca="1" si="223"/>
        <v>#REF!</v>
      </c>
      <c r="L98" s="25" t="e">
        <f t="shared" ca="1" si="223"/>
        <v>#REF!</v>
      </c>
      <c r="M98" s="25" t="e">
        <f t="shared" ca="1" si="223"/>
        <v>#REF!</v>
      </c>
      <c r="N98" s="25" t="e">
        <f t="shared" ca="1" si="223"/>
        <v>#REF!</v>
      </c>
      <c r="O98" s="25" t="e">
        <f t="shared" ca="1" si="223"/>
        <v>#REF!</v>
      </c>
      <c r="P98" s="25" t="e">
        <f t="shared" ca="1" si="223"/>
        <v>#REF!</v>
      </c>
      <c r="Q98" s="25" t="e">
        <f t="shared" ca="1" si="223"/>
        <v>#REF!</v>
      </c>
      <c r="R98" s="25" t="e">
        <f t="shared" ca="1" si="223"/>
        <v>#REF!</v>
      </c>
      <c r="S98" s="25" t="e">
        <f t="shared" ca="1" si="223"/>
        <v>#REF!</v>
      </c>
      <c r="T98" s="25" t="e">
        <f t="shared" ca="1" si="223"/>
        <v>#REF!</v>
      </c>
      <c r="U98" s="25" t="e">
        <f t="shared" ca="1" si="223"/>
        <v>#REF!</v>
      </c>
      <c r="V98" s="25" t="e">
        <f t="shared" ca="1" si="223"/>
        <v>#REF!</v>
      </c>
      <c r="W98" s="25" t="e">
        <f t="shared" ca="1" si="223"/>
        <v>#REF!</v>
      </c>
      <c r="X98" s="25" t="e">
        <f t="shared" ca="1" si="223"/>
        <v>#REF!</v>
      </c>
      <c r="Y98" s="25" t="e">
        <f t="shared" ca="1" si="223"/>
        <v>#REF!</v>
      </c>
      <c r="Z98" s="25" t="e">
        <f t="shared" ca="1" si="223"/>
        <v>#REF!</v>
      </c>
      <c r="AA98" s="25" t="e">
        <f t="shared" ca="1" si="223"/>
        <v>#REF!</v>
      </c>
      <c r="AB98" s="25" t="e">
        <f t="shared" ca="1" si="223"/>
        <v>#REF!</v>
      </c>
      <c r="AC98" s="25" t="e">
        <f t="shared" ca="1" si="223"/>
        <v>#REF!</v>
      </c>
      <c r="AD98" s="25" t="e">
        <f t="shared" ca="1" si="223"/>
        <v>#REF!</v>
      </c>
      <c r="AE98" s="25" t="e">
        <f t="shared" ca="1" si="223"/>
        <v>#REF!</v>
      </c>
      <c r="AF98" s="25" t="e">
        <f t="shared" ref="AF98" ca="1" si="224">AF29</f>
        <v>#REF!</v>
      </c>
      <c r="AG98" s="25" t="e">
        <f t="shared" ref="AG98:AI98" ca="1" si="225">AG29</f>
        <v>#REF!</v>
      </c>
      <c r="AH98" s="25" t="e">
        <f t="shared" ca="1" si="225"/>
        <v>#REF!</v>
      </c>
      <c r="AI98" s="25" t="e">
        <f t="shared" ca="1" si="225"/>
        <v>#REF!</v>
      </c>
      <c r="AJ98" s="25" t="e">
        <f t="shared" ref="AJ98:AN98" ca="1" si="226">AJ29</f>
        <v>#REF!</v>
      </c>
      <c r="AK98" s="25" t="e">
        <f t="shared" ca="1" si="226"/>
        <v>#REF!</v>
      </c>
      <c r="AL98" s="25" t="e">
        <f t="shared" ca="1" si="226"/>
        <v>#REF!</v>
      </c>
      <c r="AM98" s="25" t="e">
        <f t="shared" ca="1" si="226"/>
        <v>#REF!</v>
      </c>
      <c r="AN98" s="25" t="e">
        <f t="shared" ca="1" si="226"/>
        <v>#REF!</v>
      </c>
      <c r="AO98" s="25" t="e">
        <f t="shared" ref="AO98" ca="1" si="227">AO29</f>
        <v>#REF!</v>
      </c>
      <c r="AP98" s="25" t="e">
        <f t="shared" ref="AP98:AR98" ca="1" si="228">AP29</f>
        <v>#REF!</v>
      </c>
      <c r="AQ98" s="25" t="e">
        <f t="shared" ca="1" si="228"/>
        <v>#REF!</v>
      </c>
      <c r="AR98" s="25" t="e">
        <f t="shared" ca="1" si="228"/>
        <v>#REF!</v>
      </c>
      <c r="AS98" s="25" t="e">
        <f t="shared" ref="AS98" ca="1" si="229">AS29</f>
        <v>#REF!</v>
      </c>
    </row>
    <row r="99" spans="2:45" s="21" customFormat="1">
      <c r="B99" s="26" t="s">
        <v>323</v>
      </c>
      <c r="C99" s="26" t="s">
        <v>324</v>
      </c>
      <c r="D99" s="26" t="s">
        <v>78</v>
      </c>
      <c r="E99" s="27" t="e">
        <f ca="1">SUM(F99:AS99)</f>
        <v>#REF!</v>
      </c>
      <c r="F99" s="27" t="e">
        <f ca="1">F31+F42+F94</f>
        <v>#REF!</v>
      </c>
      <c r="G99" s="27" t="e">
        <f t="shared" ref="G99:AE99" ca="1" si="230">G31+G42+G92</f>
        <v>#REF!</v>
      </c>
      <c r="H99" s="27" t="e">
        <f t="shared" ca="1" si="230"/>
        <v>#REF!</v>
      </c>
      <c r="I99" s="27" t="e">
        <f ca="1">I31+I42+I92</f>
        <v>#REF!</v>
      </c>
      <c r="J99" s="27" t="e">
        <f ca="1">J31+J42+J92</f>
        <v>#REF!</v>
      </c>
      <c r="K99" s="27" t="e">
        <f t="shared" ca="1" si="230"/>
        <v>#REF!</v>
      </c>
      <c r="L99" s="27" t="e">
        <f t="shared" ca="1" si="230"/>
        <v>#REF!</v>
      </c>
      <c r="M99" s="27" t="e">
        <f t="shared" ca="1" si="230"/>
        <v>#REF!</v>
      </c>
      <c r="N99" s="27" t="e">
        <f t="shared" ca="1" si="230"/>
        <v>#REF!</v>
      </c>
      <c r="O99" s="27" t="e">
        <f t="shared" ca="1" si="230"/>
        <v>#REF!</v>
      </c>
      <c r="P99" s="27" t="e">
        <f t="shared" ca="1" si="230"/>
        <v>#REF!</v>
      </c>
      <c r="Q99" s="27" t="e">
        <f t="shared" ca="1" si="230"/>
        <v>#REF!</v>
      </c>
      <c r="R99" s="27" t="e">
        <f t="shared" ca="1" si="230"/>
        <v>#REF!</v>
      </c>
      <c r="S99" s="27" t="e">
        <f t="shared" ca="1" si="230"/>
        <v>#REF!</v>
      </c>
      <c r="T99" s="27" t="e">
        <f t="shared" ca="1" si="230"/>
        <v>#REF!</v>
      </c>
      <c r="U99" s="27" t="e">
        <f t="shared" ca="1" si="230"/>
        <v>#REF!</v>
      </c>
      <c r="V99" s="27" t="e">
        <f t="shared" ca="1" si="230"/>
        <v>#REF!</v>
      </c>
      <c r="W99" s="27" t="e">
        <f t="shared" ca="1" si="230"/>
        <v>#REF!</v>
      </c>
      <c r="X99" s="27" t="e">
        <f t="shared" ca="1" si="230"/>
        <v>#REF!</v>
      </c>
      <c r="Y99" s="27" t="e">
        <f t="shared" ca="1" si="230"/>
        <v>#REF!</v>
      </c>
      <c r="Z99" s="27" t="e">
        <f t="shared" ca="1" si="230"/>
        <v>#REF!</v>
      </c>
      <c r="AA99" s="27" t="e">
        <f t="shared" ca="1" si="230"/>
        <v>#REF!</v>
      </c>
      <c r="AB99" s="27" t="e">
        <f t="shared" ca="1" si="230"/>
        <v>#REF!</v>
      </c>
      <c r="AC99" s="27" t="e">
        <f t="shared" ca="1" si="230"/>
        <v>#REF!</v>
      </c>
      <c r="AD99" s="27" t="e">
        <f t="shared" ca="1" si="230"/>
        <v>#REF!</v>
      </c>
      <c r="AE99" s="27" t="e">
        <f t="shared" ca="1" si="230"/>
        <v>#REF!</v>
      </c>
      <c r="AF99" s="27" t="e">
        <f t="shared" ref="AF99" ca="1" si="231">AF31+AF42+AF92</f>
        <v>#REF!</v>
      </c>
      <c r="AG99" s="27" t="e">
        <f t="shared" ref="AG99:AI99" ca="1" si="232">AG31+AG42+AG92</f>
        <v>#REF!</v>
      </c>
      <c r="AH99" s="27" t="e">
        <f t="shared" ca="1" si="232"/>
        <v>#REF!</v>
      </c>
      <c r="AI99" s="27" t="e">
        <f t="shared" ca="1" si="232"/>
        <v>#REF!</v>
      </c>
      <c r="AJ99" s="27" t="e">
        <f t="shared" ref="AJ99:AN99" ca="1" si="233">AJ31+AJ42+AJ92</f>
        <v>#REF!</v>
      </c>
      <c r="AK99" s="27" t="e">
        <f t="shared" ca="1" si="233"/>
        <v>#REF!</v>
      </c>
      <c r="AL99" s="27" t="e">
        <f t="shared" ca="1" si="233"/>
        <v>#REF!</v>
      </c>
      <c r="AM99" s="27" t="e">
        <f t="shared" ca="1" si="233"/>
        <v>#REF!</v>
      </c>
      <c r="AN99" s="27" t="e">
        <f t="shared" ca="1" si="233"/>
        <v>#REF!</v>
      </c>
      <c r="AO99" s="27" t="e">
        <f t="shared" ref="AO99" ca="1" si="234">AO31+AO42+AO92</f>
        <v>#REF!</v>
      </c>
      <c r="AP99" s="27" t="e">
        <f t="shared" ref="AP99:AR99" ca="1" si="235">AP31+AP42+AP92</f>
        <v>#REF!</v>
      </c>
      <c r="AQ99" s="27" t="e">
        <f t="shared" ca="1" si="235"/>
        <v>#REF!</v>
      </c>
      <c r="AR99" s="27" t="e">
        <f t="shared" ca="1" si="235"/>
        <v>#REF!</v>
      </c>
      <c r="AS99" s="27" t="e">
        <f t="shared" ref="AS99" ca="1" si="236">AS31+AS42+AS92</f>
        <v>#REF!</v>
      </c>
    </row>
    <row r="100" spans="2:45" s="21" customFormat="1">
      <c r="B100" s="24" t="s">
        <v>325</v>
      </c>
      <c r="C100" s="24" t="s">
        <v>326</v>
      </c>
      <c r="D100" s="24" t="s">
        <v>78</v>
      </c>
      <c r="E100" s="25" t="e">
        <f ca="1">E98-E99</f>
        <v>#REF!</v>
      </c>
      <c r="F100" s="25" t="e">
        <f ca="1">F98-F99</f>
        <v>#REF!</v>
      </c>
      <c r="G100" s="25" t="e">
        <f ca="1">G98-G99</f>
        <v>#REF!</v>
      </c>
      <c r="H100" s="25" t="e">
        <f ca="1">H98-H99</f>
        <v>#REF!</v>
      </c>
      <c r="I100" s="25" t="e">
        <f t="shared" ref="I100:AE100" ca="1" si="237">I98-I99</f>
        <v>#REF!</v>
      </c>
      <c r="J100" s="25" t="e">
        <f t="shared" ca="1" si="237"/>
        <v>#REF!</v>
      </c>
      <c r="K100" s="25" t="e">
        <f t="shared" ca="1" si="237"/>
        <v>#REF!</v>
      </c>
      <c r="L100" s="25" t="e">
        <f t="shared" ca="1" si="237"/>
        <v>#REF!</v>
      </c>
      <c r="M100" s="25" t="e">
        <f t="shared" ca="1" si="237"/>
        <v>#REF!</v>
      </c>
      <c r="N100" s="25" t="e">
        <f t="shared" ca="1" si="237"/>
        <v>#REF!</v>
      </c>
      <c r="O100" s="25" t="e">
        <f t="shared" ca="1" si="237"/>
        <v>#REF!</v>
      </c>
      <c r="P100" s="25" t="e">
        <f t="shared" ca="1" si="237"/>
        <v>#REF!</v>
      </c>
      <c r="Q100" s="25" t="e">
        <f t="shared" ca="1" si="237"/>
        <v>#REF!</v>
      </c>
      <c r="R100" s="25" t="e">
        <f t="shared" ca="1" si="237"/>
        <v>#REF!</v>
      </c>
      <c r="S100" s="25" t="e">
        <f t="shared" ca="1" si="237"/>
        <v>#REF!</v>
      </c>
      <c r="T100" s="25" t="e">
        <f t="shared" ca="1" si="237"/>
        <v>#REF!</v>
      </c>
      <c r="U100" s="25" t="e">
        <f t="shared" ca="1" si="237"/>
        <v>#REF!</v>
      </c>
      <c r="V100" s="25" t="e">
        <f t="shared" ca="1" si="237"/>
        <v>#REF!</v>
      </c>
      <c r="W100" s="25" t="e">
        <f t="shared" ca="1" si="237"/>
        <v>#REF!</v>
      </c>
      <c r="X100" s="25" t="e">
        <f t="shared" ca="1" si="237"/>
        <v>#REF!</v>
      </c>
      <c r="Y100" s="25" t="e">
        <f t="shared" ca="1" si="237"/>
        <v>#REF!</v>
      </c>
      <c r="Z100" s="25" t="e">
        <f t="shared" ca="1" si="237"/>
        <v>#REF!</v>
      </c>
      <c r="AA100" s="25" t="e">
        <f t="shared" ca="1" si="237"/>
        <v>#REF!</v>
      </c>
      <c r="AB100" s="25" t="e">
        <f t="shared" ca="1" si="237"/>
        <v>#REF!</v>
      </c>
      <c r="AC100" s="25" t="e">
        <f t="shared" ca="1" si="237"/>
        <v>#REF!</v>
      </c>
      <c r="AD100" s="25" t="e">
        <f t="shared" ca="1" si="237"/>
        <v>#REF!</v>
      </c>
      <c r="AE100" s="25" t="e">
        <f t="shared" ca="1" si="237"/>
        <v>#REF!</v>
      </c>
      <c r="AF100" s="25" t="e">
        <f t="shared" ref="AF100" ca="1" si="238">AF98-AF99</f>
        <v>#REF!</v>
      </c>
      <c r="AG100" s="25" t="e">
        <f t="shared" ref="AG100:AI100" ca="1" si="239">AG98-AG99</f>
        <v>#REF!</v>
      </c>
      <c r="AH100" s="25" t="e">
        <f t="shared" ca="1" si="239"/>
        <v>#REF!</v>
      </c>
      <c r="AI100" s="25" t="e">
        <f t="shared" ca="1" si="239"/>
        <v>#REF!</v>
      </c>
      <c r="AJ100" s="25" t="e">
        <f t="shared" ref="AJ100:AN100" ca="1" si="240">AJ98-AJ99</f>
        <v>#REF!</v>
      </c>
      <c r="AK100" s="25" t="e">
        <f t="shared" ca="1" si="240"/>
        <v>#REF!</v>
      </c>
      <c r="AL100" s="25" t="e">
        <f t="shared" ca="1" si="240"/>
        <v>#REF!</v>
      </c>
      <c r="AM100" s="25" t="e">
        <f t="shared" ca="1" si="240"/>
        <v>#REF!</v>
      </c>
      <c r="AN100" s="25" t="e">
        <f t="shared" ca="1" si="240"/>
        <v>#REF!</v>
      </c>
      <c r="AO100" s="25" t="e">
        <f t="shared" ref="AO100" ca="1" si="241">AO98-AO99</f>
        <v>#REF!</v>
      </c>
      <c r="AP100" s="25" t="e">
        <f t="shared" ref="AP100:AR100" ca="1" si="242">AP98-AP99</f>
        <v>#REF!</v>
      </c>
      <c r="AQ100" s="25" t="e">
        <f t="shared" ca="1" si="242"/>
        <v>#REF!</v>
      </c>
      <c r="AR100" s="25" t="e">
        <f t="shared" ca="1" si="242"/>
        <v>#REF!</v>
      </c>
      <c r="AS100" s="25" t="e">
        <f t="shared" ref="AS100" ca="1" si="243">AS98-AS99</f>
        <v>#REF!</v>
      </c>
    </row>
    <row r="101" spans="2:45" s="21" customFormat="1">
      <c r="B101" s="1"/>
      <c r="C101" s="1"/>
      <c r="D101" s="1"/>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row>
    <row r="102" spans="2:45">
      <c r="B102" s="26" t="s">
        <v>327</v>
      </c>
      <c r="C102" s="26" t="s">
        <v>328</v>
      </c>
      <c r="D102" s="26" t="s">
        <v>78</v>
      </c>
      <c r="E102" s="27" t="e">
        <f ca="1">SUM(F102:AS102)</f>
        <v>#REF!</v>
      </c>
      <c r="F102" s="27">
        <v>0</v>
      </c>
      <c r="G102" s="27" t="e">
        <f ca="1">IF( AND(F104&lt;0,G1&lt;'Invoer Parameters'!$F$79+1),-F104,0)</f>
        <v>#REF!</v>
      </c>
      <c r="H102" s="27" t="e">
        <f ca="1">IF( AND(G104&lt;0,H1&lt;'Invoer Parameters'!$F$79+1),-G104,0)</f>
        <v>#REF!</v>
      </c>
      <c r="I102" s="27" t="e">
        <f ca="1">IF( AND(H104&lt;0,I1&lt;'Invoer Parameters'!$F$79+1),-H104,0)</f>
        <v>#REF!</v>
      </c>
      <c r="J102" s="27" t="e">
        <f ca="1">IF( AND(I104&lt;0,J1&lt;'Invoer Parameters'!$F$79+1),-I104,0)</f>
        <v>#REF!</v>
      </c>
      <c r="K102" s="27" t="e">
        <f ca="1">IF( AND(J104&lt;0,K1&lt;'Invoer Parameters'!$F$79+1),-J104,0)</f>
        <v>#REF!</v>
      </c>
      <c r="L102" s="27" t="e">
        <f ca="1">IF( AND(K104&lt;0,L1&lt;'Invoer Parameters'!$F$79+1),-K104,0)</f>
        <v>#REF!</v>
      </c>
      <c r="M102" s="27" t="e">
        <f ca="1">IF( AND(L104&lt;0,M1&lt;'Invoer Parameters'!$F$79+1),-L104,0)</f>
        <v>#REF!</v>
      </c>
      <c r="N102" s="27" t="e">
        <f ca="1">IF( AND(M104&lt;0,N1&lt;'Invoer Parameters'!$F$79+1),-M104,0)</f>
        <v>#REF!</v>
      </c>
      <c r="O102" s="27" t="e">
        <f ca="1">IF( AND(N104&lt;0,O1&lt;'Invoer Parameters'!$F$79+1),-N104,0)</f>
        <v>#REF!</v>
      </c>
      <c r="P102" s="27" t="e">
        <f ca="1">IF( AND(O104&lt;0,P1&lt;'Invoer Parameters'!$F$79+1),-O104,0)</f>
        <v>#REF!</v>
      </c>
      <c r="Q102" s="27" t="e">
        <f ca="1">IF( AND(P104&lt;0,Q1&lt;'Invoer Parameters'!$F$79+1),-P104,0)</f>
        <v>#REF!</v>
      </c>
      <c r="R102" s="27" t="e">
        <f ca="1">IF( AND(Q104&lt;0,R1&lt;'Invoer Parameters'!$F$79+1),-Q104,0)</f>
        <v>#REF!</v>
      </c>
      <c r="S102" s="27" t="e">
        <f ca="1">IF( AND(R104&lt;0,S1&lt;'Invoer Parameters'!$F$79+1),-R104,0)</f>
        <v>#REF!</v>
      </c>
      <c r="T102" s="27" t="e">
        <f ca="1">IF( AND(S104&lt;0,T1&lt;'Invoer Parameters'!$F$79+1),-S104,0)</f>
        <v>#REF!</v>
      </c>
      <c r="U102" s="27" t="e">
        <f ca="1">IF( AND(T104&lt;0,U1&lt;'Invoer Parameters'!$F$79+1),-T104,0)</f>
        <v>#REF!</v>
      </c>
      <c r="V102" s="27" t="e">
        <f ca="1">IF( AND(U104&lt;0,V1&lt;'Invoer Parameters'!$F$79+1),-U104,0)</f>
        <v>#REF!</v>
      </c>
      <c r="W102" s="27" t="e">
        <f ca="1">IF( AND(V104&lt;0,W1&lt;'Invoer Parameters'!$F$79+1),-V104,0)</f>
        <v>#REF!</v>
      </c>
      <c r="X102" s="27" t="e">
        <f ca="1">IF( AND(W104&lt;0,X1&lt;'Invoer Parameters'!$F$79+1),-W104,0)</f>
        <v>#REF!</v>
      </c>
      <c r="Y102" s="27" t="e">
        <f ca="1">IF( AND(X104&lt;0,Y1&lt;'Invoer Parameters'!$F$79+1),-X104,0)</f>
        <v>#REF!</v>
      </c>
      <c r="Z102" s="27" t="e">
        <f ca="1">IF( AND(Y104&lt;0,Z1&lt;'Invoer Parameters'!$F$79+1),-Y104,0)</f>
        <v>#REF!</v>
      </c>
      <c r="AA102" s="27" t="e">
        <f ca="1">IF( AND(Z104&lt;0,AA1&lt;'Invoer Parameters'!$F$79+1),-Z104,0)</f>
        <v>#REF!</v>
      </c>
      <c r="AB102" s="27" t="e">
        <f ca="1">IF( AND(AA104&lt;0,AB1&lt;'Invoer Parameters'!$F$79+1),-AA104,0)</f>
        <v>#REF!</v>
      </c>
      <c r="AC102" s="27" t="e">
        <f ca="1">IF( AND(AB104&lt;0,AC1&lt;'Invoer Parameters'!$F$79+1),-AB104,0)</f>
        <v>#REF!</v>
      </c>
      <c r="AD102" s="27" t="e">
        <f ca="1">IF( AND(AC104&lt;0,AD1&lt;'Invoer Parameters'!$F$79+1),-AC104,0)</f>
        <v>#REF!</v>
      </c>
      <c r="AE102" s="27" t="e">
        <f ca="1">IF( AND(AD104&lt;0,AE1&lt;'Invoer Parameters'!$F$79+1),-AD104,0)</f>
        <v>#REF!</v>
      </c>
      <c r="AF102" s="27" t="e">
        <f ca="1">IF( AND(AE104&lt;0,AF1&lt;'Invoer Parameters'!$F$79+1),-AE104,0)</f>
        <v>#REF!</v>
      </c>
      <c r="AG102" s="27" t="e">
        <f ca="1">IF( AND(AF104&lt;0,AG1&lt;'Invoer Parameters'!$F$79+1),-AF104,0)</f>
        <v>#REF!</v>
      </c>
      <c r="AH102" s="27" t="e">
        <f ca="1">IF( AND(AG104&lt;0,AH1&lt;'Invoer Parameters'!$F$79+1),-AG104,0)</f>
        <v>#REF!</v>
      </c>
      <c r="AI102" s="27" t="e">
        <f ca="1">IF( AND(AH104&lt;0,AI1&lt;'Invoer Parameters'!$F$79+1),-AH104,0)</f>
        <v>#REF!</v>
      </c>
      <c r="AJ102" s="27" t="e">
        <f ca="1">IF( AND(AI104&lt;0,AJ1&lt;'Invoer Parameters'!$F$79+1),-AI104,0)</f>
        <v>#REF!</v>
      </c>
      <c r="AK102" s="27" t="e">
        <f ca="1">IF( AND(AJ104&lt;0,AK1&lt;'Invoer Parameters'!$F$79+1),-AJ104,0)</f>
        <v>#REF!</v>
      </c>
      <c r="AL102" s="27" t="e">
        <f ca="1">IF( AND(AK104&lt;0,AL1&lt;'Invoer Parameters'!$F$79+1),-AK104,0)</f>
        <v>#REF!</v>
      </c>
      <c r="AM102" s="27" t="e">
        <f ca="1">IF( AND(AL104&lt;0,AM1&lt;'Invoer Parameters'!$F$79+1),-AL104,0)</f>
        <v>#REF!</v>
      </c>
      <c r="AN102" s="27" t="e">
        <f ca="1">IF( AND(AM104&lt;0,AN1&lt;'Invoer Parameters'!$F$79+1),-AM104,0)</f>
        <v>#REF!</v>
      </c>
      <c r="AO102" s="27" t="e">
        <f ca="1">IF( AND(AN104&lt;0,AO1&lt;'Invoer Parameters'!$F$79+1),-AN104,0)</f>
        <v>#REF!</v>
      </c>
      <c r="AP102" s="27" t="e">
        <f ca="1">IF( AND(AO104&lt;0,AP1&lt;'Invoer Parameters'!$F$79+1),-AO104,0)</f>
        <v>#REF!</v>
      </c>
      <c r="AQ102" s="27" t="e">
        <f ca="1">IF( AND(AP104&lt;0,AQ1&lt;'Invoer Parameters'!$F$79+1),-AP104,0)</f>
        <v>#REF!</v>
      </c>
      <c r="AR102" s="27" t="e">
        <f ca="1">IF( AND(AQ104&lt;0,AR1&lt;'Invoer Parameters'!$F$79+1),-AQ104,0)</f>
        <v>#REF!</v>
      </c>
      <c r="AS102" s="27" t="e">
        <f ca="1">IF( AND(AR104&lt;0,AS1&lt;'Invoer Parameters'!$F$79+1),-AR104,0)</f>
        <v>#REF!</v>
      </c>
    </row>
    <row r="103" spans="2:45">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row>
    <row r="104" spans="2:45">
      <c r="B104" s="24" t="s">
        <v>329</v>
      </c>
      <c r="C104" s="24" t="s">
        <v>330</v>
      </c>
      <c r="D104" s="24" t="s">
        <v>78</v>
      </c>
      <c r="E104" s="25" t="e">
        <f ca="1">SUM(F104:AS104)</f>
        <v>#REF!</v>
      </c>
      <c r="F104" s="25" t="e">
        <f ca="1">F98-F99+F102</f>
        <v>#REF!</v>
      </c>
      <c r="G104" s="25" t="e">
        <f ca="1">G98-G99-G102</f>
        <v>#REF!</v>
      </c>
      <c r="H104" s="25" t="e">
        <f t="shared" ref="H104:AE104" ca="1" si="244">H98-H99-H102</f>
        <v>#REF!</v>
      </c>
      <c r="I104" s="25" t="e">
        <f t="shared" ca="1" si="244"/>
        <v>#REF!</v>
      </c>
      <c r="J104" s="25" t="e">
        <f t="shared" ca="1" si="244"/>
        <v>#REF!</v>
      </c>
      <c r="K104" s="25" t="e">
        <f ca="1">K98-K99-K102</f>
        <v>#REF!</v>
      </c>
      <c r="L104" s="25" t="e">
        <f t="shared" ca="1" si="244"/>
        <v>#REF!</v>
      </c>
      <c r="M104" s="25" t="e">
        <f t="shared" ca="1" si="244"/>
        <v>#REF!</v>
      </c>
      <c r="N104" s="25" t="e">
        <f t="shared" ca="1" si="244"/>
        <v>#REF!</v>
      </c>
      <c r="O104" s="25" t="e">
        <f t="shared" ca="1" si="244"/>
        <v>#REF!</v>
      </c>
      <c r="P104" s="25" t="e">
        <f t="shared" ca="1" si="244"/>
        <v>#REF!</v>
      </c>
      <c r="Q104" s="25" t="e">
        <f t="shared" ca="1" si="244"/>
        <v>#REF!</v>
      </c>
      <c r="R104" s="25" t="e">
        <f t="shared" ca="1" si="244"/>
        <v>#REF!</v>
      </c>
      <c r="S104" s="25" t="e">
        <f t="shared" ca="1" si="244"/>
        <v>#REF!</v>
      </c>
      <c r="T104" s="25" t="e">
        <f t="shared" ca="1" si="244"/>
        <v>#REF!</v>
      </c>
      <c r="U104" s="25" t="e">
        <f t="shared" ca="1" si="244"/>
        <v>#REF!</v>
      </c>
      <c r="V104" s="25" t="e">
        <f t="shared" ca="1" si="244"/>
        <v>#REF!</v>
      </c>
      <c r="W104" s="25" t="e">
        <f t="shared" ca="1" si="244"/>
        <v>#REF!</v>
      </c>
      <c r="X104" s="25" t="e">
        <f t="shared" ca="1" si="244"/>
        <v>#REF!</v>
      </c>
      <c r="Y104" s="25" t="e">
        <f t="shared" ca="1" si="244"/>
        <v>#REF!</v>
      </c>
      <c r="Z104" s="25" t="e">
        <f t="shared" ca="1" si="244"/>
        <v>#REF!</v>
      </c>
      <c r="AA104" s="25" t="e">
        <f t="shared" ca="1" si="244"/>
        <v>#REF!</v>
      </c>
      <c r="AB104" s="25" t="e">
        <f t="shared" ca="1" si="244"/>
        <v>#REF!</v>
      </c>
      <c r="AC104" s="25" t="e">
        <f t="shared" ca="1" si="244"/>
        <v>#REF!</v>
      </c>
      <c r="AD104" s="25" t="e">
        <f t="shared" ca="1" si="244"/>
        <v>#REF!</v>
      </c>
      <c r="AE104" s="25" t="e">
        <f t="shared" ca="1" si="244"/>
        <v>#REF!</v>
      </c>
      <c r="AF104" s="25" t="e">
        <f t="shared" ref="AF104" ca="1" si="245">AF98-AF99-AF102</f>
        <v>#REF!</v>
      </c>
      <c r="AG104" s="25" t="e">
        <f t="shared" ref="AG104:AI104" ca="1" si="246">AG98-AG99-AG102</f>
        <v>#REF!</v>
      </c>
      <c r="AH104" s="25" t="e">
        <f t="shared" ca="1" si="246"/>
        <v>#REF!</v>
      </c>
      <c r="AI104" s="25" t="e">
        <f t="shared" ca="1" si="246"/>
        <v>#REF!</v>
      </c>
      <c r="AJ104" s="25" t="e">
        <f t="shared" ref="AJ104:AN104" ca="1" si="247">AJ98-AJ99-AJ102</f>
        <v>#REF!</v>
      </c>
      <c r="AK104" s="25" t="e">
        <f t="shared" ca="1" si="247"/>
        <v>#REF!</v>
      </c>
      <c r="AL104" s="25" t="e">
        <f t="shared" ca="1" si="247"/>
        <v>#REF!</v>
      </c>
      <c r="AM104" s="25" t="e">
        <f t="shared" ca="1" si="247"/>
        <v>#REF!</v>
      </c>
      <c r="AN104" s="25" t="e">
        <f t="shared" ca="1" si="247"/>
        <v>#REF!</v>
      </c>
      <c r="AO104" s="25" t="e">
        <f t="shared" ref="AO104" ca="1" si="248">AO98-AO99-AO102</f>
        <v>#REF!</v>
      </c>
      <c r="AP104" s="25" t="e">
        <f t="shared" ref="AP104:AR104" ca="1" si="249">AP98-AP99-AP102</f>
        <v>#REF!</v>
      </c>
      <c r="AQ104" s="25" t="e">
        <f t="shared" ca="1" si="249"/>
        <v>#REF!</v>
      </c>
      <c r="AR104" s="25" t="e">
        <f t="shared" ca="1" si="249"/>
        <v>#REF!</v>
      </c>
      <c r="AS104" s="25" t="e">
        <f t="shared" ref="AS104" ca="1" si="250">AS98-AS99-AS102</f>
        <v>#REF!</v>
      </c>
    </row>
    <row r="106" spans="2:45">
      <c r="B106" s="26" t="s">
        <v>331</v>
      </c>
      <c r="C106" s="26" t="s">
        <v>332</v>
      </c>
      <c r="D106" s="39" t="s">
        <v>78</v>
      </c>
      <c r="E106" s="27" t="e">
        <f ca="1">SUM(F106:AS106)</f>
        <v>#REF!</v>
      </c>
      <c r="F106" s="27" t="e">
        <f ca="1">IF(F104&gt;0,F104*'Invoer Parameters'!$D$61,0)</f>
        <v>#REF!</v>
      </c>
      <c r="G106" s="27" t="e">
        <f ca="1">IF(G104&gt;0,G104*'Invoer Parameters'!$D$61,0)</f>
        <v>#REF!</v>
      </c>
      <c r="H106" s="27" t="e">
        <f ca="1">IF(H104&gt;0,H104*'Invoer Parameters'!$D$61,0)</f>
        <v>#REF!</v>
      </c>
      <c r="I106" s="27" t="e">
        <f ca="1">IF(I104&gt;0,I104*'Invoer Parameters'!$D$61,0)</f>
        <v>#REF!</v>
      </c>
      <c r="J106" s="27" t="e">
        <f ca="1">IF(J104&gt;0,J104*'Invoer Parameters'!$D$61,0)</f>
        <v>#REF!</v>
      </c>
      <c r="K106" s="27" t="e">
        <f ca="1">IF(K104&gt;0,K104*'Invoer Parameters'!$D$61,0)</f>
        <v>#REF!</v>
      </c>
      <c r="L106" s="27" t="e">
        <f ca="1">IF(L104&gt;0,L104*'Invoer Parameters'!$D$61,0)</f>
        <v>#REF!</v>
      </c>
      <c r="M106" s="27" t="e">
        <f ca="1">IF(M104&gt;0,M104*'Invoer Parameters'!$D$61,0)</f>
        <v>#REF!</v>
      </c>
      <c r="N106" s="27" t="e">
        <f ca="1">IF(N104&gt;0,N104*'Invoer Parameters'!$D$61,0)</f>
        <v>#REF!</v>
      </c>
      <c r="O106" s="27" t="e">
        <f ca="1">IF(O104&gt;0,O104*'Invoer Parameters'!$D$61,0)</f>
        <v>#REF!</v>
      </c>
      <c r="P106" s="27" t="e">
        <f ca="1">IF(P104&gt;0,P104*'Invoer Parameters'!$D$61,0)</f>
        <v>#REF!</v>
      </c>
      <c r="Q106" s="27" t="e">
        <f ca="1">IF(Q104&gt;0,Q104*'Invoer Parameters'!$D$61,0)</f>
        <v>#REF!</v>
      </c>
      <c r="R106" s="27" t="e">
        <f ca="1">IF(R104&gt;0,R104*'Invoer Parameters'!$D$61,0)</f>
        <v>#REF!</v>
      </c>
      <c r="S106" s="27" t="e">
        <f ca="1">IF(S104&gt;0,S104*'Invoer Parameters'!$D$61,0)</f>
        <v>#REF!</v>
      </c>
      <c r="T106" s="27" t="e">
        <f ca="1">IF(T104&gt;0,T104*'Invoer Parameters'!$D$61,0)</f>
        <v>#REF!</v>
      </c>
      <c r="U106" s="27" t="e">
        <f ca="1">IF(U104&gt;0,U104*'Invoer Parameters'!$D$61,0)</f>
        <v>#REF!</v>
      </c>
      <c r="V106" s="27" t="e">
        <f ca="1">IF(V104&gt;0,V104*'Invoer Parameters'!$D$61,0)</f>
        <v>#REF!</v>
      </c>
      <c r="W106" s="27" t="e">
        <f ca="1">IF(W104&gt;0,W104*'Invoer Parameters'!$D$61,0)</f>
        <v>#REF!</v>
      </c>
      <c r="X106" s="27" t="e">
        <f ca="1">IF(X104&gt;0,X104*'Invoer Parameters'!$D$61,0)</f>
        <v>#REF!</v>
      </c>
      <c r="Y106" s="27" t="e">
        <f ca="1">IF(Y104&gt;0,Y104*'Invoer Parameters'!$D$61,0)</f>
        <v>#REF!</v>
      </c>
      <c r="Z106" s="27" t="e">
        <f ca="1">IF(Z104&gt;0,Z104*'Invoer Parameters'!$D$61,0)</f>
        <v>#REF!</v>
      </c>
      <c r="AA106" s="27" t="e">
        <f ca="1">IF(AA104&gt;0,AA104*'Invoer Parameters'!$D$61,0)</f>
        <v>#REF!</v>
      </c>
      <c r="AB106" s="27" t="e">
        <f ca="1">IF(AB104&gt;0,AB104*'Invoer Parameters'!$D$61,0)</f>
        <v>#REF!</v>
      </c>
      <c r="AC106" s="27" t="e">
        <f ca="1">IF(AC104&gt;0,AC104*'Invoer Parameters'!$D$61,0)</f>
        <v>#REF!</v>
      </c>
      <c r="AD106" s="27" t="e">
        <f ca="1">IF(AD104&gt;0,AD104*'Invoer Parameters'!$D$61,0)</f>
        <v>#REF!</v>
      </c>
      <c r="AE106" s="27" t="e">
        <f ca="1">IF(AE104&gt;0,AE104*'Invoer Parameters'!$D$61,0)</f>
        <v>#REF!</v>
      </c>
      <c r="AF106" s="27" t="e">
        <f ca="1">IF(AF104&gt;0,AF104*'Invoer Parameters'!$D$61,0)</f>
        <v>#REF!</v>
      </c>
      <c r="AG106" s="27" t="e">
        <f ca="1">IF(AG104&gt;0,AG104*'Invoer Parameters'!$D$61,0)</f>
        <v>#REF!</v>
      </c>
      <c r="AH106" s="27" t="e">
        <f ca="1">IF(AH104&gt;0,AH104*'Invoer Parameters'!$D$61,0)</f>
        <v>#REF!</v>
      </c>
      <c r="AI106" s="27" t="e">
        <f ca="1">IF(AI104&gt;0,AI104*'Invoer Parameters'!$D$61,0)</f>
        <v>#REF!</v>
      </c>
      <c r="AJ106" s="27" t="e">
        <f ca="1">IF(AJ104&gt;0,AJ104*'Invoer Parameters'!$D$61,0)</f>
        <v>#REF!</v>
      </c>
      <c r="AK106" s="27" t="e">
        <f ca="1">IF(AK104&gt;0,AK104*'Invoer Parameters'!$D$61,0)</f>
        <v>#REF!</v>
      </c>
      <c r="AL106" s="27" t="e">
        <f ca="1">IF(AL104&gt;0,AL104*'Invoer Parameters'!$D$61,0)</f>
        <v>#REF!</v>
      </c>
      <c r="AM106" s="27" t="e">
        <f ca="1">IF(AM104&gt;0,AM104*'Invoer Parameters'!$D$61,0)</f>
        <v>#REF!</v>
      </c>
      <c r="AN106" s="27" t="e">
        <f ca="1">IF(AN104&gt;0,AN104*'Invoer Parameters'!$D$61,0)</f>
        <v>#REF!</v>
      </c>
      <c r="AO106" s="27" t="e">
        <f ca="1">IF(AO104&gt;0,AO104*'Invoer Parameters'!$D$61,0)</f>
        <v>#REF!</v>
      </c>
      <c r="AP106" s="27" t="e">
        <f ca="1">IF(AP104&gt;0,AP104*'Invoer Parameters'!$D$61,0)</f>
        <v>#REF!</v>
      </c>
      <c r="AQ106" s="27" t="e">
        <f ca="1">IF(AQ104&gt;0,AQ104*'Invoer Parameters'!$D$61,0)</f>
        <v>#REF!</v>
      </c>
      <c r="AR106" s="27" t="e">
        <f ca="1">IF(AR104&gt;0,AR104*'Invoer Parameters'!$D$61,0)</f>
        <v>#REF!</v>
      </c>
      <c r="AS106" s="27" t="e">
        <f ca="1">IF(AS104&gt;0,AS104*'Invoer Parameters'!$D$61,0)</f>
        <v>#REF!</v>
      </c>
    </row>
    <row r="108" spans="2:45">
      <c r="B108" s="24" t="s">
        <v>333</v>
      </c>
      <c r="C108" s="24" t="s">
        <v>334</v>
      </c>
      <c r="D108" s="40" t="s">
        <v>78</v>
      </c>
      <c r="E108" s="25" t="e">
        <f ca="1">SUM(F108:AS108)</f>
        <v>#REF!</v>
      </c>
      <c r="F108" s="25" t="e">
        <f ca="1">F104-F106</f>
        <v>#REF!</v>
      </c>
      <c r="G108" s="25" t="e">
        <f t="shared" ref="G108:AE108" ca="1" si="251">G104-G106</f>
        <v>#REF!</v>
      </c>
      <c r="H108" s="25" t="e">
        <f t="shared" ca="1" si="251"/>
        <v>#REF!</v>
      </c>
      <c r="I108" s="25" t="e">
        <f t="shared" ca="1" si="251"/>
        <v>#REF!</v>
      </c>
      <c r="J108" s="25" t="e">
        <f t="shared" ca="1" si="251"/>
        <v>#REF!</v>
      </c>
      <c r="K108" s="25" t="e">
        <f t="shared" ca="1" si="251"/>
        <v>#REF!</v>
      </c>
      <c r="L108" s="25" t="e">
        <f t="shared" ca="1" si="251"/>
        <v>#REF!</v>
      </c>
      <c r="M108" s="25" t="e">
        <f t="shared" ca="1" si="251"/>
        <v>#REF!</v>
      </c>
      <c r="N108" s="25" t="e">
        <f t="shared" ca="1" si="251"/>
        <v>#REF!</v>
      </c>
      <c r="O108" s="25" t="e">
        <f t="shared" ca="1" si="251"/>
        <v>#REF!</v>
      </c>
      <c r="P108" s="25" t="e">
        <f t="shared" ca="1" si="251"/>
        <v>#REF!</v>
      </c>
      <c r="Q108" s="25" t="e">
        <f t="shared" ca="1" si="251"/>
        <v>#REF!</v>
      </c>
      <c r="R108" s="25" t="e">
        <f t="shared" ca="1" si="251"/>
        <v>#REF!</v>
      </c>
      <c r="S108" s="25" t="e">
        <f t="shared" ca="1" si="251"/>
        <v>#REF!</v>
      </c>
      <c r="T108" s="25" t="e">
        <f t="shared" ca="1" si="251"/>
        <v>#REF!</v>
      </c>
      <c r="U108" s="25" t="e">
        <f t="shared" ca="1" si="251"/>
        <v>#REF!</v>
      </c>
      <c r="V108" s="25" t="e">
        <f t="shared" ca="1" si="251"/>
        <v>#REF!</v>
      </c>
      <c r="W108" s="25" t="e">
        <f t="shared" ca="1" si="251"/>
        <v>#REF!</v>
      </c>
      <c r="X108" s="25" t="e">
        <f t="shared" ca="1" si="251"/>
        <v>#REF!</v>
      </c>
      <c r="Y108" s="25" t="e">
        <f t="shared" ca="1" si="251"/>
        <v>#REF!</v>
      </c>
      <c r="Z108" s="25" t="e">
        <f t="shared" ca="1" si="251"/>
        <v>#REF!</v>
      </c>
      <c r="AA108" s="25" t="e">
        <f t="shared" ca="1" si="251"/>
        <v>#REF!</v>
      </c>
      <c r="AB108" s="25" t="e">
        <f t="shared" ca="1" si="251"/>
        <v>#REF!</v>
      </c>
      <c r="AC108" s="25" t="e">
        <f t="shared" ca="1" si="251"/>
        <v>#REF!</v>
      </c>
      <c r="AD108" s="25" t="e">
        <f t="shared" ca="1" si="251"/>
        <v>#REF!</v>
      </c>
      <c r="AE108" s="25" t="e">
        <f t="shared" ca="1" si="251"/>
        <v>#REF!</v>
      </c>
      <c r="AF108" s="25" t="e">
        <f t="shared" ref="AF108" ca="1" si="252">AF104-AF106</f>
        <v>#REF!</v>
      </c>
      <c r="AG108" s="25" t="e">
        <f t="shared" ref="AG108:AI108" ca="1" si="253">AG104-AG106</f>
        <v>#REF!</v>
      </c>
      <c r="AH108" s="25" t="e">
        <f t="shared" ca="1" si="253"/>
        <v>#REF!</v>
      </c>
      <c r="AI108" s="25" t="e">
        <f t="shared" ca="1" si="253"/>
        <v>#REF!</v>
      </c>
      <c r="AJ108" s="25" t="e">
        <f t="shared" ref="AJ108:AN108" ca="1" si="254">AJ104-AJ106</f>
        <v>#REF!</v>
      </c>
      <c r="AK108" s="25" t="e">
        <f t="shared" ca="1" si="254"/>
        <v>#REF!</v>
      </c>
      <c r="AL108" s="25" t="e">
        <f t="shared" ca="1" si="254"/>
        <v>#REF!</v>
      </c>
      <c r="AM108" s="25" t="e">
        <f t="shared" ca="1" si="254"/>
        <v>#REF!</v>
      </c>
      <c r="AN108" s="25" t="e">
        <f t="shared" ca="1" si="254"/>
        <v>#REF!</v>
      </c>
      <c r="AO108" s="25" t="e">
        <f t="shared" ref="AO108" ca="1" si="255">AO104-AO106</f>
        <v>#REF!</v>
      </c>
      <c r="AP108" s="25" t="e">
        <f t="shared" ref="AP108:AR108" ca="1" si="256">AP104-AP106</f>
        <v>#REF!</v>
      </c>
      <c r="AQ108" s="25" t="e">
        <f t="shared" ca="1" si="256"/>
        <v>#REF!</v>
      </c>
      <c r="AR108" s="25" t="e">
        <f t="shared" ca="1" si="256"/>
        <v>#REF!</v>
      </c>
      <c r="AS108" s="25" t="e">
        <f t="shared" ref="AS108" ca="1" si="257">AS104-AS106</f>
        <v>#REF!</v>
      </c>
    </row>
    <row r="110" spans="2:45">
      <c r="C110" s="1" t="s">
        <v>335</v>
      </c>
      <c r="D110" s="41" t="s">
        <v>78</v>
      </c>
      <c r="E110" s="28"/>
      <c r="F110" s="28">
        <f>F36</f>
        <v>0</v>
      </c>
      <c r="G110" s="28">
        <f>G36</f>
        <v>0</v>
      </c>
      <c r="H110" s="28">
        <f>H36</f>
        <v>0</v>
      </c>
      <c r="I110" s="28">
        <f>I36</f>
        <v>0</v>
      </c>
      <c r="J110" s="28">
        <f>J36</f>
        <v>0</v>
      </c>
    </row>
    <row r="111" spans="2:45">
      <c r="B111" s="24" t="s">
        <v>336</v>
      </c>
      <c r="C111" s="24" t="s">
        <v>337</v>
      </c>
      <c r="D111" s="40" t="s">
        <v>78</v>
      </c>
      <c r="E111" s="42" t="e">
        <f ca="1">SUM(F111:AS111)</f>
        <v>#REF!</v>
      </c>
      <c r="F111" s="42" t="e">
        <f ca="1">F108+F42+F92-F110</f>
        <v>#REF!</v>
      </c>
      <c r="G111" s="42" t="e">
        <f ca="1">G108+G42+G92-G110</f>
        <v>#REF!</v>
      </c>
      <c r="H111" s="42" t="e">
        <f ca="1">H108+H42+H92-H110</f>
        <v>#REF!</v>
      </c>
      <c r="I111" s="42" t="e">
        <f ca="1">I108+I42+I92-I110</f>
        <v>#REF!</v>
      </c>
      <c r="J111" s="42" t="e">
        <f ca="1">J108+J42+J92-J110</f>
        <v>#REF!</v>
      </c>
      <c r="K111" s="42" t="e">
        <f t="shared" ref="K111:AE111" ca="1" si="258">K108+K42+K92</f>
        <v>#REF!</v>
      </c>
      <c r="L111" s="42" t="e">
        <f t="shared" ca="1" si="258"/>
        <v>#REF!</v>
      </c>
      <c r="M111" s="42" t="e">
        <f t="shared" ca="1" si="258"/>
        <v>#REF!</v>
      </c>
      <c r="N111" s="42" t="e">
        <f t="shared" ca="1" si="258"/>
        <v>#REF!</v>
      </c>
      <c r="O111" s="42" t="e">
        <f t="shared" ca="1" si="258"/>
        <v>#REF!</v>
      </c>
      <c r="P111" s="42" t="e">
        <f t="shared" ca="1" si="258"/>
        <v>#REF!</v>
      </c>
      <c r="Q111" s="42" t="e">
        <f t="shared" ca="1" si="258"/>
        <v>#REF!</v>
      </c>
      <c r="R111" s="42" t="e">
        <f t="shared" ca="1" si="258"/>
        <v>#REF!</v>
      </c>
      <c r="S111" s="42" t="e">
        <f t="shared" ca="1" si="258"/>
        <v>#REF!</v>
      </c>
      <c r="T111" s="42" t="e">
        <f t="shared" ca="1" si="258"/>
        <v>#REF!</v>
      </c>
      <c r="U111" s="42" t="e">
        <f t="shared" ca="1" si="258"/>
        <v>#REF!</v>
      </c>
      <c r="V111" s="42" t="e">
        <f t="shared" ca="1" si="258"/>
        <v>#REF!</v>
      </c>
      <c r="W111" s="42" t="e">
        <f t="shared" ca="1" si="258"/>
        <v>#REF!</v>
      </c>
      <c r="X111" s="42" t="e">
        <f t="shared" ca="1" si="258"/>
        <v>#REF!</v>
      </c>
      <c r="Y111" s="42" t="e">
        <f t="shared" ca="1" si="258"/>
        <v>#REF!</v>
      </c>
      <c r="Z111" s="42" t="e">
        <f t="shared" ca="1" si="258"/>
        <v>#REF!</v>
      </c>
      <c r="AA111" s="42" t="e">
        <f t="shared" ca="1" si="258"/>
        <v>#REF!</v>
      </c>
      <c r="AB111" s="42" t="e">
        <f t="shared" ca="1" si="258"/>
        <v>#REF!</v>
      </c>
      <c r="AC111" s="42" t="e">
        <f t="shared" ca="1" si="258"/>
        <v>#REF!</v>
      </c>
      <c r="AD111" s="42" t="e">
        <f t="shared" ca="1" si="258"/>
        <v>#REF!</v>
      </c>
      <c r="AE111" s="42" t="e">
        <f t="shared" ca="1" si="258"/>
        <v>#REF!</v>
      </c>
      <c r="AF111" s="42" t="e">
        <f t="shared" ref="AF111" ca="1" si="259">AF108+AF42+AF92</f>
        <v>#REF!</v>
      </c>
      <c r="AG111" s="42" t="e">
        <f t="shared" ref="AG111:AI111" ca="1" si="260">AG108+AG42+AG92</f>
        <v>#REF!</v>
      </c>
      <c r="AH111" s="42" t="e">
        <f t="shared" ca="1" si="260"/>
        <v>#REF!</v>
      </c>
      <c r="AI111" s="42" t="e">
        <f t="shared" ca="1" si="260"/>
        <v>#REF!</v>
      </c>
      <c r="AJ111" s="42" t="e">
        <f t="shared" ref="AJ111:AN111" ca="1" si="261">AJ108+AJ42+AJ92</f>
        <v>#REF!</v>
      </c>
      <c r="AK111" s="42" t="e">
        <f t="shared" ca="1" si="261"/>
        <v>#REF!</v>
      </c>
      <c r="AL111" s="42" t="e">
        <f t="shared" ca="1" si="261"/>
        <v>#REF!</v>
      </c>
      <c r="AM111" s="42" t="e">
        <f t="shared" ca="1" si="261"/>
        <v>#REF!</v>
      </c>
      <c r="AN111" s="42" t="e">
        <f t="shared" ca="1" si="261"/>
        <v>#REF!</v>
      </c>
      <c r="AO111" s="42" t="e">
        <f t="shared" ref="AO111" ca="1" si="262">AO108+AO42+AO92</f>
        <v>#REF!</v>
      </c>
      <c r="AP111" s="42" t="e">
        <f t="shared" ref="AP111:AR111" ca="1" si="263">AP108+AP42+AP92</f>
        <v>#REF!</v>
      </c>
      <c r="AQ111" s="42" t="e">
        <f t="shared" ca="1" si="263"/>
        <v>#REF!</v>
      </c>
      <c r="AR111" s="42" t="e">
        <f t="shared" ca="1" si="263"/>
        <v>#REF!</v>
      </c>
      <c r="AS111" s="42" t="e">
        <f t="shared" ref="AS111" ca="1" si="264">AS108+AS42+AS92</f>
        <v>#REF!</v>
      </c>
    </row>
    <row r="112" spans="2:45">
      <c r="C112" s="43" t="s">
        <v>338</v>
      </c>
      <c r="D112" s="43" t="s">
        <v>339</v>
      </c>
      <c r="E112" s="44" t="e">
        <f ca="1">IRR(F111:AS111)</f>
        <v>#VALUE!</v>
      </c>
    </row>
    <row r="114" spans="2:45">
      <c r="C114" s="1" t="s">
        <v>340</v>
      </c>
      <c r="F114" s="28">
        <f>'Invoer Parameters'!G66</f>
        <v>0</v>
      </c>
      <c r="G114" s="28">
        <f>'Invoer Parameters'!G67</f>
        <v>0</v>
      </c>
      <c r="H114" s="28">
        <f>'Invoer Parameters'!G68</f>
        <v>0</v>
      </c>
      <c r="I114" s="28">
        <f>'Invoer Parameters'!G69</f>
        <v>0</v>
      </c>
      <c r="J114" s="28">
        <f>'Invoer Parameters'!G70</f>
        <v>0</v>
      </c>
    </row>
    <row r="115" spans="2:45" ht="25.5">
      <c r="B115" s="24" t="s">
        <v>341</v>
      </c>
      <c r="C115" s="45" t="s">
        <v>342</v>
      </c>
      <c r="D115" s="40" t="s">
        <v>78</v>
      </c>
      <c r="E115" s="25" t="e">
        <f ca="1">SUM(F115:AS115)</f>
        <v>#REF!</v>
      </c>
      <c r="F115" s="25" t="e">
        <f ca="1">F108+F42-F85-F114</f>
        <v>#REF!</v>
      </c>
      <c r="G115" s="25" t="e">
        <f ca="1">G108+G42-G85-G114</f>
        <v>#REF!</v>
      </c>
      <c r="H115" s="25" t="e">
        <f ca="1">H108+H42-H85-H114</f>
        <v>#REF!</v>
      </c>
      <c r="I115" s="25" t="e">
        <f ca="1">I108+I42-I85-I114</f>
        <v>#REF!</v>
      </c>
      <c r="J115" s="25" t="e">
        <f ca="1">J108+J42-J85-J114</f>
        <v>#REF!</v>
      </c>
      <c r="K115" s="25" t="e">
        <f t="shared" ref="K115:AE115" ca="1" si="265">K108+K42-K85</f>
        <v>#REF!</v>
      </c>
      <c r="L115" s="25" t="e">
        <f t="shared" ca="1" si="265"/>
        <v>#REF!</v>
      </c>
      <c r="M115" s="25" t="e">
        <f t="shared" ca="1" si="265"/>
        <v>#REF!</v>
      </c>
      <c r="N115" s="25" t="e">
        <f t="shared" ca="1" si="265"/>
        <v>#REF!</v>
      </c>
      <c r="O115" s="25" t="e">
        <f t="shared" ca="1" si="265"/>
        <v>#REF!</v>
      </c>
      <c r="P115" s="25" t="e">
        <f t="shared" ca="1" si="265"/>
        <v>#REF!</v>
      </c>
      <c r="Q115" s="25" t="e">
        <f t="shared" ca="1" si="265"/>
        <v>#REF!</v>
      </c>
      <c r="R115" s="25" t="e">
        <f t="shared" ca="1" si="265"/>
        <v>#REF!</v>
      </c>
      <c r="S115" s="25" t="e">
        <f t="shared" ca="1" si="265"/>
        <v>#REF!</v>
      </c>
      <c r="T115" s="25" t="e">
        <f t="shared" ca="1" si="265"/>
        <v>#REF!</v>
      </c>
      <c r="U115" s="25" t="e">
        <f t="shared" ca="1" si="265"/>
        <v>#REF!</v>
      </c>
      <c r="V115" s="25" t="e">
        <f t="shared" ca="1" si="265"/>
        <v>#REF!</v>
      </c>
      <c r="W115" s="25" t="e">
        <f t="shared" ca="1" si="265"/>
        <v>#REF!</v>
      </c>
      <c r="X115" s="25" t="e">
        <f t="shared" ca="1" si="265"/>
        <v>#REF!</v>
      </c>
      <c r="Y115" s="25" t="e">
        <f t="shared" ca="1" si="265"/>
        <v>#REF!</v>
      </c>
      <c r="Z115" s="25" t="e">
        <f t="shared" ca="1" si="265"/>
        <v>#REF!</v>
      </c>
      <c r="AA115" s="25" t="e">
        <f t="shared" ca="1" si="265"/>
        <v>#REF!</v>
      </c>
      <c r="AB115" s="25" t="e">
        <f t="shared" ca="1" si="265"/>
        <v>#REF!</v>
      </c>
      <c r="AC115" s="25" t="e">
        <f t="shared" ca="1" si="265"/>
        <v>#REF!</v>
      </c>
      <c r="AD115" s="25" t="e">
        <f t="shared" ca="1" si="265"/>
        <v>#REF!</v>
      </c>
      <c r="AE115" s="25" t="e">
        <f t="shared" ca="1" si="265"/>
        <v>#REF!</v>
      </c>
      <c r="AF115" s="25" t="e">
        <f t="shared" ref="AF115" ca="1" si="266">AF108+AF42-AF85</f>
        <v>#REF!</v>
      </c>
      <c r="AG115" s="25" t="e">
        <f t="shared" ref="AG115:AI115" ca="1" si="267">AG108+AG42-AG85</f>
        <v>#REF!</v>
      </c>
      <c r="AH115" s="25" t="e">
        <f t="shared" ca="1" si="267"/>
        <v>#REF!</v>
      </c>
      <c r="AI115" s="25" t="e">
        <f t="shared" ca="1" si="267"/>
        <v>#REF!</v>
      </c>
      <c r="AJ115" s="25" t="e">
        <f t="shared" ref="AJ115:AN115" ca="1" si="268">AJ108+AJ42-AJ85</f>
        <v>#REF!</v>
      </c>
      <c r="AK115" s="25" t="e">
        <f t="shared" ca="1" si="268"/>
        <v>#REF!</v>
      </c>
      <c r="AL115" s="25" t="e">
        <f t="shared" ca="1" si="268"/>
        <v>#REF!</v>
      </c>
      <c r="AM115" s="25" t="e">
        <f t="shared" ca="1" si="268"/>
        <v>#REF!</v>
      </c>
      <c r="AN115" s="25" t="e">
        <f t="shared" ca="1" si="268"/>
        <v>#REF!</v>
      </c>
      <c r="AO115" s="25" t="e">
        <f t="shared" ref="AO115" ca="1" si="269">AO108+AO42-AO85</f>
        <v>#REF!</v>
      </c>
      <c r="AP115" s="25" t="e">
        <f t="shared" ref="AP115:AR115" ca="1" si="270">AP108+AP42-AP85</f>
        <v>#REF!</v>
      </c>
      <c r="AQ115" s="25" t="e">
        <f t="shared" ca="1" si="270"/>
        <v>#REF!</v>
      </c>
      <c r="AR115" s="25" t="e">
        <f t="shared" ca="1" si="270"/>
        <v>#REF!</v>
      </c>
      <c r="AS115" s="25" t="e">
        <f t="shared" ref="AS115" ca="1" si="271">AS108+AS42-AS85</f>
        <v>#REF!</v>
      </c>
    </row>
    <row r="116" spans="2:45">
      <c r="C116" s="43" t="s">
        <v>343</v>
      </c>
      <c r="D116" s="43" t="s">
        <v>339</v>
      </c>
      <c r="E116" s="44" t="str">
        <f>IF('Invoer Parameters'!D42=0%,"geen EV",IRR(F115:AS115))</f>
        <v>geen EV</v>
      </c>
    </row>
    <row r="118" spans="2:45">
      <c r="B118" s="45" t="s">
        <v>344</v>
      </c>
      <c r="C118" s="24" t="s">
        <v>345</v>
      </c>
      <c r="D118" s="24"/>
      <c r="E118" s="24"/>
      <c r="F118" s="46" t="str">
        <f t="shared" ref="F118:AE118" si="272">IF(F94&gt;0,(F108+F42+F92)/F94,"n.v.t")</f>
        <v>n.v.t</v>
      </c>
      <c r="G118" s="46" t="str">
        <f>IF(G94&gt;0,(G108+G42+G92)/G94,"n.v.t")</f>
        <v>n.v.t</v>
      </c>
      <c r="H118" s="46" t="str">
        <f t="shared" si="272"/>
        <v>n.v.t</v>
      </c>
      <c r="I118" s="46" t="str">
        <f t="shared" si="272"/>
        <v>n.v.t</v>
      </c>
      <c r="J118" s="46" t="str">
        <f t="shared" si="272"/>
        <v>n.v.t</v>
      </c>
      <c r="K118" s="46" t="str">
        <f t="shared" si="272"/>
        <v>n.v.t</v>
      </c>
      <c r="L118" s="46" t="str">
        <f t="shared" si="272"/>
        <v>n.v.t</v>
      </c>
      <c r="M118" s="46" t="str">
        <f t="shared" si="272"/>
        <v>n.v.t</v>
      </c>
      <c r="N118" s="46" t="str">
        <f t="shared" si="272"/>
        <v>n.v.t</v>
      </c>
      <c r="O118" s="46" t="str">
        <f t="shared" si="272"/>
        <v>n.v.t</v>
      </c>
      <c r="P118" s="46" t="str">
        <f t="shared" si="272"/>
        <v>n.v.t</v>
      </c>
      <c r="Q118" s="46" t="str">
        <f t="shared" si="272"/>
        <v>n.v.t</v>
      </c>
      <c r="R118" s="46" t="str">
        <f t="shared" si="272"/>
        <v>n.v.t</v>
      </c>
      <c r="S118" s="46" t="str">
        <f t="shared" si="272"/>
        <v>n.v.t</v>
      </c>
      <c r="T118" s="46" t="str">
        <f t="shared" si="272"/>
        <v>n.v.t</v>
      </c>
      <c r="U118" s="46" t="str">
        <f t="shared" si="272"/>
        <v>n.v.t</v>
      </c>
      <c r="V118" s="46" t="str">
        <f t="shared" si="272"/>
        <v>n.v.t</v>
      </c>
      <c r="W118" s="46" t="str">
        <f t="shared" si="272"/>
        <v>n.v.t</v>
      </c>
      <c r="X118" s="46" t="str">
        <f t="shared" si="272"/>
        <v>n.v.t</v>
      </c>
      <c r="Y118" s="46" t="str">
        <f t="shared" si="272"/>
        <v>n.v.t</v>
      </c>
      <c r="Z118" s="46" t="str">
        <f t="shared" si="272"/>
        <v>n.v.t</v>
      </c>
      <c r="AA118" s="46" t="str">
        <f t="shared" si="272"/>
        <v>n.v.t</v>
      </c>
      <c r="AB118" s="46" t="str">
        <f t="shared" si="272"/>
        <v>n.v.t</v>
      </c>
      <c r="AC118" s="46" t="str">
        <f t="shared" si="272"/>
        <v>n.v.t</v>
      </c>
      <c r="AD118" s="46" t="str">
        <f t="shared" si="272"/>
        <v>n.v.t</v>
      </c>
      <c r="AE118" s="46" t="str">
        <f t="shared" si="272"/>
        <v>n.v.t</v>
      </c>
      <c r="AF118" s="46" t="str">
        <f t="shared" ref="AF118" si="273">IF(AF94&gt;0,(AF108+AF42+AF92)/AF94,"n.v.t")</f>
        <v>n.v.t</v>
      </c>
      <c r="AG118" s="46" t="str">
        <f t="shared" ref="AG118:AI118" si="274">IF(AG94&gt;0,(AG108+AG42+AG92)/AG94,"n.v.t")</f>
        <v>n.v.t</v>
      </c>
      <c r="AH118" s="46" t="str">
        <f t="shared" si="274"/>
        <v>n.v.t</v>
      </c>
      <c r="AI118" s="46" t="str">
        <f t="shared" si="274"/>
        <v>n.v.t</v>
      </c>
      <c r="AJ118" s="46" t="str">
        <f t="shared" ref="AJ118:AN118" si="275">IF(AJ94&gt;0,(AJ108+AJ42+AJ92)/AJ94,"n.v.t")</f>
        <v>n.v.t</v>
      </c>
      <c r="AK118" s="46" t="str">
        <f t="shared" si="275"/>
        <v>n.v.t</v>
      </c>
      <c r="AL118" s="46" t="str">
        <f t="shared" si="275"/>
        <v>n.v.t</v>
      </c>
      <c r="AM118" s="46" t="str">
        <f t="shared" si="275"/>
        <v>n.v.t</v>
      </c>
      <c r="AN118" s="46" t="str">
        <f t="shared" si="275"/>
        <v>n.v.t</v>
      </c>
      <c r="AO118" s="46" t="str">
        <f t="shared" ref="AO118" si="276">IF(AO94&gt;0,(AO108+AO42+AO92)/AO94,"n.v.t")</f>
        <v>n.v.t</v>
      </c>
      <c r="AP118" s="46" t="str">
        <f t="shared" ref="AP118:AR118" si="277">IF(AP94&gt;0,(AP108+AP42+AP92)/AP94,"n.v.t")</f>
        <v>n.v.t</v>
      </c>
      <c r="AQ118" s="46" t="str">
        <f t="shared" si="277"/>
        <v>n.v.t</v>
      </c>
      <c r="AR118" s="46" t="str">
        <f t="shared" si="277"/>
        <v>n.v.t</v>
      </c>
      <c r="AS118" s="46" t="str">
        <f t="shared" ref="AS118" si="278">IF(AS94&gt;0,(AS108+AS42+AS92)/AS94,"n.v.t")</f>
        <v>n.v.t</v>
      </c>
    </row>
    <row r="119" spans="2:45">
      <c r="C119" s="43" t="s">
        <v>346</v>
      </c>
      <c r="D119" s="43" t="s">
        <v>347</v>
      </c>
      <c r="E119" s="47" t="e">
        <f ca="1">IF('Invoer Parameters'!D42=100%,"n.v.t.",(E108+E42+E92)/E94)</f>
        <v>#REF!</v>
      </c>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row>
    <row r="120" spans="2:45">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row>
    <row r="121" spans="2:45">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row>
    <row r="124" spans="2:45" hidden="1">
      <c r="B124" s="20" t="s">
        <v>348</v>
      </c>
      <c r="C124" s="1" t="s">
        <v>349</v>
      </c>
      <c r="D124" s="55">
        <v>0.3</v>
      </c>
    </row>
    <row r="125" spans="2:45" hidden="1">
      <c r="C125" s="56" t="s">
        <v>350</v>
      </c>
      <c r="D125" s="57">
        <v>0.03</v>
      </c>
    </row>
    <row r="126" spans="2:45" hidden="1">
      <c r="C126" s="1" t="s">
        <v>351</v>
      </c>
      <c r="D126" s="55">
        <f>1-D124</f>
        <v>0.7</v>
      </c>
    </row>
    <row r="127" spans="2:45" hidden="1">
      <c r="C127" s="1" t="s">
        <v>352</v>
      </c>
      <c r="D127" s="55">
        <v>2.5000000000000001E-2</v>
      </c>
    </row>
    <row r="128" spans="2:45" hidden="1">
      <c r="C128" s="1" t="s">
        <v>353</v>
      </c>
      <c r="D128" s="55">
        <f>D124*D125+D126*D127</f>
        <v>2.6499999999999996E-2</v>
      </c>
    </row>
    <row r="129" spans="3:36" hidden="1"/>
    <row r="130" spans="3:36" hidden="1">
      <c r="C130" s="1" t="s">
        <v>354</v>
      </c>
      <c r="D130" s="1" t="s">
        <v>78</v>
      </c>
      <c r="E130" s="58" t="e">
        <f ca="1">SUM(F130:AJ130)</f>
        <v>#REF!</v>
      </c>
      <c r="F130" s="59" t="e">
        <f t="shared" ref="F130:AJ130" ca="1" si="279">(F110+F31)/(1+$D$128)^F2</f>
        <v>#REF!</v>
      </c>
      <c r="G130" s="59" t="e">
        <f t="shared" ca="1" si="279"/>
        <v>#REF!</v>
      </c>
      <c r="H130" s="59" t="e">
        <f t="shared" ca="1" si="279"/>
        <v>#REF!</v>
      </c>
      <c r="I130" s="59" t="e">
        <f t="shared" ca="1" si="279"/>
        <v>#REF!</v>
      </c>
      <c r="J130" s="59" t="e">
        <f t="shared" ca="1" si="279"/>
        <v>#REF!</v>
      </c>
      <c r="K130" s="59" t="e">
        <f t="shared" ca="1" si="279"/>
        <v>#REF!</v>
      </c>
      <c r="L130" s="59" t="e">
        <f t="shared" ca="1" si="279"/>
        <v>#REF!</v>
      </c>
      <c r="M130" s="59" t="e">
        <f t="shared" ca="1" si="279"/>
        <v>#REF!</v>
      </c>
      <c r="N130" s="59" t="e">
        <f t="shared" ca="1" si="279"/>
        <v>#REF!</v>
      </c>
      <c r="O130" s="59" t="e">
        <f t="shared" ca="1" si="279"/>
        <v>#REF!</v>
      </c>
      <c r="P130" s="59" t="e">
        <f t="shared" ca="1" si="279"/>
        <v>#REF!</v>
      </c>
      <c r="Q130" s="59" t="e">
        <f t="shared" ca="1" si="279"/>
        <v>#REF!</v>
      </c>
      <c r="R130" s="59" t="e">
        <f t="shared" ca="1" si="279"/>
        <v>#REF!</v>
      </c>
      <c r="S130" s="59" t="e">
        <f t="shared" ca="1" si="279"/>
        <v>#REF!</v>
      </c>
      <c r="T130" s="59" t="e">
        <f t="shared" ca="1" si="279"/>
        <v>#REF!</v>
      </c>
      <c r="U130" s="59" t="e">
        <f t="shared" ca="1" si="279"/>
        <v>#REF!</v>
      </c>
      <c r="V130" s="59" t="e">
        <f t="shared" ca="1" si="279"/>
        <v>#REF!</v>
      </c>
      <c r="W130" s="59" t="e">
        <f t="shared" ca="1" si="279"/>
        <v>#REF!</v>
      </c>
      <c r="X130" s="59" t="e">
        <f t="shared" ca="1" si="279"/>
        <v>#REF!</v>
      </c>
      <c r="Y130" s="59" t="e">
        <f t="shared" ca="1" si="279"/>
        <v>#REF!</v>
      </c>
      <c r="Z130" s="59" t="e">
        <f t="shared" ca="1" si="279"/>
        <v>#REF!</v>
      </c>
      <c r="AA130" s="59" t="e">
        <f t="shared" ca="1" si="279"/>
        <v>#REF!</v>
      </c>
      <c r="AB130" s="59" t="e">
        <f t="shared" ca="1" si="279"/>
        <v>#REF!</v>
      </c>
      <c r="AC130" s="59" t="e">
        <f t="shared" ca="1" si="279"/>
        <v>#REF!</v>
      </c>
      <c r="AD130" s="59" t="e">
        <f t="shared" ca="1" si="279"/>
        <v>#REF!</v>
      </c>
      <c r="AE130" s="59" t="e">
        <f t="shared" ca="1" si="279"/>
        <v>#REF!</v>
      </c>
      <c r="AF130" s="59" t="e">
        <f t="shared" ca="1" si="279"/>
        <v>#REF!</v>
      </c>
      <c r="AG130" s="59" t="e">
        <f t="shared" ca="1" si="279"/>
        <v>#REF!</v>
      </c>
      <c r="AH130" s="59" t="e">
        <f t="shared" ca="1" si="279"/>
        <v>#REF!</v>
      </c>
      <c r="AI130" s="59" t="e">
        <f t="shared" ca="1" si="279"/>
        <v>#REF!</v>
      </c>
      <c r="AJ130" s="59" t="e">
        <f t="shared" ca="1" si="279"/>
        <v>#REF!</v>
      </c>
    </row>
    <row r="131" spans="3:36" hidden="1">
      <c r="C131" s="1" t="s">
        <v>355</v>
      </c>
      <c r="D131" s="1" t="s">
        <v>55</v>
      </c>
      <c r="E131" s="58">
        <f>SUM(F131:AJ131)</f>
        <v>0</v>
      </c>
      <c r="F131" s="59">
        <f t="shared" ref="F131:AJ131" si="280">F10/(1+$D$128)^F2</f>
        <v>0</v>
      </c>
      <c r="G131" s="59">
        <f t="shared" si="280"/>
        <v>0</v>
      </c>
      <c r="H131" s="59">
        <f t="shared" si="280"/>
        <v>0</v>
      </c>
      <c r="I131" s="59">
        <f t="shared" si="280"/>
        <v>0</v>
      </c>
      <c r="J131" s="59">
        <f t="shared" si="280"/>
        <v>0</v>
      </c>
      <c r="K131" s="59">
        <f t="shared" si="280"/>
        <v>0</v>
      </c>
      <c r="L131" s="59">
        <f t="shared" si="280"/>
        <v>0</v>
      </c>
      <c r="M131" s="59">
        <f t="shared" si="280"/>
        <v>0</v>
      </c>
      <c r="N131" s="59">
        <f t="shared" si="280"/>
        <v>0</v>
      </c>
      <c r="O131" s="59">
        <f t="shared" si="280"/>
        <v>0</v>
      </c>
      <c r="P131" s="59">
        <f t="shared" si="280"/>
        <v>0</v>
      </c>
      <c r="Q131" s="59">
        <f t="shared" si="280"/>
        <v>0</v>
      </c>
      <c r="R131" s="59">
        <f t="shared" si="280"/>
        <v>0</v>
      </c>
      <c r="S131" s="59">
        <f t="shared" si="280"/>
        <v>0</v>
      </c>
      <c r="T131" s="59">
        <f t="shared" si="280"/>
        <v>0</v>
      </c>
      <c r="U131" s="59">
        <f t="shared" si="280"/>
        <v>0</v>
      </c>
      <c r="V131" s="59">
        <f t="shared" si="280"/>
        <v>0</v>
      </c>
      <c r="W131" s="59">
        <f t="shared" si="280"/>
        <v>0</v>
      </c>
      <c r="X131" s="59">
        <f t="shared" si="280"/>
        <v>0</v>
      </c>
      <c r="Y131" s="59">
        <f t="shared" si="280"/>
        <v>0</v>
      </c>
      <c r="Z131" s="59">
        <f t="shared" si="280"/>
        <v>0</v>
      </c>
      <c r="AA131" s="59">
        <f t="shared" si="280"/>
        <v>0</v>
      </c>
      <c r="AB131" s="59">
        <f t="shared" si="280"/>
        <v>0</v>
      </c>
      <c r="AC131" s="59">
        <f t="shared" si="280"/>
        <v>0</v>
      </c>
      <c r="AD131" s="59">
        <f t="shared" si="280"/>
        <v>0</v>
      </c>
      <c r="AE131" s="59">
        <f t="shared" si="280"/>
        <v>0</v>
      </c>
      <c r="AF131" s="59">
        <f t="shared" si="280"/>
        <v>0</v>
      </c>
      <c r="AG131" s="59">
        <f t="shared" si="280"/>
        <v>0</v>
      </c>
      <c r="AH131" s="59">
        <f t="shared" si="280"/>
        <v>0</v>
      </c>
      <c r="AI131" s="59">
        <f t="shared" si="280"/>
        <v>0</v>
      </c>
      <c r="AJ131" s="59">
        <f t="shared" si="280"/>
        <v>0</v>
      </c>
    </row>
    <row r="132" spans="3:36" hidden="1">
      <c r="C132" s="1" t="s">
        <v>356</v>
      </c>
      <c r="D132" s="1" t="s">
        <v>97</v>
      </c>
      <c r="E132" s="60" t="e">
        <f ca="1">E130/E131*1000</f>
        <v>#REF!</v>
      </c>
    </row>
    <row r="133" spans="3:36" hidden="1"/>
    <row r="134" spans="3:36" hidden="1">
      <c r="C134" s="1" t="s">
        <v>357</v>
      </c>
      <c r="D134" s="1" t="s">
        <v>78</v>
      </c>
      <c r="E134" s="58" t="e">
        <f ca="1">SUM(F134:AJ134)</f>
        <v>#REF!</v>
      </c>
      <c r="F134" s="59" t="e">
        <f t="shared" ref="F134:AJ134" ca="1" si="281">(F110+F31+F106)/(1+$D$128)^F2</f>
        <v>#REF!</v>
      </c>
      <c r="G134" s="59" t="e">
        <f t="shared" ca="1" si="281"/>
        <v>#REF!</v>
      </c>
      <c r="H134" s="59" t="e">
        <f t="shared" ca="1" si="281"/>
        <v>#REF!</v>
      </c>
      <c r="I134" s="59" t="e">
        <f t="shared" ca="1" si="281"/>
        <v>#REF!</v>
      </c>
      <c r="J134" s="59" t="e">
        <f t="shared" ca="1" si="281"/>
        <v>#REF!</v>
      </c>
      <c r="K134" s="59" t="e">
        <f t="shared" ca="1" si="281"/>
        <v>#REF!</v>
      </c>
      <c r="L134" s="59" t="e">
        <f t="shared" ca="1" si="281"/>
        <v>#REF!</v>
      </c>
      <c r="M134" s="59" t="e">
        <f t="shared" ca="1" si="281"/>
        <v>#REF!</v>
      </c>
      <c r="N134" s="59" t="e">
        <f t="shared" ca="1" si="281"/>
        <v>#REF!</v>
      </c>
      <c r="O134" s="59" t="e">
        <f t="shared" ca="1" si="281"/>
        <v>#REF!</v>
      </c>
      <c r="P134" s="59" t="e">
        <f t="shared" ca="1" si="281"/>
        <v>#REF!</v>
      </c>
      <c r="Q134" s="59" t="e">
        <f t="shared" ca="1" si="281"/>
        <v>#REF!</v>
      </c>
      <c r="R134" s="59" t="e">
        <f t="shared" ca="1" si="281"/>
        <v>#REF!</v>
      </c>
      <c r="S134" s="59" t="e">
        <f t="shared" ca="1" si="281"/>
        <v>#REF!</v>
      </c>
      <c r="T134" s="59" t="e">
        <f t="shared" ca="1" si="281"/>
        <v>#REF!</v>
      </c>
      <c r="U134" s="59" t="e">
        <f t="shared" ca="1" si="281"/>
        <v>#REF!</v>
      </c>
      <c r="V134" s="59" t="e">
        <f t="shared" ca="1" si="281"/>
        <v>#REF!</v>
      </c>
      <c r="W134" s="59" t="e">
        <f t="shared" ca="1" si="281"/>
        <v>#REF!</v>
      </c>
      <c r="X134" s="59" t="e">
        <f t="shared" ca="1" si="281"/>
        <v>#REF!</v>
      </c>
      <c r="Y134" s="59" t="e">
        <f t="shared" ca="1" si="281"/>
        <v>#REF!</v>
      </c>
      <c r="Z134" s="59" t="e">
        <f t="shared" ca="1" si="281"/>
        <v>#REF!</v>
      </c>
      <c r="AA134" s="59" t="e">
        <f t="shared" ca="1" si="281"/>
        <v>#REF!</v>
      </c>
      <c r="AB134" s="59" t="e">
        <f t="shared" ca="1" si="281"/>
        <v>#REF!</v>
      </c>
      <c r="AC134" s="59" t="e">
        <f t="shared" ca="1" si="281"/>
        <v>#REF!</v>
      </c>
      <c r="AD134" s="59" t="e">
        <f t="shared" ca="1" si="281"/>
        <v>#REF!</v>
      </c>
      <c r="AE134" s="59" t="e">
        <f t="shared" ca="1" si="281"/>
        <v>#REF!</v>
      </c>
      <c r="AF134" s="59" t="e">
        <f t="shared" ca="1" si="281"/>
        <v>#REF!</v>
      </c>
      <c r="AG134" s="59" t="e">
        <f t="shared" ca="1" si="281"/>
        <v>#REF!</v>
      </c>
      <c r="AH134" s="59" t="e">
        <f t="shared" ca="1" si="281"/>
        <v>#REF!</v>
      </c>
      <c r="AI134" s="59" t="e">
        <f t="shared" ca="1" si="281"/>
        <v>#REF!</v>
      </c>
      <c r="AJ134" s="59" t="e">
        <f t="shared" ca="1" si="281"/>
        <v>#REF!</v>
      </c>
    </row>
    <row r="135" spans="3:36" hidden="1">
      <c r="C135" s="1" t="s">
        <v>356</v>
      </c>
      <c r="D135" s="1" t="s">
        <v>97</v>
      </c>
      <c r="E135" s="61" t="e">
        <f ca="1">E134/E131*1000</f>
        <v>#REF!</v>
      </c>
    </row>
  </sheetData>
  <sheetProtection algorithmName="SHA-512" hashValue="ogfO/uUb4m0+iSIUxgfeG+AkCAc1OiuB2OZ6Qjdto7Br9oOhCMnsf01G7+YXZUdxAE1yNyJmMF6ju3LMgmYTaQ==" saltValue="UaURu3mqKV1ieaLpPaMK7g==" spinCount="100000" sheet="1" objects="1" scenarios="1"/>
  <mergeCells count="4">
    <mergeCell ref="B1:C1"/>
    <mergeCell ref="B12:B21"/>
    <mergeCell ref="B3:C3"/>
    <mergeCell ref="B2:C2"/>
  </mergeCells>
  <conditionalFormatting sqref="F96:AS96">
    <cfRule type="cellIs" dxfId="0" priority="1" operator="lessThan">
      <formula>0</formula>
    </cfRule>
  </conditionalFormatting>
  <pageMargins left="0.23622047244094491" right="0.23622047244094491" top="0.74803149606299213" bottom="0.74803149606299213" header="0.11811023622047245" footer="0.11811023622047245"/>
  <pageSetup paperSize="8" scale="50" pageOrder="overThenDown" orientation="landscape" r:id="rId1"/>
  <headerFooter>
    <oddHeader>&amp;L&amp;10Windenergie Op Zee&amp;C&amp;10RVO.nl&amp;R&amp;10Exploitatieberekening
Berekeningen</oddHeader>
    <oddFooter>&amp;L&amp;8&amp;F &amp;R&amp;8&amp;P van &amp;N</oddFooter>
  </headerFooter>
  <ignoredErrors>
    <ignoredError sqref="G88:G89" formula="1"/>
  </ignoredErrors>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pageSetUpPr fitToPage="1"/>
  </sheetPr>
  <dimension ref="B1:AR47"/>
  <sheetViews>
    <sheetView workbookViewId="0">
      <selection activeCell="B1" sqref="B1:C1"/>
    </sheetView>
  </sheetViews>
  <sheetFormatPr defaultColWidth="8.85546875" defaultRowHeight="12.75"/>
  <cols>
    <col min="1" max="1" width="5.85546875" style="1" customWidth="1"/>
    <col min="2" max="2" width="32" style="1" customWidth="1"/>
    <col min="3" max="3" width="40.85546875" style="1" customWidth="1"/>
    <col min="4" max="4" width="7.140625" style="1" customWidth="1"/>
    <col min="5" max="5" width="14" style="1" customWidth="1"/>
    <col min="6" max="7" width="8.85546875" style="1"/>
    <col min="8" max="8" width="9.28515625" style="1" customWidth="1"/>
    <col min="9" max="9" width="9.42578125" style="1" bestFit="1" customWidth="1"/>
    <col min="10" max="16384" width="8.85546875" style="1"/>
  </cols>
  <sheetData>
    <row r="1" spans="2:44" ht="33.75" customHeight="1">
      <c r="B1" s="317" t="s">
        <v>358</v>
      </c>
      <c r="C1" s="285"/>
    </row>
    <row r="2" spans="2:44" ht="21" customHeight="1">
      <c r="B2" s="292" t="str">
        <f>Instructies!B3</f>
        <v>Nederwiek kavel I-A - Versie 10-7-2025</v>
      </c>
      <c r="C2" s="292"/>
      <c r="D2" s="292"/>
    </row>
    <row r="3" spans="2:44">
      <c r="B3" s="20" t="s">
        <v>359</v>
      </c>
      <c r="C3" s="20" t="s">
        <v>360</v>
      </c>
    </row>
    <row r="4" spans="2:44">
      <c r="B4" s="1" t="str">
        <f>'Invoer Parameters'!B13</f>
        <v>Projectnaam</v>
      </c>
      <c r="C4" s="1">
        <f>'Invoer Parameters'!D13</f>
        <v>0</v>
      </c>
    </row>
    <row r="5" spans="2:44">
      <c r="B5" s="1" t="str">
        <f>'Invoer Parameters'!B14</f>
        <v>Naam aanvragende organisatie</v>
      </c>
      <c r="C5" s="1">
        <f>'Invoer Parameters'!D14</f>
        <v>0</v>
      </c>
    </row>
    <row r="6" spans="2:44">
      <c r="B6" s="1" t="s">
        <v>361</v>
      </c>
      <c r="C6" s="1">
        <f>OPEX!O1-OPEX!J1</f>
        <v>-2030</v>
      </c>
      <c r="D6" s="1" t="s">
        <v>80</v>
      </c>
    </row>
    <row r="7" spans="2:44" hidden="1">
      <c r="B7" s="1" t="str">
        <f>'Invoer Parameters'!B16</f>
        <v>Jaarproductie kavel I-A</v>
      </c>
    </row>
    <row r="8" spans="2:44">
      <c r="B8" s="1" t="str">
        <f>'Invoer Parameters'!B17</f>
        <v>Geïnstalleerd vermogen windpark</v>
      </c>
      <c r="C8" s="1">
        <f>'Invoer Parameters'!D17</f>
        <v>0</v>
      </c>
      <c r="D8" s="1" t="str">
        <f>'Invoer Parameters'!E17</f>
        <v>MW</v>
      </c>
    </row>
    <row r="9" spans="2:44">
      <c r="B9" s="1" t="str">
        <f>'Invoer Parameters'!B18</f>
        <v>Netto P50 jaarproductie</v>
      </c>
      <c r="C9" s="2">
        <f>'Invoer Parameters'!D18</f>
        <v>0</v>
      </c>
      <c r="D9" s="1" t="str">
        <f>'Invoer Parameters'!E18</f>
        <v>MWh</v>
      </c>
    </row>
    <row r="10" spans="2:44" hidden="1">
      <c r="B10" s="1">
        <f>'Invoer Parameters'!B31</f>
        <v>0</v>
      </c>
      <c r="C10" s="2"/>
    </row>
    <row r="11" spans="2:44" hidden="1">
      <c r="B11" s="1" t="str">
        <f>'Invoer Parameters'!B32</f>
        <v>Geïnstalleerd vermogen windpark</v>
      </c>
      <c r="C11" s="1">
        <f>'Invoer Parameters'!D32</f>
        <v>1E-3</v>
      </c>
      <c r="D11" s="1" t="str">
        <f>'Invoer Parameters'!E32</f>
        <v>MW</v>
      </c>
    </row>
    <row r="12" spans="2:44" hidden="1">
      <c r="B12" s="1" t="str">
        <f>'Invoer Parameters'!B33</f>
        <v>Netto P50 jaarproductie</v>
      </c>
      <c r="C12" s="2">
        <f>'Invoer Parameters'!D33</f>
        <v>1E-3</v>
      </c>
      <c r="D12" s="1" t="str">
        <f>'Invoer Parameters'!E33</f>
        <v>MWh</v>
      </c>
    </row>
    <row r="13" spans="2:44">
      <c r="C13" s="49"/>
    </row>
    <row r="14" spans="2:44">
      <c r="B14" s="20" t="s">
        <v>362</v>
      </c>
      <c r="E14" s="20" t="str">
        <f>Berekeningen!E1</f>
        <v>Investerings-jaar</v>
      </c>
      <c r="F14" s="20">
        <f>Berekeningen!F1</f>
        <v>0</v>
      </c>
      <c r="G14" s="20">
        <f>Berekeningen!G1</f>
        <v>1</v>
      </c>
      <c r="H14" s="20">
        <f>Berekeningen!H1</f>
        <v>2</v>
      </c>
      <c r="I14" s="20">
        <f>Berekeningen!I1</f>
        <v>3</v>
      </c>
      <c r="J14" s="20">
        <f>Berekeningen!J1</f>
        <v>4</v>
      </c>
      <c r="K14" s="20">
        <f>Berekeningen!K1</f>
        <v>5</v>
      </c>
      <c r="L14" s="20">
        <f>Berekeningen!L1</f>
        <v>6</v>
      </c>
      <c r="M14" s="20">
        <f>Berekeningen!M1</f>
        <v>7</v>
      </c>
      <c r="N14" s="20">
        <f>Berekeningen!N1</f>
        <v>8</v>
      </c>
      <c r="O14" s="20">
        <f>Berekeningen!O1</f>
        <v>9</v>
      </c>
      <c r="P14" s="20">
        <f>Berekeningen!P1</f>
        <v>10</v>
      </c>
      <c r="Q14" s="20">
        <f>Berekeningen!Q1</f>
        <v>11</v>
      </c>
      <c r="R14" s="20">
        <f>Berekeningen!R1</f>
        <v>12</v>
      </c>
      <c r="S14" s="20">
        <f>Berekeningen!S1</f>
        <v>13</v>
      </c>
      <c r="T14" s="20">
        <f>Berekeningen!T1</f>
        <v>14</v>
      </c>
      <c r="U14" s="20">
        <f>Berekeningen!U1</f>
        <v>15</v>
      </c>
      <c r="V14" s="20">
        <f>Berekeningen!V1</f>
        <v>16</v>
      </c>
      <c r="W14" s="20">
        <f>Berekeningen!W1</f>
        <v>17</v>
      </c>
      <c r="X14" s="20">
        <f>Berekeningen!X1</f>
        <v>18</v>
      </c>
      <c r="Y14" s="20">
        <f>Berekeningen!Y1</f>
        <v>19</v>
      </c>
      <c r="Z14" s="20">
        <f>Berekeningen!Z1</f>
        <v>20</v>
      </c>
      <c r="AA14" s="20">
        <f>Berekeningen!AA1</f>
        <v>21</v>
      </c>
      <c r="AB14" s="20">
        <f>Berekeningen!AB1</f>
        <v>22</v>
      </c>
      <c r="AC14" s="20">
        <f>Berekeningen!AC1</f>
        <v>23</v>
      </c>
      <c r="AD14" s="20">
        <f>Berekeningen!AD1</f>
        <v>24</v>
      </c>
      <c r="AE14" s="20">
        <f>Berekeningen!AE1</f>
        <v>25</v>
      </c>
      <c r="AF14" s="20">
        <f>Berekeningen!AF1</f>
        <v>26</v>
      </c>
      <c r="AG14" s="20">
        <f>Berekeningen!AG1</f>
        <v>27</v>
      </c>
      <c r="AH14" s="20">
        <f>Berekeningen!AH1</f>
        <v>28</v>
      </c>
      <c r="AI14" s="20">
        <f>Berekeningen!AI1</f>
        <v>29</v>
      </c>
      <c r="AJ14" s="20">
        <f>Berekeningen!AJ1</f>
        <v>30</v>
      </c>
      <c r="AK14" s="20">
        <f>Berekeningen!AK1</f>
        <v>31</v>
      </c>
      <c r="AL14" s="20">
        <f>Berekeningen!AL1</f>
        <v>32</v>
      </c>
      <c r="AM14" s="20">
        <f>Berekeningen!AM1</f>
        <v>33</v>
      </c>
      <c r="AN14" s="20">
        <f>Berekeningen!AN1</f>
        <v>34</v>
      </c>
      <c r="AO14" s="20">
        <f>Berekeningen!AO1</f>
        <v>35</v>
      </c>
      <c r="AP14" s="20">
        <f>Berekeningen!AP1</f>
        <v>36</v>
      </c>
      <c r="AQ14" s="20">
        <f>Berekeningen!AQ1</f>
        <v>37</v>
      </c>
      <c r="AR14" s="20">
        <f>Berekeningen!AR1</f>
        <v>38</v>
      </c>
    </row>
    <row r="15" spans="2:44">
      <c r="E15" s="20" t="str">
        <f>Berekeningen!E2</f>
        <v>Jaarnr.</v>
      </c>
      <c r="F15" s="20">
        <f>Berekeningen!F2</f>
        <v>0</v>
      </c>
      <c r="G15" s="20">
        <f>Berekeningen!G2</f>
        <v>1</v>
      </c>
      <c r="H15" s="20">
        <f>Berekeningen!H2</f>
        <v>2</v>
      </c>
      <c r="I15" s="20">
        <f>Berekeningen!I2</f>
        <v>3</v>
      </c>
      <c r="J15" s="20">
        <f>Berekeningen!J2</f>
        <v>4</v>
      </c>
      <c r="K15" s="20">
        <f>Berekeningen!K2</f>
        <v>5</v>
      </c>
      <c r="L15" s="20">
        <f>Berekeningen!L2</f>
        <v>6</v>
      </c>
      <c r="M15" s="20">
        <f>Berekeningen!M2</f>
        <v>7</v>
      </c>
      <c r="N15" s="20">
        <f>Berekeningen!N2</f>
        <v>8</v>
      </c>
      <c r="O15" s="20">
        <f>Berekeningen!O2</f>
        <v>9</v>
      </c>
      <c r="P15" s="20">
        <f>Berekeningen!P2</f>
        <v>10</v>
      </c>
      <c r="Q15" s="20">
        <f>Berekeningen!Q2</f>
        <v>11</v>
      </c>
      <c r="R15" s="20">
        <f>Berekeningen!R2</f>
        <v>12</v>
      </c>
      <c r="S15" s="20">
        <f>Berekeningen!S2</f>
        <v>13</v>
      </c>
      <c r="T15" s="20">
        <f>Berekeningen!T2</f>
        <v>14</v>
      </c>
      <c r="U15" s="20">
        <f>Berekeningen!U2</f>
        <v>15</v>
      </c>
      <c r="V15" s="20">
        <f>Berekeningen!V2</f>
        <v>16</v>
      </c>
      <c r="W15" s="20">
        <f>Berekeningen!W2</f>
        <v>17</v>
      </c>
      <c r="X15" s="20">
        <f>Berekeningen!X2</f>
        <v>18</v>
      </c>
      <c r="Y15" s="20">
        <f>Berekeningen!Y2</f>
        <v>19</v>
      </c>
      <c r="Z15" s="20">
        <f>Berekeningen!Z2</f>
        <v>20</v>
      </c>
      <c r="AA15" s="20">
        <f>Berekeningen!AA2</f>
        <v>21</v>
      </c>
      <c r="AB15" s="20">
        <f>Berekeningen!AB2</f>
        <v>22</v>
      </c>
      <c r="AC15" s="20">
        <f>Berekeningen!AC2</f>
        <v>23</v>
      </c>
      <c r="AD15" s="20">
        <f>Berekeningen!AD2</f>
        <v>24</v>
      </c>
      <c r="AE15" s="20">
        <f>Berekeningen!AE2</f>
        <v>25</v>
      </c>
      <c r="AF15" s="20">
        <f>Berekeningen!AF2</f>
        <v>26</v>
      </c>
      <c r="AG15" s="20">
        <f>Berekeningen!AG2</f>
        <v>27</v>
      </c>
      <c r="AH15" s="20">
        <f>Berekeningen!AH2</f>
        <v>28</v>
      </c>
      <c r="AI15" s="20">
        <f>Berekeningen!AI2</f>
        <v>29</v>
      </c>
      <c r="AJ15" s="20">
        <f>Berekeningen!AJ2</f>
        <v>30</v>
      </c>
      <c r="AK15" s="20">
        <f>Berekeningen!AK2</f>
        <v>31</v>
      </c>
      <c r="AL15" s="20">
        <f>Berekeningen!AL2</f>
        <v>32</v>
      </c>
      <c r="AM15" s="20">
        <f>Berekeningen!AM2</f>
        <v>33</v>
      </c>
      <c r="AN15" s="20">
        <f>Berekeningen!AN2</f>
        <v>34</v>
      </c>
      <c r="AO15" s="20">
        <f>Berekeningen!AO2</f>
        <v>35</v>
      </c>
      <c r="AP15" s="20">
        <f>Berekeningen!AP2</f>
        <v>36</v>
      </c>
      <c r="AQ15" s="20">
        <f>Berekeningen!AQ2</f>
        <v>37</v>
      </c>
      <c r="AR15" s="20">
        <f>Berekeningen!AR2</f>
        <v>38</v>
      </c>
    </row>
    <row r="17" spans="2:44" ht="25.5">
      <c r="B17" s="22" t="s">
        <v>225</v>
      </c>
      <c r="C17" s="20" t="s">
        <v>226</v>
      </c>
      <c r="D17" s="20" t="s">
        <v>227</v>
      </c>
      <c r="E17" s="22" t="s">
        <v>228</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2:44">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2:44">
      <c r="B19" s="1" t="str">
        <f>Berekeningen!B24</f>
        <v>MIE</v>
      </c>
      <c r="C19" s="1" t="str">
        <f>Berekeningen!C24</f>
        <v>Markt Inkomsten Elektriciteit (Qtot*MP)</v>
      </c>
      <c r="D19" s="1" t="str">
        <f>Berekeningen!D24</f>
        <v>k€</v>
      </c>
      <c r="E19" s="2" t="e">
        <f ca="1">Berekeningen!E24</f>
        <v>#REF!</v>
      </c>
      <c r="F19" s="2" t="e">
        <f ca="1">Berekeningen!F24</f>
        <v>#REF!</v>
      </c>
      <c r="G19" s="2" t="e">
        <f ca="1">Berekeningen!G24</f>
        <v>#REF!</v>
      </c>
      <c r="H19" s="2" t="e">
        <f ca="1">Berekeningen!H24</f>
        <v>#REF!</v>
      </c>
      <c r="I19" s="2" t="e">
        <f ca="1">Berekeningen!I24</f>
        <v>#REF!</v>
      </c>
      <c r="J19" s="2" t="e">
        <f ca="1">Berekeningen!J24</f>
        <v>#REF!</v>
      </c>
      <c r="K19" s="2" t="e">
        <f ca="1">Berekeningen!K24</f>
        <v>#REF!</v>
      </c>
      <c r="L19" s="2" t="e">
        <f ca="1">Berekeningen!L24</f>
        <v>#REF!</v>
      </c>
      <c r="M19" s="2" t="e">
        <f ca="1">Berekeningen!M24</f>
        <v>#REF!</v>
      </c>
      <c r="N19" s="2" t="e">
        <f ca="1">Berekeningen!N24</f>
        <v>#REF!</v>
      </c>
      <c r="O19" s="2" t="e">
        <f ca="1">Berekeningen!O24</f>
        <v>#REF!</v>
      </c>
      <c r="P19" s="2" t="e">
        <f ca="1">Berekeningen!P24</f>
        <v>#REF!</v>
      </c>
      <c r="Q19" s="2" t="e">
        <f ca="1">Berekeningen!Q24</f>
        <v>#REF!</v>
      </c>
      <c r="R19" s="2" t="e">
        <f ca="1">Berekeningen!R24</f>
        <v>#REF!</v>
      </c>
      <c r="S19" s="2" t="e">
        <f ca="1">Berekeningen!S24</f>
        <v>#REF!</v>
      </c>
      <c r="T19" s="2" t="e">
        <f ca="1">Berekeningen!T24</f>
        <v>#REF!</v>
      </c>
      <c r="U19" s="2" t="e">
        <f ca="1">Berekeningen!U24</f>
        <v>#REF!</v>
      </c>
      <c r="V19" s="2" t="e">
        <f ca="1">Berekeningen!V24</f>
        <v>#REF!</v>
      </c>
      <c r="W19" s="2" t="e">
        <f ca="1">Berekeningen!W24</f>
        <v>#REF!</v>
      </c>
      <c r="X19" s="2" t="e">
        <f ca="1">Berekeningen!X24</f>
        <v>#REF!</v>
      </c>
      <c r="Y19" s="2" t="e">
        <f ca="1">Berekeningen!Y24</f>
        <v>#REF!</v>
      </c>
      <c r="Z19" s="2" t="e">
        <f ca="1">Berekeningen!Z24</f>
        <v>#REF!</v>
      </c>
      <c r="AA19" s="2" t="e">
        <f ca="1">Berekeningen!AA24</f>
        <v>#REF!</v>
      </c>
      <c r="AB19" s="2" t="e">
        <f ca="1">Berekeningen!AB24</f>
        <v>#REF!</v>
      </c>
      <c r="AC19" s="2" t="e">
        <f ca="1">Berekeningen!AC24</f>
        <v>#REF!</v>
      </c>
      <c r="AD19" s="2" t="e">
        <f ca="1">Berekeningen!AD24</f>
        <v>#REF!</v>
      </c>
      <c r="AE19" s="2" t="e">
        <f ca="1">Berekeningen!AE24</f>
        <v>#REF!</v>
      </c>
      <c r="AF19" s="2" t="e">
        <f ca="1">Berekeningen!AF24</f>
        <v>#REF!</v>
      </c>
      <c r="AG19" s="2" t="e">
        <f ca="1">Berekeningen!AG24</f>
        <v>#REF!</v>
      </c>
      <c r="AH19" s="2" t="e">
        <f ca="1">Berekeningen!AH24</f>
        <v>#REF!</v>
      </c>
      <c r="AI19" s="2" t="e">
        <f ca="1">Berekeningen!AI24</f>
        <v>#REF!</v>
      </c>
      <c r="AJ19" s="2" t="e">
        <f ca="1">Berekeningen!AJ24</f>
        <v>#REF!</v>
      </c>
      <c r="AK19" s="2" t="e">
        <f ca="1">Berekeningen!AK24</f>
        <v>#REF!</v>
      </c>
      <c r="AL19" s="2" t="e">
        <f ca="1">Berekeningen!AL24</f>
        <v>#REF!</v>
      </c>
      <c r="AM19" s="2" t="e">
        <f ca="1">Berekeningen!AM24</f>
        <v>#REF!</v>
      </c>
      <c r="AN19" s="2" t="e">
        <f ca="1">Berekeningen!AN24</f>
        <v>#REF!</v>
      </c>
      <c r="AO19" s="2" t="e">
        <f ca="1">Berekeningen!AO24</f>
        <v>#REF!</v>
      </c>
      <c r="AP19" s="2" t="e">
        <f ca="1">Berekeningen!AP24</f>
        <v>#REF!</v>
      </c>
      <c r="AQ19" s="2" t="e">
        <f ca="1">Berekeningen!AQ24</f>
        <v>#REF!</v>
      </c>
      <c r="AR19" s="2" t="e">
        <f ca="1">Berekeningen!AR24</f>
        <v>#REF!</v>
      </c>
    </row>
    <row r="20" spans="2:44">
      <c r="B20" s="1" t="str">
        <f>Berekeningen!B27</f>
        <v>GVO</v>
      </c>
      <c r="C20" s="1" t="str">
        <f>Berekeningen!C27</f>
        <v>Garanties van oorsprong</v>
      </c>
      <c r="D20" s="1" t="str">
        <f>Berekeningen!D27</f>
        <v>k€</v>
      </c>
      <c r="E20" s="2" t="e">
        <f ca="1">Berekeningen!E27</f>
        <v>#REF!</v>
      </c>
      <c r="F20" s="2" t="e">
        <f ca="1">Berekeningen!F27</f>
        <v>#REF!</v>
      </c>
      <c r="G20" s="2" t="e">
        <f ca="1">Berekeningen!G27</f>
        <v>#REF!</v>
      </c>
      <c r="H20" s="2" t="e">
        <f ca="1">Berekeningen!H27</f>
        <v>#REF!</v>
      </c>
      <c r="I20" s="2" t="e">
        <f ca="1">Berekeningen!I27</f>
        <v>#REF!</v>
      </c>
      <c r="J20" s="2" t="e">
        <f ca="1">Berekeningen!J27</f>
        <v>#REF!</v>
      </c>
      <c r="K20" s="2" t="e">
        <f ca="1">Berekeningen!K27</f>
        <v>#REF!</v>
      </c>
      <c r="L20" s="2" t="e">
        <f ca="1">Berekeningen!L27</f>
        <v>#REF!</v>
      </c>
      <c r="M20" s="2" t="e">
        <f ca="1">Berekeningen!M27</f>
        <v>#REF!</v>
      </c>
      <c r="N20" s="2" t="e">
        <f ca="1">Berekeningen!N27</f>
        <v>#REF!</v>
      </c>
      <c r="O20" s="2" t="e">
        <f ca="1">Berekeningen!O27</f>
        <v>#REF!</v>
      </c>
      <c r="P20" s="2" t="e">
        <f ca="1">Berekeningen!P27</f>
        <v>#REF!</v>
      </c>
      <c r="Q20" s="2" t="e">
        <f ca="1">Berekeningen!Q27</f>
        <v>#REF!</v>
      </c>
      <c r="R20" s="2" t="e">
        <f ca="1">Berekeningen!R27</f>
        <v>#REF!</v>
      </c>
      <c r="S20" s="2" t="e">
        <f ca="1">Berekeningen!S27</f>
        <v>#REF!</v>
      </c>
      <c r="T20" s="2" t="e">
        <f ca="1">Berekeningen!T27</f>
        <v>#REF!</v>
      </c>
      <c r="U20" s="2" t="e">
        <f ca="1">Berekeningen!U27</f>
        <v>#REF!</v>
      </c>
      <c r="V20" s="2" t="e">
        <f ca="1">Berekeningen!V27</f>
        <v>#REF!</v>
      </c>
      <c r="W20" s="2" t="e">
        <f ca="1">Berekeningen!W27</f>
        <v>#REF!</v>
      </c>
      <c r="X20" s="2" t="e">
        <f ca="1">Berekeningen!X27</f>
        <v>#REF!</v>
      </c>
      <c r="Y20" s="2" t="e">
        <f ca="1">Berekeningen!Y27</f>
        <v>#REF!</v>
      </c>
      <c r="Z20" s="2" t="e">
        <f ca="1">Berekeningen!Z27</f>
        <v>#REF!</v>
      </c>
      <c r="AA20" s="2" t="e">
        <f ca="1">Berekeningen!AA27</f>
        <v>#REF!</v>
      </c>
      <c r="AB20" s="2" t="e">
        <f ca="1">Berekeningen!AB27</f>
        <v>#REF!</v>
      </c>
      <c r="AC20" s="2" t="e">
        <f ca="1">Berekeningen!AC27</f>
        <v>#REF!</v>
      </c>
      <c r="AD20" s="2" t="e">
        <f ca="1">Berekeningen!AD27</f>
        <v>#REF!</v>
      </c>
      <c r="AE20" s="2" t="e">
        <f ca="1">Berekeningen!AE27</f>
        <v>#REF!</v>
      </c>
      <c r="AF20" s="2" t="e">
        <f ca="1">Berekeningen!AF27</f>
        <v>#REF!</v>
      </c>
      <c r="AG20" s="2" t="e">
        <f ca="1">Berekeningen!AG27</f>
        <v>#REF!</v>
      </c>
      <c r="AH20" s="2" t="e">
        <f ca="1">Berekeningen!AH27</f>
        <v>#REF!</v>
      </c>
      <c r="AI20" s="2" t="e">
        <f ca="1">Berekeningen!AI27</f>
        <v>#REF!</v>
      </c>
      <c r="AJ20" s="2" t="e">
        <f ca="1">Berekeningen!AJ27</f>
        <v>#REF!</v>
      </c>
      <c r="AK20" s="2" t="e">
        <f ca="1">Berekeningen!AK27</f>
        <v>#REF!</v>
      </c>
      <c r="AL20" s="2" t="e">
        <f ca="1">Berekeningen!AL27</f>
        <v>#REF!</v>
      </c>
      <c r="AM20" s="2" t="e">
        <f ca="1">Berekeningen!AM27</f>
        <v>#REF!</v>
      </c>
      <c r="AN20" s="2" t="e">
        <f ca="1">Berekeningen!AN27</f>
        <v>#REF!</v>
      </c>
      <c r="AO20" s="2" t="e">
        <f ca="1">Berekeningen!AO27</f>
        <v>#REF!</v>
      </c>
      <c r="AP20" s="2" t="e">
        <f ca="1">Berekeningen!AP27</f>
        <v>#REF!</v>
      </c>
      <c r="AQ20" s="2" t="e">
        <f ca="1">Berekeningen!AQ27</f>
        <v>#REF!</v>
      </c>
      <c r="AR20" s="2" t="e">
        <f ca="1">Berekeningen!AR27</f>
        <v>#REF!</v>
      </c>
    </row>
    <row r="21" spans="2:44">
      <c r="B21" s="240" t="s">
        <v>217</v>
      </c>
      <c r="C21" s="1">
        <f>Berekeningen!C28</f>
        <v>0</v>
      </c>
      <c r="D21" s="1" t="str">
        <f>Berekeningen!D28</f>
        <v>k€</v>
      </c>
      <c r="E21" s="2" t="e">
        <f ca="1">Berekeningen!E28</f>
        <v>#REF!</v>
      </c>
      <c r="F21" s="2" t="e">
        <f ca="1">Berekeningen!F28</f>
        <v>#REF!</v>
      </c>
      <c r="G21" s="2" t="e">
        <f ca="1">Berekeningen!G28</f>
        <v>#REF!</v>
      </c>
      <c r="H21" s="2" t="e">
        <f ca="1">Berekeningen!H28</f>
        <v>#REF!</v>
      </c>
      <c r="I21" s="2" t="e">
        <f ca="1">Berekeningen!I28</f>
        <v>#REF!</v>
      </c>
      <c r="J21" s="2" t="e">
        <f ca="1">Berekeningen!J28</f>
        <v>#REF!</v>
      </c>
      <c r="K21" s="2" t="e">
        <f ca="1">Berekeningen!K28</f>
        <v>#REF!</v>
      </c>
      <c r="L21" s="2" t="e">
        <f ca="1">Berekeningen!L28</f>
        <v>#REF!</v>
      </c>
      <c r="M21" s="2" t="e">
        <f ca="1">Berekeningen!M28</f>
        <v>#REF!</v>
      </c>
      <c r="N21" s="2" t="e">
        <f ca="1">Berekeningen!N28</f>
        <v>#REF!</v>
      </c>
      <c r="O21" s="2" t="e">
        <f ca="1">Berekeningen!O28</f>
        <v>#REF!</v>
      </c>
      <c r="P21" s="2" t="e">
        <f ca="1">Berekeningen!P28</f>
        <v>#REF!</v>
      </c>
      <c r="Q21" s="2" t="e">
        <f ca="1">Berekeningen!Q28</f>
        <v>#REF!</v>
      </c>
      <c r="R21" s="2" t="e">
        <f ca="1">Berekeningen!R28</f>
        <v>#REF!</v>
      </c>
      <c r="S21" s="2" t="e">
        <f ca="1">Berekeningen!S28</f>
        <v>#REF!</v>
      </c>
      <c r="T21" s="2" t="e">
        <f ca="1">Berekeningen!T28</f>
        <v>#REF!</v>
      </c>
      <c r="U21" s="2" t="e">
        <f ca="1">Berekeningen!U28</f>
        <v>#REF!</v>
      </c>
      <c r="V21" s="2" t="e">
        <f ca="1">Berekeningen!V28</f>
        <v>#REF!</v>
      </c>
      <c r="W21" s="2" t="e">
        <f ca="1">Berekeningen!W28</f>
        <v>#REF!</v>
      </c>
      <c r="X21" s="2" t="e">
        <f ca="1">Berekeningen!X28</f>
        <v>#REF!</v>
      </c>
      <c r="Y21" s="2" t="e">
        <f ca="1">Berekeningen!Y28</f>
        <v>#REF!</v>
      </c>
      <c r="Z21" s="2" t="e">
        <f ca="1">Berekeningen!Z28</f>
        <v>#REF!</v>
      </c>
      <c r="AA21" s="2" t="e">
        <f ca="1">Berekeningen!AA28</f>
        <v>#REF!</v>
      </c>
      <c r="AB21" s="2" t="e">
        <f ca="1">Berekeningen!AB28</f>
        <v>#REF!</v>
      </c>
      <c r="AC21" s="2" t="e">
        <f ca="1">Berekeningen!AC28</f>
        <v>#REF!</v>
      </c>
      <c r="AD21" s="2" t="e">
        <f ca="1">Berekeningen!AD28</f>
        <v>#REF!</v>
      </c>
      <c r="AE21" s="2" t="e">
        <f ca="1">Berekeningen!AE28</f>
        <v>#REF!</v>
      </c>
      <c r="AF21" s="2" t="e">
        <f ca="1">Berekeningen!AF28</f>
        <v>#REF!</v>
      </c>
      <c r="AG21" s="2" t="e">
        <f ca="1">Berekeningen!AG28</f>
        <v>#REF!</v>
      </c>
      <c r="AH21" s="2" t="e">
        <f ca="1">Berekeningen!AH28</f>
        <v>#REF!</v>
      </c>
      <c r="AI21" s="2" t="e">
        <f ca="1">Berekeningen!AI28</f>
        <v>#REF!</v>
      </c>
      <c r="AJ21" s="2" t="e">
        <f ca="1">Berekeningen!AJ28</f>
        <v>#REF!</v>
      </c>
      <c r="AK21" s="2" t="e">
        <f ca="1">Berekeningen!AK28</f>
        <v>#REF!</v>
      </c>
      <c r="AL21" s="2" t="e">
        <f ca="1">Berekeningen!AL28</f>
        <v>#REF!</v>
      </c>
      <c r="AM21" s="2" t="e">
        <f ca="1">Berekeningen!AM28</f>
        <v>#REF!</v>
      </c>
      <c r="AN21" s="2" t="e">
        <f ca="1">Berekeningen!AN28</f>
        <v>#REF!</v>
      </c>
      <c r="AO21" s="2" t="e">
        <f ca="1">Berekeningen!AO28</f>
        <v>#REF!</v>
      </c>
      <c r="AP21" s="2" t="e">
        <f ca="1">Berekeningen!AP28</f>
        <v>#REF!</v>
      </c>
      <c r="AQ21" s="2" t="e">
        <f ca="1">Berekeningen!AQ28</f>
        <v>#REF!</v>
      </c>
      <c r="AR21" s="2" t="e">
        <f ca="1">Berekeningen!AR28</f>
        <v>#REF!</v>
      </c>
    </row>
    <row r="22" spans="2:44">
      <c r="B22" s="24" t="str">
        <f>Berekeningen!B29</f>
        <v>TIE = MIE + GVO +EI</v>
      </c>
      <c r="C22" s="24" t="str">
        <f>Berekeningen!C29</f>
        <v>Totale Inkomsten Elektriciteitsproductie</v>
      </c>
      <c r="D22" s="24" t="str">
        <f>Berekeningen!D29</f>
        <v>k€</v>
      </c>
      <c r="E22" s="25" t="e">
        <f ca="1">Berekeningen!E29</f>
        <v>#REF!</v>
      </c>
      <c r="F22" s="25" t="e">
        <f ca="1">Berekeningen!F29</f>
        <v>#REF!</v>
      </c>
      <c r="G22" s="25" t="e">
        <f ca="1">Berekeningen!G29</f>
        <v>#REF!</v>
      </c>
      <c r="H22" s="25" t="e">
        <f ca="1">Berekeningen!H29</f>
        <v>#REF!</v>
      </c>
      <c r="I22" s="25" t="e">
        <f ca="1">Berekeningen!I29</f>
        <v>#REF!</v>
      </c>
      <c r="J22" s="25" t="e">
        <f ca="1">Berekeningen!J29</f>
        <v>#REF!</v>
      </c>
      <c r="K22" s="25" t="e">
        <f ca="1">Berekeningen!K29</f>
        <v>#REF!</v>
      </c>
      <c r="L22" s="25" t="e">
        <f ca="1">Berekeningen!L29</f>
        <v>#REF!</v>
      </c>
      <c r="M22" s="25" t="e">
        <f ca="1">Berekeningen!M29</f>
        <v>#REF!</v>
      </c>
      <c r="N22" s="25" t="e">
        <f ca="1">Berekeningen!N29</f>
        <v>#REF!</v>
      </c>
      <c r="O22" s="25" t="e">
        <f ca="1">Berekeningen!O29</f>
        <v>#REF!</v>
      </c>
      <c r="P22" s="25" t="e">
        <f ca="1">Berekeningen!P29</f>
        <v>#REF!</v>
      </c>
      <c r="Q22" s="25" t="e">
        <f ca="1">Berekeningen!Q29</f>
        <v>#REF!</v>
      </c>
      <c r="R22" s="25" t="e">
        <f ca="1">Berekeningen!R29</f>
        <v>#REF!</v>
      </c>
      <c r="S22" s="25" t="e">
        <f ca="1">Berekeningen!S29</f>
        <v>#REF!</v>
      </c>
      <c r="T22" s="25" t="e">
        <f ca="1">Berekeningen!T29</f>
        <v>#REF!</v>
      </c>
      <c r="U22" s="25" t="e">
        <f ca="1">Berekeningen!U29</f>
        <v>#REF!</v>
      </c>
      <c r="V22" s="25" t="e">
        <f ca="1">Berekeningen!V29</f>
        <v>#REF!</v>
      </c>
      <c r="W22" s="25" t="e">
        <f ca="1">Berekeningen!W29</f>
        <v>#REF!</v>
      </c>
      <c r="X22" s="25" t="e">
        <f ca="1">Berekeningen!X29</f>
        <v>#REF!</v>
      </c>
      <c r="Y22" s="25" t="e">
        <f ca="1">Berekeningen!Y29</f>
        <v>#REF!</v>
      </c>
      <c r="Z22" s="25" t="e">
        <f ca="1">Berekeningen!Z29</f>
        <v>#REF!</v>
      </c>
      <c r="AA22" s="25" t="e">
        <f ca="1">Berekeningen!AA29</f>
        <v>#REF!</v>
      </c>
      <c r="AB22" s="25" t="e">
        <f ca="1">Berekeningen!AB29</f>
        <v>#REF!</v>
      </c>
      <c r="AC22" s="25" t="e">
        <f ca="1">Berekeningen!AC29</f>
        <v>#REF!</v>
      </c>
      <c r="AD22" s="25" t="e">
        <f ca="1">Berekeningen!AD29</f>
        <v>#REF!</v>
      </c>
      <c r="AE22" s="25" t="e">
        <f ca="1">Berekeningen!AE29</f>
        <v>#REF!</v>
      </c>
      <c r="AF22" s="25" t="e">
        <f ca="1">Berekeningen!AF29</f>
        <v>#REF!</v>
      </c>
      <c r="AG22" s="25" t="e">
        <f ca="1">Berekeningen!AG29</f>
        <v>#REF!</v>
      </c>
      <c r="AH22" s="25" t="e">
        <f ca="1">Berekeningen!AH29</f>
        <v>#REF!</v>
      </c>
      <c r="AI22" s="25" t="e">
        <f ca="1">Berekeningen!AI29</f>
        <v>#REF!</v>
      </c>
      <c r="AJ22" s="25" t="e">
        <f ca="1">Berekeningen!AJ29</f>
        <v>#REF!</v>
      </c>
      <c r="AK22" s="25" t="e">
        <f ca="1">Berekeningen!AK29</f>
        <v>#REF!</v>
      </c>
      <c r="AL22" s="25" t="e">
        <f ca="1">Berekeningen!AL29</f>
        <v>#REF!</v>
      </c>
      <c r="AM22" s="25" t="e">
        <f ca="1">Berekeningen!AM29</f>
        <v>#REF!</v>
      </c>
      <c r="AN22" s="25" t="e">
        <f ca="1">Berekeningen!AN29</f>
        <v>#REF!</v>
      </c>
      <c r="AO22" s="25" t="e">
        <f ca="1">Berekeningen!AO29</f>
        <v>#REF!</v>
      </c>
      <c r="AP22" s="25" t="e">
        <f ca="1">Berekeningen!AP29</f>
        <v>#REF!</v>
      </c>
      <c r="AQ22" s="25" t="e">
        <f ca="1">Berekeningen!AQ29</f>
        <v>#REF!</v>
      </c>
      <c r="AR22" s="25" t="e">
        <f ca="1">Berekeningen!AR29</f>
        <v>#REF!</v>
      </c>
    </row>
    <row r="23" spans="2:44">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2:44">
      <c r="B24" s="1" t="str">
        <f>Berekeningen!B31</f>
        <v>TOK</v>
      </c>
      <c r="C24" s="1" t="str">
        <f>Berekeningen!C31</f>
        <v>Totale Operationele Kosten</v>
      </c>
      <c r="D24" s="1" t="str">
        <f>Berekeningen!D31</f>
        <v>k€</v>
      </c>
      <c r="E24" s="2" t="e">
        <f ca="1">Berekeningen!E31</f>
        <v>#REF!</v>
      </c>
      <c r="F24" s="2" t="e">
        <f ca="1">Berekeningen!F31</f>
        <v>#REF!</v>
      </c>
      <c r="G24" s="2" t="e">
        <f ca="1">Berekeningen!G31</f>
        <v>#REF!</v>
      </c>
      <c r="H24" s="2" t="e">
        <f ca="1">Berekeningen!H31</f>
        <v>#REF!</v>
      </c>
      <c r="I24" s="2" t="e">
        <f ca="1">Berekeningen!I31</f>
        <v>#REF!</v>
      </c>
      <c r="J24" s="2" t="e">
        <f ca="1">Berekeningen!J31</f>
        <v>#REF!</v>
      </c>
      <c r="K24" s="2" t="e">
        <f ca="1">Berekeningen!K31</f>
        <v>#REF!</v>
      </c>
      <c r="L24" s="2" t="e">
        <f ca="1">Berekeningen!L31</f>
        <v>#REF!</v>
      </c>
      <c r="M24" s="2" t="e">
        <f ca="1">Berekeningen!M31</f>
        <v>#REF!</v>
      </c>
      <c r="N24" s="2" t="e">
        <f ca="1">Berekeningen!N31</f>
        <v>#REF!</v>
      </c>
      <c r="O24" s="2" t="e">
        <f ca="1">Berekeningen!O31</f>
        <v>#REF!</v>
      </c>
      <c r="P24" s="2" t="e">
        <f ca="1">Berekeningen!P31</f>
        <v>#REF!</v>
      </c>
      <c r="Q24" s="2" t="e">
        <f ca="1">Berekeningen!Q31</f>
        <v>#REF!</v>
      </c>
      <c r="R24" s="2" t="e">
        <f ca="1">Berekeningen!R31</f>
        <v>#REF!</v>
      </c>
      <c r="S24" s="2" t="e">
        <f ca="1">Berekeningen!S31</f>
        <v>#REF!</v>
      </c>
      <c r="T24" s="2" t="e">
        <f ca="1">Berekeningen!T31</f>
        <v>#REF!</v>
      </c>
      <c r="U24" s="2" t="e">
        <f ca="1">Berekeningen!U31</f>
        <v>#REF!</v>
      </c>
      <c r="V24" s="2" t="e">
        <f ca="1">Berekeningen!V31</f>
        <v>#REF!</v>
      </c>
      <c r="W24" s="2" t="e">
        <f ca="1">Berekeningen!W31</f>
        <v>#REF!</v>
      </c>
      <c r="X24" s="2" t="e">
        <f ca="1">Berekeningen!X31</f>
        <v>#REF!</v>
      </c>
      <c r="Y24" s="2" t="e">
        <f ca="1">Berekeningen!Y31</f>
        <v>#REF!</v>
      </c>
      <c r="Z24" s="2" t="e">
        <f ca="1">Berekeningen!Z31</f>
        <v>#REF!</v>
      </c>
      <c r="AA24" s="2" t="e">
        <f ca="1">Berekeningen!AA31</f>
        <v>#REF!</v>
      </c>
      <c r="AB24" s="2" t="e">
        <f ca="1">Berekeningen!AB31</f>
        <v>#REF!</v>
      </c>
      <c r="AC24" s="2" t="e">
        <f ca="1">Berekeningen!AC31</f>
        <v>#REF!</v>
      </c>
      <c r="AD24" s="2" t="e">
        <f ca="1">Berekeningen!AD31</f>
        <v>#REF!</v>
      </c>
      <c r="AE24" s="2" t="e">
        <f ca="1">Berekeningen!AE31</f>
        <v>#REF!</v>
      </c>
      <c r="AF24" s="2" t="e">
        <f ca="1">Berekeningen!AF31</f>
        <v>#REF!</v>
      </c>
      <c r="AG24" s="2" t="e">
        <f ca="1">Berekeningen!AG31</f>
        <v>#REF!</v>
      </c>
      <c r="AH24" s="2" t="e">
        <f ca="1">Berekeningen!AH31</f>
        <v>#REF!</v>
      </c>
      <c r="AI24" s="2" t="e">
        <f ca="1">Berekeningen!AI31</f>
        <v>#REF!</v>
      </c>
      <c r="AJ24" s="2" t="e">
        <f ca="1">Berekeningen!AJ31</f>
        <v>#REF!</v>
      </c>
      <c r="AK24" s="2" t="e">
        <f ca="1">Berekeningen!AK31</f>
        <v>#REF!</v>
      </c>
      <c r="AL24" s="2" t="e">
        <f ca="1">Berekeningen!AL31</f>
        <v>#REF!</v>
      </c>
      <c r="AM24" s="2" t="e">
        <f ca="1">Berekeningen!AM31</f>
        <v>#REF!</v>
      </c>
      <c r="AN24" s="2" t="e">
        <f ca="1">Berekeningen!AN31</f>
        <v>#REF!</v>
      </c>
      <c r="AO24" s="2" t="e">
        <f ca="1">Berekeningen!AO31</f>
        <v>#REF!</v>
      </c>
      <c r="AP24" s="2" t="e">
        <f ca="1">Berekeningen!AP31</f>
        <v>#REF!</v>
      </c>
      <c r="AQ24" s="2" t="e">
        <f ca="1">Berekeningen!AQ31</f>
        <v>#REF!</v>
      </c>
      <c r="AR24" s="2" t="e">
        <f ca="1">Berekeningen!AR31</f>
        <v>#REF!</v>
      </c>
    </row>
    <row r="25" spans="2:44">
      <c r="B25" s="1" t="str">
        <f>Berekeningen!B42</f>
        <v>TAfs</v>
      </c>
      <c r="C25" s="1" t="str">
        <f>Berekeningen!C42</f>
        <v>Totale Afschrijving k€</v>
      </c>
      <c r="D25" s="1" t="str">
        <f>Berekeningen!D42</f>
        <v>k€</v>
      </c>
      <c r="E25" s="2">
        <f>Berekeningen!E42</f>
        <v>0</v>
      </c>
      <c r="F25" s="2">
        <f>Berekeningen!F42</f>
        <v>0</v>
      </c>
      <c r="G25" s="2">
        <f>Berekeningen!G42</f>
        <v>0</v>
      </c>
      <c r="H25" s="2">
        <f>Berekeningen!H42</f>
        <v>0</v>
      </c>
      <c r="I25" s="2">
        <f>Berekeningen!I42</f>
        <v>0</v>
      </c>
      <c r="J25" s="2">
        <f>Berekeningen!J42</f>
        <v>0</v>
      </c>
      <c r="K25" s="2">
        <f>Berekeningen!K42</f>
        <v>0</v>
      </c>
      <c r="L25" s="2">
        <f>Berekeningen!L42</f>
        <v>0</v>
      </c>
      <c r="M25" s="2">
        <f>Berekeningen!M42</f>
        <v>0</v>
      </c>
      <c r="N25" s="2">
        <f>Berekeningen!N42</f>
        <v>0</v>
      </c>
      <c r="O25" s="2">
        <f>Berekeningen!O42</f>
        <v>0</v>
      </c>
      <c r="P25" s="2">
        <f>Berekeningen!P42</f>
        <v>0</v>
      </c>
      <c r="Q25" s="2">
        <f>Berekeningen!Q42</f>
        <v>0</v>
      </c>
      <c r="R25" s="2">
        <f>Berekeningen!R42</f>
        <v>0</v>
      </c>
      <c r="S25" s="2">
        <f>Berekeningen!S42</f>
        <v>0</v>
      </c>
      <c r="T25" s="2">
        <f>Berekeningen!T42</f>
        <v>0</v>
      </c>
      <c r="U25" s="2">
        <f>Berekeningen!U42</f>
        <v>0</v>
      </c>
      <c r="V25" s="2">
        <f>Berekeningen!V42</f>
        <v>0</v>
      </c>
      <c r="W25" s="2">
        <f>Berekeningen!W42</f>
        <v>0</v>
      </c>
      <c r="X25" s="2">
        <f>Berekeningen!X42</f>
        <v>0</v>
      </c>
      <c r="Y25" s="2">
        <f>Berekeningen!Y42</f>
        <v>0</v>
      </c>
      <c r="Z25" s="2">
        <f>Berekeningen!Z42</f>
        <v>0</v>
      </c>
      <c r="AA25" s="2">
        <f>Berekeningen!AA42</f>
        <v>0</v>
      </c>
      <c r="AB25" s="2">
        <f>Berekeningen!AB42</f>
        <v>0</v>
      </c>
      <c r="AC25" s="2">
        <f>Berekeningen!AC42</f>
        <v>0</v>
      </c>
      <c r="AD25" s="2">
        <f>Berekeningen!AD42</f>
        <v>0</v>
      </c>
      <c r="AE25" s="2">
        <f>Berekeningen!AE42</f>
        <v>0</v>
      </c>
      <c r="AF25" s="2">
        <f>Berekeningen!AF42</f>
        <v>0</v>
      </c>
      <c r="AG25" s="2">
        <f>Berekeningen!AG42</f>
        <v>0</v>
      </c>
      <c r="AH25" s="2">
        <f>Berekeningen!AH42</f>
        <v>0</v>
      </c>
      <c r="AI25" s="2">
        <f>Berekeningen!AI42</f>
        <v>0</v>
      </c>
      <c r="AJ25" s="2">
        <f>Berekeningen!AJ42</f>
        <v>0</v>
      </c>
      <c r="AK25" s="2">
        <f>Berekeningen!AK42</f>
        <v>0</v>
      </c>
      <c r="AL25" s="2">
        <f>Berekeningen!AL42</f>
        <v>0</v>
      </c>
      <c r="AM25" s="2">
        <f>Berekeningen!AM42</f>
        <v>0</v>
      </c>
      <c r="AN25" s="2">
        <f>Berekeningen!AN42</f>
        <v>0</v>
      </c>
      <c r="AO25" s="2">
        <f>Berekeningen!AO42</f>
        <v>0</v>
      </c>
      <c r="AP25" s="2">
        <f>Berekeningen!AP42</f>
        <v>0</v>
      </c>
      <c r="AQ25" s="2">
        <f>Berekeningen!AQ42</f>
        <v>0</v>
      </c>
      <c r="AR25" s="2">
        <f>Berekeningen!AR42</f>
        <v>0</v>
      </c>
    </row>
    <row r="26" spans="2:44">
      <c r="B26" s="1" t="str">
        <f>Berekeningen!B92</f>
        <v>TRe</v>
      </c>
      <c r="C26" s="1" t="str">
        <f>Berekeningen!C92</f>
        <v>Totale rente over VV investering</v>
      </c>
      <c r="D26" s="1" t="str">
        <f>Berekeningen!D92</f>
        <v>k€</v>
      </c>
      <c r="E26" s="2">
        <f>Berekeningen!E92</f>
        <v>0</v>
      </c>
      <c r="F26" s="2">
        <f>Berekeningen!F92</f>
        <v>0</v>
      </c>
      <c r="G26" s="2">
        <f>Berekeningen!G92</f>
        <v>0</v>
      </c>
      <c r="H26" s="2">
        <f>Berekeningen!H92</f>
        <v>0</v>
      </c>
      <c r="I26" s="2">
        <f>Berekeningen!I92</f>
        <v>0</v>
      </c>
      <c r="J26" s="2">
        <f>Berekeningen!J92</f>
        <v>0</v>
      </c>
      <c r="K26" s="2">
        <f>Berekeningen!K92</f>
        <v>0</v>
      </c>
      <c r="L26" s="2">
        <f>Berekeningen!L92</f>
        <v>0</v>
      </c>
      <c r="M26" s="2">
        <f>Berekeningen!M92</f>
        <v>0</v>
      </c>
      <c r="N26" s="2">
        <f>Berekeningen!N92</f>
        <v>0</v>
      </c>
      <c r="O26" s="2">
        <f>Berekeningen!O92</f>
        <v>0</v>
      </c>
      <c r="P26" s="2">
        <f>Berekeningen!P92</f>
        <v>0</v>
      </c>
      <c r="Q26" s="2">
        <f>Berekeningen!Q92</f>
        <v>0</v>
      </c>
      <c r="R26" s="2">
        <f>Berekeningen!R92</f>
        <v>0</v>
      </c>
      <c r="S26" s="2">
        <f>Berekeningen!S92</f>
        <v>0</v>
      </c>
      <c r="T26" s="2">
        <f>Berekeningen!T92</f>
        <v>0</v>
      </c>
      <c r="U26" s="2">
        <f>Berekeningen!U92</f>
        <v>0</v>
      </c>
      <c r="V26" s="2">
        <f>Berekeningen!V92</f>
        <v>0</v>
      </c>
      <c r="W26" s="2">
        <f>Berekeningen!W92</f>
        <v>0</v>
      </c>
      <c r="X26" s="2">
        <f>Berekeningen!X92</f>
        <v>0</v>
      </c>
      <c r="Y26" s="2">
        <f>Berekeningen!Y92</f>
        <v>0</v>
      </c>
      <c r="Z26" s="2">
        <f>Berekeningen!Z92</f>
        <v>0</v>
      </c>
      <c r="AA26" s="2">
        <f>Berekeningen!AA92</f>
        <v>0</v>
      </c>
      <c r="AB26" s="2">
        <f>Berekeningen!AB92</f>
        <v>0</v>
      </c>
      <c r="AC26" s="2">
        <f>Berekeningen!AC92</f>
        <v>0</v>
      </c>
      <c r="AD26" s="2">
        <f>Berekeningen!AD92</f>
        <v>0</v>
      </c>
      <c r="AE26" s="2">
        <f>Berekeningen!AE92</f>
        <v>0</v>
      </c>
      <c r="AF26" s="2">
        <f>Berekeningen!AF92</f>
        <v>0</v>
      </c>
      <c r="AG26" s="2">
        <f>Berekeningen!AG92</f>
        <v>0</v>
      </c>
      <c r="AH26" s="2">
        <f>Berekeningen!AH92</f>
        <v>0</v>
      </c>
      <c r="AI26" s="2">
        <f>Berekeningen!AI92</f>
        <v>0</v>
      </c>
      <c r="AJ26" s="2">
        <f>Berekeningen!AJ92</f>
        <v>0</v>
      </c>
      <c r="AK26" s="2">
        <f>Berekeningen!AK92</f>
        <v>0</v>
      </c>
      <c r="AL26" s="2">
        <f>Berekeningen!AL92</f>
        <v>0</v>
      </c>
      <c r="AM26" s="2">
        <f>Berekeningen!AM92</f>
        <v>0</v>
      </c>
      <c r="AN26" s="2">
        <f>Berekeningen!AN92</f>
        <v>0</v>
      </c>
      <c r="AO26" s="2">
        <f>Berekeningen!AO92</f>
        <v>0</v>
      </c>
      <c r="AP26" s="2">
        <f>Berekeningen!AP92</f>
        <v>0</v>
      </c>
      <c r="AQ26" s="2">
        <f>Berekeningen!AQ92</f>
        <v>0</v>
      </c>
      <c r="AR26" s="2">
        <f>Berekeningen!AR92</f>
        <v>0</v>
      </c>
    </row>
    <row r="27" spans="2:44">
      <c r="B27" s="26" t="str">
        <f>Berekeningen!B99</f>
        <v>TK = TOK + TAfs + TRe</v>
      </c>
      <c r="C27" s="26" t="str">
        <f>Berekeningen!C99</f>
        <v>Totale kosten</v>
      </c>
      <c r="D27" s="26" t="str">
        <f>Berekeningen!D99</f>
        <v>k€</v>
      </c>
      <c r="E27" s="27" t="e">
        <f ca="1">Berekeningen!E99</f>
        <v>#REF!</v>
      </c>
      <c r="F27" s="27" t="e">
        <f ca="1">Berekeningen!F99</f>
        <v>#REF!</v>
      </c>
      <c r="G27" s="27" t="e">
        <f ca="1">Berekeningen!G99</f>
        <v>#REF!</v>
      </c>
      <c r="H27" s="27" t="e">
        <f ca="1">Berekeningen!H99</f>
        <v>#REF!</v>
      </c>
      <c r="I27" s="27" t="e">
        <f ca="1">Berekeningen!I99</f>
        <v>#REF!</v>
      </c>
      <c r="J27" s="27" t="e">
        <f ca="1">Berekeningen!J99</f>
        <v>#REF!</v>
      </c>
      <c r="K27" s="27" t="e">
        <f ca="1">Berekeningen!K99</f>
        <v>#REF!</v>
      </c>
      <c r="L27" s="27" t="e">
        <f ca="1">Berekeningen!L99</f>
        <v>#REF!</v>
      </c>
      <c r="M27" s="27" t="e">
        <f ca="1">Berekeningen!M99</f>
        <v>#REF!</v>
      </c>
      <c r="N27" s="27" t="e">
        <f ca="1">Berekeningen!N99</f>
        <v>#REF!</v>
      </c>
      <c r="O27" s="27" t="e">
        <f ca="1">Berekeningen!O99</f>
        <v>#REF!</v>
      </c>
      <c r="P27" s="27" t="e">
        <f ca="1">Berekeningen!P99</f>
        <v>#REF!</v>
      </c>
      <c r="Q27" s="27" t="e">
        <f ca="1">Berekeningen!Q99</f>
        <v>#REF!</v>
      </c>
      <c r="R27" s="27" t="e">
        <f ca="1">Berekeningen!R99</f>
        <v>#REF!</v>
      </c>
      <c r="S27" s="27" t="e">
        <f ca="1">Berekeningen!S99</f>
        <v>#REF!</v>
      </c>
      <c r="T27" s="27" t="e">
        <f ca="1">Berekeningen!T99</f>
        <v>#REF!</v>
      </c>
      <c r="U27" s="27" t="e">
        <f ca="1">Berekeningen!U99</f>
        <v>#REF!</v>
      </c>
      <c r="V27" s="27" t="e">
        <f ca="1">Berekeningen!V99</f>
        <v>#REF!</v>
      </c>
      <c r="W27" s="27" t="e">
        <f ca="1">Berekeningen!W99</f>
        <v>#REF!</v>
      </c>
      <c r="X27" s="27" t="e">
        <f ca="1">Berekeningen!X99</f>
        <v>#REF!</v>
      </c>
      <c r="Y27" s="27" t="e">
        <f ca="1">Berekeningen!Y99</f>
        <v>#REF!</v>
      </c>
      <c r="Z27" s="27" t="e">
        <f ca="1">Berekeningen!Z99</f>
        <v>#REF!</v>
      </c>
      <c r="AA27" s="27" t="e">
        <f ca="1">Berekeningen!AA99</f>
        <v>#REF!</v>
      </c>
      <c r="AB27" s="27" t="e">
        <f ca="1">Berekeningen!AB99</f>
        <v>#REF!</v>
      </c>
      <c r="AC27" s="27" t="e">
        <f ca="1">Berekeningen!AC99</f>
        <v>#REF!</v>
      </c>
      <c r="AD27" s="27" t="e">
        <f ca="1">Berekeningen!AD99</f>
        <v>#REF!</v>
      </c>
      <c r="AE27" s="27" t="e">
        <f ca="1">Berekeningen!AE99</f>
        <v>#REF!</v>
      </c>
      <c r="AF27" s="27" t="e">
        <f ca="1">Berekeningen!AF99</f>
        <v>#REF!</v>
      </c>
      <c r="AG27" s="27" t="e">
        <f ca="1">Berekeningen!AG99</f>
        <v>#REF!</v>
      </c>
      <c r="AH27" s="27" t="e">
        <f ca="1">Berekeningen!AH99</f>
        <v>#REF!</v>
      </c>
      <c r="AI27" s="27" t="e">
        <f ca="1">Berekeningen!AI99</f>
        <v>#REF!</v>
      </c>
      <c r="AJ27" s="27" t="e">
        <f ca="1">Berekeningen!AJ99</f>
        <v>#REF!</v>
      </c>
      <c r="AK27" s="27" t="e">
        <f ca="1">Berekeningen!AK99</f>
        <v>#REF!</v>
      </c>
      <c r="AL27" s="27" t="e">
        <f ca="1">Berekeningen!AL99</f>
        <v>#REF!</v>
      </c>
      <c r="AM27" s="27" t="e">
        <f ca="1">Berekeningen!AM99</f>
        <v>#REF!</v>
      </c>
      <c r="AN27" s="27" t="e">
        <f ca="1">Berekeningen!AN99</f>
        <v>#REF!</v>
      </c>
      <c r="AO27" s="27" t="e">
        <f ca="1">Berekeningen!AO99</f>
        <v>#REF!</v>
      </c>
      <c r="AP27" s="27" t="e">
        <f ca="1">Berekeningen!AP99</f>
        <v>#REF!</v>
      </c>
      <c r="AQ27" s="27" t="e">
        <f ca="1">Berekeningen!AQ99</f>
        <v>#REF!</v>
      </c>
      <c r="AR27" s="27" t="e">
        <f ca="1">Berekeningen!AR99</f>
        <v>#REF!</v>
      </c>
    </row>
    <row r="28" spans="2:4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2:44">
      <c r="B29" s="24" t="str">
        <f>Berekeningen!B100</f>
        <v>WvB</v>
      </c>
      <c r="C29" s="24" t="str">
        <f>Berekeningen!C100</f>
        <v>Winst voor belasting</v>
      </c>
      <c r="D29" s="24" t="str">
        <f>Berekeningen!D100</f>
        <v>k€</v>
      </c>
      <c r="E29" s="25" t="e">
        <f ca="1">Berekeningen!E100</f>
        <v>#REF!</v>
      </c>
      <c r="F29" s="25" t="e">
        <f ca="1">Berekeningen!F100</f>
        <v>#REF!</v>
      </c>
      <c r="G29" s="25" t="e">
        <f ca="1">Berekeningen!G100</f>
        <v>#REF!</v>
      </c>
      <c r="H29" s="25" t="e">
        <f ca="1">Berekeningen!H100</f>
        <v>#REF!</v>
      </c>
      <c r="I29" s="25" t="e">
        <f ca="1">Berekeningen!I100</f>
        <v>#REF!</v>
      </c>
      <c r="J29" s="25" t="e">
        <f ca="1">Berekeningen!J100</f>
        <v>#REF!</v>
      </c>
      <c r="K29" s="25" t="e">
        <f ca="1">Berekeningen!K100</f>
        <v>#REF!</v>
      </c>
      <c r="L29" s="25" t="e">
        <f ca="1">Berekeningen!L100</f>
        <v>#REF!</v>
      </c>
      <c r="M29" s="25" t="e">
        <f ca="1">Berekeningen!M100</f>
        <v>#REF!</v>
      </c>
      <c r="N29" s="25" t="e">
        <f ca="1">Berekeningen!N100</f>
        <v>#REF!</v>
      </c>
      <c r="O29" s="25" t="e">
        <f ca="1">Berekeningen!O100</f>
        <v>#REF!</v>
      </c>
      <c r="P29" s="25" t="e">
        <f ca="1">Berekeningen!P100</f>
        <v>#REF!</v>
      </c>
      <c r="Q29" s="25" t="e">
        <f ca="1">Berekeningen!Q100</f>
        <v>#REF!</v>
      </c>
      <c r="R29" s="25" t="e">
        <f ca="1">Berekeningen!R100</f>
        <v>#REF!</v>
      </c>
      <c r="S29" s="25" t="e">
        <f ca="1">Berekeningen!S100</f>
        <v>#REF!</v>
      </c>
      <c r="T29" s="25" t="e">
        <f ca="1">Berekeningen!T100</f>
        <v>#REF!</v>
      </c>
      <c r="U29" s="25" t="e">
        <f ca="1">Berekeningen!U100</f>
        <v>#REF!</v>
      </c>
      <c r="V29" s="25" t="e">
        <f ca="1">Berekeningen!V100</f>
        <v>#REF!</v>
      </c>
      <c r="W29" s="25" t="e">
        <f ca="1">Berekeningen!W100</f>
        <v>#REF!</v>
      </c>
      <c r="X29" s="25" t="e">
        <f ca="1">Berekeningen!X100</f>
        <v>#REF!</v>
      </c>
      <c r="Y29" s="25" t="e">
        <f ca="1">Berekeningen!Y100</f>
        <v>#REF!</v>
      </c>
      <c r="Z29" s="25" t="e">
        <f ca="1">Berekeningen!Z100</f>
        <v>#REF!</v>
      </c>
      <c r="AA29" s="25" t="e">
        <f ca="1">Berekeningen!AA100</f>
        <v>#REF!</v>
      </c>
      <c r="AB29" s="25" t="e">
        <f ca="1">Berekeningen!AB100</f>
        <v>#REF!</v>
      </c>
      <c r="AC29" s="25" t="e">
        <f ca="1">Berekeningen!AC100</f>
        <v>#REF!</v>
      </c>
      <c r="AD29" s="25" t="e">
        <f ca="1">Berekeningen!AD100</f>
        <v>#REF!</v>
      </c>
      <c r="AE29" s="25" t="e">
        <f ca="1">Berekeningen!AE100</f>
        <v>#REF!</v>
      </c>
      <c r="AF29" s="25" t="e">
        <f ca="1">Berekeningen!AF100</f>
        <v>#REF!</v>
      </c>
      <c r="AG29" s="25" t="e">
        <f ca="1">Berekeningen!AG100</f>
        <v>#REF!</v>
      </c>
      <c r="AH29" s="25" t="e">
        <f ca="1">Berekeningen!AH100</f>
        <v>#REF!</v>
      </c>
      <c r="AI29" s="25" t="e">
        <f ca="1">Berekeningen!AI100</f>
        <v>#REF!</v>
      </c>
      <c r="AJ29" s="25" t="e">
        <f ca="1">Berekeningen!AJ100</f>
        <v>#REF!</v>
      </c>
      <c r="AK29" s="25" t="e">
        <f ca="1">Berekeningen!AK100</f>
        <v>#REF!</v>
      </c>
      <c r="AL29" s="25" t="e">
        <f ca="1">Berekeningen!AL100</f>
        <v>#REF!</v>
      </c>
      <c r="AM29" s="25" t="e">
        <f ca="1">Berekeningen!AM100</f>
        <v>#REF!</v>
      </c>
      <c r="AN29" s="25" t="e">
        <f ca="1">Berekeningen!AN100</f>
        <v>#REF!</v>
      </c>
      <c r="AO29" s="25" t="e">
        <f ca="1">Berekeningen!AO100</f>
        <v>#REF!</v>
      </c>
      <c r="AP29" s="25" t="e">
        <f ca="1">Berekeningen!AP100</f>
        <v>#REF!</v>
      </c>
      <c r="AQ29" s="25" t="e">
        <f ca="1">Berekeningen!AQ100</f>
        <v>#REF!</v>
      </c>
      <c r="AR29" s="25" t="e">
        <f ca="1">Berekeningen!AR100</f>
        <v>#REF!</v>
      </c>
    </row>
    <row r="31" spans="2:44">
      <c r="B31" s="26" t="str">
        <f>Berekeningen!B102</f>
        <v>Verlies</v>
      </c>
      <c r="C31" s="26" t="str">
        <f>Berekeningen!C102</f>
        <v>Verliezen uit verleden</v>
      </c>
      <c r="D31" s="26" t="str">
        <f>Berekeningen!D102</f>
        <v>k€</v>
      </c>
      <c r="E31" s="27" t="e">
        <f ca="1">Berekeningen!E102</f>
        <v>#REF!</v>
      </c>
      <c r="F31" s="27">
        <f>Berekeningen!F102</f>
        <v>0</v>
      </c>
      <c r="G31" s="27" t="e">
        <f ca="1">Berekeningen!G102</f>
        <v>#REF!</v>
      </c>
      <c r="H31" s="27" t="e">
        <f ca="1">Berekeningen!H102</f>
        <v>#REF!</v>
      </c>
      <c r="I31" s="27" t="e">
        <f ca="1">Berekeningen!I102</f>
        <v>#REF!</v>
      </c>
      <c r="J31" s="27" t="e">
        <f ca="1">Berekeningen!J102</f>
        <v>#REF!</v>
      </c>
      <c r="K31" s="27" t="e">
        <f ca="1">Berekeningen!K102</f>
        <v>#REF!</v>
      </c>
      <c r="L31" s="27" t="e">
        <f ca="1">Berekeningen!L102</f>
        <v>#REF!</v>
      </c>
      <c r="M31" s="27" t="e">
        <f ca="1">Berekeningen!M102</f>
        <v>#REF!</v>
      </c>
      <c r="N31" s="27" t="e">
        <f ca="1">Berekeningen!N102</f>
        <v>#REF!</v>
      </c>
      <c r="O31" s="27" t="e">
        <f ca="1">Berekeningen!O102</f>
        <v>#REF!</v>
      </c>
      <c r="P31" s="27" t="e">
        <f ca="1">Berekeningen!P102</f>
        <v>#REF!</v>
      </c>
      <c r="Q31" s="27" t="e">
        <f ca="1">Berekeningen!Q102</f>
        <v>#REF!</v>
      </c>
      <c r="R31" s="27" t="e">
        <f ca="1">Berekeningen!R102</f>
        <v>#REF!</v>
      </c>
      <c r="S31" s="27" t="e">
        <f ca="1">Berekeningen!S102</f>
        <v>#REF!</v>
      </c>
      <c r="T31" s="27" t="e">
        <f ca="1">Berekeningen!T102</f>
        <v>#REF!</v>
      </c>
      <c r="U31" s="27" t="e">
        <f ca="1">Berekeningen!U102</f>
        <v>#REF!</v>
      </c>
      <c r="V31" s="27" t="e">
        <f ca="1">Berekeningen!V102</f>
        <v>#REF!</v>
      </c>
      <c r="W31" s="27" t="e">
        <f ca="1">Berekeningen!W102</f>
        <v>#REF!</v>
      </c>
      <c r="X31" s="27" t="e">
        <f ca="1">Berekeningen!X102</f>
        <v>#REF!</v>
      </c>
      <c r="Y31" s="27" t="e">
        <f ca="1">Berekeningen!Y102</f>
        <v>#REF!</v>
      </c>
      <c r="Z31" s="27" t="e">
        <f ca="1">Berekeningen!Z102</f>
        <v>#REF!</v>
      </c>
      <c r="AA31" s="27" t="e">
        <f ca="1">Berekeningen!AA102</f>
        <v>#REF!</v>
      </c>
      <c r="AB31" s="27" t="e">
        <f ca="1">Berekeningen!AB102</f>
        <v>#REF!</v>
      </c>
      <c r="AC31" s="27" t="e">
        <f ca="1">Berekeningen!AC102</f>
        <v>#REF!</v>
      </c>
      <c r="AD31" s="27" t="e">
        <f ca="1">Berekeningen!AD102</f>
        <v>#REF!</v>
      </c>
      <c r="AE31" s="27" t="e">
        <f ca="1">Berekeningen!AE102</f>
        <v>#REF!</v>
      </c>
      <c r="AF31" s="27" t="e">
        <f ca="1">Berekeningen!AF102</f>
        <v>#REF!</v>
      </c>
      <c r="AG31" s="27" t="e">
        <f ca="1">Berekeningen!AG102</f>
        <v>#REF!</v>
      </c>
      <c r="AH31" s="27" t="e">
        <f ca="1">Berekeningen!AH102</f>
        <v>#REF!</v>
      </c>
      <c r="AI31" s="27" t="e">
        <f ca="1">Berekeningen!AI102</f>
        <v>#REF!</v>
      </c>
      <c r="AJ31" s="27" t="e">
        <f ca="1">Berekeningen!AJ102</f>
        <v>#REF!</v>
      </c>
      <c r="AK31" s="27" t="e">
        <f ca="1">Berekeningen!AK102</f>
        <v>#REF!</v>
      </c>
      <c r="AL31" s="27" t="e">
        <f ca="1">Berekeningen!AL102</f>
        <v>#REF!</v>
      </c>
      <c r="AM31" s="27" t="e">
        <f ca="1">Berekeningen!AM102</f>
        <v>#REF!</v>
      </c>
      <c r="AN31" s="27" t="e">
        <f ca="1">Berekeningen!AN102</f>
        <v>#REF!</v>
      </c>
      <c r="AO31" s="27" t="e">
        <f ca="1">Berekeningen!AO102</f>
        <v>#REF!</v>
      </c>
      <c r="AP31" s="27" t="e">
        <f ca="1">Berekeningen!AP102</f>
        <v>#REF!</v>
      </c>
      <c r="AQ31" s="27" t="e">
        <f ca="1">Berekeningen!AQ102</f>
        <v>#REF!</v>
      </c>
      <c r="AR31" s="27" t="e">
        <f ca="1">Berekeningen!AR102</f>
        <v>#REF!</v>
      </c>
    </row>
    <row r="33" spans="2:44">
      <c r="B33" s="24" t="str">
        <f>Berekeningen!B104</f>
        <v>BI = WvB - Verlies</v>
      </c>
      <c r="C33" s="24" t="str">
        <f>Berekeningen!C104</f>
        <v>Belastbaar inkomen</v>
      </c>
      <c r="D33" s="24" t="str">
        <f>Berekeningen!D104</f>
        <v>k€</v>
      </c>
      <c r="E33" s="25" t="e">
        <f ca="1">Berekeningen!E104</f>
        <v>#REF!</v>
      </c>
      <c r="F33" s="25" t="e">
        <f ca="1">Berekeningen!F104</f>
        <v>#REF!</v>
      </c>
      <c r="G33" s="25" t="e">
        <f ca="1">Berekeningen!G104</f>
        <v>#REF!</v>
      </c>
      <c r="H33" s="25" t="e">
        <f ca="1">Berekeningen!H104</f>
        <v>#REF!</v>
      </c>
      <c r="I33" s="25" t="e">
        <f ca="1">Berekeningen!I104</f>
        <v>#REF!</v>
      </c>
      <c r="J33" s="25" t="e">
        <f ca="1">Berekeningen!J104</f>
        <v>#REF!</v>
      </c>
      <c r="K33" s="25" t="e">
        <f ca="1">Berekeningen!K104</f>
        <v>#REF!</v>
      </c>
      <c r="L33" s="25" t="e">
        <f ca="1">Berekeningen!L104</f>
        <v>#REF!</v>
      </c>
      <c r="M33" s="25" t="e">
        <f ca="1">Berekeningen!M104</f>
        <v>#REF!</v>
      </c>
      <c r="N33" s="25" t="e">
        <f ca="1">Berekeningen!N104</f>
        <v>#REF!</v>
      </c>
      <c r="O33" s="25" t="e">
        <f ca="1">Berekeningen!O104</f>
        <v>#REF!</v>
      </c>
      <c r="P33" s="25" t="e">
        <f ca="1">Berekeningen!P104</f>
        <v>#REF!</v>
      </c>
      <c r="Q33" s="25" t="e">
        <f ca="1">Berekeningen!Q104</f>
        <v>#REF!</v>
      </c>
      <c r="R33" s="25" t="e">
        <f ca="1">Berekeningen!R104</f>
        <v>#REF!</v>
      </c>
      <c r="S33" s="25" t="e">
        <f ca="1">Berekeningen!S104</f>
        <v>#REF!</v>
      </c>
      <c r="T33" s="25" t="e">
        <f ca="1">Berekeningen!T104</f>
        <v>#REF!</v>
      </c>
      <c r="U33" s="25" t="e">
        <f ca="1">Berekeningen!U104</f>
        <v>#REF!</v>
      </c>
      <c r="V33" s="25" t="e">
        <f ca="1">Berekeningen!V104</f>
        <v>#REF!</v>
      </c>
      <c r="W33" s="25" t="e">
        <f ca="1">Berekeningen!W104</f>
        <v>#REF!</v>
      </c>
      <c r="X33" s="25" t="e">
        <f ca="1">Berekeningen!X104</f>
        <v>#REF!</v>
      </c>
      <c r="Y33" s="25" t="e">
        <f ca="1">Berekeningen!Y104</f>
        <v>#REF!</v>
      </c>
      <c r="Z33" s="25" t="e">
        <f ca="1">Berekeningen!Z104</f>
        <v>#REF!</v>
      </c>
      <c r="AA33" s="25" t="e">
        <f ca="1">Berekeningen!AA104</f>
        <v>#REF!</v>
      </c>
      <c r="AB33" s="25" t="e">
        <f ca="1">Berekeningen!AB104</f>
        <v>#REF!</v>
      </c>
      <c r="AC33" s="25" t="e">
        <f ca="1">Berekeningen!AC104</f>
        <v>#REF!</v>
      </c>
      <c r="AD33" s="25" t="e">
        <f ca="1">Berekeningen!AD104</f>
        <v>#REF!</v>
      </c>
      <c r="AE33" s="25" t="e">
        <f ca="1">Berekeningen!AE104</f>
        <v>#REF!</v>
      </c>
      <c r="AF33" s="25" t="e">
        <f ca="1">Berekeningen!AF104</f>
        <v>#REF!</v>
      </c>
      <c r="AG33" s="25" t="e">
        <f ca="1">Berekeningen!AG104</f>
        <v>#REF!</v>
      </c>
      <c r="AH33" s="25" t="e">
        <f ca="1">Berekeningen!AH104</f>
        <v>#REF!</v>
      </c>
      <c r="AI33" s="25" t="e">
        <f ca="1">Berekeningen!AI104</f>
        <v>#REF!</v>
      </c>
      <c r="AJ33" s="25" t="e">
        <f ca="1">Berekeningen!AJ104</f>
        <v>#REF!</v>
      </c>
      <c r="AK33" s="25" t="e">
        <f ca="1">Berekeningen!AK104</f>
        <v>#REF!</v>
      </c>
      <c r="AL33" s="25" t="e">
        <f ca="1">Berekeningen!AL104</f>
        <v>#REF!</v>
      </c>
      <c r="AM33" s="25" t="e">
        <f ca="1">Berekeningen!AM104</f>
        <v>#REF!</v>
      </c>
      <c r="AN33" s="25" t="e">
        <f ca="1">Berekeningen!AN104</f>
        <v>#REF!</v>
      </c>
      <c r="AO33" s="25" t="e">
        <f ca="1">Berekeningen!AO104</f>
        <v>#REF!</v>
      </c>
      <c r="AP33" s="25" t="e">
        <f ca="1">Berekeningen!AP104</f>
        <v>#REF!</v>
      </c>
      <c r="AQ33" s="25" t="e">
        <f ca="1">Berekeningen!AQ104</f>
        <v>#REF!</v>
      </c>
      <c r="AR33" s="25" t="e">
        <f ca="1">Berekeningen!AR104</f>
        <v>#REF!</v>
      </c>
    </row>
    <row r="35" spans="2:44">
      <c r="B35" s="26" t="str">
        <f>Berekeningen!B106</f>
        <v>VpB</v>
      </c>
      <c r="C35" s="26" t="str">
        <f>Berekeningen!C106</f>
        <v>Vennootschapsbelasting (=WvB*belastingtarief)</v>
      </c>
      <c r="D35" s="26" t="str">
        <f>Berekeningen!D106</f>
        <v>k€</v>
      </c>
      <c r="E35" s="27" t="e">
        <f ca="1">Berekeningen!E106</f>
        <v>#REF!</v>
      </c>
      <c r="F35" s="27" t="e">
        <f ca="1">Berekeningen!F106</f>
        <v>#REF!</v>
      </c>
      <c r="G35" s="27" t="e">
        <f ca="1">Berekeningen!G106</f>
        <v>#REF!</v>
      </c>
      <c r="H35" s="27" t="e">
        <f ca="1">Berekeningen!H106</f>
        <v>#REF!</v>
      </c>
      <c r="I35" s="27" t="e">
        <f ca="1">Berekeningen!I106</f>
        <v>#REF!</v>
      </c>
      <c r="J35" s="27" t="e">
        <f ca="1">Berekeningen!J106</f>
        <v>#REF!</v>
      </c>
      <c r="K35" s="27" t="e">
        <f ca="1">Berekeningen!K106</f>
        <v>#REF!</v>
      </c>
      <c r="L35" s="27" t="e">
        <f ca="1">Berekeningen!L106</f>
        <v>#REF!</v>
      </c>
      <c r="M35" s="27" t="e">
        <f ca="1">Berekeningen!M106</f>
        <v>#REF!</v>
      </c>
      <c r="N35" s="27" t="e">
        <f ca="1">Berekeningen!N106</f>
        <v>#REF!</v>
      </c>
      <c r="O35" s="27" t="e">
        <f ca="1">Berekeningen!O106</f>
        <v>#REF!</v>
      </c>
      <c r="P35" s="27" t="e">
        <f ca="1">Berekeningen!P106</f>
        <v>#REF!</v>
      </c>
      <c r="Q35" s="27" t="e">
        <f ca="1">Berekeningen!Q106</f>
        <v>#REF!</v>
      </c>
      <c r="R35" s="27" t="e">
        <f ca="1">Berekeningen!R106</f>
        <v>#REF!</v>
      </c>
      <c r="S35" s="27" t="e">
        <f ca="1">Berekeningen!S106</f>
        <v>#REF!</v>
      </c>
      <c r="T35" s="27" t="e">
        <f ca="1">Berekeningen!T106</f>
        <v>#REF!</v>
      </c>
      <c r="U35" s="27" t="e">
        <f ca="1">Berekeningen!U106</f>
        <v>#REF!</v>
      </c>
      <c r="V35" s="27" t="e">
        <f ca="1">Berekeningen!V106</f>
        <v>#REF!</v>
      </c>
      <c r="W35" s="27" t="e">
        <f ca="1">Berekeningen!W106</f>
        <v>#REF!</v>
      </c>
      <c r="X35" s="27" t="e">
        <f ca="1">Berekeningen!X106</f>
        <v>#REF!</v>
      </c>
      <c r="Y35" s="27" t="e">
        <f ca="1">Berekeningen!Y106</f>
        <v>#REF!</v>
      </c>
      <c r="Z35" s="27" t="e">
        <f ca="1">Berekeningen!Z106</f>
        <v>#REF!</v>
      </c>
      <c r="AA35" s="27" t="e">
        <f ca="1">Berekeningen!AA106</f>
        <v>#REF!</v>
      </c>
      <c r="AB35" s="27" t="e">
        <f ca="1">Berekeningen!AB106</f>
        <v>#REF!</v>
      </c>
      <c r="AC35" s="27" t="e">
        <f ca="1">Berekeningen!AC106</f>
        <v>#REF!</v>
      </c>
      <c r="AD35" s="27" t="e">
        <f ca="1">Berekeningen!AD106</f>
        <v>#REF!</v>
      </c>
      <c r="AE35" s="27" t="e">
        <f ca="1">Berekeningen!AE106</f>
        <v>#REF!</v>
      </c>
      <c r="AF35" s="27" t="e">
        <f ca="1">Berekeningen!AF106</f>
        <v>#REF!</v>
      </c>
      <c r="AG35" s="27" t="e">
        <f ca="1">Berekeningen!AG106</f>
        <v>#REF!</v>
      </c>
      <c r="AH35" s="27" t="e">
        <f ca="1">Berekeningen!AH106</f>
        <v>#REF!</v>
      </c>
      <c r="AI35" s="27" t="e">
        <f ca="1">Berekeningen!AI106</f>
        <v>#REF!</v>
      </c>
      <c r="AJ35" s="27" t="e">
        <f ca="1">Berekeningen!AJ106</f>
        <v>#REF!</v>
      </c>
      <c r="AK35" s="27" t="e">
        <f ca="1">Berekeningen!AK106</f>
        <v>#REF!</v>
      </c>
      <c r="AL35" s="27" t="e">
        <f ca="1">Berekeningen!AL106</f>
        <v>#REF!</v>
      </c>
      <c r="AM35" s="27" t="e">
        <f ca="1">Berekeningen!AM106</f>
        <v>#REF!</v>
      </c>
      <c r="AN35" s="27" t="e">
        <f ca="1">Berekeningen!AN106</f>
        <v>#REF!</v>
      </c>
      <c r="AO35" s="27" t="e">
        <f ca="1">Berekeningen!AO106</f>
        <v>#REF!</v>
      </c>
      <c r="AP35" s="27" t="e">
        <f ca="1">Berekeningen!AP106</f>
        <v>#REF!</v>
      </c>
      <c r="AQ35" s="27" t="e">
        <f ca="1">Berekeningen!AQ106</f>
        <v>#REF!</v>
      </c>
      <c r="AR35" s="27" t="e">
        <f ca="1">Berekeningen!AR106</f>
        <v>#REF!</v>
      </c>
    </row>
    <row r="37" spans="2:44">
      <c r="B37" s="24" t="str">
        <f>Berekeningen!B108</f>
        <v>NW=BI-VpB</v>
      </c>
      <c r="C37" s="24" t="str">
        <f>Berekeningen!C108</f>
        <v>Netto Winst</v>
      </c>
      <c r="D37" s="24" t="str">
        <f>Berekeningen!D108</f>
        <v>k€</v>
      </c>
      <c r="E37" s="25" t="e">
        <f ca="1">Berekeningen!E108</f>
        <v>#REF!</v>
      </c>
      <c r="F37" s="25" t="e">
        <f ca="1">Berekeningen!F108</f>
        <v>#REF!</v>
      </c>
      <c r="G37" s="25" t="e">
        <f ca="1">Berekeningen!G108</f>
        <v>#REF!</v>
      </c>
      <c r="H37" s="25" t="e">
        <f ca="1">Berekeningen!H108</f>
        <v>#REF!</v>
      </c>
      <c r="I37" s="25" t="e">
        <f ca="1">Berekeningen!I108</f>
        <v>#REF!</v>
      </c>
      <c r="J37" s="25" t="e">
        <f ca="1">Berekeningen!J108</f>
        <v>#REF!</v>
      </c>
      <c r="K37" s="25" t="e">
        <f ca="1">Berekeningen!K108</f>
        <v>#REF!</v>
      </c>
      <c r="L37" s="25" t="e">
        <f ca="1">Berekeningen!L108</f>
        <v>#REF!</v>
      </c>
      <c r="M37" s="25" t="e">
        <f ca="1">Berekeningen!M108</f>
        <v>#REF!</v>
      </c>
      <c r="N37" s="25" t="e">
        <f ca="1">Berekeningen!N108</f>
        <v>#REF!</v>
      </c>
      <c r="O37" s="25" t="e">
        <f ca="1">Berekeningen!O108</f>
        <v>#REF!</v>
      </c>
      <c r="P37" s="25" t="e">
        <f ca="1">Berekeningen!P108</f>
        <v>#REF!</v>
      </c>
      <c r="Q37" s="25" t="e">
        <f ca="1">Berekeningen!Q108</f>
        <v>#REF!</v>
      </c>
      <c r="R37" s="25" t="e">
        <f ca="1">Berekeningen!R108</f>
        <v>#REF!</v>
      </c>
      <c r="S37" s="25" t="e">
        <f ca="1">Berekeningen!S108</f>
        <v>#REF!</v>
      </c>
      <c r="T37" s="25" t="e">
        <f ca="1">Berekeningen!T108</f>
        <v>#REF!</v>
      </c>
      <c r="U37" s="25" t="e">
        <f ca="1">Berekeningen!U108</f>
        <v>#REF!</v>
      </c>
      <c r="V37" s="25" t="e">
        <f ca="1">Berekeningen!V108</f>
        <v>#REF!</v>
      </c>
      <c r="W37" s="25" t="e">
        <f ca="1">Berekeningen!W108</f>
        <v>#REF!</v>
      </c>
      <c r="X37" s="25" t="e">
        <f ca="1">Berekeningen!X108</f>
        <v>#REF!</v>
      </c>
      <c r="Y37" s="25" t="e">
        <f ca="1">Berekeningen!Y108</f>
        <v>#REF!</v>
      </c>
      <c r="Z37" s="25" t="e">
        <f ca="1">Berekeningen!Z108</f>
        <v>#REF!</v>
      </c>
      <c r="AA37" s="25" t="e">
        <f ca="1">Berekeningen!AA108</f>
        <v>#REF!</v>
      </c>
      <c r="AB37" s="25" t="e">
        <f ca="1">Berekeningen!AB108</f>
        <v>#REF!</v>
      </c>
      <c r="AC37" s="25" t="e">
        <f ca="1">Berekeningen!AC108</f>
        <v>#REF!</v>
      </c>
      <c r="AD37" s="25" t="e">
        <f ca="1">Berekeningen!AD108</f>
        <v>#REF!</v>
      </c>
      <c r="AE37" s="25" t="e">
        <f ca="1">Berekeningen!AE108</f>
        <v>#REF!</v>
      </c>
      <c r="AF37" s="25" t="e">
        <f ca="1">Berekeningen!AF108</f>
        <v>#REF!</v>
      </c>
      <c r="AG37" s="25" t="e">
        <f ca="1">Berekeningen!AG108</f>
        <v>#REF!</v>
      </c>
      <c r="AH37" s="25" t="e">
        <f ca="1">Berekeningen!AH108</f>
        <v>#REF!</v>
      </c>
      <c r="AI37" s="25" t="e">
        <f ca="1">Berekeningen!AI108</f>
        <v>#REF!</v>
      </c>
      <c r="AJ37" s="25" t="e">
        <f ca="1">Berekeningen!AJ108</f>
        <v>#REF!</v>
      </c>
      <c r="AK37" s="25" t="e">
        <f ca="1">Berekeningen!AK108</f>
        <v>#REF!</v>
      </c>
      <c r="AL37" s="25" t="e">
        <f ca="1">Berekeningen!AL108</f>
        <v>#REF!</v>
      </c>
      <c r="AM37" s="25" t="e">
        <f ca="1">Berekeningen!AM108</f>
        <v>#REF!</v>
      </c>
      <c r="AN37" s="25" t="e">
        <f ca="1">Berekeningen!AN108</f>
        <v>#REF!</v>
      </c>
      <c r="AO37" s="25" t="e">
        <f ca="1">Berekeningen!AO108</f>
        <v>#REF!</v>
      </c>
      <c r="AP37" s="25" t="e">
        <f ca="1">Berekeningen!AP108</f>
        <v>#REF!</v>
      </c>
      <c r="AQ37" s="25" t="e">
        <f ca="1">Berekeningen!AQ108</f>
        <v>#REF!</v>
      </c>
      <c r="AR37" s="25" t="e">
        <f ca="1">Berekeningen!AR108</f>
        <v>#REF!</v>
      </c>
    </row>
    <row r="40" spans="2:44">
      <c r="B40" s="24" t="str">
        <f>Berekeningen!B111</f>
        <v>BCF = WnB + TAfs + Tre</v>
      </c>
      <c r="C40" s="24" t="str">
        <f>Berekeningen!C111</f>
        <v>Bruto cashflow na belasting exclusief rentelasten</v>
      </c>
      <c r="D40" s="24" t="str">
        <f>Berekeningen!D111</f>
        <v>k€</v>
      </c>
      <c r="E40" s="25" t="e">
        <f ca="1">Berekeningen!E111</f>
        <v>#REF!</v>
      </c>
      <c r="F40" s="25" t="e">
        <f ca="1">Berekeningen!F111</f>
        <v>#REF!</v>
      </c>
      <c r="G40" s="25" t="e">
        <f ca="1">Berekeningen!G111</f>
        <v>#REF!</v>
      </c>
      <c r="H40" s="25" t="e">
        <f ca="1">Berekeningen!H111</f>
        <v>#REF!</v>
      </c>
      <c r="I40" s="25" t="e">
        <f ca="1">Berekeningen!I111</f>
        <v>#REF!</v>
      </c>
      <c r="J40" s="25" t="e">
        <f ca="1">Berekeningen!J111</f>
        <v>#REF!</v>
      </c>
      <c r="K40" s="25" t="e">
        <f ca="1">Berekeningen!K111</f>
        <v>#REF!</v>
      </c>
      <c r="L40" s="25" t="e">
        <f ca="1">Berekeningen!L111</f>
        <v>#REF!</v>
      </c>
      <c r="M40" s="25" t="e">
        <f ca="1">Berekeningen!M111</f>
        <v>#REF!</v>
      </c>
      <c r="N40" s="25" t="e">
        <f ca="1">Berekeningen!N111</f>
        <v>#REF!</v>
      </c>
      <c r="O40" s="25" t="e">
        <f ca="1">Berekeningen!O111</f>
        <v>#REF!</v>
      </c>
      <c r="P40" s="25" t="e">
        <f ca="1">Berekeningen!P111</f>
        <v>#REF!</v>
      </c>
      <c r="Q40" s="25" t="e">
        <f ca="1">Berekeningen!Q111</f>
        <v>#REF!</v>
      </c>
      <c r="R40" s="25" t="e">
        <f ca="1">Berekeningen!R111</f>
        <v>#REF!</v>
      </c>
      <c r="S40" s="25" t="e">
        <f ca="1">Berekeningen!S111</f>
        <v>#REF!</v>
      </c>
      <c r="T40" s="25" t="e">
        <f ca="1">Berekeningen!T111</f>
        <v>#REF!</v>
      </c>
      <c r="U40" s="25" t="e">
        <f ca="1">Berekeningen!U111</f>
        <v>#REF!</v>
      </c>
      <c r="V40" s="25" t="e">
        <f ca="1">Berekeningen!V111</f>
        <v>#REF!</v>
      </c>
      <c r="W40" s="25" t="e">
        <f ca="1">Berekeningen!W111</f>
        <v>#REF!</v>
      </c>
      <c r="X40" s="25" t="e">
        <f ca="1">Berekeningen!X111</f>
        <v>#REF!</v>
      </c>
      <c r="Y40" s="25" t="e">
        <f ca="1">Berekeningen!Y111</f>
        <v>#REF!</v>
      </c>
      <c r="Z40" s="25" t="e">
        <f ca="1">Berekeningen!Z111</f>
        <v>#REF!</v>
      </c>
      <c r="AA40" s="25" t="e">
        <f ca="1">Berekeningen!AA111</f>
        <v>#REF!</v>
      </c>
      <c r="AB40" s="25" t="e">
        <f ca="1">Berekeningen!AB111</f>
        <v>#REF!</v>
      </c>
      <c r="AC40" s="25" t="e">
        <f ca="1">Berekeningen!AC111</f>
        <v>#REF!</v>
      </c>
      <c r="AD40" s="25" t="e">
        <f ca="1">Berekeningen!AD111</f>
        <v>#REF!</v>
      </c>
      <c r="AE40" s="25" t="e">
        <f ca="1">Berekeningen!AE111</f>
        <v>#REF!</v>
      </c>
      <c r="AF40" s="25" t="e">
        <f ca="1">Berekeningen!AF111</f>
        <v>#REF!</v>
      </c>
      <c r="AG40" s="25" t="e">
        <f ca="1">Berekeningen!AG111</f>
        <v>#REF!</v>
      </c>
      <c r="AH40" s="25" t="e">
        <f ca="1">Berekeningen!AH111</f>
        <v>#REF!</v>
      </c>
      <c r="AI40" s="25" t="e">
        <f ca="1">Berekeningen!AI111</f>
        <v>#REF!</v>
      </c>
      <c r="AJ40" s="25" t="e">
        <f ca="1">Berekeningen!AJ111</f>
        <v>#REF!</v>
      </c>
      <c r="AK40" s="25" t="e">
        <f ca="1">Berekeningen!AK111</f>
        <v>#REF!</v>
      </c>
      <c r="AL40" s="25" t="e">
        <f ca="1">Berekeningen!AL111</f>
        <v>#REF!</v>
      </c>
      <c r="AM40" s="25" t="e">
        <f ca="1">Berekeningen!AM111</f>
        <v>#REF!</v>
      </c>
      <c r="AN40" s="25" t="e">
        <f ca="1">Berekeningen!AN111</f>
        <v>#REF!</v>
      </c>
      <c r="AO40" s="25" t="e">
        <f ca="1">Berekeningen!AO111</f>
        <v>#REF!</v>
      </c>
      <c r="AP40" s="25" t="e">
        <f ca="1">Berekeningen!AP111</f>
        <v>#REF!</v>
      </c>
      <c r="AQ40" s="25" t="e">
        <f ca="1">Berekeningen!AQ111</f>
        <v>#REF!</v>
      </c>
      <c r="AR40" s="25" t="e">
        <f ca="1">Berekeningen!AR111</f>
        <v>#REF!</v>
      </c>
    </row>
    <row r="41" spans="2:44">
      <c r="C41" s="43" t="str">
        <f>Berekeningen!C112</f>
        <v>Projectrentabiliteit over exploitatie</v>
      </c>
      <c r="D41" s="44"/>
      <c r="E41" s="50" t="e">
        <f ca="1">Berekeningen!E112</f>
        <v>#VALUE!</v>
      </c>
    </row>
    <row r="43" spans="2:44" ht="25.5">
      <c r="B43" s="26" t="str">
        <f>Berekeningen!B115</f>
        <v>NCF = WnB + TAfs - TAfl</v>
      </c>
      <c r="C43" s="51" t="str">
        <f>Berekeningen!C115</f>
        <v>Netto cashflow voor eigen vermogen verschaffer na belasting en na financieringslasten</v>
      </c>
      <c r="D43" s="26" t="str">
        <f>Berekeningen!D115</f>
        <v>k€</v>
      </c>
      <c r="E43" s="27" t="e">
        <f ca="1">Berekeningen!E115</f>
        <v>#REF!</v>
      </c>
      <c r="F43" s="27" t="e">
        <f ca="1">Berekeningen!F115</f>
        <v>#REF!</v>
      </c>
      <c r="G43" s="27" t="e">
        <f ca="1">Berekeningen!G115</f>
        <v>#REF!</v>
      </c>
      <c r="H43" s="27" t="e">
        <f ca="1">Berekeningen!H115</f>
        <v>#REF!</v>
      </c>
      <c r="I43" s="27" t="e">
        <f ca="1">Berekeningen!I115</f>
        <v>#REF!</v>
      </c>
      <c r="J43" s="27" t="e">
        <f ca="1">Berekeningen!J115</f>
        <v>#REF!</v>
      </c>
      <c r="K43" s="27" t="e">
        <f ca="1">Berekeningen!K115</f>
        <v>#REF!</v>
      </c>
      <c r="L43" s="27" t="e">
        <f ca="1">Berekeningen!L115</f>
        <v>#REF!</v>
      </c>
      <c r="M43" s="27" t="e">
        <f ca="1">Berekeningen!M115</f>
        <v>#REF!</v>
      </c>
      <c r="N43" s="27" t="e">
        <f ca="1">Berekeningen!N115</f>
        <v>#REF!</v>
      </c>
      <c r="O43" s="27" t="e">
        <f ca="1">Berekeningen!O115</f>
        <v>#REF!</v>
      </c>
      <c r="P43" s="27" t="e">
        <f ca="1">Berekeningen!P115</f>
        <v>#REF!</v>
      </c>
      <c r="Q43" s="27" t="e">
        <f ca="1">Berekeningen!Q115</f>
        <v>#REF!</v>
      </c>
      <c r="R43" s="27" t="e">
        <f ca="1">Berekeningen!R115</f>
        <v>#REF!</v>
      </c>
      <c r="S43" s="27" t="e">
        <f ca="1">Berekeningen!S115</f>
        <v>#REF!</v>
      </c>
      <c r="T43" s="27" t="e">
        <f ca="1">Berekeningen!T115</f>
        <v>#REF!</v>
      </c>
      <c r="U43" s="27" t="e">
        <f ca="1">Berekeningen!U115</f>
        <v>#REF!</v>
      </c>
      <c r="V43" s="27" t="e">
        <f ca="1">Berekeningen!V115</f>
        <v>#REF!</v>
      </c>
      <c r="W43" s="27" t="e">
        <f ca="1">Berekeningen!W115</f>
        <v>#REF!</v>
      </c>
      <c r="X43" s="27" t="e">
        <f ca="1">Berekeningen!X115</f>
        <v>#REF!</v>
      </c>
      <c r="Y43" s="27" t="e">
        <f ca="1">Berekeningen!Y115</f>
        <v>#REF!</v>
      </c>
      <c r="Z43" s="27" t="e">
        <f ca="1">Berekeningen!Z115</f>
        <v>#REF!</v>
      </c>
      <c r="AA43" s="27" t="e">
        <f ca="1">Berekeningen!AA115</f>
        <v>#REF!</v>
      </c>
      <c r="AB43" s="27" t="e">
        <f ca="1">Berekeningen!AB115</f>
        <v>#REF!</v>
      </c>
      <c r="AC43" s="27" t="e">
        <f ca="1">Berekeningen!AC115</f>
        <v>#REF!</v>
      </c>
      <c r="AD43" s="27" t="e">
        <f ca="1">Berekeningen!AD115</f>
        <v>#REF!</v>
      </c>
      <c r="AE43" s="27" t="e">
        <f ca="1">Berekeningen!AE115</f>
        <v>#REF!</v>
      </c>
      <c r="AF43" s="27" t="e">
        <f ca="1">Berekeningen!AF115</f>
        <v>#REF!</v>
      </c>
      <c r="AG43" s="27" t="e">
        <f ca="1">Berekeningen!AG115</f>
        <v>#REF!</v>
      </c>
      <c r="AH43" s="27" t="e">
        <f ca="1">Berekeningen!AH115</f>
        <v>#REF!</v>
      </c>
      <c r="AI43" s="27" t="e">
        <f ca="1">Berekeningen!AI115</f>
        <v>#REF!</v>
      </c>
      <c r="AJ43" s="27" t="e">
        <f ca="1">Berekeningen!AJ115</f>
        <v>#REF!</v>
      </c>
      <c r="AK43" s="27" t="e">
        <f ca="1">Berekeningen!AK115</f>
        <v>#REF!</v>
      </c>
      <c r="AL43" s="27" t="e">
        <f ca="1">Berekeningen!AL115</f>
        <v>#REF!</v>
      </c>
      <c r="AM43" s="27" t="e">
        <f ca="1">Berekeningen!AM115</f>
        <v>#REF!</v>
      </c>
      <c r="AN43" s="27" t="e">
        <f ca="1">Berekeningen!AN115</f>
        <v>#REF!</v>
      </c>
      <c r="AO43" s="27" t="e">
        <f ca="1">Berekeningen!AO115</f>
        <v>#REF!</v>
      </c>
      <c r="AP43" s="27" t="e">
        <f ca="1">Berekeningen!AP115</f>
        <v>#REF!</v>
      </c>
      <c r="AQ43" s="27" t="e">
        <f ca="1">Berekeningen!AQ115</f>
        <v>#REF!</v>
      </c>
      <c r="AR43" s="27" t="e">
        <f ca="1">Berekeningen!AR115</f>
        <v>#REF!</v>
      </c>
    </row>
    <row r="44" spans="2:44">
      <c r="C44" s="43" t="str">
        <f>Berekeningen!C116</f>
        <v>Rendement EV over exploitatie</v>
      </c>
      <c r="D44" s="44"/>
      <c r="E44" s="50" t="str">
        <f>Berekeningen!E116</f>
        <v>geen EV</v>
      </c>
    </row>
    <row r="46" spans="2:44">
      <c r="B46" s="45" t="str">
        <f>Berekeningen!B118</f>
        <v>DCSR = BCF/FL</v>
      </c>
      <c r="C46" s="45" t="str">
        <f>Berekeningen!C118</f>
        <v>DSCR per jaar</v>
      </c>
      <c r="D46" s="24"/>
      <c r="E46" s="24"/>
      <c r="F46" s="52" t="str">
        <f>Berekeningen!F118</f>
        <v>n.v.t</v>
      </c>
      <c r="G46" s="52" t="str">
        <f>Berekeningen!G118</f>
        <v>n.v.t</v>
      </c>
      <c r="H46" s="52" t="str">
        <f>Berekeningen!H118</f>
        <v>n.v.t</v>
      </c>
      <c r="I46" s="52" t="str">
        <f>Berekeningen!I118</f>
        <v>n.v.t</v>
      </c>
      <c r="J46" s="52" t="str">
        <f>Berekeningen!J118</f>
        <v>n.v.t</v>
      </c>
      <c r="K46" s="52" t="str">
        <f>Berekeningen!K118</f>
        <v>n.v.t</v>
      </c>
      <c r="L46" s="52" t="str">
        <f>Berekeningen!L118</f>
        <v>n.v.t</v>
      </c>
      <c r="M46" s="52" t="str">
        <f>Berekeningen!M118</f>
        <v>n.v.t</v>
      </c>
      <c r="N46" s="52" t="str">
        <f>Berekeningen!N118</f>
        <v>n.v.t</v>
      </c>
      <c r="O46" s="52" t="str">
        <f>Berekeningen!O118</f>
        <v>n.v.t</v>
      </c>
      <c r="P46" s="52" t="str">
        <f>Berekeningen!P118</f>
        <v>n.v.t</v>
      </c>
      <c r="Q46" s="52" t="str">
        <f>Berekeningen!Q118</f>
        <v>n.v.t</v>
      </c>
      <c r="R46" s="52" t="str">
        <f>Berekeningen!R118</f>
        <v>n.v.t</v>
      </c>
      <c r="S46" s="52" t="str">
        <f>Berekeningen!S118</f>
        <v>n.v.t</v>
      </c>
      <c r="T46" s="52" t="str">
        <f>Berekeningen!T118</f>
        <v>n.v.t</v>
      </c>
      <c r="U46" s="52" t="str">
        <f>Berekeningen!U118</f>
        <v>n.v.t</v>
      </c>
      <c r="V46" s="52" t="str">
        <f>Berekeningen!V118</f>
        <v>n.v.t</v>
      </c>
      <c r="W46" s="52" t="str">
        <f>Berekeningen!W118</f>
        <v>n.v.t</v>
      </c>
      <c r="X46" s="52" t="str">
        <f>Berekeningen!X118</f>
        <v>n.v.t</v>
      </c>
      <c r="Y46" s="52" t="str">
        <f>Berekeningen!Y118</f>
        <v>n.v.t</v>
      </c>
      <c r="Z46" s="52" t="str">
        <f>Berekeningen!Z118</f>
        <v>n.v.t</v>
      </c>
      <c r="AA46" s="52" t="str">
        <f>Berekeningen!AA118</f>
        <v>n.v.t</v>
      </c>
      <c r="AB46" s="52" t="str">
        <f>Berekeningen!AB118</f>
        <v>n.v.t</v>
      </c>
      <c r="AC46" s="52" t="str">
        <f>Berekeningen!AC118</f>
        <v>n.v.t</v>
      </c>
      <c r="AD46" s="52" t="str">
        <f>Berekeningen!AD118</f>
        <v>n.v.t</v>
      </c>
      <c r="AE46" s="52" t="str">
        <f>Berekeningen!AE118</f>
        <v>n.v.t</v>
      </c>
      <c r="AF46" s="52" t="str">
        <f>Berekeningen!AF118</f>
        <v>n.v.t</v>
      </c>
      <c r="AG46" s="52" t="str">
        <f>Berekeningen!AG118</f>
        <v>n.v.t</v>
      </c>
      <c r="AH46" s="52" t="str">
        <f>Berekeningen!AH118</f>
        <v>n.v.t</v>
      </c>
      <c r="AI46" s="52" t="str">
        <f>Berekeningen!AI118</f>
        <v>n.v.t</v>
      </c>
      <c r="AJ46" s="52" t="str">
        <f>Berekeningen!AJ118</f>
        <v>n.v.t</v>
      </c>
      <c r="AK46" s="52" t="str">
        <f>Berekeningen!AK118</f>
        <v>n.v.t</v>
      </c>
      <c r="AL46" s="52" t="str">
        <f>Berekeningen!AL118</f>
        <v>n.v.t</v>
      </c>
      <c r="AM46" s="52" t="str">
        <f>Berekeningen!AM118</f>
        <v>n.v.t</v>
      </c>
      <c r="AN46" s="52" t="str">
        <f>Berekeningen!AN118</f>
        <v>n.v.t</v>
      </c>
      <c r="AO46" s="52" t="str">
        <f>Berekeningen!AO118</f>
        <v>n.v.t</v>
      </c>
      <c r="AP46" s="52" t="str">
        <f>Berekeningen!AP118</f>
        <v>n.v.t</v>
      </c>
      <c r="AQ46" s="52" t="str">
        <f>Berekeningen!AQ118</f>
        <v>n.v.t</v>
      </c>
      <c r="AR46" s="52" t="str">
        <f>Berekeningen!AR118</f>
        <v>n.v.t</v>
      </c>
    </row>
    <row r="47" spans="2:44">
      <c r="C47" s="43" t="str">
        <f>Berekeningen!C119</f>
        <v>DSCR totaal</v>
      </c>
      <c r="D47" s="47"/>
      <c r="E47" s="53" t="e">
        <f ca="1">Berekeningen!E119</f>
        <v>#REF!</v>
      </c>
    </row>
  </sheetData>
  <sheetProtection algorithmName="SHA-512" hashValue="NHlXc7oEPLjLLFRTglPVxC2W3knL2Bxwhba1oMQYLPp/qhuzGn6HTLFTrmQxQmPWG2uCtushVqEB0j5zJQoEDQ==" saltValue="2dlAHgapVTcnsxs/ugZp+A==" spinCount="100000" sheet="1" objects="1" scenarios="1"/>
  <mergeCells count="2">
    <mergeCell ref="B1:C1"/>
    <mergeCell ref="B2:D2"/>
  </mergeCells>
  <pageMargins left="0.23622047244094491" right="0.23622047244094491" top="0.74803149606299213" bottom="0.74803149606299213" header="0.11811023622047245" footer="0.11811023622047245"/>
  <pageSetup paperSize="8" scale="57" pageOrder="overThenDown" orientation="landscape" r:id="rId1"/>
  <headerFooter>
    <oddHeader>&amp;L&amp;10Windenergie Op Zee&amp;C&amp;10RVO.nl&amp;R&amp;10Exploitatieberekening
Resultaten</oddHeader>
    <oddFooter>&amp;L&amp;8&amp;F &amp;R&amp;8&amp;P van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B1:AP67"/>
  <sheetViews>
    <sheetView showGridLines="0" workbookViewId="0">
      <selection activeCell="D12" sqref="D12"/>
    </sheetView>
  </sheetViews>
  <sheetFormatPr defaultColWidth="8.85546875" defaultRowHeight="12.75"/>
  <cols>
    <col min="1" max="1" width="8.85546875" style="1"/>
    <col min="2" max="2" width="21" style="1" bestFit="1" customWidth="1"/>
    <col min="3" max="3" width="11.42578125" style="1" customWidth="1"/>
    <col min="4" max="4" width="10.7109375" style="1" customWidth="1"/>
    <col min="5" max="6" width="8.85546875" style="1"/>
    <col min="7" max="7" width="10.42578125" style="1" bestFit="1" customWidth="1"/>
    <col min="8" max="15" width="8.85546875" style="1"/>
    <col min="16" max="42" width="10" style="1" bestFit="1" customWidth="1"/>
    <col min="43" max="16384" width="8.85546875" style="1"/>
  </cols>
  <sheetData>
    <row r="1" spans="2:42">
      <c r="E1" s="61"/>
    </row>
    <row r="2" spans="2:42" hidden="1">
      <c r="B2" s="1" t="s">
        <v>363</v>
      </c>
      <c r="C2" s="198" t="s">
        <v>364</v>
      </c>
      <c r="D2" s="199"/>
      <c r="E2" s="199"/>
      <c r="F2" s="199"/>
      <c r="G2" s="199"/>
      <c r="H2" s="199"/>
      <c r="I2" s="199"/>
      <c r="J2" s="199"/>
      <c r="K2" s="199"/>
      <c r="L2" s="199"/>
      <c r="M2" s="199"/>
      <c r="N2" s="199"/>
      <c r="O2" s="199"/>
      <c r="P2" s="199"/>
      <c r="Q2" s="199"/>
      <c r="R2" s="199"/>
      <c r="S2" s="199"/>
      <c r="T2" s="199"/>
      <c r="U2" s="199"/>
      <c r="V2" s="199"/>
      <c r="W2" s="199"/>
      <c r="X2" s="199"/>
      <c r="Y2" s="200"/>
    </row>
    <row r="3" spans="2:42" hidden="1">
      <c r="B3" s="76" t="s">
        <v>365</v>
      </c>
      <c r="C3" s="201">
        <v>1</v>
      </c>
      <c r="D3" s="202">
        <v>2</v>
      </c>
      <c r="E3" s="202">
        <v>3</v>
      </c>
      <c r="F3" s="202">
        <v>4</v>
      </c>
      <c r="G3" s="202">
        <v>5</v>
      </c>
      <c r="H3" s="202">
        <v>6</v>
      </c>
      <c r="I3" s="202">
        <v>7</v>
      </c>
      <c r="J3" s="202">
        <v>8</v>
      </c>
      <c r="K3" s="202">
        <v>9</v>
      </c>
      <c r="L3" s="202">
        <v>10</v>
      </c>
      <c r="M3" s="202">
        <v>11</v>
      </c>
      <c r="N3" s="202">
        <v>12</v>
      </c>
      <c r="O3" s="202">
        <v>13</v>
      </c>
      <c r="P3" s="202">
        <v>14</v>
      </c>
      <c r="Q3" s="202">
        <v>15</v>
      </c>
      <c r="R3" s="202">
        <v>16</v>
      </c>
      <c r="S3" s="202">
        <v>17</v>
      </c>
      <c r="T3" s="202">
        <v>18</v>
      </c>
      <c r="U3" s="202">
        <v>19</v>
      </c>
      <c r="V3" s="202">
        <v>20</v>
      </c>
      <c r="W3" s="202">
        <v>21</v>
      </c>
      <c r="X3" s="202">
        <v>22</v>
      </c>
      <c r="Y3" s="203">
        <v>23</v>
      </c>
    </row>
    <row r="4" spans="2:42" hidden="1">
      <c r="B4" s="76" t="s">
        <v>80</v>
      </c>
      <c r="C4" s="204">
        <v>2020</v>
      </c>
      <c r="D4" s="205">
        <v>2021</v>
      </c>
      <c r="E4" s="205">
        <v>2022</v>
      </c>
      <c r="F4" s="205">
        <v>2023</v>
      </c>
      <c r="G4" s="205">
        <v>2024</v>
      </c>
      <c r="H4" s="205">
        <v>2025</v>
      </c>
      <c r="I4" s="205">
        <v>2026</v>
      </c>
      <c r="J4" s="205">
        <v>2027</v>
      </c>
      <c r="K4" s="205">
        <v>2028</v>
      </c>
      <c r="L4" s="205">
        <v>2029</v>
      </c>
      <c r="M4" s="205">
        <v>2030</v>
      </c>
      <c r="N4" s="205">
        <v>2031</v>
      </c>
      <c r="O4" s="205">
        <v>2032</v>
      </c>
      <c r="P4" s="205">
        <v>2033</v>
      </c>
      <c r="Q4" s="205">
        <v>2034</v>
      </c>
      <c r="R4" s="205">
        <v>2035</v>
      </c>
      <c r="S4" s="205">
        <v>2036</v>
      </c>
      <c r="T4" s="205">
        <v>2037</v>
      </c>
      <c r="U4" s="205">
        <v>2038</v>
      </c>
      <c r="V4" s="205">
        <v>2039</v>
      </c>
      <c r="W4" s="205">
        <v>2040</v>
      </c>
      <c r="X4" s="205">
        <v>2041</v>
      </c>
      <c r="Y4" s="206">
        <v>2042</v>
      </c>
      <c r="Z4" s="207">
        <v>2043</v>
      </c>
      <c r="AA4" s="208">
        <v>2044</v>
      </c>
      <c r="AB4" s="207">
        <v>2045</v>
      </c>
      <c r="AC4" s="208">
        <v>2046</v>
      </c>
      <c r="AD4" s="207">
        <v>2047</v>
      </c>
      <c r="AE4" s="208">
        <v>2048</v>
      </c>
      <c r="AF4" s="207">
        <v>2049</v>
      </c>
      <c r="AG4" s="208">
        <v>2050</v>
      </c>
    </row>
    <row r="5" spans="2:42" hidden="1">
      <c r="B5" s="76" t="s">
        <v>366</v>
      </c>
      <c r="C5" s="209">
        <v>37.240653487120959</v>
      </c>
      <c r="D5" s="210">
        <v>35.123222751811383</v>
      </c>
      <c r="E5" s="210">
        <v>38.659281495456781</v>
      </c>
      <c r="F5" s="210">
        <v>41.17962773251854</v>
      </c>
      <c r="G5" s="210">
        <v>42.960204374549519</v>
      </c>
      <c r="H5" s="210">
        <v>46.153548797129801</v>
      </c>
      <c r="I5" s="210">
        <v>46.452817013578773</v>
      </c>
      <c r="J5" s="210">
        <v>46.277164039949334</v>
      </c>
      <c r="K5" s="210">
        <v>46.128256185133651</v>
      </c>
      <c r="L5" s="210">
        <v>45.608839141607525</v>
      </c>
      <c r="M5" s="210">
        <v>46.564292112561091</v>
      </c>
      <c r="N5" s="210">
        <v>46.564292112561091</v>
      </c>
      <c r="O5" s="210">
        <v>46.564292112561091</v>
      </c>
      <c r="P5" s="210">
        <v>46.564292112561091</v>
      </c>
      <c r="Q5" s="210">
        <v>46.564292112561091</v>
      </c>
      <c r="R5" s="210">
        <v>46.564292112561091</v>
      </c>
      <c r="S5" s="210">
        <v>46.564292112561091</v>
      </c>
      <c r="T5" s="210">
        <v>46.564292112561091</v>
      </c>
      <c r="U5" s="210">
        <v>46.564292112561091</v>
      </c>
      <c r="V5" s="210">
        <v>46.564292112561091</v>
      </c>
      <c r="W5" s="210">
        <v>46.564292112561091</v>
      </c>
      <c r="X5" s="210">
        <v>46.564292112561091</v>
      </c>
      <c r="Y5" s="211">
        <v>46.564292112561091</v>
      </c>
    </row>
    <row r="6" spans="2:42" hidden="1">
      <c r="B6" s="76" t="s">
        <v>367</v>
      </c>
      <c r="C6" s="212">
        <v>37.79926328942777</v>
      </c>
      <c r="D6" s="213">
        <v>36.184822159484874</v>
      </c>
      <c r="E6" s="213">
        <v>40.425174652836802</v>
      </c>
      <c r="F6" s="213">
        <v>43.706555903601569</v>
      </c>
      <c r="G6" s="213">
        <v>46.280340976305716</v>
      </c>
      <c r="H6" s="213">
        <v>50.466287039269503</v>
      </c>
      <c r="I6" s="213">
        <v>51.555422652477617</v>
      </c>
      <c r="J6" s="213">
        <v>52.130882219657792</v>
      </c>
      <c r="K6" s="213">
        <v>52.742585704498943</v>
      </c>
      <c r="L6" s="213">
        <v>52.930919805840489</v>
      </c>
      <c r="M6" s="213">
        <v>54.850358414799011</v>
      </c>
      <c r="N6" s="213">
        <v>55.673113791020995</v>
      </c>
      <c r="O6" s="213">
        <v>56.50821049788631</v>
      </c>
      <c r="P6" s="213">
        <v>57.355833655354601</v>
      </c>
      <c r="Q6" s="213">
        <v>58.216171160184913</v>
      </c>
      <c r="R6" s="213">
        <v>59.089413727587676</v>
      </c>
      <c r="S6" s="213">
        <v>59.975754933501484</v>
      </c>
      <c r="T6" s="213">
        <v>60.875391257503999</v>
      </c>
      <c r="U6" s="213">
        <v>61.788522126366551</v>
      </c>
      <c r="V6" s="213">
        <v>62.715349958262046</v>
      </c>
      <c r="W6" s="213">
        <v>63.656080207635966</v>
      </c>
      <c r="X6" s="213">
        <v>64.610921410750507</v>
      </c>
      <c r="Y6" s="214">
        <v>65.580085231911752</v>
      </c>
      <c r="Z6" s="215">
        <f>Y6*1.015</f>
        <v>66.563786510390429</v>
      </c>
      <c r="AA6" s="215">
        <f t="shared" ref="AA6:AG6" si="0">Z6*1.015</f>
        <v>67.562243308046277</v>
      </c>
      <c r="AB6" s="215">
        <f t="shared" si="0"/>
        <v>68.575676957666971</v>
      </c>
      <c r="AC6" s="215">
        <f t="shared" si="0"/>
        <v>69.604312112031963</v>
      </c>
      <c r="AD6" s="215">
        <f t="shared" si="0"/>
        <v>70.64837679371243</v>
      </c>
      <c r="AE6" s="215">
        <f t="shared" si="0"/>
        <v>71.70810244561811</v>
      </c>
      <c r="AF6" s="215">
        <f t="shared" si="0"/>
        <v>72.783723982302376</v>
      </c>
      <c r="AG6" s="215">
        <f t="shared" si="0"/>
        <v>73.87547984203691</v>
      </c>
    </row>
    <row r="7" spans="2:42">
      <c r="E7" s="61"/>
      <c r="L7" s="216"/>
      <c r="M7" s="217"/>
      <c r="N7" s="23"/>
      <c r="O7" s="218"/>
    </row>
    <row r="8" spans="2:42">
      <c r="E8" s="61"/>
      <c r="L8" s="216"/>
      <c r="M8" s="217"/>
      <c r="N8" s="23"/>
      <c r="O8" s="218"/>
    </row>
    <row r="9" spans="2:42" ht="15">
      <c r="B9" s="1" t="s">
        <v>368</v>
      </c>
      <c r="C9" s="318" t="s">
        <v>364</v>
      </c>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20"/>
      <c r="AN9" s="320"/>
      <c r="AO9" s="320"/>
      <c r="AP9" s="320"/>
    </row>
    <row r="10" spans="2:42">
      <c r="B10" s="76" t="s">
        <v>365</v>
      </c>
      <c r="C10" s="227">
        <v>1</v>
      </c>
      <c r="D10" s="228">
        <v>2</v>
      </c>
      <c r="E10" s="228">
        <v>3</v>
      </c>
      <c r="F10" s="228">
        <v>4</v>
      </c>
      <c r="G10" s="228">
        <v>5</v>
      </c>
      <c r="H10" s="228">
        <v>6</v>
      </c>
      <c r="I10" s="228">
        <v>7</v>
      </c>
      <c r="J10" s="228">
        <v>8</v>
      </c>
      <c r="K10" s="228">
        <v>9</v>
      </c>
      <c r="L10" s="228">
        <v>10</v>
      </c>
      <c r="M10" s="228">
        <v>11</v>
      </c>
      <c r="N10" s="228">
        <v>12</v>
      </c>
      <c r="O10" s="228">
        <v>13</v>
      </c>
      <c r="P10" s="228">
        <v>14</v>
      </c>
      <c r="Q10" s="228">
        <v>15</v>
      </c>
      <c r="R10" s="228">
        <v>16</v>
      </c>
      <c r="S10" s="228">
        <v>17</v>
      </c>
      <c r="T10" s="228">
        <v>18</v>
      </c>
      <c r="U10" s="228">
        <v>19</v>
      </c>
      <c r="V10" s="228">
        <v>20</v>
      </c>
      <c r="W10" s="228">
        <v>21</v>
      </c>
      <c r="X10" s="228">
        <v>22</v>
      </c>
      <c r="Y10" s="228">
        <v>23</v>
      </c>
      <c r="Z10" s="228">
        <v>24</v>
      </c>
      <c r="AA10" s="228">
        <v>25</v>
      </c>
      <c r="AB10" s="228">
        <v>26</v>
      </c>
      <c r="AC10" s="228">
        <v>27</v>
      </c>
      <c r="AD10" s="228">
        <v>28</v>
      </c>
      <c r="AE10" s="228">
        <v>29</v>
      </c>
      <c r="AF10" s="228">
        <v>30</v>
      </c>
      <c r="AG10" s="228">
        <v>31</v>
      </c>
      <c r="AH10" s="228">
        <v>32</v>
      </c>
      <c r="AI10" s="228">
        <v>33</v>
      </c>
      <c r="AJ10" s="228">
        <v>34</v>
      </c>
      <c r="AK10" s="228">
        <v>35</v>
      </c>
      <c r="AL10" s="229">
        <v>36</v>
      </c>
      <c r="AM10" s="228">
        <v>37</v>
      </c>
      <c r="AN10" s="229">
        <v>38</v>
      </c>
      <c r="AO10" s="228">
        <v>39</v>
      </c>
      <c r="AP10" s="229">
        <v>40</v>
      </c>
    </row>
    <row r="11" spans="2:42">
      <c r="B11" s="76" t="s">
        <v>80</v>
      </c>
      <c r="C11" s="230">
        <v>2026</v>
      </c>
      <c r="D11" s="231">
        <v>2027</v>
      </c>
      <c r="E11" s="230">
        <v>2028</v>
      </c>
      <c r="F11" s="231">
        <v>2029</v>
      </c>
      <c r="G11" s="230">
        <v>2030</v>
      </c>
      <c r="H11" s="231">
        <v>2031</v>
      </c>
      <c r="I11" s="230">
        <v>2032</v>
      </c>
      <c r="J11" s="231">
        <v>2033</v>
      </c>
      <c r="K11" s="230">
        <v>2034</v>
      </c>
      <c r="L11" s="231">
        <v>2035</v>
      </c>
      <c r="M11" s="230">
        <v>2036</v>
      </c>
      <c r="N11" s="231">
        <v>2037</v>
      </c>
      <c r="O11" s="230">
        <v>2038</v>
      </c>
      <c r="P11" s="231">
        <v>2039</v>
      </c>
      <c r="Q11" s="230">
        <v>2040</v>
      </c>
      <c r="R11" s="231">
        <v>2041</v>
      </c>
      <c r="S11" s="230">
        <v>2042</v>
      </c>
      <c r="T11" s="231">
        <v>2043</v>
      </c>
      <c r="U11" s="230">
        <v>2044</v>
      </c>
      <c r="V11" s="231">
        <v>2045</v>
      </c>
      <c r="W11" s="230">
        <v>2046</v>
      </c>
      <c r="X11" s="231">
        <v>2047</v>
      </c>
      <c r="Y11" s="230">
        <v>2048</v>
      </c>
      <c r="Z11" s="231">
        <v>2049</v>
      </c>
      <c r="AA11" s="230">
        <v>2050</v>
      </c>
      <c r="AB11" s="231">
        <v>2051</v>
      </c>
      <c r="AC11" s="230">
        <v>2052</v>
      </c>
      <c r="AD11" s="231">
        <v>2053</v>
      </c>
      <c r="AE11" s="230">
        <v>2054</v>
      </c>
      <c r="AF11" s="231">
        <v>2055</v>
      </c>
      <c r="AG11" s="230">
        <v>2056</v>
      </c>
      <c r="AH11" s="231">
        <v>2057</v>
      </c>
      <c r="AI11" s="230">
        <v>2058</v>
      </c>
      <c r="AJ11" s="231">
        <v>2059</v>
      </c>
      <c r="AK11" s="230">
        <v>2060</v>
      </c>
      <c r="AL11" s="231">
        <v>2061</v>
      </c>
      <c r="AM11" s="230">
        <v>2062</v>
      </c>
      <c r="AN11" s="231">
        <v>2063</v>
      </c>
      <c r="AO11" s="230">
        <v>2064</v>
      </c>
      <c r="AP11" s="231">
        <v>2065</v>
      </c>
    </row>
    <row r="12" spans="2:42">
      <c r="B12" s="76" t="s">
        <v>369</v>
      </c>
      <c r="C12" s="224">
        <v>66.010870764012139</v>
      </c>
      <c r="D12" s="225">
        <v>65.69381227348201</v>
      </c>
      <c r="E12" s="225">
        <v>66.299770890457154</v>
      </c>
      <c r="F12" s="225">
        <v>62.532195061665533</v>
      </c>
      <c r="G12" s="225">
        <v>63.147577372455643</v>
      </c>
      <c r="H12" s="225">
        <v>62.911572541179446</v>
      </c>
      <c r="I12" s="225">
        <v>61.366589318331307</v>
      </c>
      <c r="J12" s="225">
        <v>61.401972691833365</v>
      </c>
      <c r="K12" s="225">
        <v>62.073318876280297</v>
      </c>
      <c r="L12" s="225">
        <v>62.600100371192447</v>
      </c>
      <c r="M12" s="225">
        <v>62.978459100763729</v>
      </c>
      <c r="N12" s="225">
        <v>64.872741354623656</v>
      </c>
      <c r="O12" s="225">
        <v>64.770488416749998</v>
      </c>
      <c r="P12" s="225">
        <v>63.696142962234745</v>
      </c>
      <c r="Q12" s="225">
        <v>64.970065821479452</v>
      </c>
      <c r="R12" s="225">
        <v>66.269467137909061</v>
      </c>
      <c r="S12" s="225">
        <v>67.594856480667218</v>
      </c>
      <c r="T12" s="225">
        <v>68.946753610280581</v>
      </c>
      <c r="U12" s="225">
        <v>70.325688682486188</v>
      </c>
      <c r="V12" s="225">
        <v>71.732202456135909</v>
      </c>
      <c r="W12" s="225">
        <v>73.166846505258633</v>
      </c>
      <c r="X12" s="225">
        <v>74.630183435363776</v>
      </c>
      <c r="Y12" s="225">
        <v>76.122787104071065</v>
      </c>
      <c r="Z12" s="225">
        <v>77.645242846152485</v>
      </c>
      <c r="AA12" s="225">
        <v>79.198147703075549</v>
      </c>
      <c r="AB12" s="225">
        <v>80.782110657137025</v>
      </c>
      <c r="AC12" s="225">
        <v>82.397752870279803</v>
      </c>
      <c r="AD12" s="225">
        <v>84.045707927685385</v>
      </c>
      <c r="AE12" s="225">
        <v>85.726622086239104</v>
      </c>
      <c r="AF12" s="225">
        <v>87.44115452796386</v>
      </c>
      <c r="AG12" s="225">
        <v>89.189977618523159</v>
      </c>
      <c r="AH12" s="225">
        <v>90.973777170893626</v>
      </c>
      <c r="AI12" s="225">
        <v>92.793252714311492</v>
      </c>
      <c r="AJ12" s="225">
        <v>94.649117768597719</v>
      </c>
      <c r="AK12" s="225">
        <v>96.542100123969661</v>
      </c>
      <c r="AL12" s="226">
        <v>98.47294212644907</v>
      </c>
      <c r="AM12" s="225">
        <v>100.44240096897806</v>
      </c>
      <c r="AN12" s="226">
        <v>102.45124898835759</v>
      </c>
      <c r="AO12" s="225">
        <v>104.50027396812474</v>
      </c>
      <c r="AP12" s="226">
        <v>106.59027944748725</v>
      </c>
    </row>
    <row r="13" spans="2:42">
      <c r="B13" s="76"/>
      <c r="E13" s="61"/>
      <c r="F13" s="61"/>
      <c r="L13" s="216"/>
      <c r="M13" s="217"/>
      <c r="N13" s="23"/>
      <c r="O13" s="218"/>
    </row>
    <row r="14" spans="2:42">
      <c r="E14" s="61"/>
      <c r="F14" s="61"/>
      <c r="L14" s="216"/>
      <c r="M14" s="217"/>
      <c r="N14" s="23"/>
      <c r="O14" s="218"/>
    </row>
    <row r="15" spans="2:42" ht="12.75" customHeight="1">
      <c r="B15" s="321" t="s">
        <v>370</v>
      </c>
      <c r="C15" s="322"/>
      <c r="D15" s="322"/>
      <c r="E15" s="322"/>
      <c r="F15" s="322"/>
      <c r="G15" s="322"/>
      <c r="H15" s="322"/>
      <c r="I15" s="322"/>
      <c r="J15" s="323"/>
      <c r="K15" s="223"/>
      <c r="L15" s="223"/>
      <c r="M15" s="217"/>
      <c r="N15" s="23"/>
      <c r="O15" s="218"/>
    </row>
    <row r="16" spans="2:42" ht="12.75" customHeight="1">
      <c r="B16" s="324"/>
      <c r="C16" s="325"/>
      <c r="D16" s="325"/>
      <c r="E16" s="325"/>
      <c r="F16" s="325"/>
      <c r="G16" s="325"/>
      <c r="H16" s="325"/>
      <c r="I16" s="325"/>
      <c r="J16" s="326"/>
      <c r="K16" s="223"/>
      <c r="L16" s="223"/>
      <c r="M16" s="217"/>
      <c r="N16" s="23"/>
      <c r="O16" s="218"/>
    </row>
    <row r="17" spans="2:30" ht="12.75" customHeight="1">
      <c r="B17" s="324"/>
      <c r="C17" s="325"/>
      <c r="D17" s="325"/>
      <c r="E17" s="325"/>
      <c r="F17" s="325"/>
      <c r="G17" s="325"/>
      <c r="H17" s="325"/>
      <c r="I17" s="325"/>
      <c r="J17" s="326"/>
      <c r="K17" s="223"/>
      <c r="L17" s="223"/>
      <c r="M17" s="217"/>
      <c r="N17" s="23"/>
      <c r="O17" s="218"/>
    </row>
    <row r="18" spans="2:30" ht="12.75" customHeight="1">
      <c r="B18" s="324"/>
      <c r="C18" s="325"/>
      <c r="D18" s="325"/>
      <c r="E18" s="325"/>
      <c r="F18" s="325"/>
      <c r="G18" s="325"/>
      <c r="H18" s="325"/>
      <c r="I18" s="325"/>
      <c r="J18" s="326"/>
      <c r="K18" s="223"/>
      <c r="L18" s="223"/>
      <c r="M18" s="217"/>
      <c r="N18" s="23"/>
      <c r="O18" s="218"/>
    </row>
    <row r="19" spans="2:30" ht="12.75" customHeight="1">
      <c r="B19" s="324"/>
      <c r="C19" s="325"/>
      <c r="D19" s="325"/>
      <c r="E19" s="325"/>
      <c r="F19" s="325"/>
      <c r="G19" s="325"/>
      <c r="H19" s="325"/>
      <c r="I19" s="325"/>
      <c r="J19" s="326"/>
      <c r="K19" s="223"/>
      <c r="L19" s="223"/>
      <c r="M19" s="217"/>
      <c r="N19" s="23"/>
      <c r="O19" s="218"/>
    </row>
    <row r="20" spans="2:30" ht="12.75" customHeight="1">
      <c r="B20" s="324"/>
      <c r="C20" s="325"/>
      <c r="D20" s="325"/>
      <c r="E20" s="325"/>
      <c r="F20" s="325"/>
      <c r="G20" s="325"/>
      <c r="H20" s="325"/>
      <c r="I20" s="325"/>
      <c r="J20" s="326"/>
      <c r="K20" s="223"/>
      <c r="L20" s="223"/>
      <c r="M20" s="217"/>
      <c r="N20" s="23"/>
      <c r="O20" s="218"/>
    </row>
    <row r="21" spans="2:30" ht="12.75" customHeight="1">
      <c r="B21" s="327"/>
      <c r="C21" s="328"/>
      <c r="D21" s="328"/>
      <c r="E21" s="328"/>
      <c r="F21" s="328"/>
      <c r="G21" s="328"/>
      <c r="H21" s="328"/>
      <c r="I21" s="328"/>
      <c r="J21" s="329"/>
      <c r="K21" s="223"/>
      <c r="L21" s="223"/>
      <c r="M21" s="217"/>
      <c r="N21" s="23"/>
      <c r="O21" s="218"/>
    </row>
    <row r="22" spans="2:30" ht="12.75" customHeight="1">
      <c r="B22" s="253"/>
      <c r="C22" s="253"/>
      <c r="D22" s="253"/>
      <c r="E22" s="253"/>
      <c r="F22" s="253"/>
      <c r="G22" s="253"/>
      <c r="H22" s="253"/>
      <c r="I22" s="253"/>
      <c r="J22" s="253"/>
      <c r="K22" s="223"/>
      <c r="L22" s="223"/>
      <c r="M22" s="217"/>
      <c r="N22" s="23"/>
      <c r="O22" s="218"/>
    </row>
    <row r="23" spans="2:30" ht="12.75" customHeight="1">
      <c r="B23" s="253"/>
      <c r="C23" s="253"/>
      <c r="D23" s="253"/>
      <c r="E23" s="253"/>
      <c r="F23" s="253"/>
      <c r="G23" s="253"/>
      <c r="H23" s="253"/>
      <c r="I23" s="253"/>
      <c r="J23" s="253"/>
      <c r="K23" s="223"/>
      <c r="L23" s="223"/>
      <c r="M23" s="217"/>
      <c r="N23" s="23"/>
      <c r="O23" s="218"/>
    </row>
    <row r="24" spans="2:30" ht="12.75" customHeight="1">
      <c r="B24" s="253"/>
      <c r="C24" s="253"/>
      <c r="D24" s="253"/>
      <c r="E24" s="253"/>
      <c r="F24" s="253"/>
      <c r="G24" s="253"/>
      <c r="H24" s="253"/>
      <c r="I24" s="253"/>
      <c r="J24" s="253"/>
      <c r="K24" s="223"/>
      <c r="L24" s="223"/>
      <c r="M24" s="217"/>
      <c r="N24" s="23"/>
      <c r="O24" s="218"/>
    </row>
    <row r="25" spans="2:30" ht="12.75" customHeight="1">
      <c r="B25" s="253"/>
      <c r="C25" s="253"/>
      <c r="D25" s="253"/>
      <c r="E25" s="253"/>
      <c r="F25" s="253"/>
      <c r="G25" s="253"/>
      <c r="H25" s="253"/>
      <c r="I25" s="253"/>
      <c r="J25" s="253"/>
      <c r="L25" s="216"/>
      <c r="M25" s="217"/>
      <c r="N25" s="23"/>
      <c r="O25" s="218"/>
    </row>
    <row r="26" spans="2:30" ht="12.75" customHeight="1">
      <c r="B26" s="253"/>
      <c r="C26" s="253"/>
      <c r="D26" s="253"/>
      <c r="E26" s="253"/>
      <c r="F26" s="253"/>
      <c r="G26" s="253"/>
      <c r="H26" s="253"/>
      <c r="I26" s="253"/>
      <c r="J26" s="253"/>
      <c r="L26" s="216"/>
      <c r="M26" s="217"/>
      <c r="N26" s="23"/>
      <c r="O26" s="218"/>
    </row>
    <row r="27" spans="2:30" ht="12.75" customHeight="1">
      <c r="B27" s="253"/>
      <c r="C27" s="253"/>
      <c r="D27" s="253"/>
      <c r="E27" s="253"/>
      <c r="F27" s="253"/>
      <c r="G27" s="253"/>
      <c r="H27" s="253"/>
      <c r="I27" s="253"/>
      <c r="J27" s="253"/>
      <c r="L27" s="216"/>
      <c r="M27" s="217"/>
      <c r="N27" s="23"/>
      <c r="O27" s="218"/>
      <c r="AD27" s="251"/>
    </row>
    <row r="28" spans="2:30" ht="12.75" customHeight="1">
      <c r="B28" s="253"/>
      <c r="C28" s="253"/>
      <c r="D28" s="253"/>
      <c r="E28" s="253"/>
      <c r="F28" s="253"/>
      <c r="G28" s="253"/>
      <c r="H28" s="253"/>
      <c r="I28" s="253"/>
      <c r="J28" s="253"/>
      <c r="L28" s="216"/>
      <c r="M28" s="217"/>
      <c r="N28" s="23"/>
      <c r="O28" s="218"/>
    </row>
    <row r="29" spans="2:30" ht="12.75" customHeight="1">
      <c r="B29" s="253"/>
      <c r="C29" s="253"/>
      <c r="D29" s="253"/>
      <c r="E29" s="253"/>
      <c r="F29" s="253"/>
      <c r="G29" s="253"/>
      <c r="H29" s="253"/>
      <c r="I29" s="253"/>
      <c r="J29" s="253"/>
    </row>
    <row r="30" spans="2:30" ht="12.75" customHeight="1">
      <c r="B30" s="253"/>
      <c r="C30" s="253"/>
      <c r="D30" s="253"/>
      <c r="E30" s="253"/>
      <c r="F30" s="253"/>
      <c r="G30" s="253"/>
      <c r="H30" s="253"/>
      <c r="I30" s="253"/>
      <c r="J30" s="253"/>
    </row>
    <row r="31" spans="2:30" ht="12.75" customHeight="1">
      <c r="B31" s="223"/>
      <c r="C31" s="223"/>
      <c r="D31" s="223"/>
      <c r="E31" s="223"/>
      <c r="F31" s="223"/>
      <c r="G31" s="223"/>
      <c r="H31" s="223"/>
      <c r="I31" s="223"/>
      <c r="J31" s="223"/>
    </row>
    <row r="32" spans="2:30" ht="12.75" customHeight="1">
      <c r="B32" s="223"/>
      <c r="C32" s="223"/>
      <c r="D32" s="223"/>
      <c r="E32" s="223"/>
      <c r="F32" s="223"/>
      <c r="G32" s="223"/>
      <c r="H32" s="223"/>
      <c r="I32" s="223"/>
      <c r="J32" s="223"/>
    </row>
    <row r="33" spans="2:11" ht="12.75" customHeight="1">
      <c r="B33" s="223"/>
      <c r="C33" s="223"/>
      <c r="D33" s="223"/>
      <c r="E33" s="223"/>
      <c r="F33" s="223"/>
      <c r="G33" s="223"/>
      <c r="H33" s="223"/>
      <c r="I33" s="223"/>
      <c r="J33" s="223"/>
    </row>
    <row r="34" spans="2:11" ht="12.75" customHeight="1">
      <c r="B34" s="223"/>
      <c r="C34" s="223"/>
      <c r="D34" s="223"/>
      <c r="E34" s="223"/>
      <c r="F34" s="223"/>
      <c r="G34" s="223"/>
      <c r="H34" s="223"/>
      <c r="I34" s="223"/>
      <c r="J34" s="223"/>
    </row>
    <row r="35" spans="2:11" ht="12.75" customHeight="1">
      <c r="B35" s="223"/>
      <c r="C35" s="223"/>
      <c r="D35" s="223"/>
      <c r="E35" s="223"/>
      <c r="F35" s="223"/>
      <c r="G35" s="223"/>
      <c r="H35" s="223"/>
      <c r="I35" s="223"/>
      <c r="J35" s="223"/>
    </row>
    <row r="36" spans="2:11" ht="12.75" customHeight="1">
      <c r="B36" s="223"/>
      <c r="C36" s="223"/>
      <c r="D36" s="223"/>
      <c r="E36" s="223"/>
      <c r="F36" s="223"/>
      <c r="G36" s="223"/>
      <c r="H36" s="223"/>
      <c r="I36" s="223"/>
      <c r="J36" s="223"/>
    </row>
    <row r="37" spans="2:11" ht="12.75" customHeight="1">
      <c r="B37" s="223"/>
      <c r="C37" s="223"/>
      <c r="D37" s="223"/>
      <c r="E37" s="223"/>
      <c r="F37" s="223"/>
      <c r="G37" s="223"/>
      <c r="H37" s="223"/>
      <c r="I37" s="223"/>
      <c r="J37" s="223"/>
    </row>
    <row r="38" spans="2:11" ht="12.75" customHeight="1">
      <c r="B38" s="223"/>
      <c r="C38" s="223"/>
      <c r="D38" s="223"/>
      <c r="E38" s="223"/>
      <c r="F38" s="223"/>
      <c r="G38" s="223"/>
      <c r="H38" s="223"/>
      <c r="I38" s="223"/>
      <c r="J38" s="223"/>
    </row>
    <row r="39" spans="2:11" ht="12.75" customHeight="1">
      <c r="B39" s="223"/>
      <c r="C39" s="223"/>
      <c r="D39" s="223"/>
      <c r="E39" s="223"/>
      <c r="F39" s="223"/>
      <c r="G39" s="223"/>
      <c r="H39" s="223"/>
      <c r="I39" s="223"/>
      <c r="J39" s="223"/>
    </row>
    <row r="40" spans="2:11" ht="12.75" customHeight="1">
      <c r="B40" s="223"/>
      <c r="C40" s="223"/>
      <c r="D40" s="223"/>
      <c r="E40" s="223"/>
      <c r="F40" s="223"/>
      <c r="G40" s="223"/>
      <c r="H40" s="223"/>
      <c r="I40" s="223"/>
      <c r="J40" s="223"/>
    </row>
    <row r="41" spans="2:11" ht="12.75" customHeight="1">
      <c r="B41" s="223"/>
      <c r="C41" s="223"/>
      <c r="D41" s="223"/>
      <c r="E41" s="223"/>
      <c r="F41" s="223"/>
      <c r="G41" s="223"/>
      <c r="H41" s="223"/>
      <c r="I41" s="223"/>
      <c r="J41" s="223"/>
    </row>
    <row r="46" spans="2:11">
      <c r="K46" s="61"/>
    </row>
    <row r="47" spans="2:11">
      <c r="K47" s="61"/>
    </row>
    <row r="48" spans="2:11">
      <c r="K48" s="61"/>
    </row>
    <row r="49" spans="11:11">
      <c r="K49" s="61"/>
    </row>
    <row r="50" spans="11:11">
      <c r="K50" s="61"/>
    </row>
    <row r="51" spans="11:11">
      <c r="K51" s="61"/>
    </row>
    <row r="52" spans="11:11">
      <c r="K52" s="61"/>
    </row>
    <row r="53" spans="11:11">
      <c r="K53" s="61"/>
    </row>
    <row r="54" spans="11:11">
      <c r="K54" s="61"/>
    </row>
    <row r="55" spans="11:11">
      <c r="K55" s="61"/>
    </row>
    <row r="56" spans="11:11">
      <c r="K56" s="61"/>
    </row>
    <row r="57" spans="11:11">
      <c r="K57" s="61"/>
    </row>
    <row r="58" spans="11:11">
      <c r="K58" s="61"/>
    </row>
    <row r="59" spans="11:11">
      <c r="K59" s="61"/>
    </row>
    <row r="60" spans="11:11">
      <c r="K60" s="61"/>
    </row>
    <row r="61" spans="11:11">
      <c r="K61" s="61"/>
    </row>
    <row r="62" spans="11:11">
      <c r="K62" s="61"/>
    </row>
    <row r="63" spans="11:11">
      <c r="K63" s="61"/>
    </row>
    <row r="64" spans="11:11">
      <c r="K64" s="61"/>
    </row>
    <row r="65" spans="11:11">
      <c r="K65" s="61"/>
    </row>
    <row r="66" spans="11:11">
      <c r="K66" s="61"/>
    </row>
    <row r="67" spans="11:11">
      <c r="K67" s="61"/>
    </row>
  </sheetData>
  <mergeCells count="2">
    <mergeCell ref="C9:AP9"/>
    <mergeCell ref="B15:J2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8FDC4C88615A40BF3D0B99153B35A3" ma:contentTypeVersion="16" ma:contentTypeDescription="Een nieuw document maken." ma:contentTypeScope="" ma:versionID="28fcc2b9aff25e3c448593079cac52c2">
  <xsd:schema xmlns:xsd="http://www.w3.org/2001/XMLSchema" xmlns:xs="http://www.w3.org/2001/XMLSchema" xmlns:p="http://schemas.microsoft.com/office/2006/metadata/properties" xmlns:ns2="16302e9a-fa7d-44f3-8505-27a0c9263f59" xmlns:ns3="7cee4575-b3c8-4d01-8f04-81bb28859d1c" targetNamespace="http://schemas.microsoft.com/office/2006/metadata/properties" ma:root="true" ma:fieldsID="2ba46acca93c54540586fab738d898ae" ns2:_="" ns3:_="">
    <xsd:import namespace="16302e9a-fa7d-44f3-8505-27a0c9263f59"/>
    <xsd:import namespace="7cee4575-b3c8-4d01-8f04-81bb28859d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02e9a-fa7d-44f3-8505-27a0c9263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ee4575-b3c8-4d01-8f04-81bb28859d1c"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89e975ab-8a42-4e49-b27e-94d66c942053}" ma:internalName="TaxCatchAll" ma:showField="CatchAllData" ma:web="7cee4575-b3c8-4d01-8f04-81bb28859d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cee4575-b3c8-4d01-8f04-81bb28859d1c" xsi:nil="true"/>
    <lcf76f155ced4ddcb4097134ff3c332f xmlns="16302e9a-fa7d-44f3-8505-27a0c9263f5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3D9267-6436-4CC2-88BB-0828FFE36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02e9a-fa7d-44f3-8505-27a0c9263f59"/>
    <ds:schemaRef ds:uri="7cee4575-b3c8-4d01-8f04-81bb28859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44A80-8F8A-48E7-8206-F8A1D2C54E28}">
  <ds:schemaRefs>
    <ds:schemaRef ds:uri="http://schemas.microsoft.com/office/2006/documentManagement/types"/>
    <ds:schemaRef ds:uri="16302e9a-fa7d-44f3-8505-27a0c9263f59"/>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cee4575-b3c8-4d01-8f04-81bb28859d1c"/>
    <ds:schemaRef ds:uri="http://www.w3.org/XML/1998/namespace"/>
    <ds:schemaRef ds:uri="http://purl.org/dc/dcmitype/"/>
  </ds:schemaRefs>
</ds:datastoreItem>
</file>

<file path=customXml/itemProps3.xml><?xml version="1.0" encoding="utf-8"?>
<ds:datastoreItem xmlns:ds="http://schemas.openxmlformats.org/officeDocument/2006/customXml" ds:itemID="{3C510F4B-8BF3-4FEF-8DCD-937B56BC7F64}">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vt:i4>
      </vt:variant>
    </vt:vector>
  </HeadingPairs>
  <TitlesOfParts>
    <vt:vector size="16" baseType="lpstr">
      <vt:lpstr>Instructies</vt:lpstr>
      <vt:lpstr>Invoer Parameters</vt:lpstr>
      <vt:lpstr>CAPEX</vt:lpstr>
      <vt:lpstr>OPEX</vt:lpstr>
      <vt:lpstr>OPEXberekening</vt:lpstr>
      <vt:lpstr>MP en GVO</vt:lpstr>
      <vt:lpstr>Berekeningen</vt:lpstr>
      <vt:lpstr>Resultaten</vt:lpstr>
      <vt:lpstr>KEV2024</vt:lpstr>
      <vt:lpstr>Berekeningen!Afdrukbereik</vt:lpstr>
      <vt:lpstr>CAPEX!Afdrukbereik</vt:lpstr>
      <vt:lpstr>Instructies!Afdrukbereik</vt:lpstr>
      <vt:lpstr>'Invoer Parameters'!Afdrukbereik</vt:lpstr>
      <vt:lpstr>'MP en GVO'!Afdrukbereik</vt:lpstr>
      <vt:lpstr>OPEX!Afdrukbereik</vt:lpstr>
      <vt:lpstr>Resultaten!Afdrukbereik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Windenergie Op Zee Model Exploitatieberekening</dc:title>
  <dc:subject/>
  <dc:creator>Rijksdienst voor Ondernemend Nederland</dc:creator>
  <cp:keywords/>
  <dc:description/>
  <cp:lastModifiedBy>Rijksdienst voor Ondernemend Nederland</cp:lastModifiedBy>
  <cp:revision/>
  <cp:lastPrinted>2025-08-05T09:00:13Z</cp:lastPrinted>
  <dcterms:created xsi:type="dcterms:W3CDTF">2019-10-30T07:54:21Z</dcterms:created>
  <dcterms:modified xsi:type="dcterms:W3CDTF">2025-08-05T09:03:52Z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0x010100C48FDC4C88615A40BF3D0B99153B35A3</vt:lpwstr>
  </property>
  <property fmtid="{D5CDD505-2E9C-101B-9397-08002B2CF9AE}" pid="3" name="MediaServiceImageTags">
    <vt:lpwstr/>
  </property>
</Properties>
</file>