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EG_Projecten\STIKSTOF_DOSSIER\LEV349_Subsidiemodule Extensivering N2000 gebieden\010 Documentatie\"/>
    </mc:Choice>
  </mc:AlternateContent>
  <xr:revisionPtr revIDLastSave="0" documentId="13_ncr:1_{6E797DAB-A5F9-43C2-BE7F-96174AD951F3}" xr6:coauthVersionLast="47" xr6:coauthVersionMax="47" xr10:uidLastSave="{00000000-0000-0000-0000-000000000000}"/>
  <bookViews>
    <workbookView xWindow="1890" yWindow="803" windowWidth="27698" windowHeight="15022" xr2:uid="{2DFBAC03-7DBD-4B53-B3DE-B7344F4D8D2F}"/>
  </bookViews>
  <sheets>
    <sheet name="Uitleg" sheetId="14" r:id="rId1"/>
    <sheet name="Overzicht bedrijf" sheetId="9" r:id="rId2"/>
    <sheet name=" Stap 1 Rundvee" sheetId="4" r:id="rId3"/>
    <sheet name="Bijlage 1 Tabel 6 MSW" sheetId="13" r:id="rId4"/>
    <sheet name="Stap 2 Varken" sheetId="6" r:id="rId5"/>
    <sheet name="Stap 3 Pluimvee" sheetId="5" r:id="rId6"/>
    <sheet name="Stap 4 Schaap Geit" sheetId="7" r:id="rId7"/>
    <sheet name="Stap 5 Overige dieren" sheetId="11" r:id="rId8"/>
  </sheets>
  <definedNames>
    <definedName name="_xlnm.Print_Area" localSheetId="1">'Overzicht bedrijf'!$A$1:$H$51</definedName>
    <definedName name="_xlnm.Print_Area" localSheetId="0">Uitleg!$A$1:$N$51</definedName>
    <definedName name="_xlnm.Print_Titles" localSheetId="3">'Bijlage 1 Tabel 6 MSW'!$A:$C,'Bijlage 1 Tabel 6 MSW'!$6:$6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9" i="4" l="1"/>
  <c r="F38" i="4"/>
  <c r="G38" i="4" s="1"/>
  <c r="F13" i="4"/>
  <c r="G13" i="4" s="1"/>
  <c r="F37" i="4"/>
  <c r="G37" i="4" s="1"/>
  <c r="F12" i="4"/>
  <c r="G12" i="4" s="1"/>
  <c r="G58" i="11"/>
  <c r="G62" i="11"/>
  <c r="D49" i="9"/>
  <c r="G20" i="5"/>
  <c r="G56" i="11"/>
  <c r="G54" i="11"/>
  <c r="G53" i="11"/>
  <c r="G31" i="7"/>
  <c r="G30" i="7"/>
  <c r="G29" i="7"/>
  <c r="G26" i="7"/>
  <c r="G25" i="7"/>
  <c r="G24" i="7"/>
  <c r="G50" i="5"/>
  <c r="G49" i="5"/>
  <c r="G56" i="5"/>
  <c r="G55" i="5"/>
  <c r="G52" i="5"/>
  <c r="G48" i="5"/>
  <c r="G45" i="5"/>
  <c r="G44" i="5"/>
  <c r="G43" i="5"/>
  <c r="G41" i="5"/>
  <c r="G40" i="5"/>
  <c r="G49" i="4"/>
  <c r="G48" i="4"/>
  <c r="G47" i="4"/>
  <c r="G46" i="4"/>
  <c r="G45" i="4"/>
  <c r="G44" i="4"/>
  <c r="G42" i="4"/>
  <c r="G41" i="4"/>
  <c r="G40" i="4"/>
  <c r="G39" i="6"/>
  <c r="G40" i="6"/>
  <c r="G41" i="6"/>
  <c r="G42" i="6"/>
  <c r="G43" i="6"/>
  <c r="G44" i="6"/>
  <c r="G45" i="6"/>
  <c r="G46" i="6"/>
  <c r="G48" i="6"/>
  <c r="G49" i="6"/>
  <c r="G37" i="11"/>
  <c r="G36" i="11"/>
  <c r="G35" i="11"/>
  <c r="G34" i="11"/>
  <c r="G33" i="11"/>
  <c r="G32" i="11"/>
  <c r="G29" i="11"/>
  <c r="G28" i="11"/>
  <c r="G25" i="11"/>
  <c r="G44" i="11"/>
  <c r="C47" i="9"/>
  <c r="E47" i="9"/>
  <c r="G22" i="11"/>
  <c r="G43" i="11" s="1"/>
  <c r="C46" i="9" s="1"/>
  <c r="G21" i="11"/>
  <c r="G18" i="11"/>
  <c r="G17" i="11"/>
  <c r="G14" i="11"/>
  <c r="G13" i="11"/>
  <c r="G12" i="11"/>
  <c r="G9" i="11"/>
  <c r="G8" i="11"/>
  <c r="G7" i="11"/>
  <c r="G14" i="7"/>
  <c r="G13" i="7"/>
  <c r="G12" i="7"/>
  <c r="G9" i="7"/>
  <c r="G8" i="7"/>
  <c r="G7" i="7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33" i="6" s="1"/>
  <c r="C34" i="9" s="1"/>
  <c r="E34" i="9" s="1"/>
  <c r="G7" i="6"/>
  <c r="G28" i="5"/>
  <c r="G27" i="5"/>
  <c r="G26" i="5"/>
  <c r="G23" i="5"/>
  <c r="G22" i="5"/>
  <c r="G21" i="5"/>
  <c r="G17" i="5"/>
  <c r="G16" i="5"/>
  <c r="G15" i="5"/>
  <c r="G14" i="5"/>
  <c r="G13" i="5"/>
  <c r="G12" i="5"/>
  <c r="G11" i="5"/>
  <c r="G10" i="5"/>
  <c r="G9" i="5"/>
  <c r="G8" i="5"/>
  <c r="G7" i="5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61" i="11"/>
  <c r="D48" i="9"/>
  <c r="G45" i="11"/>
  <c r="C48" i="9"/>
  <c r="G34" i="7"/>
  <c r="D40" i="9"/>
  <c r="G35" i="7"/>
  <c r="D41" i="9"/>
  <c r="G42" i="11"/>
  <c r="C45" i="9"/>
  <c r="E45" i="9"/>
  <c r="G46" i="11"/>
  <c r="C49" i="9"/>
  <c r="E49" i="9"/>
  <c r="G40" i="11"/>
  <c r="C43" i="9"/>
  <c r="E43" i="9"/>
  <c r="G41" i="11"/>
  <c r="C44" i="9"/>
  <c r="E44" i="9"/>
  <c r="G18" i="7"/>
  <c r="C41" i="9"/>
  <c r="G17" i="7"/>
  <c r="C40" i="9"/>
  <c r="G59" i="5"/>
  <c r="D36" i="9"/>
  <c r="G32" i="5"/>
  <c r="C37" i="9"/>
  <c r="E37" i="9"/>
  <c r="G33" i="5"/>
  <c r="C38" i="9"/>
  <c r="E38" i="9"/>
  <c r="G31" i="5"/>
  <c r="C36" i="9"/>
  <c r="G52" i="6"/>
  <c r="D34" i="9"/>
  <c r="E40" i="9"/>
  <c r="E48" i="9"/>
  <c r="E41" i="9"/>
  <c r="E36" i="9"/>
  <c r="G30" i="4" l="1"/>
  <c r="C31" i="9" s="1"/>
  <c r="G53" i="4"/>
  <c r="D32" i="9" s="1"/>
  <c r="G31" i="4"/>
  <c r="C32" i="9" s="1"/>
  <c r="E32" i="9" s="1"/>
  <c r="G52" i="4"/>
  <c r="D31" i="9" s="1"/>
  <c r="E31" i="9" s="1"/>
  <c r="C50" i="9"/>
  <c r="E46" i="9"/>
  <c r="D50" i="9" l="1"/>
  <c r="F19" i="9"/>
  <c r="G19" i="9" s="1" a="1"/>
  <c r="G19" i="9" s="1"/>
  <c r="F20" i="9"/>
  <c r="G20" i="9" s="1" a="1"/>
  <c r="G20" i="9" s="1"/>
  <c r="E5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<sst xmlns="http://schemas.openxmlformats.org/spreadsheetml/2006/main" count="722" uniqueCount="323">
  <si>
    <t>drijfmest</t>
  </si>
  <si>
    <t>omschrijving</t>
  </si>
  <si>
    <t>Naam bedrijf</t>
  </si>
  <si>
    <t>BRS nummer</t>
  </si>
  <si>
    <t>totaal</t>
  </si>
  <si>
    <t>mestvorm</t>
  </si>
  <si>
    <t>biologisch</t>
  </si>
  <si>
    <t>excretie</t>
  </si>
  <si>
    <t>ureum</t>
  </si>
  <si>
    <t xml:space="preserve">aantal </t>
  </si>
  <si>
    <t>jaar berekening</t>
  </si>
  <si>
    <t>diercategorie nummer</t>
  </si>
  <si>
    <t>vast</t>
  </si>
  <si>
    <t>drijf</t>
  </si>
  <si>
    <t>nee</t>
  </si>
  <si>
    <t>Omschrijving diercategorie</t>
  </si>
  <si>
    <t>alle</t>
  </si>
  <si>
    <t>excretie (kg stikstof per dier per jaar)</t>
  </si>
  <si>
    <t>Opfokgeiten en vleesgeiten van ca. 4 maanden en ouder</t>
  </si>
  <si>
    <t>Paarden en ezels</t>
  </si>
  <si>
    <t>Midden Europees edelhert</t>
  </si>
  <si>
    <t>Damhert</t>
  </si>
  <si>
    <t>Waterbuffel</t>
  </si>
  <si>
    <t>Varkens</t>
  </si>
  <si>
    <t>vaste mest emissiearm</t>
  </si>
  <si>
    <t>vaste mest overig</t>
  </si>
  <si>
    <t>drijfmest emissiearm</t>
  </si>
  <si>
    <t>drijfmest overig</t>
  </si>
  <si>
    <t>Vleesvarkens</t>
  </si>
  <si>
    <t>Kip</t>
  </si>
  <si>
    <t>overige mestbanden</t>
  </si>
  <si>
    <t>overig</t>
  </si>
  <si>
    <t>Volièrstal</t>
  </si>
  <si>
    <t>Geiten</t>
  </si>
  <si>
    <t>Schapen</t>
  </si>
  <si>
    <t>emissiearm</t>
  </si>
  <si>
    <t>Peking eend</t>
  </si>
  <si>
    <t>Nerts</t>
  </si>
  <si>
    <t>Konijn</t>
  </si>
  <si>
    <t>Overige diersoorten</t>
  </si>
  <si>
    <t>emissie-arm</t>
  </si>
  <si>
    <t>UBN</t>
  </si>
  <si>
    <t>Bedrijfsgegevens</t>
  </si>
  <si>
    <t>Excretie dieren</t>
  </si>
  <si>
    <t>Stap</t>
  </si>
  <si>
    <t>melkkoeien</t>
  </si>
  <si>
    <t>Varken</t>
  </si>
  <si>
    <t>kip</t>
  </si>
  <si>
    <t>kalkoen</t>
  </si>
  <si>
    <t>Schaap</t>
  </si>
  <si>
    <t>Geit</t>
  </si>
  <si>
    <t>paard - ezel</t>
  </si>
  <si>
    <t>edelhert</t>
  </si>
  <si>
    <t>damhert</t>
  </si>
  <si>
    <t>konijn</t>
  </si>
  <si>
    <t>nerts</t>
  </si>
  <si>
    <t>waterbuffel</t>
  </si>
  <si>
    <t>totaal excretie melkkoeien</t>
  </si>
  <si>
    <t>totaal excretie overig rundvee</t>
  </si>
  <si>
    <t>totaal excretie varkens</t>
  </si>
  <si>
    <t>totaal excretie kip</t>
  </si>
  <si>
    <t>totaal excretie kalkoen</t>
  </si>
  <si>
    <t>totaal excretie eend</t>
  </si>
  <si>
    <t>totaal excretie geit</t>
  </si>
  <si>
    <t>totaal excretie schaap</t>
  </si>
  <si>
    <t>totaal excretie paard ezel</t>
  </si>
  <si>
    <t>totaal excretie edelhert</t>
  </si>
  <si>
    <t>totaal excretie damhert</t>
  </si>
  <si>
    <t>totaal excretie waterbuffel</t>
  </si>
  <si>
    <t>totaal excretie nerts</t>
  </si>
  <si>
    <t>totaal excretie konijn</t>
  </si>
  <si>
    <t>totaal excretie overig</t>
  </si>
  <si>
    <t>eend</t>
  </si>
  <si>
    <t>totaal excretie varken</t>
  </si>
  <si>
    <t>Bedrijfslocatie naam</t>
  </si>
  <si>
    <t>Stallocaties</t>
  </si>
  <si>
    <t>Toets voorwaarden</t>
  </si>
  <si>
    <t>voorwaarde - omschrijving</t>
  </si>
  <si>
    <t>berekening</t>
  </si>
  <si>
    <t>voldoet</t>
  </si>
  <si>
    <t>Drijfmest</t>
  </si>
  <si>
    <t>&lt;14</t>
  </si>
  <si>
    <t>&gt;40</t>
  </si>
  <si>
    <t>ondergrens</t>
  </si>
  <si>
    <t>bovengrens</t>
  </si>
  <si>
    <t>Melkproductie
(kg melk per koe per jaar)</t>
  </si>
  <si>
    <t>Ureumgehalte (mg/100g)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</si>
  <si>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</si>
  <si>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</si>
  <si>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</si>
  <si>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</si>
  <si>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</si>
  <si>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</si>
  <si>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</si>
  <si>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</si>
  <si>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</si>
  <si>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</si>
  <si>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</si>
  <si>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</si>
  <si>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</si>
  <si>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</si>
  <si>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</si>
  <si>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</si>
  <si>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</si>
  <si>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</si>
  <si>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</si>
  <si>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</si>
  <si>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</si>
  <si>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</si>
  <si>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</si>
  <si>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</si>
  <si>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</si>
  <si>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</si>
  <si>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</si>
  <si>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eenheid: kg stikstof per melkkoe per jaar</t>
  </si>
  <si>
    <t>Tabel 6a</t>
  </si>
  <si>
    <t>Tabel 6b</t>
  </si>
  <si>
    <t>Rundvee - gangbaar - tabel 4</t>
  </si>
  <si>
    <t>ja</t>
  </si>
  <si>
    <t>forfait (tabel 6)</t>
  </si>
  <si>
    <t>Roodvleesproductie</t>
  </si>
  <si>
    <t>Fok- en gebruiksvee</t>
  </si>
  <si>
    <t xml:space="preserve">Weide- en zoogkoeien </t>
  </si>
  <si>
    <t>Biologische rundveehouderij - totaal</t>
  </si>
  <si>
    <t>gangbaar</t>
  </si>
  <si>
    <t>Gangbare rundveehouderij - totaal</t>
  </si>
  <si>
    <t>Fokkerij / vermeerdering</t>
  </si>
  <si>
    <t>Varkens voor de mesterij</t>
  </si>
  <si>
    <t>Slachtzeugen</t>
  </si>
  <si>
    <t>Biologische varkenshouderij - totaal</t>
  </si>
  <si>
    <t>Gangbare varkenshouderij - totaal</t>
  </si>
  <si>
    <t>Biologische pluimveehouderij - totaal</t>
  </si>
  <si>
    <t>Parelhoenen</t>
  </si>
  <si>
    <t>Eenden</t>
  </si>
  <si>
    <t>Kalkoenen - vleeskalkoenen</t>
  </si>
  <si>
    <t>Kalkoenen - voor broedeieren</t>
  </si>
  <si>
    <t>Kippen - vleesrassen</t>
  </si>
  <si>
    <t>Kippen - legrassen</t>
  </si>
  <si>
    <t>Vleeskuikens</t>
  </si>
  <si>
    <t>Vleeseenden</t>
  </si>
  <si>
    <t>Vleesparelhoenders</t>
  </si>
  <si>
    <t>totaal excretie pluimvee</t>
  </si>
  <si>
    <t>Gangbare schapen- geitenhouderij - totaal</t>
  </si>
  <si>
    <t>Biologische schapen- geitenhouderij - totaal</t>
  </si>
  <si>
    <t>totaal excretie schapen</t>
  </si>
  <si>
    <t>totaal excretie geiten</t>
  </si>
  <si>
    <t>Pluimvee - biologisch - tabel 4a</t>
  </si>
  <si>
    <t>Varken - biologisch - tabel 4a</t>
  </si>
  <si>
    <t>Overige dieren - biologisch - tabel 4a</t>
  </si>
  <si>
    <t>Gangbare houderij overige dieren - totaal</t>
  </si>
  <si>
    <t>konijnen</t>
  </si>
  <si>
    <t>Biologische houderij overige dieren - totaal</t>
  </si>
  <si>
    <t>totaal excretie konijnen</t>
  </si>
  <si>
    <t>Gemiddelde melkproductie
kg melk / koe / jaar</t>
  </si>
  <si>
    <t>vaste mest</t>
  </si>
  <si>
    <t>Grond</t>
  </si>
  <si>
    <t>Totaal excretie</t>
  </si>
  <si>
    <t>Excretie (kg stikstof per jaar)</t>
  </si>
  <si>
    <r>
      <rPr>
        <b/>
        <sz val="10"/>
        <color theme="1"/>
        <rFont val="Verdana"/>
        <family val="2"/>
      </rPr>
      <t>Witvleeskalveren</t>
    </r>
    <r>
      <rPr>
        <sz val="10"/>
        <color theme="1"/>
        <rFont val="Verdana"/>
        <family val="2"/>
      </rPr>
      <t xml:space="preserve"> van ca. 14 dagen tot ca. 8 maanden (kalveren van ca. 14 dagen en ouder die gehouden worden op een rantsoen van hoofdzakelijk melk en op een leeftijd van ca. 8 maanden worden geslacht)</t>
    </r>
  </si>
  <si>
    <r>
      <rPr>
        <b/>
        <sz val="10"/>
        <color theme="1"/>
        <rFont val="Verdana"/>
        <family val="2"/>
      </rPr>
      <t>Startkalveren voor rosévlees of roodvlees</t>
    </r>
    <r>
      <rPr>
        <sz val="10"/>
        <color theme="1"/>
        <rFont val="Verdana"/>
        <family val="2"/>
      </rPr>
      <t xml:space="preserve"> (kalveren van ca. 14 dagen tot ca. 3 maanden die op gespecialiseerde bedrijven worden gehouden en vervolgens op een bedrijf als rosévleeskalf dan wel roodvleesstier worden gehouden)</t>
    </r>
  </si>
  <si>
    <r>
      <rPr>
        <b/>
        <sz val="10"/>
        <color theme="1"/>
        <rFont val="Verdana"/>
        <family val="2"/>
      </rPr>
      <t>Rosévleeskalveren van ca. 3 maanden tot ca. 8 maanden</t>
    </r>
    <r>
      <rPr>
        <sz val="10"/>
        <color theme="1"/>
        <rFont val="Verdana"/>
        <family val="2"/>
      </rPr>
      <t xml:space="preserve"> (kalveren van ca. 3 maanden en ouder die hiervoor zijn gehouden als startkalf, gehouden worden op een rantsoen van melk en andere voeders en op een leeftijd van ca. 8 maanden worden geslacht)</t>
    </r>
  </si>
  <si>
    <r>
      <rPr>
        <b/>
        <sz val="10"/>
        <color theme="1"/>
        <rFont val="Verdana"/>
        <family val="2"/>
      </rPr>
      <t xml:space="preserve">Rosévleeskalveren van ca. 14 dagen tot ca. 8 maanden </t>
    </r>
    <r>
      <rPr>
        <sz val="10"/>
        <color theme="1"/>
        <rFont val="Verdana"/>
        <family val="2"/>
      </rPr>
      <t>(kalveren van ca. 14 dagen en ouder die gehouden worden op een rantsoen van melk en andere voeders en op een leeftijd van ca. 8 maanden worden geslacht)</t>
    </r>
  </si>
  <si>
    <r>
      <t xml:space="preserve">Vrouwelijk jongvee </t>
    </r>
    <r>
      <rPr>
        <sz val="10"/>
        <color theme="1"/>
        <rFont val="Verdana"/>
        <family val="2"/>
      </rPr>
      <t>jonger dan 1 jaar</t>
    </r>
  </si>
  <si>
    <r>
      <t xml:space="preserve">Vrouwelijk jongvee </t>
    </r>
    <r>
      <rPr>
        <sz val="10"/>
        <color theme="1"/>
        <rFont val="Verdana"/>
        <family val="2"/>
      </rPr>
      <t>van 1 jaar en ouder</t>
    </r>
  </si>
  <si>
    <r>
      <t xml:space="preserve">Stieren </t>
    </r>
    <r>
      <rPr>
        <sz val="10"/>
        <color theme="1"/>
        <rFont val="Verdana"/>
        <family val="2"/>
      </rPr>
      <t>voor de fokkerij jonger dan 1 jaar</t>
    </r>
  </si>
  <si>
    <r>
      <t xml:space="preserve">Stieren voor de fokkerij </t>
    </r>
    <r>
      <rPr>
        <sz val="10"/>
        <color theme="1"/>
        <rFont val="Verdana"/>
        <family val="2"/>
      </rPr>
      <t>van 1 jaar en ouder</t>
    </r>
  </si>
  <si>
    <r>
      <t xml:space="preserve">Vleesstierkalf </t>
    </r>
    <r>
      <rPr>
        <sz val="10"/>
        <color theme="1"/>
        <rFont val="Verdana"/>
        <family val="2"/>
      </rPr>
      <t>tot een leeftijd van ca 3 maanden</t>
    </r>
  </si>
  <si>
    <r>
      <rPr>
        <b/>
        <sz val="10"/>
        <color theme="1"/>
        <rFont val="Verdana"/>
        <family val="2"/>
      </rPr>
      <t xml:space="preserve">Vleesstieren </t>
    </r>
    <r>
      <rPr>
        <sz val="10"/>
        <color theme="1"/>
        <rFont val="Verdana"/>
        <family val="2"/>
      </rPr>
      <t>van ca. 3 maanden tot ca. 16 maanden</t>
    </r>
  </si>
  <si>
    <r>
      <rPr>
        <b/>
        <sz val="10"/>
        <color theme="1"/>
        <rFont val="Verdana"/>
        <family val="2"/>
      </rPr>
      <t xml:space="preserve">Vleesstieren </t>
    </r>
    <r>
      <rPr>
        <sz val="10"/>
        <color theme="1"/>
        <rFont val="Verdana"/>
        <family val="2"/>
      </rPr>
      <t xml:space="preserve">tot een leeftijd van ca. 16 maanden die op één bedrijf worden afgemest. </t>
    </r>
  </si>
  <si>
    <r>
      <t xml:space="preserve">Overig vleesvee </t>
    </r>
    <r>
      <rPr>
        <sz val="10"/>
        <color theme="1"/>
        <rFont val="Verdana"/>
        <family val="2"/>
      </rPr>
      <t>dat is bestemd voor roodvleesproductie dat niet behoort tot de hierboven genoemde categorieën en jonger is dan 1 jaar</t>
    </r>
  </si>
  <si>
    <r>
      <t xml:space="preserve">Overig vleesvee </t>
    </r>
    <r>
      <rPr>
        <sz val="10"/>
        <color theme="1"/>
        <rFont val="Verdana"/>
        <family val="2"/>
      </rPr>
      <t>dat is bestemd voor roodvleesproductie dat niet behoort tot de hierboven genoemde categorieën van 1 jaar en ouder</t>
    </r>
  </si>
  <si>
    <r>
      <rPr>
        <b/>
        <sz val="10"/>
        <color theme="1"/>
        <rFont val="Verdana"/>
        <family val="2"/>
      </rPr>
      <t>Dekberen</t>
    </r>
    <r>
      <rPr>
        <sz val="10"/>
        <color theme="1"/>
        <rFont val="Verdana"/>
        <family val="2"/>
      </rPr>
      <t xml:space="preserve"> en zoekberen, geslachtsrijp</t>
    </r>
  </si>
  <si>
    <r>
      <rPr>
        <b/>
        <sz val="10"/>
        <color theme="1"/>
        <rFont val="Verdana"/>
        <family val="2"/>
      </rPr>
      <t>Fokzeugen</t>
    </r>
    <r>
      <rPr>
        <sz val="10"/>
        <color theme="1"/>
        <rFont val="Verdana"/>
        <family val="2"/>
      </rPr>
      <t xml:space="preserve"> waarvan de biggen ca. 6 weken na hun geboorte aan een ander bedrijf worden geleverd en fokzeugen die nog geen biggen hebben </t>
    </r>
  </si>
  <si>
    <r>
      <t xml:space="preserve">Fokzeugen </t>
    </r>
    <r>
      <rPr>
        <sz val="10"/>
        <color theme="1"/>
        <rFont val="Verdana"/>
        <family val="2"/>
      </rPr>
      <t xml:space="preserve">waarvan de biggen worden gehouden tot ze een gewicht van ca. 25 kg hebben en fokzeugen waarvan de biggen op het eigen bedrijf worden gehouden </t>
    </r>
  </si>
  <si>
    <r>
      <t xml:space="preserve">Opfokzeugen </t>
    </r>
    <r>
      <rPr>
        <sz val="10"/>
        <color theme="1"/>
        <rFont val="Verdana"/>
        <family val="2"/>
      </rPr>
      <t xml:space="preserve">van ca. 25 kg totdat ze ca. 7 maanden oud zijn en opfokzeugen afkomstig van het eigen bedrijf van 25 kg die worden afgeleverd op ca. 7 maanden </t>
    </r>
  </si>
  <si>
    <r>
      <t>Opfokzeugen</t>
    </r>
    <r>
      <rPr>
        <sz val="10"/>
        <color theme="1"/>
        <rFont val="Verdana"/>
        <family val="2"/>
      </rPr>
      <t xml:space="preserve"> van ca. 7 maanden tot de eerste dekking</t>
    </r>
  </si>
  <si>
    <r>
      <t>Opfokzeugen</t>
    </r>
    <r>
      <rPr>
        <sz val="10"/>
        <color theme="1"/>
        <rFont val="Verdana"/>
        <family val="2"/>
      </rPr>
      <t xml:space="preserve"> van ca. 25 kg tot de eerste dekking en opfokzeugen afkomstig van het eigen bedrijf van 25 kg die worden aangehouden tot de eerste dekking</t>
    </r>
  </si>
  <si>
    <r>
      <t xml:space="preserve">Opfokberen </t>
    </r>
    <r>
      <rPr>
        <sz val="10"/>
        <color theme="1"/>
        <rFont val="Verdana"/>
        <family val="2"/>
      </rPr>
      <t>van ca. 25 kg totdat ze ca. 7 maanden oud zijn en opfokberen afkomstig van het eigen bedrijf van 25 kg totdat ze ca. 7 maanden oud zijn</t>
    </r>
  </si>
  <si>
    <r>
      <t>Dekberen</t>
    </r>
    <r>
      <rPr>
        <sz val="10"/>
        <color theme="1"/>
        <rFont val="Verdana"/>
        <family val="2"/>
      </rPr>
      <t xml:space="preserve"> van ca. 7 maanden en ouder en beren afkomstig van het eigen bedrijf van 7 maanden oud</t>
    </r>
  </si>
  <si>
    <r>
      <t>Gespeende biggen</t>
    </r>
    <r>
      <rPr>
        <sz val="10"/>
        <color theme="1"/>
        <rFont val="Verdana"/>
        <family val="2"/>
      </rPr>
      <t>, aangeleverd op een leeftijd van ca. 6 weken, totdat ze een gewicht hebben van ca. 25 kg en gespeende biggen, aangeleverd op ca. 6 weken, die op het eigen bedrijf worden aangehouden voor de mesterij totdat ze een gewicht hebben van 25 kg</t>
    </r>
  </si>
  <si>
    <r>
      <t>Varkens</t>
    </r>
    <r>
      <rPr>
        <sz val="10"/>
        <color theme="1"/>
        <rFont val="Verdana"/>
        <family val="2"/>
      </rPr>
      <t xml:space="preserve"> die worden gemest van ca. 25 kg tot ca. 110 kg en biggen afkomstig van het eigen bedrijf vanaf 25 kg</t>
    </r>
  </si>
  <si>
    <r>
      <rPr>
        <b/>
        <sz val="10"/>
        <color theme="1"/>
        <rFont val="Verdana"/>
        <family val="2"/>
      </rPr>
      <t>Opfokzeugen en -beren</t>
    </r>
    <r>
      <rPr>
        <sz val="10"/>
        <color theme="1"/>
        <rFont val="Verdana"/>
        <family val="2"/>
      </rPr>
      <t xml:space="preserve"> van ca. 25 kg tot geslachtsrijpheid </t>
    </r>
  </si>
  <si>
    <r>
      <rPr>
        <b/>
        <sz val="10"/>
        <color theme="1"/>
        <rFont val="Verdana"/>
        <family val="2"/>
      </rPr>
      <t>Gespeende biggen</t>
    </r>
    <r>
      <rPr>
        <sz val="10"/>
        <color theme="1"/>
        <rFont val="Verdana"/>
        <family val="2"/>
      </rPr>
      <t xml:space="preserve"> tot ca 25 kg zonder moederdier op eigen bedrijf </t>
    </r>
  </si>
  <si>
    <r>
      <rPr>
        <b/>
        <sz val="10"/>
        <color theme="1"/>
        <rFont val="Verdana"/>
        <family val="2"/>
      </rPr>
      <t>Jonge kalkoenen</t>
    </r>
    <r>
      <rPr>
        <sz val="10"/>
        <color theme="1"/>
        <rFont val="Verdana"/>
        <family val="2"/>
      </rPr>
      <t xml:space="preserve"> (hennen en hanen 
voor de productie van broedeieren 
van ca. 0 weken tot ca. 6 weken, 
gehouden op een quarantainebedrijf) </t>
    </r>
  </si>
  <si>
    <r>
      <rPr>
        <b/>
        <sz val="10"/>
        <color theme="1"/>
        <rFont val="Verdana"/>
        <family val="2"/>
      </rPr>
      <t>Vleeseenden</t>
    </r>
    <r>
      <rPr>
        <sz val="10"/>
        <color theme="1"/>
        <rFont val="Verdana"/>
        <family val="2"/>
      </rPr>
      <t xml:space="preserve"> (eenden die worden 
gehouden voor de slacht) </t>
    </r>
  </si>
  <si>
    <r>
      <rPr>
        <b/>
        <sz val="10"/>
        <color theme="1"/>
        <rFont val="Verdana"/>
        <family val="2"/>
      </rPr>
      <t>Ouderdieren van vleeseenden</t>
    </r>
    <r>
      <rPr>
        <sz val="10"/>
        <color theme="1"/>
        <rFont val="Verdana"/>
        <family val="2"/>
      </rPr>
      <t xml:space="preserve"> in 
opfok (opfokperiode tot 20 weken) </t>
    </r>
  </si>
  <si>
    <r>
      <rPr>
        <b/>
        <sz val="10"/>
        <color theme="1"/>
        <rFont val="Verdana"/>
        <family val="2"/>
      </rPr>
      <t>Ouderdieren van vleeseenden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 xml:space="preserve">
</t>
    </r>
    <r>
      <rPr>
        <sz val="10"/>
        <color theme="1"/>
        <rFont val="Verdana"/>
        <family val="2"/>
      </rPr>
      <t xml:space="preserve">(legperiode vanaf 20 weken) </t>
    </r>
  </si>
  <si>
    <r>
      <rPr>
        <b/>
        <sz val="10"/>
        <color theme="1"/>
        <rFont val="Verdana"/>
        <family val="2"/>
      </rPr>
      <t>Opfokhennen en -hanen</t>
    </r>
    <r>
      <rPr>
        <sz val="10"/>
        <color theme="1"/>
        <rFont val="Verdana"/>
        <family val="2"/>
      </rPr>
      <t xml:space="preserve"> jonger dan ca. 18 weken die worden afgeleverd op ca. 18 weken en opfokhennen en -hanen die op het eigen bedrijf worden gehouden tot 18 weken</t>
    </r>
  </si>
  <si>
    <r>
      <t>Hennen en hanen</t>
    </r>
    <r>
      <rPr>
        <sz val="10"/>
        <color theme="1"/>
        <rFont val="Verdana"/>
        <family val="2"/>
      </rPr>
      <t xml:space="preserve"> van legrassen van ca. 18 weken en ouder die zijn aangeleverd op ca. 18 weken en van het eigen bedrijf afkomstige hennen en hanen van 18 weken en ouder</t>
    </r>
  </si>
  <si>
    <r>
      <t xml:space="preserve">Opfokhennen en -hanen </t>
    </r>
    <r>
      <rPr>
        <sz val="10"/>
        <color theme="1"/>
        <rFont val="Verdana"/>
        <family val="2"/>
      </rPr>
      <t>van vleesrassen, jonger dan ca. 19 weken en opfokhennen en -hanen die op het eigen bedrijf worden aangehouden tot 19 weken oud</t>
    </r>
  </si>
  <si>
    <r>
      <t>(Groot)ouderdieren</t>
    </r>
    <r>
      <rPr>
        <sz val="10"/>
        <color theme="1"/>
        <rFont val="Verdana"/>
        <family val="2"/>
      </rPr>
      <t xml:space="preserve"> van vleesrassen van ca. 19 weken en ouder en van het eigen bedrijf afkomstige (ouder)dieren van 19 weken en ouder</t>
    </r>
  </si>
  <si>
    <r>
      <rPr>
        <b/>
        <sz val="10"/>
        <color theme="1"/>
        <rFont val="Verdana"/>
        <family val="2"/>
      </rPr>
      <t>Hennen en hanen</t>
    </r>
    <r>
      <rPr>
        <sz val="10"/>
        <color theme="1"/>
        <rFont val="Verdana"/>
        <family val="2"/>
      </rPr>
      <t xml:space="preserve"> tot een leeftijd van ca. 6 weken, gehouden op een quarantainebedrijf</t>
    </r>
  </si>
  <si>
    <r>
      <rPr>
        <b/>
        <sz val="10"/>
        <color theme="1"/>
        <rFont val="Verdana"/>
        <family val="2"/>
      </rPr>
      <t xml:space="preserve">Hennen en hanen </t>
    </r>
    <r>
      <rPr>
        <sz val="10"/>
        <color theme="1"/>
        <rFont val="Verdana"/>
        <family val="2"/>
      </rPr>
      <t>van ca. 6 tot ca. 30 weken oud, gehouden op een opfokbedrijf</t>
    </r>
  </si>
  <si>
    <r>
      <rPr>
        <b/>
        <sz val="10"/>
        <color theme="1"/>
        <rFont val="Verdana"/>
        <family val="2"/>
      </rPr>
      <t xml:space="preserve">Hennen en hanen </t>
    </r>
    <r>
      <rPr>
        <sz val="10"/>
        <color theme="1"/>
        <rFont val="Verdana"/>
        <family val="2"/>
      </rPr>
      <t>van ca. 30 weken en ouder</t>
    </r>
  </si>
  <si>
    <r>
      <t>Vleeskalkoenen</t>
    </r>
    <r>
      <rPr>
        <sz val="10"/>
        <color theme="1"/>
        <rFont val="Verdana"/>
        <family val="2"/>
      </rPr>
      <t xml:space="preserve">, vanaf het opzetten bij aanvang van de mestperiode tot de aflevering voor de slacht </t>
    </r>
  </si>
  <si>
    <r>
      <rPr>
        <b/>
        <sz val="10"/>
        <color theme="1"/>
        <rFont val="Verdana"/>
        <family val="2"/>
      </rPr>
      <t>Ouderdieren</t>
    </r>
    <r>
      <rPr>
        <sz val="10"/>
        <color theme="1"/>
        <rFont val="Verdana"/>
        <family val="2"/>
      </rPr>
      <t xml:space="preserve"> van vleeseenden</t>
    </r>
  </si>
  <si>
    <t xml:space="preserve">Kalkoenen </t>
  </si>
  <si>
    <r>
      <rPr>
        <b/>
        <sz val="10"/>
        <color theme="1"/>
        <rFont val="Verdana"/>
        <family val="2"/>
      </rPr>
      <t>Schapen voor de vlees- en melkproductie</t>
    </r>
    <r>
      <rPr>
        <sz val="10"/>
        <color theme="1"/>
        <rFont val="Verdana"/>
        <family val="2"/>
      </rPr>
      <t xml:space="preserve"> (rammen en alle vrouwelijke schapen die ten minste eenmaal hebben gelammerd, inclusief alle schapen tot ca. 4 maanden, voor zover gehouden op het bedrijf waar deze schapen geboren zijn.</t>
    </r>
  </si>
  <si>
    <r>
      <rPr>
        <b/>
        <sz val="10"/>
        <color theme="1"/>
        <rFont val="Verdana"/>
        <family val="2"/>
      </rPr>
      <t>Vleesschapen tot ca. 4 maanden</t>
    </r>
    <r>
      <rPr>
        <sz val="10"/>
        <color theme="1"/>
        <rFont val="Verdana"/>
        <family val="2"/>
      </rPr>
      <t>, gehouden op bedrijven waar ze niet zijn geboren</t>
    </r>
  </si>
  <si>
    <r>
      <rPr>
        <b/>
        <sz val="10"/>
        <color theme="1"/>
        <rFont val="Verdana"/>
        <family val="2"/>
      </rPr>
      <t>Opfokooien, weideschapen en vleesschapen</t>
    </r>
    <r>
      <rPr>
        <sz val="10"/>
        <color theme="1"/>
        <rFont val="Verdana"/>
        <family val="2"/>
      </rPr>
      <t xml:space="preserve"> van ca. 4 maanden en ouder</t>
    </r>
  </si>
  <si>
    <r>
      <rPr>
        <b/>
        <sz val="10"/>
        <color theme="1"/>
        <rFont val="Verdana"/>
        <family val="2"/>
      </rPr>
      <t>Melkgeiten</t>
    </r>
    <r>
      <rPr>
        <sz val="10"/>
        <color theme="1"/>
        <rFont val="Verdana"/>
        <family val="2"/>
      </rPr>
      <t xml:space="preserve"> (alle vrouwelijke geiten die ten minste eenmaal hebben gelammerd, inclusief pasgeboren lammeren en geslachtsrijpe bokken)</t>
    </r>
  </si>
  <si>
    <r>
      <rPr>
        <b/>
        <sz val="10"/>
        <color theme="1"/>
        <rFont val="Verdana"/>
        <family val="2"/>
      </rPr>
      <t>Opfokgeiten</t>
    </r>
    <r>
      <rPr>
        <sz val="10"/>
        <color theme="1"/>
        <rFont val="Verdana"/>
        <family val="2"/>
      </rPr>
      <t xml:space="preserve"> en vleesgeiten tot ca. 4 maanden</t>
    </r>
  </si>
  <si>
    <r>
      <rPr>
        <b/>
        <sz val="10"/>
        <color theme="1"/>
        <rFont val="Verdana"/>
        <family val="2"/>
      </rPr>
      <t>Schapen voor de vlees- en melkproductie</t>
    </r>
    <r>
      <rPr>
        <sz val="10"/>
        <color theme="1"/>
        <rFont val="Verdana"/>
        <family val="2"/>
      </rPr>
      <t xml:space="preserve"> (alle vrouwelijke schapen die ten minste eenmaal hebben gelammerd, inclusief alle schapen tot ca. 4 maanden, voor zover gehouden op het bedrijf waar deze schapen geboren zijn en rammen)</t>
    </r>
  </si>
  <si>
    <r>
      <t>Vleesschapen</t>
    </r>
    <r>
      <rPr>
        <sz val="10"/>
        <color theme="1"/>
        <rFont val="Verdana"/>
        <family val="2"/>
      </rPr>
      <t xml:space="preserve"> tot ca. 4 maanden, gehouden op bedrijven waar ze niet zijn geboren</t>
    </r>
  </si>
  <si>
    <r>
      <t>Opfokooien, weideschapen en vleesschapen</t>
    </r>
    <r>
      <rPr>
        <sz val="10"/>
        <color theme="1"/>
        <rFont val="Verdana"/>
        <family val="2"/>
      </rPr>
      <t xml:space="preserve"> van ca. 4 maanden en ouder</t>
    </r>
  </si>
  <si>
    <r>
      <rPr>
        <b/>
        <sz val="10"/>
        <color theme="1"/>
        <rFont val="Verdana"/>
        <family val="2"/>
      </rPr>
      <t>Opfokgeiten</t>
    </r>
    <r>
      <rPr>
        <sz val="10"/>
        <color theme="1"/>
        <rFont val="Verdana"/>
        <family val="2"/>
      </rPr>
      <t xml:space="preserve"> van ca. 4 maanden en ouder</t>
    </r>
  </si>
  <si>
    <r>
      <rPr>
        <b/>
        <sz val="10"/>
        <color theme="1"/>
        <rFont val="Verdana"/>
        <family val="2"/>
      </rPr>
      <t>Opfokkalkoenen</t>
    </r>
    <r>
      <rPr>
        <sz val="10"/>
        <color theme="1"/>
        <rFont val="Verdana"/>
        <family val="2"/>
      </rPr>
      <t xml:space="preserve"> (hennen en hanen voor de productie van broedeieren van ca. 6 weken tot ca. 30 weken, gehouden op een opfokbedrijf) </t>
    </r>
  </si>
  <si>
    <r>
      <rPr>
        <b/>
        <sz val="10"/>
        <color theme="1"/>
        <rFont val="Verdana"/>
        <family val="2"/>
      </rPr>
      <t>Kalkoenen ouderdieren</t>
    </r>
    <r>
      <rPr>
        <sz val="10"/>
        <color theme="1"/>
        <rFont val="Verdana"/>
        <family val="2"/>
      </rPr>
      <t xml:space="preserve"> (hennen en hanen voor de productie van broedeieren van ca. 30 weken en ouder</t>
    </r>
  </si>
  <si>
    <r>
      <rPr>
        <b/>
        <sz val="10"/>
        <color theme="1"/>
        <rFont val="Verdana"/>
        <family val="2"/>
      </rPr>
      <t xml:space="preserve">Vleeskalkoenen </t>
    </r>
    <r>
      <rPr>
        <sz val="10"/>
        <color theme="1"/>
        <rFont val="Verdana"/>
        <family val="2"/>
      </rPr>
      <t>(kalkoenen die worden gehouden voor de slacht) ]</t>
    </r>
  </si>
  <si>
    <t>Schapen / geiten - biologisch - tabel 4</t>
  </si>
  <si>
    <r>
      <rPr>
        <b/>
        <sz val="10"/>
        <color theme="1"/>
        <rFont val="Verdana"/>
        <family val="2"/>
      </rPr>
      <t>Pony’s</t>
    </r>
    <r>
      <rPr>
        <sz val="10"/>
        <color theme="1"/>
        <rFont val="Verdana"/>
        <family val="2"/>
      </rPr>
      <t xml:space="preserve"> (dieren met een schofthoogte tot 1,56 meter en inclusief veulens tot 6 maanden)</t>
    </r>
  </si>
  <si>
    <r>
      <rPr>
        <b/>
        <sz val="10"/>
        <color theme="1"/>
        <rFont val="Verdana"/>
        <family val="2"/>
      </rPr>
      <t xml:space="preserve">Paarden </t>
    </r>
    <r>
      <rPr>
        <sz val="10"/>
        <color theme="1"/>
        <rFont val="Verdana"/>
        <family val="2"/>
      </rPr>
      <t>(dieren met een schofthoogte vanaf 1,56 meter en inclusief veulens tot 6 maanden)</t>
    </r>
  </si>
  <si>
    <r>
      <rPr>
        <b/>
        <sz val="10"/>
        <color theme="1"/>
        <rFont val="Verdana"/>
        <family val="2"/>
      </rPr>
      <t>Ezels</t>
    </r>
    <r>
      <rPr>
        <sz val="10"/>
        <color theme="1"/>
        <rFont val="Verdana"/>
        <family val="2"/>
      </rPr>
      <t xml:space="preserve"> (inclusief veulens tot 6 maanden)</t>
    </r>
  </si>
  <si>
    <r>
      <rPr>
        <b/>
        <sz val="10"/>
        <color theme="1"/>
        <rFont val="Verdana"/>
        <family val="2"/>
      </rPr>
      <t>Hinden</t>
    </r>
    <r>
      <rPr>
        <sz val="10"/>
        <color theme="1"/>
        <rFont val="Verdana"/>
        <family val="2"/>
      </rPr>
      <t xml:space="preserve"> gehouden voor de fokkerij inclusief kalveren jonger dan 6 maanden en bijbehorende bokken</t>
    </r>
  </si>
  <si>
    <r>
      <rPr>
        <b/>
        <sz val="10"/>
        <color theme="1"/>
        <rFont val="Verdana"/>
        <family val="2"/>
      </rPr>
      <t>Herten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van 6 tot 12 maanden</t>
    </r>
    <r>
      <rPr>
        <sz val="10"/>
        <color theme="1"/>
        <rFont val="Verdana"/>
        <family val="2"/>
      </rPr>
      <t xml:space="preserve"> die worden gehouden om te worden geslacht</t>
    </r>
  </si>
  <si>
    <r>
      <rPr>
        <b/>
        <sz val="10"/>
        <color theme="1"/>
        <rFont val="Verdana"/>
        <family val="2"/>
      </rPr>
      <t>Herten van 12 maanden en ouder</t>
    </r>
    <r>
      <rPr>
        <sz val="10"/>
        <color theme="1"/>
        <rFont val="Verdana"/>
        <family val="2"/>
      </rPr>
      <t xml:space="preserve"> die worden gehouden om te worden geslacht</t>
    </r>
  </si>
  <si>
    <r>
      <rPr>
        <b/>
        <sz val="10"/>
        <color theme="1"/>
        <rFont val="Verdana"/>
        <family val="2"/>
      </rPr>
      <t>Hinden gehouden voor de fokkerij</t>
    </r>
    <r>
      <rPr>
        <sz val="10"/>
        <color theme="1"/>
        <rFont val="Verdana"/>
        <family val="2"/>
      </rPr>
      <t xml:space="preserve"> inclusief kalveren jonger dan 3 maanden en bijbehorende bokken</t>
    </r>
  </si>
  <si>
    <r>
      <rPr>
        <b/>
        <sz val="10"/>
        <color theme="1"/>
        <rFont val="Verdana"/>
        <family val="2"/>
      </rPr>
      <t>Alle herten van 3 maanden en ouder</t>
    </r>
    <r>
      <rPr>
        <sz val="10"/>
        <color theme="1"/>
        <rFont val="Verdana"/>
        <family val="2"/>
      </rPr>
      <t xml:space="preserve"> die worden gehouden om te worden geslacht</t>
    </r>
  </si>
  <si>
    <r>
      <rPr>
        <b/>
        <sz val="10"/>
        <color theme="1"/>
        <rFont val="Verdana"/>
        <family val="2"/>
      </rPr>
      <t>Waterbuffelkoeien</t>
    </r>
    <r>
      <rPr>
        <sz val="10"/>
        <color theme="1"/>
        <rFont val="Verdana"/>
        <family val="2"/>
      </rPr>
      <t xml:space="preserve"> (alle waterbuffelkoeien die ten minste éénmaal hebben gekalfd en die voor de melkproductie of de fokkerij worden gehouden; ook waterbuffelkoeien die droog gezet zijn of worden vetgemest en in de mesttijd worden gemolken)</t>
    </r>
  </si>
  <si>
    <r>
      <rPr>
        <b/>
        <sz val="10"/>
        <color theme="1"/>
        <rFont val="Verdana"/>
        <family val="2"/>
      </rPr>
      <t>Fokteven</t>
    </r>
    <r>
      <rPr>
        <sz val="10"/>
        <color theme="1"/>
        <rFont val="Verdana"/>
        <family val="2"/>
      </rPr>
      <t xml:space="preserve"> (alle vrouwelijke dieren, die tenminste eenmaal zijn gedekt, met bijbehorende reuen en jongen, en nertsen voor pelsproductie) </t>
    </r>
  </si>
  <si>
    <r>
      <t>Anser cygnoides (</t>
    </r>
    <r>
      <rPr>
        <b/>
        <sz val="10"/>
        <color theme="1"/>
        <rFont val="Verdana"/>
        <family val="2"/>
      </rPr>
      <t>Knobbelgans</t>
    </r>
    <r>
      <rPr>
        <sz val="10"/>
        <color theme="1"/>
        <rFont val="Verdana"/>
        <family val="2"/>
      </rPr>
      <t>) en 
Anser anser (</t>
    </r>
    <r>
      <rPr>
        <b/>
        <sz val="10"/>
        <color theme="1"/>
        <rFont val="Verdana"/>
        <family val="2"/>
      </rPr>
      <t>Grauwe gans</t>
    </r>
    <r>
      <rPr>
        <sz val="10"/>
        <color theme="1"/>
        <rFont val="Verdana"/>
        <family val="2"/>
      </rPr>
      <t xml:space="preserve">) (alle 
geslachtsrijpe vrouwelijke ganzen) </t>
    </r>
  </si>
  <si>
    <r>
      <rPr>
        <b/>
        <sz val="10"/>
        <color theme="1"/>
        <rFont val="Verdana"/>
        <family val="2"/>
      </rPr>
      <t>Vrouwelijke konijnen</t>
    </r>
    <r>
      <rPr>
        <sz val="10"/>
        <color theme="1"/>
        <rFont val="Verdana"/>
        <family val="2"/>
      </rPr>
      <t xml:space="preserve"> die ten minste eenmaal zijn gedekt en niet-gespeende jongen</t>
    </r>
  </si>
  <si>
    <r>
      <t>Fokrammen</t>
    </r>
    <r>
      <rPr>
        <sz val="10"/>
        <color theme="1"/>
        <rFont val="Verdana"/>
        <family val="2"/>
      </rPr>
      <t>, bestemd voor het fokken van vleeskonijnen</t>
    </r>
  </si>
  <si>
    <r>
      <t>Opfokkonijnen</t>
    </r>
    <r>
      <rPr>
        <sz val="10"/>
        <color theme="1"/>
        <rFont val="Verdana"/>
        <family val="2"/>
      </rPr>
      <t xml:space="preserve"> vanaf ca. 80 dagen oud tot de eerste dekking </t>
    </r>
  </si>
  <si>
    <r>
      <t>Vleeskonijnen</t>
    </r>
    <r>
      <rPr>
        <sz val="10"/>
        <color theme="1"/>
        <rFont val="Verdana"/>
        <family val="2"/>
      </rPr>
      <t xml:space="preserve"> vanaf het spenen tot ca. 80 dagen oud en opfokkonijnen tot 80 dagen oud</t>
    </r>
  </si>
  <si>
    <t>Werkblad 'Overzicht bedrijf'</t>
  </si>
  <si>
    <t>In dit werkblad kunt u de gegevens van uw bedrijf invoeren waarop de berkeningen betrekking hebben.</t>
  </si>
  <si>
    <t>Uitleg - algemeen</t>
  </si>
  <si>
    <t xml:space="preserve">Dit bestand bevat meerdere werkbladen waarop de gegevens ingevoerd kunnen worden. </t>
  </si>
  <si>
    <t>Gangbare - biologische veehouderij</t>
  </si>
  <si>
    <t>hiervoor ook verschillende tabellen. De blauw gearceerde tabellen gaan over de reguliere veehouderij, de groen</t>
  </si>
  <si>
    <t xml:space="preserve">gearceerde gaan over de biologische houderij. </t>
  </si>
  <si>
    <r>
      <rPr>
        <b/>
        <sz val="10"/>
        <color theme="1"/>
        <rFont val="Verdana"/>
        <family val="2"/>
      </rPr>
      <t xml:space="preserve">Waterbuffeljongvee </t>
    </r>
    <r>
      <rPr>
        <sz val="10"/>
        <color theme="1"/>
        <rFont val="Verdana"/>
        <family val="2"/>
      </rPr>
      <t>(alle jongvee van waterbuffels tot een leeftijd van 2 jaar)</t>
    </r>
  </si>
  <si>
    <r>
      <rPr>
        <b/>
        <sz val="10"/>
        <color theme="1"/>
        <rFont val="Verdana"/>
        <family val="2"/>
      </rPr>
      <t>Voedsters</t>
    </r>
    <r>
      <rPr>
        <sz val="10"/>
        <color theme="1"/>
        <rFont val="Verdana"/>
        <family val="2"/>
      </rPr>
      <t xml:space="preserve"> (alle vrouwelijke dieren die ten minste eenmaal gedekt zijn, met bijbehorende zogende jongen en opfokkonijnen) en fokrammen</t>
    </r>
  </si>
  <si>
    <r>
      <rPr>
        <b/>
        <sz val="10"/>
        <color theme="1"/>
        <rFont val="Verdana"/>
        <family val="2"/>
      </rPr>
      <t>Vleeskonijnen</t>
    </r>
    <r>
      <rPr>
        <sz val="10"/>
        <color theme="1"/>
        <rFont val="Verdana"/>
        <family val="2"/>
      </rPr>
      <t xml:space="preserve"> (alle jonge konijnen die na het spenen zijn bestemd voor de vleesproductie)</t>
    </r>
  </si>
  <si>
    <r>
      <t>Rattus norvegicus (</t>
    </r>
    <r>
      <rPr>
        <b/>
        <sz val="10"/>
        <color theme="1"/>
        <rFont val="Verdana"/>
        <family val="2"/>
      </rPr>
      <t>Bruine rat</t>
    </r>
    <r>
      <rPr>
        <sz val="10"/>
        <color theme="1"/>
        <rFont val="Verdana"/>
        <family val="2"/>
      </rPr>
      <t>), Mus musculus (</t>
    </r>
    <r>
      <rPr>
        <b/>
        <sz val="10"/>
        <color theme="1"/>
        <rFont val="Verdana"/>
        <family val="2"/>
      </rPr>
      <t>Tamme muis</t>
    </r>
    <r>
      <rPr>
        <sz val="10"/>
        <color theme="1"/>
        <rFont val="Verdana"/>
        <family val="2"/>
      </rPr>
      <t>), Cavia porcellus (</t>
    </r>
    <r>
      <rPr>
        <b/>
        <sz val="10"/>
        <color theme="1"/>
        <rFont val="Verdana"/>
        <family val="2"/>
      </rPr>
      <t>Cavia</t>
    </r>
    <r>
      <rPr>
        <sz val="10"/>
        <color theme="1"/>
        <rFont val="Verdana"/>
        <family val="2"/>
      </rPr>
      <t>), Mesocricetus auratus (</t>
    </r>
    <r>
      <rPr>
        <b/>
        <sz val="10"/>
        <color theme="1"/>
        <rFont val="Verdana"/>
        <family val="2"/>
      </rPr>
      <t>Goudhamster</t>
    </r>
    <r>
      <rPr>
        <sz val="10"/>
        <color theme="1"/>
        <rFont val="Verdana"/>
        <family val="2"/>
      </rPr>
      <t>), Meriones unguiculatus (</t>
    </r>
    <r>
      <rPr>
        <b/>
        <sz val="10"/>
        <color theme="1"/>
        <rFont val="Verdana"/>
        <family val="2"/>
      </rPr>
      <t>Gerbil</t>
    </r>
    <r>
      <rPr>
        <sz val="10"/>
        <color theme="1"/>
        <rFont val="Verdana"/>
        <family val="2"/>
      </rPr>
      <t>)(vrouwelijke geslachtsrijpe dieren)</t>
    </r>
  </si>
  <si>
    <r>
      <t>Struthio camelus (</t>
    </r>
    <r>
      <rPr>
        <b/>
        <sz val="10"/>
        <color theme="1"/>
        <rFont val="Verdana"/>
        <family val="2"/>
      </rPr>
      <t>Struisvogel</t>
    </r>
    <r>
      <rPr>
        <sz val="10"/>
        <color theme="1"/>
        <rFont val="Verdana"/>
        <family val="2"/>
      </rPr>
      <t>), Dromaius novaehollandiae (</t>
    </r>
    <r>
      <rPr>
        <b/>
        <sz val="10"/>
        <color theme="1"/>
        <rFont val="Verdana"/>
        <family val="2"/>
      </rPr>
      <t>Emoe</t>
    </r>
    <r>
      <rPr>
        <sz val="10"/>
        <color theme="1"/>
        <rFont val="Verdana"/>
        <family val="2"/>
      </rPr>
      <t>) en Rhea Americana (</t>
    </r>
    <r>
      <rPr>
        <b/>
        <sz val="10"/>
        <color theme="1"/>
        <rFont val="Verdana"/>
        <family val="2"/>
      </rPr>
      <t>Nandoe</t>
    </r>
    <r>
      <rPr>
        <sz val="10"/>
        <color theme="1"/>
        <rFont val="Verdana"/>
        <family val="2"/>
      </rPr>
      <t>) (vrouwelijke geslachtsrijpe dieren)</t>
    </r>
  </si>
  <si>
    <r>
      <t>Phasianus colchicus (</t>
    </r>
    <r>
      <rPr>
        <b/>
        <sz val="10"/>
        <color theme="1"/>
        <rFont val="Verdana"/>
        <family val="2"/>
      </rPr>
      <t>Fazant</t>
    </r>
    <r>
      <rPr>
        <sz val="10"/>
        <color theme="1"/>
        <rFont val="Verdana"/>
        <family val="2"/>
      </rPr>
      <t>), Perdix perdix (</t>
    </r>
    <r>
      <rPr>
        <b/>
        <sz val="10"/>
        <color theme="1"/>
        <rFont val="Verdana"/>
        <family val="2"/>
      </rPr>
      <t>Patrijs</t>
    </r>
    <r>
      <rPr>
        <sz val="10"/>
        <color theme="1"/>
        <rFont val="Verdana"/>
        <family val="2"/>
      </rPr>
      <t xml:space="preserve">) (vrouwelijke geslachtsrijpe dieren) </t>
    </r>
  </si>
  <si>
    <t>totaal landbouwgrond (hectare)</t>
  </si>
  <si>
    <t>totaal oppervlakte*</t>
  </si>
  <si>
    <t>1. Minimaal 70% van de stikstofexcretie komt van melk- en kalfkoeien</t>
  </si>
  <si>
    <t>2. De gemiddelde stikstofdierexcretie is minimaal 50 kg stikstof per hectare</t>
  </si>
  <si>
    <t>Ook vindt u in dit werkblad een samenvatting en het resultaat van de berekeningen.</t>
  </si>
  <si>
    <t>Werkblad 'Stap 1 - Rundvee'</t>
  </si>
  <si>
    <t xml:space="preserve">u dat bepalen wat de stikstofexcretie per melkkoe was. Hiervoor gebruikt u Bijlage 1  'Tabel 6 MSW'. </t>
  </si>
  <si>
    <t>Werkblad 'Stap 2 - Varkens'</t>
  </si>
  <si>
    <t>Werkblad 'Stap 3 - Pluimvee'</t>
  </si>
  <si>
    <t>Werkblad 'Stap 4 - Schaap Geit'</t>
  </si>
  <si>
    <t>Werkblad 'Stap 5 - Overige dieren'</t>
  </si>
  <si>
    <t>-</t>
  </si>
  <si>
    <t>Rundvee - biologisch - tabel 4a - deel 2</t>
  </si>
  <si>
    <t xml:space="preserve">- </t>
  </si>
  <si>
    <r>
      <t>Voor gangbare en biologische veehouderij gelden</t>
    </r>
    <r>
      <rPr>
        <sz val="10"/>
        <color rgb="FFFF0000"/>
        <rFont val="Verdana"/>
        <family val="2"/>
      </rPr>
      <t xml:space="preserve"> verschillende excretienormen</t>
    </r>
    <r>
      <rPr>
        <sz val="10"/>
        <rFont val="Verdana"/>
        <family val="2"/>
      </rPr>
      <t>. In de werkbladen ziet u</t>
    </r>
  </si>
  <si>
    <t>Bedrijfsoverzicht extensivering Veenweide Natura2000</t>
  </si>
  <si>
    <t>Gangbare pluimveehouderij - totaal</t>
  </si>
  <si>
    <t>totaal excretie overige dieren</t>
  </si>
  <si>
    <t>geiten</t>
  </si>
  <si>
    <r>
      <rPr>
        <b/>
        <sz val="10"/>
        <color theme="1"/>
        <rFont val="Verdana"/>
        <family val="2"/>
      </rPr>
      <t>Melk- en kalfkoeien:</t>
    </r>
    <r>
      <rPr>
        <sz val="10"/>
        <color theme="1"/>
        <rFont val="Verdana"/>
        <family val="2"/>
      </rPr>
      <t xml:space="preserve"> Dit zijn koeien die in elk geval één keer hebben gekalfd en die worden gehouden voor de melkproductie voor menselijke consumptie of verwerking of voor de </t>
    </r>
  </si>
  <si>
    <t>fokkerij van runderen voor de melkveehouderij. Ook koeien die zijn drooggezet om een kalf te krijgen of die worden vetgemest en in de mesttijd worden gemolken.</t>
  </si>
  <si>
    <r>
      <rPr>
        <b/>
        <sz val="10"/>
        <color theme="1"/>
        <rFont val="Verdana"/>
        <family val="2"/>
      </rPr>
      <t>Jongvee jonger dan 1 jaar</t>
    </r>
    <r>
      <rPr>
        <sz val="10"/>
        <color theme="1"/>
        <rFont val="Verdana"/>
        <family val="2"/>
      </rPr>
      <t xml:space="preserve"> voor de melkveehouderij, waaronder alle kalveren van melk- en kalfkoeien van 0 tot ten minste 14 dagen. En vrouwelijke </t>
    </r>
  </si>
  <si>
    <t>opfokkalveren voor de vleesveehouderij tot 1 jaar of dat bestemd is om een kalf te krijgen voor de vleesveehouderij</t>
  </si>
  <si>
    <r>
      <rPr>
        <b/>
        <sz val="10"/>
        <color theme="1"/>
        <rFont val="Verdana"/>
        <family val="2"/>
      </rPr>
      <t>Vrouwelijk jongvee van 1 jaar en ouder</t>
    </r>
    <r>
      <rPr>
        <sz val="10"/>
        <color theme="1"/>
        <rFont val="Verdana"/>
        <family val="2"/>
      </rPr>
      <t xml:space="preserve"> voor de melkveehouderij. En vrouwelijke opfokkalveren van 1 jaar en </t>
    </r>
  </si>
  <si>
    <t>ouder voor de vleesveehouderij of dat bestemd is om een kalf te krijgen voor de vleesveehouderij.</t>
  </si>
  <si>
    <r>
      <rPr>
        <b/>
        <sz val="10"/>
        <color theme="1"/>
        <rFont val="Verdana"/>
        <family val="2"/>
      </rPr>
      <t>Fokstieren:</t>
    </r>
    <r>
      <rPr>
        <sz val="10"/>
        <color theme="1"/>
        <rFont val="Verdana"/>
        <family val="2"/>
      </rPr>
      <t xml:space="preserve"> stieren van 1 jaar en ouder voor de fokkerij van runderen voor de </t>
    </r>
  </si>
  <si>
    <t>melkvee- of vleesveehouderij.</t>
  </si>
  <si>
    <r>
      <rPr>
        <b/>
        <sz val="10"/>
        <color theme="1"/>
        <rFont val="Verdana"/>
        <family val="2"/>
      </rPr>
      <t>Weide- en zoogkoeien</t>
    </r>
    <r>
      <rPr>
        <sz val="10"/>
        <color theme="1"/>
        <rFont val="Verdana"/>
        <family val="2"/>
      </rPr>
      <t xml:space="preserve"> (koeien die ten minste eenmaal hebben gekalfd niet </t>
    </r>
  </si>
  <si>
    <t>zijnde melk- en kalfkoeien)</t>
  </si>
  <si>
    <r>
      <rPr>
        <b/>
        <sz val="10"/>
        <color theme="1"/>
        <rFont val="Verdana"/>
        <family val="2"/>
      </rPr>
      <t>Roodvleesstieren</t>
    </r>
    <r>
      <rPr>
        <sz val="10"/>
        <color theme="1"/>
        <rFont val="Verdana"/>
        <family val="2"/>
      </rPr>
      <t xml:space="preserve"> van ca. 3 maanden tot de slacht (inclusief ossen en </t>
    </r>
  </si>
  <si>
    <t>vrouwelijke dieren die op de dezelfde wijze worden gemest)</t>
  </si>
  <si>
    <r>
      <rPr>
        <b/>
        <sz val="10"/>
        <color theme="1"/>
        <rFont val="Verdana"/>
        <family val="2"/>
      </rPr>
      <t>Fokzeugen waarvan de gespeende biggen op een ander bedrijf worden gehouden</t>
    </r>
    <r>
      <rPr>
        <sz val="10"/>
        <color theme="1"/>
        <rFont val="Verdana"/>
        <family val="2"/>
      </rPr>
      <t xml:space="preserve"> </t>
    </r>
  </si>
  <si>
    <t xml:space="preserve">(ten minste eenmaal gedekte of geïnsemineerde zeugen, guste zeugen, gedekte maar nog niet </t>
  </si>
  <si>
    <t xml:space="preserve">drachtige zeugen, drachtige zeugen, zeugen met biggen, zeugen waarvan de biggen </t>
  </si>
  <si>
    <t xml:space="preserve">gespeend zijn en waarvan de gespeende biggen aan een ander bedrijf worden geleverd). </t>
  </si>
  <si>
    <r>
      <rPr>
        <b/>
        <sz val="10"/>
        <color theme="1"/>
        <rFont val="Verdana"/>
        <family val="2"/>
      </rPr>
      <t>Fokzeugen inclusief biggen tot een gewicht van 25 kg</t>
    </r>
    <r>
      <rPr>
        <sz val="10"/>
        <color theme="1"/>
        <rFont val="Verdana"/>
        <family val="2"/>
      </rPr>
      <t xml:space="preserve"> (ten minste éénmaal gedekte of </t>
    </r>
  </si>
  <si>
    <t xml:space="preserve">geïnsemineerde zeugen, guste zeugen, gedekte maar nog niet . </t>
  </si>
  <si>
    <t xml:space="preserve">drachtige zeugen, drachtige zeugen, zeugen met biggen, waarvan de biggen worden </t>
  </si>
  <si>
    <t>gehouden tot een gewicht van ca. 25 kg</t>
  </si>
  <si>
    <r>
      <rPr>
        <b/>
        <sz val="10"/>
        <color theme="1"/>
        <rFont val="Verdana"/>
        <family val="2"/>
      </rPr>
      <t>Leghennen</t>
    </r>
    <r>
      <rPr>
        <sz val="10"/>
        <color theme="1"/>
        <rFont val="Verdana"/>
        <family val="2"/>
      </rPr>
      <t xml:space="preserve"> en (groot)ouderdieren</t>
    </r>
  </si>
  <si>
    <t>jonger dan 18 weken</t>
  </si>
  <si>
    <r>
      <t xml:space="preserve">Vleeskuikens </t>
    </r>
    <r>
      <rPr>
        <sz val="10"/>
        <color theme="1"/>
        <rFont val="Verdana"/>
        <family val="2"/>
      </rPr>
      <t xml:space="preserve"> (kippen die worden </t>
    </r>
  </si>
  <si>
    <t>gehouden voor de slacht)</t>
  </si>
  <si>
    <r>
      <rPr>
        <b/>
        <sz val="10"/>
        <color theme="1"/>
        <rFont val="Verdana"/>
        <family val="2"/>
      </rPr>
      <t xml:space="preserve">(Groot)ouderdieren </t>
    </r>
    <r>
      <rPr>
        <sz val="10"/>
        <color theme="1"/>
        <rFont val="Verdana"/>
        <family val="2"/>
      </rPr>
      <t xml:space="preserve">van vleeskuikens </t>
    </r>
  </si>
  <si>
    <t>20 weken en ouder</t>
  </si>
  <si>
    <r>
      <rPr>
        <b/>
        <sz val="10"/>
        <color theme="1"/>
        <rFont val="Verdana"/>
        <family val="2"/>
      </rPr>
      <t>(Groot)ouderdieren</t>
    </r>
    <r>
      <rPr>
        <sz val="10"/>
        <color theme="1"/>
        <rFont val="Verdana"/>
        <family val="2"/>
      </rPr>
      <t xml:space="preserve"> van vleeskuikens jonger dan 20 weken</t>
    </r>
  </si>
  <si>
    <t xml:space="preserve">18 weken en ouder </t>
  </si>
  <si>
    <r>
      <t>Columbia livia (</t>
    </r>
    <r>
      <rPr>
        <b/>
        <sz val="10"/>
        <color theme="1"/>
        <rFont val="Verdana"/>
        <family val="2"/>
      </rPr>
      <t>Vleesduif</t>
    </r>
    <r>
      <rPr>
        <sz val="10"/>
        <color theme="1"/>
        <rFont val="Verdana"/>
        <family val="2"/>
      </rPr>
      <t>), Numida meleagris (</t>
    </r>
    <r>
      <rPr>
        <b/>
        <sz val="10"/>
        <color theme="1"/>
        <rFont val="Verdana"/>
        <family val="2"/>
      </rPr>
      <t>Helmparelhoen</t>
    </r>
    <r>
      <rPr>
        <sz val="10"/>
        <color theme="1"/>
        <rFont val="Verdana"/>
        <family val="2"/>
      </rPr>
      <t xml:space="preserve">), </t>
    </r>
  </si>
  <si>
    <t>(vrouwelijke geslachtsrijpe dieren en voor vleesduiven ook de vleeskuikens)</t>
  </si>
  <si>
    <t>Uitleg invulbladen dierexcretie</t>
  </si>
  <si>
    <t>KVK nummer</t>
  </si>
  <si>
    <t>In velden die geel gearceerd zijn kunt u de gegevens van uw bedrijf invoeren.</t>
  </si>
  <si>
    <t>Samenwerking in veenweidegebieden en Natura 2000-overgangsgebieden - Extensivering</t>
  </si>
  <si>
    <t xml:space="preserve">Met deze tabel kunt u gegevens van uw bedrijf invoeren om daarmee de </t>
  </si>
  <si>
    <t>Kleur van de velden</t>
  </si>
  <si>
    <t>Voor het aantal dieren wat u in moet vullen geldt het dat het moet gaan om het gemiddeld gehouden</t>
  </si>
  <si>
    <t xml:space="preserve">excretie van stikstof van uw bedrijfsmatig gehouden dieren in 2025 te berekenen. </t>
  </si>
  <si>
    <t xml:space="preserve">Hier vult u de gegevens van het gemiddeld aantal gehouden runderen in 2025 in. </t>
  </si>
  <si>
    <t xml:space="preserve">aantal dieren in 2025. </t>
  </si>
  <si>
    <t>Wanneer u melkkoeien heeft gehouden vult u ook de gemiddelde melkproductie in 2025 in. Samen met het ureumgehalte kunt</t>
  </si>
  <si>
    <t xml:space="preserve">Hier vult u de gegevens van het gemiddeld aantal gehouden varkens in 2025 in. </t>
  </si>
  <si>
    <t xml:space="preserve">Hier vult u de gegevens van het gemiddeld aantal gehouden kippen, kalkoenen en eenden in 2025 in. </t>
  </si>
  <si>
    <t xml:space="preserve">Hier vult u de gegevens van het gemiddeld aantal gehouden schapen en geiten in 2025 in. </t>
  </si>
  <si>
    <t xml:space="preserve">Hier vult u de gegevens van het gemiddeld aantal gehouden overige dieren in 2025 in. </t>
  </si>
  <si>
    <t>Rundvee - melkproductie - excretie tabel 6 - 2025</t>
  </si>
  <si>
    <t>jaar: 2025</t>
  </si>
  <si>
    <t>Schapen / geiten - gangbaar - tabel 4 - 2025</t>
  </si>
  <si>
    <t>Overige dieren - gangbaar - tabel 4a - 2025</t>
  </si>
  <si>
    <t>Pluimvee - gangbaar - tabel 4 - 2025</t>
  </si>
  <si>
    <t>Varkens - gangbaar - tabel 4 - 2025</t>
  </si>
  <si>
    <t xml:space="preserve">Velden die een andere kleur hebben kunt u niet wijzigen. </t>
  </si>
  <si>
    <t>Bij het onderdeel 'Grond' vult u het aantal hectares landbouwgrond in wat u in de applicatie Opgave Jaarlijks Beheer (OJB) op hebt gegeven.</t>
  </si>
  <si>
    <t>Let op: u vult de percelen in zoals u ze heeft opgegeven in de applicatie Opgave Jaarlijks Beheer (OJB).</t>
  </si>
  <si>
    <t>stap 1 - rundvee</t>
  </si>
  <si>
    <t>stap 2 - varkens</t>
  </si>
  <si>
    <t>stap 3 - pluimvee</t>
  </si>
  <si>
    <t>stap 4 - schapen en</t>
  </si>
  <si>
    <t>stap 5 - overige dieren</t>
  </si>
  <si>
    <t>Stap 1: Excretie rundvee - berekening</t>
  </si>
  <si>
    <t>Stap 2: Excretie varkens - berekening</t>
  </si>
  <si>
    <t>Stap 3: Excretie Pluimvee - berekening</t>
  </si>
  <si>
    <t>Stap 4: Excretie Schapen en Geiten - berekening</t>
  </si>
  <si>
    <t>Stap 5: Excretie overige dieren - berekening</t>
  </si>
  <si>
    <t>Tabel 6: Excretieforfaits per melkkoe</t>
  </si>
  <si>
    <t>Aan deze tabel kunnen geen rechten worden ontleend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</si>
</sst>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2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rgb="FFFF0000"/>
      <name val="Dreaming Outloud Pro"/>
      <family val="4"/>
    </font>
    <font>
      <b/>
      <sz val="16"/>
      <color rgb="FF007BC7"/>
      <name val="Verdana"/>
      <family val="2"/>
    </font>
    <font>
      <b/>
      <sz val="12"/>
      <color rgb="FF007BC7"/>
      <name val="Verdana"/>
      <family val="2"/>
    </font>
    <font>
      <sz val="12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sz val="10"/>
      <color rgb="FF007BC7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20"/>
      <color rgb="FF007BC7"/>
      <name val="Verdana"/>
      <family val="2"/>
    </font>
    <font>
      <sz val="10"/>
      <color theme="0"/>
      <name val="Verdana"/>
      <family val="2"/>
    </font>
    <font>
      <b/>
      <sz val="10"/>
      <color theme="0" tint="-4.9989318521683403E-2"/>
      <name val="Verdana"/>
      <family val="2"/>
    </font>
    <font>
      <b/>
      <sz val="10"/>
      <color theme="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0"/>
      <color rgb="FFFF0000"/>
      <name val="Verdana"/>
      <family val="2"/>
    </font>
    <font>
      <sz val="10"/>
      <color rgb="FFFF0000"/>
      <name val="Verdana"/>
      <family val="2"/>
    </font>
    <font>
      <sz val="10"/>
      <color theme="0" tint="-4.9989318521683403E-2"/>
      <name val="Verdana"/>
      <family val="2"/>
    </font>
    <font>
      <b/>
      <sz val="10"/>
      <color rgb="FF007BC7"/>
      <name val="Verdana"/>
      <family val="2"/>
    </font>
    <font>
      <sz val="11"/>
      <color rgb="FF007BC7"/>
      <name val="Verdana"/>
      <family val="2"/>
    </font>
    <font>
      <sz val="11"/>
      <color theme="0"/>
      <name val="Calibri"/>
      <family val="2"/>
      <scheme val="minor"/>
    </font>
    <font>
      <b/>
      <sz val="10"/>
      <color rgb="FF154273"/>
      <name val="Verdana"/>
      <family val="2"/>
    </font>
    <font>
      <sz val="10"/>
      <color rgb="FF154273"/>
      <name val="Verdana"/>
      <family val="2"/>
    </font>
    <font>
      <i/>
      <sz val="10"/>
      <color rgb="FF0070C0"/>
      <name val="Verdana"/>
      <family val="2"/>
    </font>
    <font>
      <i/>
      <sz val="11"/>
      <color rgb="FF0070C0"/>
      <name val="Calibri"/>
      <family val="2"/>
      <scheme val="minor"/>
    </font>
    <font>
      <i/>
      <sz val="12"/>
      <color rgb="FF007BC7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theme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4DB"/>
        <bgColor indexed="64"/>
      </patternFill>
    </fill>
    <fill>
      <patternFill patternType="solid">
        <fgColor rgb="FF39870C"/>
        <bgColor indexed="64"/>
      </patternFill>
    </fill>
    <fill>
      <patternFill patternType="solid">
        <fgColor theme="9" tint="-0.249977111117893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1689B"/>
      </left>
      <right style="thin">
        <color rgb="FF01689B"/>
      </right>
      <top style="thin">
        <color rgb="FF01689B"/>
      </top>
      <bottom style="thin">
        <color rgb="FF01689B"/>
      </bottom>
      <diagonal/>
    </border>
    <border>
      <left style="thin">
        <color rgb="FF01689B"/>
      </left>
      <right style="thin">
        <color rgb="FF0070C0"/>
      </right>
      <top style="thin">
        <color rgb="FF01689B"/>
      </top>
      <bottom style="thin">
        <color rgb="FF0070C0"/>
      </bottom>
      <diagonal/>
    </border>
    <border>
      <left style="thin">
        <color rgb="FF0070C0"/>
      </left>
      <right style="thin">
        <color rgb="FF01689B"/>
      </right>
      <top style="thin">
        <color rgb="FF01689B"/>
      </top>
      <bottom style="thin">
        <color rgb="FF0070C0"/>
      </bottom>
      <diagonal/>
    </border>
    <border>
      <left style="thin">
        <color rgb="FF01689B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1689B"/>
      </left>
      <right style="thin">
        <color rgb="FF0070C0"/>
      </right>
      <top style="thin">
        <color rgb="FF0070C0"/>
      </top>
      <bottom style="thin">
        <color rgb="FF01689B"/>
      </bottom>
      <diagonal/>
    </border>
    <border>
      <left style="thin">
        <color rgb="FF0070C0"/>
      </left>
      <right style="thin">
        <color rgb="FF01689B"/>
      </right>
      <top style="thin">
        <color rgb="FF0070C0"/>
      </top>
      <bottom style="thin">
        <color rgb="FF01689B"/>
      </bottom>
      <diagonal/>
    </border>
    <border>
      <left style="thin">
        <color rgb="FF01689B"/>
      </left>
      <right style="thin">
        <color rgb="FF01689B"/>
      </right>
      <top/>
      <bottom style="thin">
        <color rgb="FF01689B"/>
      </bottom>
      <diagonal/>
    </border>
    <border>
      <left style="thin">
        <color rgb="FF01689B"/>
      </left>
      <right style="thin">
        <color rgb="FF01689B"/>
      </right>
      <top style="thin">
        <color rgb="FF01689B"/>
      </top>
      <bottom/>
      <diagonal/>
    </border>
    <border>
      <left style="thin">
        <color rgb="FF01689B"/>
      </left>
      <right/>
      <top style="thin">
        <color rgb="FF01689B"/>
      </top>
      <bottom/>
      <diagonal/>
    </border>
    <border>
      <left/>
      <right/>
      <top style="thin">
        <color rgb="FF01689B"/>
      </top>
      <bottom/>
      <diagonal/>
    </border>
    <border>
      <left style="thin">
        <color rgb="FF01689B"/>
      </left>
      <right/>
      <top/>
      <bottom style="thin">
        <color rgb="FF01689B"/>
      </bottom>
      <diagonal/>
    </border>
    <border>
      <left style="thin">
        <color rgb="FF01689B"/>
      </left>
      <right/>
      <top style="thin">
        <color rgb="FF01689B"/>
      </top>
      <bottom style="thin">
        <color rgb="FF01689B"/>
      </bottom>
      <diagonal/>
    </border>
    <border>
      <left/>
      <right/>
      <top style="thin">
        <color rgb="FF01689B"/>
      </top>
      <bottom style="thin">
        <color rgb="FF01689B"/>
      </bottom>
      <diagonal/>
    </border>
    <border>
      <left/>
      <right style="thin">
        <color rgb="FF01689B"/>
      </right>
      <top style="thin">
        <color rgb="FF01689B"/>
      </top>
      <bottom style="thin">
        <color rgb="FF01689B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1689B"/>
      </bottom>
      <diagonal/>
    </border>
    <border>
      <left style="thin">
        <color rgb="FF01689B"/>
      </left>
      <right style="thin">
        <color rgb="FF0070C0"/>
      </right>
      <top style="thin">
        <color rgb="FF01689B"/>
      </top>
      <bottom style="thin">
        <color rgb="FF01689B"/>
      </bottom>
      <diagonal/>
    </border>
    <border>
      <left style="thin">
        <color rgb="FF0070C0"/>
      </left>
      <right/>
      <top style="thin">
        <color rgb="FF01689B"/>
      </top>
      <bottom style="thin">
        <color rgb="FF01689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1689B"/>
      </left>
      <right style="thin">
        <color indexed="64"/>
      </right>
      <top style="thin">
        <color rgb="FF01689B"/>
      </top>
      <bottom/>
      <diagonal/>
    </border>
    <border>
      <left style="thin">
        <color rgb="FF01689B"/>
      </left>
      <right/>
      <top/>
      <bottom/>
      <diagonal/>
    </border>
    <border>
      <left style="thin">
        <color rgb="FF01689B"/>
      </left>
      <right style="thin">
        <color rgb="FF01689B"/>
      </right>
      <top/>
      <bottom/>
      <diagonal/>
    </border>
    <border>
      <left style="thin">
        <color rgb="FF0070C0"/>
      </left>
      <right/>
      <top style="thin">
        <color rgb="FF0070C0"/>
      </top>
      <bottom style="thin">
        <color rgb="FF01689B"/>
      </bottom>
      <diagonal/>
    </border>
    <border>
      <left style="thin">
        <color indexed="64"/>
      </left>
      <right/>
      <top style="thin">
        <color rgb="FF01689B"/>
      </top>
      <bottom/>
      <diagonal/>
    </border>
    <border>
      <left style="thin">
        <color rgb="FF0070C0"/>
      </left>
      <right style="thin">
        <color rgb="FF0070C0"/>
      </right>
      <top style="thin">
        <color rgb="FF01689B"/>
      </top>
      <bottom style="thin">
        <color rgb="FF0070C0"/>
      </bottom>
      <diagonal/>
    </border>
    <border>
      <left style="thin">
        <color rgb="FF0070C0"/>
      </left>
      <right/>
      <top/>
      <bottom/>
      <diagonal/>
    </border>
    <border>
      <left/>
      <right style="thin">
        <color rgb="FF0070C0"/>
      </right>
      <top/>
      <bottom/>
      <diagonal/>
    </border>
    <border>
      <left style="thin">
        <color rgb="FF0070C0"/>
      </left>
      <right/>
      <top style="thin">
        <color auto="1"/>
      </top>
      <bottom style="thin">
        <color rgb="FF0070C0"/>
      </bottom>
      <diagonal/>
    </border>
    <border>
      <left/>
      <right/>
      <top style="thin">
        <color auto="1"/>
      </top>
      <bottom style="thin">
        <color rgb="FF0070C0"/>
      </bottom>
      <diagonal/>
    </border>
    <border>
      <left style="thin">
        <color rgb="FF01689B"/>
      </left>
      <right style="thin">
        <color indexed="64"/>
      </right>
      <top style="thin">
        <color rgb="FF01689B"/>
      </top>
      <bottom style="thin">
        <color rgb="FF01689B"/>
      </bottom>
      <diagonal/>
    </border>
    <border>
      <left style="thin">
        <color indexed="64"/>
      </left>
      <right style="thin">
        <color indexed="64"/>
      </right>
      <top style="thin">
        <color rgb="FF01689B"/>
      </top>
      <bottom style="thin">
        <color rgb="FF01689B"/>
      </bottom>
      <diagonal/>
    </border>
    <border>
      <left style="thin">
        <color indexed="64"/>
      </left>
      <right style="thin">
        <color rgb="FF01689B"/>
      </right>
      <top style="thin">
        <color rgb="FF01689B"/>
      </top>
      <bottom style="thin">
        <color rgb="FF01689B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277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2" fontId="0" fillId="0" borderId="0" xfId="0" applyNumberFormat="1"/>
    <xf numFmtId="49" fontId="0" fillId="0" borderId="0" xfId="0" applyNumberFormat="1"/>
    <xf numFmtId="3" fontId="0" fillId="0" borderId="0" xfId="0" applyNumberFormat="1"/>
    <xf numFmtId="0" fontId="8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wrapText="1"/>
    </xf>
    <xf numFmtId="0" fontId="9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vertical="center"/>
    </xf>
    <xf numFmtId="0" fontId="20" fillId="0" borderId="0" xfId="0" applyFont="1"/>
    <xf numFmtId="0" fontId="12" fillId="0" borderId="13" xfId="0" applyFont="1" applyBorder="1" applyAlignment="1">
      <alignment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vertical="top" wrapText="1"/>
    </xf>
    <xf numFmtId="0" fontId="20" fillId="0" borderId="13" xfId="0" applyFont="1" applyBorder="1"/>
    <xf numFmtId="0" fontId="20" fillId="0" borderId="2" xfId="0" applyFont="1" applyBorder="1" applyAlignment="1">
      <alignment horizontal="left" vertical="top"/>
    </xf>
    <xf numFmtId="165" fontId="17" fillId="4" borderId="13" xfId="0" applyNumberFormat="1" applyFont="1" applyFill="1" applyBorder="1" applyAlignment="1">
      <alignment vertical="center" wrapText="1"/>
    </xf>
    <xf numFmtId="0" fontId="20" fillId="0" borderId="0" xfId="0" applyFont="1" applyAlignment="1">
      <alignment horizontal="left" vertical="top" wrapText="1"/>
    </xf>
    <xf numFmtId="2" fontId="20" fillId="0" borderId="0" xfId="0" applyNumberFormat="1" applyFont="1"/>
    <xf numFmtId="0" fontId="25" fillId="0" borderId="0" xfId="0" applyFont="1" applyAlignment="1">
      <alignment vertical="center"/>
    </xf>
    <xf numFmtId="3" fontId="20" fillId="0" borderId="13" xfId="0" applyNumberFormat="1" applyFont="1" applyBorder="1"/>
    <xf numFmtId="4" fontId="20" fillId="0" borderId="2" xfId="0" applyNumberFormat="1" applyFont="1" applyBorder="1" applyAlignment="1">
      <alignment horizontal="right" vertical="top"/>
    </xf>
    <xf numFmtId="3" fontId="7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165" fontId="7" fillId="0" borderId="0" xfId="0" applyNumberFormat="1" applyFont="1" applyProtection="1">
      <protection locked="0"/>
    </xf>
    <xf numFmtId="4" fontId="20" fillId="0" borderId="0" xfId="0" applyNumberFormat="1" applyFont="1"/>
    <xf numFmtId="4" fontId="0" fillId="0" borderId="0" xfId="0" applyNumberFormat="1"/>
    <xf numFmtId="0" fontId="26" fillId="0" borderId="0" xfId="0" applyFont="1" applyAlignment="1">
      <alignment vertical="center"/>
    </xf>
    <xf numFmtId="0" fontId="6" fillId="5" borderId="11" xfId="0" applyFont="1" applyFill="1" applyBorder="1"/>
    <xf numFmtId="0" fontId="0" fillId="4" borderId="0" xfId="0" applyFill="1"/>
    <xf numFmtId="3" fontId="0" fillId="4" borderId="0" xfId="0" applyNumberFormat="1" applyFill="1"/>
    <xf numFmtId="49" fontId="0" fillId="6" borderId="0" xfId="0" applyNumberFormat="1" applyFill="1"/>
    <xf numFmtId="0" fontId="20" fillId="0" borderId="0" xfId="0" applyFont="1" applyAlignment="1">
      <alignment horizontal="left" vertical="top"/>
    </xf>
    <xf numFmtId="4" fontId="20" fillId="0" borderId="0" xfId="0" applyNumberFormat="1" applyFont="1" applyAlignment="1">
      <alignment horizontal="right" vertical="top"/>
    </xf>
    <xf numFmtId="4" fontId="20" fillId="0" borderId="0" xfId="0" applyNumberFormat="1" applyFont="1" applyAlignment="1">
      <alignment horizontal="right"/>
    </xf>
    <xf numFmtId="4" fontId="20" fillId="0" borderId="13" xfId="0" applyNumberFormat="1" applyFont="1" applyBorder="1" applyAlignment="1">
      <alignment horizontal="right"/>
    </xf>
    <xf numFmtId="4" fontId="8" fillId="0" borderId="0" xfId="0" applyNumberFormat="1" applyFont="1" applyAlignment="1">
      <alignment horizontal="right" vertical="center"/>
    </xf>
    <xf numFmtId="0" fontId="20" fillId="0" borderId="12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/>
    </xf>
    <xf numFmtId="2" fontId="20" fillId="0" borderId="0" xfId="0" applyNumberFormat="1" applyFont="1" applyAlignment="1">
      <alignment horizontal="left" vertical="top"/>
    </xf>
    <xf numFmtId="3" fontId="12" fillId="0" borderId="13" xfId="0" applyNumberFormat="1" applyFont="1" applyBorder="1" applyAlignment="1">
      <alignment vertical="top"/>
    </xf>
    <xf numFmtId="3" fontId="20" fillId="0" borderId="6" xfId="0" applyNumberFormat="1" applyFont="1" applyBorder="1" applyAlignment="1">
      <alignment vertical="top"/>
    </xf>
    <xf numFmtId="3" fontId="20" fillId="0" borderId="6" xfId="0" applyNumberFormat="1" applyFont="1" applyBorder="1"/>
    <xf numFmtId="3" fontId="20" fillId="0" borderId="6" xfId="0" applyNumberFormat="1" applyFont="1" applyBorder="1" applyAlignment="1">
      <alignment vertical="top" wrapText="1"/>
    </xf>
    <xf numFmtId="0" fontId="12" fillId="0" borderId="0" xfId="0" applyFont="1" applyAlignment="1">
      <alignment horizontal="left" vertical="top"/>
    </xf>
    <xf numFmtId="0" fontId="14" fillId="0" borderId="0" xfId="0" applyFont="1" applyAlignment="1">
      <alignment horizontal="center" vertical="top" wrapText="1"/>
    </xf>
    <xf numFmtId="0" fontId="20" fillId="2" borderId="4" xfId="0" applyFont="1" applyFill="1" applyBorder="1" applyAlignment="1">
      <alignment horizontal="left" vertical="top" wrapText="1"/>
    </xf>
    <xf numFmtId="0" fontId="20" fillId="0" borderId="15" xfId="0" applyFont="1" applyBorder="1" applyAlignment="1">
      <alignment horizontal="left"/>
    </xf>
    <xf numFmtId="0" fontId="20" fillId="0" borderId="16" xfId="0" applyFont="1" applyBorder="1" applyAlignment="1">
      <alignment horizontal="left"/>
    </xf>
    <xf numFmtId="0" fontId="20" fillId="0" borderId="14" xfId="0" applyFont="1" applyBorder="1" applyAlignment="1">
      <alignment horizontal="left"/>
    </xf>
    <xf numFmtId="0" fontId="20" fillId="2" borderId="5" xfId="0" applyFont="1" applyFill="1" applyBorder="1" applyAlignment="1">
      <alignment horizontal="left" vertical="top"/>
    </xf>
    <xf numFmtId="0" fontId="20" fillId="2" borderId="2" xfId="0" applyFont="1" applyFill="1" applyBorder="1" applyAlignment="1">
      <alignment horizontal="left" vertical="top" wrapText="1"/>
    </xf>
    <xf numFmtId="0" fontId="20" fillId="0" borderId="0" xfId="0" applyFont="1" applyAlignment="1">
      <alignment horizontal="center" vertical="top" wrapText="1"/>
    </xf>
    <xf numFmtId="0" fontId="20" fillId="2" borderId="5" xfId="0" applyFont="1" applyFill="1" applyBorder="1" applyAlignment="1">
      <alignment horizontal="left" vertical="top" wrapText="1"/>
    </xf>
    <xf numFmtId="0" fontId="12" fillId="7" borderId="0" xfId="0" applyFont="1" applyFill="1" applyProtection="1">
      <protection locked="0"/>
    </xf>
    <xf numFmtId="0" fontId="12" fillId="0" borderId="14" xfId="0" applyFont="1" applyBorder="1" applyAlignment="1">
      <alignment vertical="top"/>
    </xf>
    <xf numFmtId="0" fontId="13" fillId="0" borderId="20" xfId="0" applyFont="1" applyBorder="1" applyAlignment="1">
      <alignment vertical="center"/>
    </xf>
    <xf numFmtId="0" fontId="28" fillId="7" borderId="20" xfId="0" applyFont="1" applyFill="1" applyBorder="1" applyProtection="1">
      <protection locked="0"/>
    </xf>
    <xf numFmtId="0" fontId="29" fillId="7" borderId="20" xfId="0" applyFont="1" applyFill="1" applyBorder="1" applyProtection="1">
      <protection locked="0"/>
    </xf>
    <xf numFmtId="1" fontId="19" fillId="4" borderId="20" xfId="0" applyNumberFormat="1" applyFont="1" applyFill="1" applyBorder="1" applyAlignment="1">
      <alignment vertical="top"/>
    </xf>
    <xf numFmtId="0" fontId="22" fillId="7" borderId="20" xfId="0" applyFont="1" applyFill="1" applyBorder="1" applyProtection="1">
      <protection locked="0"/>
    </xf>
    <xf numFmtId="0" fontId="23" fillId="7" borderId="20" xfId="0" applyFont="1" applyFill="1" applyBorder="1" applyProtection="1">
      <protection locked="0"/>
    </xf>
    <xf numFmtId="0" fontId="12" fillId="0" borderId="20" xfId="0" applyFont="1" applyBorder="1" applyAlignment="1">
      <alignment vertical="top"/>
    </xf>
    <xf numFmtId="0" fontId="12" fillId="0" borderId="26" xfId="0" applyFont="1" applyBorder="1" applyAlignment="1">
      <alignment vertical="top"/>
    </xf>
    <xf numFmtId="0" fontId="13" fillId="0" borderId="27" xfId="0" applyFont="1" applyBorder="1" applyAlignment="1">
      <alignment vertical="center"/>
    </xf>
    <xf numFmtId="0" fontId="12" fillId="0" borderId="31" xfId="0" applyFont="1" applyBorder="1" applyAlignment="1">
      <alignment vertical="top"/>
    </xf>
    <xf numFmtId="0" fontId="12" fillId="0" borderId="32" xfId="0" applyFont="1" applyBorder="1" applyAlignment="1">
      <alignment vertical="top"/>
    </xf>
    <xf numFmtId="0" fontId="12" fillId="0" borderId="33" xfId="0" applyFont="1" applyBorder="1" applyAlignment="1">
      <alignment vertical="top"/>
    </xf>
    <xf numFmtId="164" fontId="17" fillId="4" borderId="20" xfId="0" applyNumberFormat="1" applyFont="1" applyFill="1" applyBorder="1" applyAlignment="1">
      <alignment vertical="center"/>
    </xf>
    <xf numFmtId="0" fontId="17" fillId="4" borderId="20" xfId="0" applyFont="1" applyFill="1" applyBorder="1" applyAlignment="1">
      <alignment vertical="center"/>
    </xf>
    <xf numFmtId="165" fontId="17" fillId="4" borderId="20" xfId="0" applyNumberFormat="1" applyFont="1" applyFill="1" applyBorder="1" applyAlignment="1">
      <alignment vertical="center"/>
    </xf>
    <xf numFmtId="0" fontId="13" fillId="0" borderId="28" xfId="0" applyFont="1" applyBorder="1" applyAlignment="1">
      <alignment vertical="center"/>
    </xf>
    <xf numFmtId="0" fontId="12" fillId="0" borderId="24" xfId="0" applyFont="1" applyBorder="1" applyAlignment="1">
      <alignment vertical="top"/>
    </xf>
    <xf numFmtId="0" fontId="12" fillId="0" borderId="35" xfId="0" applyFont="1" applyBorder="1" applyAlignment="1">
      <alignment vertical="top"/>
    </xf>
    <xf numFmtId="0" fontId="13" fillId="0" borderId="29" xfId="0" applyFont="1" applyBorder="1" applyAlignment="1">
      <alignment vertical="center" wrapText="1"/>
    </xf>
    <xf numFmtId="0" fontId="12" fillId="0" borderId="36" xfId="0" applyFont="1" applyBorder="1" applyAlignment="1">
      <alignment vertical="top"/>
    </xf>
    <xf numFmtId="0" fontId="13" fillId="0" borderId="27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4" fontId="29" fillId="7" borderId="20" xfId="0" applyNumberFormat="1" applyFont="1" applyFill="1" applyBorder="1" applyProtection="1">
      <protection locked="0"/>
    </xf>
    <xf numFmtId="3" fontId="12" fillId="0" borderId="20" xfId="0" applyNumberFormat="1" applyFont="1" applyBorder="1" applyAlignment="1">
      <alignment vertical="top"/>
    </xf>
    <xf numFmtId="0" fontId="13" fillId="0" borderId="38" xfId="0" applyFont="1" applyBorder="1" applyAlignment="1">
      <alignment vertical="center"/>
    </xf>
    <xf numFmtId="0" fontId="20" fillId="0" borderId="39" xfId="0" applyFont="1" applyBorder="1" applyAlignment="1">
      <alignment vertical="top"/>
    </xf>
    <xf numFmtId="3" fontId="20" fillId="0" borderId="0" xfId="0" applyNumberFormat="1" applyFont="1"/>
    <xf numFmtId="0" fontId="20" fillId="0" borderId="39" xfId="0" applyFont="1" applyBorder="1"/>
    <xf numFmtId="0" fontId="20" fillId="0" borderId="39" xfId="0" applyFont="1" applyBorder="1" applyAlignment="1">
      <alignment vertical="top" wrapText="1"/>
    </xf>
    <xf numFmtId="0" fontId="12" fillId="0" borderId="23" xfId="0" applyFont="1" applyBorder="1" applyAlignment="1">
      <alignment vertical="top" wrapText="1"/>
    </xf>
    <xf numFmtId="0" fontId="19" fillId="4" borderId="24" xfId="0" applyFont="1" applyFill="1" applyBorder="1" applyAlignment="1">
      <alignment vertical="top"/>
    </xf>
    <xf numFmtId="0" fontId="19" fillId="4" borderId="34" xfId="0" applyFont="1" applyFill="1" applyBorder="1" applyAlignment="1">
      <alignment vertical="top"/>
    </xf>
    <xf numFmtId="3" fontId="19" fillId="4" borderId="34" xfId="0" applyNumberFormat="1" applyFont="1" applyFill="1" applyBorder="1" applyAlignment="1">
      <alignment vertical="top"/>
    </xf>
    <xf numFmtId="0" fontId="12" fillId="0" borderId="27" xfId="0" applyFont="1" applyBorder="1" applyAlignment="1">
      <alignment vertical="top"/>
    </xf>
    <xf numFmtId="0" fontId="12" fillId="0" borderId="40" xfId="0" applyFont="1" applyBorder="1" applyAlignment="1">
      <alignment vertical="top"/>
    </xf>
    <xf numFmtId="0" fontId="12" fillId="0" borderId="27" xfId="0" applyFont="1" applyBorder="1" applyAlignment="1">
      <alignment vertical="top" wrapText="1"/>
    </xf>
    <xf numFmtId="0" fontId="12" fillId="0" borderId="26" xfId="0" applyFont="1" applyBorder="1" applyAlignment="1">
      <alignment vertical="top" wrapText="1"/>
    </xf>
    <xf numFmtId="3" fontId="12" fillId="0" borderId="31" xfId="0" applyNumberFormat="1" applyFont="1" applyBorder="1" applyAlignment="1">
      <alignment vertical="top"/>
    </xf>
    <xf numFmtId="3" fontId="19" fillId="4" borderId="0" xfId="0" applyNumberFormat="1" applyFont="1" applyFill="1" applyAlignment="1">
      <alignment vertical="top"/>
    </xf>
    <xf numFmtId="3" fontId="12" fillId="0" borderId="15" xfId="0" applyNumberFormat="1" applyFont="1" applyBorder="1" applyAlignment="1">
      <alignment vertical="top"/>
    </xf>
    <xf numFmtId="3" fontId="19" fillId="4" borderId="41" xfId="0" applyNumberFormat="1" applyFont="1" applyFill="1" applyBorder="1" applyAlignment="1">
      <alignment vertical="top"/>
    </xf>
    <xf numFmtId="3" fontId="19" fillId="4" borderId="0" xfId="0" applyNumberFormat="1" applyFont="1" applyFill="1"/>
    <xf numFmtId="0" fontId="13" fillId="0" borderId="26" xfId="0" applyFont="1" applyBorder="1" applyAlignment="1">
      <alignment vertical="center"/>
    </xf>
    <xf numFmtId="0" fontId="14" fillId="0" borderId="31" xfId="0" applyFont="1" applyBorder="1"/>
    <xf numFmtId="0" fontId="13" fillId="0" borderId="32" xfId="0" applyFont="1" applyBorder="1" applyAlignment="1">
      <alignment vertical="center"/>
    </xf>
    <xf numFmtId="0" fontId="13" fillId="0" borderId="33" xfId="0" applyFont="1" applyBorder="1" applyAlignment="1">
      <alignment vertical="center"/>
    </xf>
    <xf numFmtId="0" fontId="13" fillId="0" borderId="42" xfId="0" applyFont="1" applyBorder="1" applyAlignment="1">
      <alignment vertical="center"/>
    </xf>
    <xf numFmtId="0" fontId="13" fillId="0" borderId="40" xfId="0" applyFont="1" applyBorder="1" applyAlignment="1">
      <alignment vertical="center"/>
    </xf>
    <xf numFmtId="0" fontId="12" fillId="0" borderId="21" xfId="0" applyFont="1" applyBorder="1" applyAlignment="1">
      <alignment vertical="top"/>
    </xf>
    <xf numFmtId="3" fontId="12" fillId="0" borderId="43" xfId="0" applyNumberFormat="1" applyFont="1" applyBorder="1" applyAlignment="1">
      <alignment vertical="top"/>
    </xf>
    <xf numFmtId="3" fontId="12" fillId="0" borderId="22" xfId="0" applyNumberFormat="1" applyFont="1" applyBorder="1" applyAlignment="1">
      <alignment vertical="top"/>
    </xf>
    <xf numFmtId="3" fontId="12" fillId="0" borderId="34" xfId="0" applyNumberFormat="1" applyFont="1" applyBorder="1" applyAlignment="1">
      <alignment vertical="top"/>
    </xf>
    <xf numFmtId="3" fontId="12" fillId="0" borderId="25" xfId="0" applyNumberFormat="1" applyFont="1" applyBorder="1" applyAlignment="1">
      <alignment vertical="top"/>
    </xf>
    <xf numFmtId="165" fontId="17" fillId="4" borderId="19" xfId="0" applyNumberFormat="1" applyFont="1" applyFill="1" applyBorder="1" applyAlignment="1">
      <alignment vertical="center" wrapText="1"/>
    </xf>
    <xf numFmtId="0" fontId="20" fillId="0" borderId="31" xfId="0" applyFont="1" applyBorder="1"/>
    <xf numFmtId="0" fontId="20" fillId="0" borderId="32" xfId="0" applyFont="1" applyBorder="1"/>
    <xf numFmtId="0" fontId="20" fillId="0" borderId="33" xfId="0" applyFont="1" applyBorder="1"/>
    <xf numFmtId="3" fontId="20" fillId="0" borderId="20" xfId="0" applyNumberFormat="1" applyFont="1" applyBorder="1"/>
    <xf numFmtId="0" fontId="13" fillId="0" borderId="19" xfId="0" applyFont="1" applyBorder="1" applyAlignment="1">
      <alignment vertical="center" wrapText="1"/>
    </xf>
    <xf numFmtId="0" fontId="20" fillId="3" borderId="27" xfId="0" applyFont="1" applyFill="1" applyBorder="1" applyAlignment="1">
      <alignment vertical="top" wrapText="1"/>
    </xf>
    <xf numFmtId="0" fontId="20" fillId="3" borderId="26" xfId="0" applyFont="1" applyFill="1" applyBorder="1" applyAlignment="1">
      <alignment vertical="top" wrapText="1"/>
    </xf>
    <xf numFmtId="0" fontId="20" fillId="3" borderId="20" xfId="0" applyFont="1" applyFill="1" applyBorder="1" applyAlignment="1">
      <alignment horizontal="left" vertical="top"/>
    </xf>
    <xf numFmtId="0" fontId="29" fillId="7" borderId="20" xfId="0" applyFont="1" applyFill="1" applyBorder="1" applyAlignment="1" applyProtection="1">
      <alignment horizontal="left" vertical="top"/>
      <protection locked="0"/>
    </xf>
    <xf numFmtId="165" fontId="20" fillId="3" borderId="20" xfId="0" applyNumberFormat="1" applyFont="1" applyFill="1" applyBorder="1" applyAlignment="1">
      <alignment horizontal="left" vertical="top"/>
    </xf>
    <xf numFmtId="4" fontId="20" fillId="3" borderId="20" xfId="0" applyNumberFormat="1" applyFont="1" applyFill="1" applyBorder="1" applyAlignment="1">
      <alignment horizontal="right" vertical="top"/>
    </xf>
    <xf numFmtId="0" fontId="21" fillId="0" borderId="20" xfId="0" applyFont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/>
    </xf>
    <xf numFmtId="4" fontId="20" fillId="0" borderId="20" xfId="0" applyNumberFormat="1" applyFont="1" applyBorder="1" applyAlignment="1">
      <alignment horizontal="right" vertical="top"/>
    </xf>
    <xf numFmtId="0" fontId="21" fillId="3" borderId="20" xfId="0" applyFont="1" applyFill="1" applyBorder="1" applyAlignment="1">
      <alignment horizontal="left" vertical="top" wrapText="1"/>
    </xf>
    <xf numFmtId="0" fontId="20" fillId="0" borderId="20" xfId="0" quotePrefix="1" applyFont="1" applyBorder="1" applyAlignment="1">
      <alignment horizontal="left" vertical="top"/>
    </xf>
    <xf numFmtId="165" fontId="20" fillId="0" borderId="20" xfId="0" applyNumberFormat="1" applyFont="1" applyBorder="1" applyAlignment="1">
      <alignment horizontal="left" vertical="top"/>
    </xf>
    <xf numFmtId="0" fontId="20" fillId="3" borderId="20" xfId="0" quotePrefix="1" applyFont="1" applyFill="1" applyBorder="1" applyAlignment="1">
      <alignment horizontal="left" vertical="top"/>
    </xf>
    <xf numFmtId="0" fontId="20" fillId="3" borderId="20" xfId="0" applyFont="1" applyFill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 wrapText="1"/>
    </xf>
    <xf numFmtId="0" fontId="20" fillId="0" borderId="27" xfId="0" applyFont="1" applyBorder="1" applyAlignment="1">
      <alignment vertical="top" wrapText="1"/>
    </xf>
    <xf numFmtId="0" fontId="20" fillId="0" borderId="26" xfId="0" applyFont="1" applyBorder="1" applyAlignment="1">
      <alignment vertical="top" wrapText="1"/>
    </xf>
    <xf numFmtId="0" fontId="20" fillId="2" borderId="27" xfId="0" applyFont="1" applyFill="1" applyBorder="1" applyAlignment="1">
      <alignment vertical="top" wrapText="1"/>
    </xf>
    <xf numFmtId="0" fontId="20" fillId="2" borderId="26" xfId="0" applyFont="1" applyFill="1" applyBorder="1" applyAlignment="1">
      <alignment vertical="top" wrapText="1"/>
    </xf>
    <xf numFmtId="0" fontId="20" fillId="0" borderId="40" xfId="0" applyFont="1" applyBorder="1" applyAlignment="1">
      <alignment vertical="top" wrapText="1"/>
    </xf>
    <xf numFmtId="0" fontId="20" fillId="2" borderId="40" xfId="0" applyFont="1" applyFill="1" applyBorder="1" applyAlignment="1">
      <alignment vertical="top" wrapText="1"/>
    </xf>
    <xf numFmtId="0" fontId="20" fillId="2" borderId="20" xfId="0" applyFont="1" applyFill="1" applyBorder="1" applyAlignment="1">
      <alignment horizontal="left" vertical="top"/>
    </xf>
    <xf numFmtId="165" fontId="20" fillId="2" borderId="20" xfId="0" applyNumberFormat="1" applyFont="1" applyFill="1" applyBorder="1" applyAlignment="1">
      <alignment horizontal="left" vertical="top"/>
    </xf>
    <xf numFmtId="4" fontId="20" fillId="2" borderId="20" xfId="0" applyNumberFormat="1" applyFont="1" applyFill="1" applyBorder="1" applyAlignment="1">
      <alignment horizontal="right" vertical="top"/>
    </xf>
    <xf numFmtId="3" fontId="29" fillId="7" borderId="20" xfId="0" applyNumberFormat="1" applyFont="1" applyFill="1" applyBorder="1" applyProtection="1">
      <protection locked="0"/>
    </xf>
    <xf numFmtId="165" fontId="29" fillId="7" borderId="20" xfId="0" applyNumberFormat="1" applyFont="1" applyFill="1" applyBorder="1" applyProtection="1">
      <protection locked="0"/>
    </xf>
    <xf numFmtId="0" fontId="20" fillId="0" borderId="5" xfId="0" applyFont="1" applyBorder="1" applyAlignment="1">
      <alignment horizontal="left" vertical="top" wrapText="1"/>
    </xf>
    <xf numFmtId="0" fontId="21" fillId="0" borderId="27" xfId="0" applyFont="1" applyBorder="1" applyAlignment="1">
      <alignment vertical="top" wrapText="1"/>
    </xf>
    <xf numFmtId="0" fontId="20" fillId="0" borderId="27" xfId="0" applyFont="1" applyBorder="1" applyAlignment="1">
      <alignment horizontal="center" vertical="top"/>
    </xf>
    <xf numFmtId="0" fontId="20" fillId="0" borderId="40" xfId="0" applyFont="1" applyBorder="1" applyAlignment="1">
      <alignment horizontal="center" vertical="top"/>
    </xf>
    <xf numFmtId="0" fontId="20" fillId="0" borderId="26" xfId="0" applyFont="1" applyBorder="1" applyAlignment="1">
      <alignment horizontal="center" vertical="top"/>
    </xf>
    <xf numFmtId="0" fontId="20" fillId="2" borderId="37" xfId="0" applyFont="1" applyFill="1" applyBorder="1" applyAlignment="1">
      <alignment vertical="top" wrapText="1"/>
    </xf>
    <xf numFmtId="0" fontId="20" fillId="2" borderId="8" xfId="0" applyFont="1" applyFill="1" applyBorder="1" applyAlignment="1">
      <alignment vertical="top" wrapText="1"/>
    </xf>
    <xf numFmtId="0" fontId="20" fillId="2" borderId="27" xfId="0" applyFont="1" applyFill="1" applyBorder="1" applyAlignment="1">
      <alignment horizontal="center" vertical="top" wrapText="1"/>
    </xf>
    <xf numFmtId="0" fontId="20" fillId="2" borderId="40" xfId="0" applyFont="1" applyFill="1" applyBorder="1" applyAlignment="1">
      <alignment horizontal="center" vertical="top" wrapText="1"/>
    </xf>
    <xf numFmtId="0" fontId="20" fillId="2" borderId="26" xfId="0" applyFont="1" applyFill="1" applyBorder="1" applyAlignment="1">
      <alignment horizontal="center" vertical="top" wrapText="1"/>
    </xf>
    <xf numFmtId="0" fontId="20" fillId="2" borderId="20" xfId="0" applyFont="1" applyFill="1" applyBorder="1" applyAlignment="1">
      <alignment horizontal="left" vertical="top" wrapText="1"/>
    </xf>
    <xf numFmtId="4" fontId="20" fillId="0" borderId="14" xfId="0" applyNumberFormat="1" applyFont="1" applyBorder="1" applyAlignment="1">
      <alignment horizontal="right"/>
    </xf>
    <xf numFmtId="4" fontId="20" fillId="0" borderId="20" xfId="0" applyNumberFormat="1" applyFont="1" applyBorder="1" applyAlignment="1">
      <alignment horizontal="right"/>
    </xf>
    <xf numFmtId="0" fontId="20" fillId="3" borderId="20" xfId="0" quotePrefix="1" applyFont="1" applyFill="1" applyBorder="1" applyAlignment="1">
      <alignment horizontal="left" vertical="top" wrapText="1"/>
    </xf>
    <xf numFmtId="4" fontId="13" fillId="0" borderId="19" xfId="0" applyNumberFormat="1" applyFont="1" applyBorder="1" applyAlignment="1">
      <alignment horizontal="right" vertical="center" wrapText="1"/>
    </xf>
    <xf numFmtId="0" fontId="20" fillId="2" borderId="12" xfId="0" applyFont="1" applyFill="1" applyBorder="1" applyAlignment="1">
      <alignment horizontal="center" vertical="top"/>
    </xf>
    <xf numFmtId="0" fontId="20" fillId="0" borderId="9" xfId="0" applyFont="1" applyBorder="1" applyAlignment="1">
      <alignment horizontal="center" vertical="top"/>
    </xf>
    <xf numFmtId="0" fontId="20" fillId="2" borderId="9" xfId="0" applyFont="1" applyFill="1" applyBorder="1" applyAlignment="1">
      <alignment horizontal="center" vertical="top"/>
    </xf>
    <xf numFmtId="0" fontId="20" fillId="0" borderId="37" xfId="0" applyFont="1" applyBorder="1" applyAlignment="1">
      <alignment horizontal="center" vertical="top"/>
    </xf>
    <xf numFmtId="0" fontId="20" fillId="3" borderId="27" xfId="0" quotePrefix="1" applyFont="1" applyFill="1" applyBorder="1" applyAlignment="1">
      <alignment horizontal="center" vertical="top" wrapText="1"/>
    </xf>
    <xf numFmtId="0" fontId="20" fillId="3" borderId="26" xfId="0" applyFont="1" applyFill="1" applyBorder="1" applyAlignment="1">
      <alignment horizontal="center" vertical="top" wrapText="1"/>
    </xf>
    <xf numFmtId="0" fontId="20" fillId="0" borderId="20" xfId="0" applyFont="1" applyBorder="1" applyAlignment="1">
      <alignment horizontal="center" vertical="top"/>
    </xf>
    <xf numFmtId="0" fontId="20" fillId="3" borderId="20" xfId="0" applyFont="1" applyFill="1" applyBorder="1" applyAlignment="1">
      <alignment horizontal="center" vertical="top"/>
    </xf>
    <xf numFmtId="0" fontId="20" fillId="0" borderId="20" xfId="0" quotePrefix="1" applyFont="1" applyBorder="1" applyAlignment="1">
      <alignment horizontal="center" vertical="top"/>
    </xf>
    <xf numFmtId="0" fontId="20" fillId="3" borderId="20" xfId="0" quotePrefix="1" applyFont="1" applyFill="1" applyBorder="1" applyAlignment="1">
      <alignment horizontal="center" vertical="top"/>
    </xf>
    <xf numFmtId="0" fontId="20" fillId="3" borderId="20" xfId="0" quotePrefix="1" applyFont="1" applyFill="1" applyBorder="1" applyAlignment="1">
      <alignment horizontal="center" vertical="top" wrapText="1"/>
    </xf>
    <xf numFmtId="4" fontId="20" fillId="2" borderId="5" xfId="0" applyNumberFormat="1" applyFont="1" applyFill="1" applyBorder="1" applyAlignment="1">
      <alignment horizontal="right" vertical="top"/>
    </xf>
    <xf numFmtId="0" fontId="20" fillId="0" borderId="28" xfId="0" applyFont="1" applyBorder="1" applyAlignment="1">
      <alignment vertical="top" wrapText="1"/>
    </xf>
    <xf numFmtId="0" fontId="20" fillId="0" borderId="30" xfId="0" applyFont="1" applyBorder="1" applyAlignment="1">
      <alignment vertical="top" wrapText="1"/>
    </xf>
    <xf numFmtId="0" fontId="20" fillId="2" borderId="39" xfId="0" applyFont="1" applyFill="1" applyBorder="1" applyAlignment="1">
      <alignment vertical="top" wrapText="1"/>
    </xf>
    <xf numFmtId="0" fontId="20" fillId="2" borderId="7" xfId="0" applyFont="1" applyFill="1" applyBorder="1" applyAlignment="1">
      <alignment horizontal="left" vertical="top" wrapText="1"/>
    </xf>
    <xf numFmtId="0" fontId="20" fillId="2" borderId="26" xfId="0" applyFont="1" applyFill="1" applyBorder="1" applyAlignment="1">
      <alignment horizontal="left" vertical="top" wrapText="1"/>
    </xf>
    <xf numFmtId="0" fontId="20" fillId="2" borderId="28" xfId="0" applyFont="1" applyFill="1" applyBorder="1" applyAlignment="1">
      <alignment horizontal="center" vertical="top" wrapText="1"/>
    </xf>
    <xf numFmtId="0" fontId="20" fillId="2" borderId="39" xfId="0" applyFont="1" applyFill="1" applyBorder="1" applyAlignment="1">
      <alignment horizontal="center" vertical="top" wrapText="1"/>
    </xf>
    <xf numFmtId="0" fontId="20" fillId="2" borderId="30" xfId="0" applyFont="1" applyFill="1" applyBorder="1" applyAlignment="1">
      <alignment horizontal="center" vertical="top" wrapText="1"/>
    </xf>
    <xf numFmtId="0" fontId="20" fillId="0" borderId="39" xfId="0" applyFont="1" applyBorder="1" applyAlignment="1">
      <alignment horizontal="center" vertical="top"/>
    </xf>
    <xf numFmtId="0" fontId="20" fillId="0" borderId="30" xfId="0" applyFont="1" applyBorder="1" applyAlignment="1">
      <alignment horizontal="center" vertical="top"/>
    </xf>
    <xf numFmtId="0" fontId="20" fillId="2" borderId="8" xfId="0" applyFont="1" applyFill="1" applyBorder="1" applyAlignment="1">
      <alignment horizontal="center" vertical="top" wrapText="1"/>
    </xf>
    <xf numFmtId="0" fontId="20" fillId="0" borderId="28" xfId="0" applyFont="1" applyBorder="1" applyAlignment="1">
      <alignment horizontal="center" vertical="top" wrapText="1"/>
    </xf>
    <xf numFmtId="2" fontId="20" fillId="2" borderId="20" xfId="0" applyNumberFormat="1" applyFont="1" applyFill="1" applyBorder="1" applyAlignment="1">
      <alignment horizontal="left" vertical="top"/>
    </xf>
    <xf numFmtId="0" fontId="20" fillId="0" borderId="20" xfId="0" applyFont="1" applyBorder="1" applyAlignment="1">
      <alignment wrapText="1"/>
    </xf>
    <xf numFmtId="0" fontId="20" fillId="2" borderId="20" xfId="0" applyFont="1" applyFill="1" applyBorder="1" applyAlignment="1">
      <alignment wrapText="1"/>
    </xf>
    <xf numFmtId="2" fontId="20" fillId="3" borderId="20" xfId="0" applyNumberFormat="1" applyFont="1" applyFill="1" applyBorder="1" applyAlignment="1">
      <alignment horizontal="right" vertical="top"/>
    </xf>
    <xf numFmtId="2" fontId="20" fillId="0" borderId="20" xfId="0" applyNumberFormat="1" applyFont="1" applyBorder="1" applyAlignment="1">
      <alignment horizontal="right" vertical="top"/>
    </xf>
    <xf numFmtId="0" fontId="20" fillId="3" borderId="20" xfId="0" applyFont="1" applyFill="1" applyBorder="1" applyAlignment="1">
      <alignment wrapText="1"/>
    </xf>
    <xf numFmtId="0" fontId="21" fillId="0" borderId="8" xfId="0" applyFont="1" applyBorder="1" applyAlignment="1">
      <alignment horizontal="left" vertical="top" wrapText="1"/>
    </xf>
    <xf numFmtId="2" fontId="20" fillId="0" borderId="6" xfId="0" applyNumberFormat="1" applyFont="1" applyBorder="1" applyAlignment="1">
      <alignment horizontal="right" vertical="top"/>
    </xf>
    <xf numFmtId="0" fontId="20" fillId="2" borderId="20" xfId="0" applyFont="1" applyFill="1" applyBorder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center"/>
    </xf>
    <xf numFmtId="0" fontId="20" fillId="2" borderId="26" xfId="0" applyFont="1" applyFill="1" applyBorder="1" applyAlignment="1">
      <alignment horizontal="left" wrapText="1"/>
    </xf>
    <xf numFmtId="0" fontId="20" fillId="2" borderId="26" xfId="0" applyFont="1" applyFill="1" applyBorder="1" applyAlignment="1">
      <alignment horizontal="left" vertical="top"/>
    </xf>
    <xf numFmtId="0" fontId="29" fillId="7" borderId="26" xfId="0" applyFont="1" applyFill="1" applyBorder="1" applyAlignment="1" applyProtection="1">
      <alignment horizontal="left" vertical="top"/>
      <protection locked="0"/>
    </xf>
    <xf numFmtId="4" fontId="20" fillId="2" borderId="26" xfId="0" applyNumberFormat="1" applyFont="1" applyFill="1" applyBorder="1" applyAlignment="1">
      <alignment horizontal="right" vertical="top"/>
    </xf>
    <xf numFmtId="0" fontId="20" fillId="2" borderId="26" xfId="0" applyFont="1" applyFill="1" applyBorder="1" applyAlignment="1">
      <alignment horizontal="center" vertical="top"/>
    </xf>
    <xf numFmtId="0" fontId="23" fillId="7" borderId="20" xfId="0" applyFont="1" applyFill="1" applyBorder="1" applyAlignment="1" applyProtection="1">
      <alignment horizontal="left" vertical="top"/>
      <protection locked="0"/>
    </xf>
    <xf numFmtId="0" fontId="20" fillId="2" borderId="20" xfId="0" applyFont="1" applyFill="1" applyBorder="1" applyAlignment="1">
      <alignment vertical="top" wrapText="1"/>
    </xf>
    <xf numFmtId="0" fontId="20" fillId="0" borderId="27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 vertical="top"/>
    </xf>
    <xf numFmtId="0" fontId="20" fillId="2" borderId="27" xfId="0" applyFont="1" applyFill="1" applyBorder="1" applyAlignment="1">
      <alignment horizontal="center" vertical="top"/>
    </xf>
    <xf numFmtId="4" fontId="20" fillId="0" borderId="33" xfId="0" applyNumberFormat="1" applyFont="1" applyBorder="1" applyAlignment="1">
      <alignment horizontal="right"/>
    </xf>
    <xf numFmtId="0" fontId="20" fillId="0" borderId="28" xfId="0" applyFont="1" applyBorder="1" applyAlignment="1">
      <alignment horizontal="center" vertical="top"/>
    </xf>
    <xf numFmtId="0" fontId="20" fillId="2" borderId="28" xfId="0" applyFont="1" applyFill="1" applyBorder="1" applyAlignment="1">
      <alignment horizontal="center" vertical="top"/>
    </xf>
    <xf numFmtId="0" fontId="20" fillId="2" borderId="30" xfId="0" applyFont="1" applyFill="1" applyBorder="1" applyAlignment="1">
      <alignment horizontal="center" vertical="top"/>
    </xf>
    <xf numFmtId="0" fontId="21" fillId="2" borderId="28" xfId="0" applyFont="1" applyFill="1" applyBorder="1" applyAlignment="1">
      <alignment vertical="top" wrapText="1"/>
    </xf>
    <xf numFmtId="0" fontId="20" fillId="2" borderId="30" xfId="0" applyFont="1" applyFill="1" applyBorder="1" applyAlignment="1">
      <alignment vertical="top" wrapText="1"/>
    </xf>
    <xf numFmtId="0" fontId="20" fillId="2" borderId="33" xfId="0" applyFont="1" applyFill="1" applyBorder="1" applyAlignment="1">
      <alignment horizontal="left" vertical="top" wrapText="1"/>
    </xf>
    <xf numFmtId="0" fontId="20" fillId="0" borderId="39" xfId="0" applyFont="1" applyBorder="1" applyAlignment="1">
      <alignment horizontal="center" vertical="top" wrapText="1"/>
    </xf>
    <xf numFmtId="0" fontId="19" fillId="8" borderId="31" xfId="0" applyFont="1" applyFill="1" applyBorder="1"/>
    <xf numFmtId="0" fontId="19" fillId="8" borderId="8" xfId="0" applyFont="1" applyFill="1" applyBorder="1" applyAlignment="1">
      <alignment vertical="top" wrapText="1"/>
    </xf>
    <xf numFmtId="0" fontId="18" fillId="8" borderId="32" xfId="0" applyFont="1" applyFill="1" applyBorder="1"/>
    <xf numFmtId="0" fontId="18" fillId="8" borderId="33" xfId="0" applyFont="1" applyFill="1" applyBorder="1"/>
    <xf numFmtId="0" fontId="19" fillId="8" borderId="0" xfId="0" applyFont="1" applyFill="1" applyAlignment="1">
      <alignment horizontal="center" vertical="top" wrapText="1"/>
    </xf>
    <xf numFmtId="0" fontId="19" fillId="8" borderId="0" xfId="0" applyFont="1" applyFill="1" applyAlignment="1">
      <alignment vertical="top" wrapText="1"/>
    </xf>
    <xf numFmtId="0" fontId="22" fillId="8" borderId="0" xfId="0" applyFont="1" applyFill="1" applyAlignment="1">
      <alignment vertical="top" wrapText="1"/>
    </xf>
    <xf numFmtId="4" fontId="19" fillId="8" borderId="6" xfId="0" applyNumberFormat="1" applyFont="1" applyFill="1" applyBorder="1" applyAlignment="1">
      <alignment vertical="top" wrapText="1"/>
    </xf>
    <xf numFmtId="4" fontId="18" fillId="8" borderId="33" xfId="0" applyNumberFormat="1" applyFont="1" applyFill="1" applyBorder="1" applyAlignment="1">
      <alignment horizontal="right"/>
    </xf>
    <xf numFmtId="0" fontId="19" fillId="8" borderId="31" xfId="0" applyFont="1" applyFill="1" applyBorder="1" applyAlignment="1">
      <alignment vertical="top" wrapText="1"/>
    </xf>
    <xf numFmtId="0" fontId="19" fillId="8" borderId="32" xfId="0" applyFont="1" applyFill="1" applyBorder="1" applyAlignment="1">
      <alignment horizontal="center" vertical="top" wrapText="1"/>
    </xf>
    <xf numFmtId="0" fontId="19" fillId="8" borderId="32" xfId="0" applyFont="1" applyFill="1" applyBorder="1" applyAlignment="1">
      <alignment vertical="top" wrapText="1"/>
    </xf>
    <xf numFmtId="4" fontId="19" fillId="8" borderId="33" xfId="0" applyNumberFormat="1" applyFont="1" applyFill="1" applyBorder="1" applyAlignment="1">
      <alignment horizontal="right" vertical="top" wrapText="1"/>
    </xf>
    <xf numFmtId="0" fontId="18" fillId="8" borderId="32" xfId="0" applyFont="1" applyFill="1" applyBorder="1" applyAlignment="1">
      <alignment horizontal="center"/>
    </xf>
    <xf numFmtId="0" fontId="19" fillId="8" borderId="33" xfId="0" applyFont="1" applyFill="1" applyBorder="1" applyAlignment="1">
      <alignment vertical="top" wrapText="1"/>
    </xf>
    <xf numFmtId="3" fontId="27" fillId="4" borderId="0" xfId="0" applyNumberFormat="1" applyFont="1" applyFill="1"/>
    <xf numFmtId="2" fontId="27" fillId="4" borderId="0" xfId="0" applyNumberFormat="1" applyFont="1" applyFill="1"/>
    <xf numFmtId="2" fontId="0" fillId="4" borderId="0" xfId="0" applyNumberFormat="1" applyFill="1" applyAlignment="1">
      <alignment horizontal="center"/>
    </xf>
    <xf numFmtId="1" fontId="0" fillId="4" borderId="0" xfId="0" applyNumberFormat="1" applyFill="1" applyAlignment="1">
      <alignment horizontal="center"/>
    </xf>
    <xf numFmtId="2" fontId="0" fillId="6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3" fontId="0" fillId="6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  <xf numFmtId="0" fontId="19" fillId="9" borderId="31" xfId="0" applyFont="1" applyFill="1" applyBorder="1"/>
    <xf numFmtId="165" fontId="17" fillId="4" borderId="47" xfId="0" applyNumberFormat="1" applyFont="1" applyFill="1" applyBorder="1" applyAlignment="1">
      <alignment vertical="center" wrapText="1"/>
    </xf>
    <xf numFmtId="165" fontId="17" fillId="4" borderId="46" xfId="0" applyNumberFormat="1" applyFont="1" applyFill="1" applyBorder="1" applyAlignment="1">
      <alignment vertical="center"/>
    </xf>
    <xf numFmtId="0" fontId="18" fillId="4" borderId="3" xfId="0" applyFont="1" applyFill="1" applyBorder="1" applyAlignment="1">
      <alignment vertical="top"/>
    </xf>
    <xf numFmtId="0" fontId="24" fillId="4" borderId="20" xfId="0" applyFont="1" applyFill="1" applyBorder="1" applyAlignment="1">
      <alignment wrapText="1"/>
    </xf>
    <xf numFmtId="0" fontId="24" fillId="4" borderId="20" xfId="0" applyFont="1" applyFill="1" applyBorder="1"/>
    <xf numFmtId="0" fontId="18" fillId="4" borderId="48" xfId="0" applyFont="1" applyFill="1" applyBorder="1" applyAlignment="1">
      <alignment vertical="top"/>
    </xf>
    <xf numFmtId="0" fontId="18" fillId="4" borderId="49" xfId="0" applyFont="1" applyFill="1" applyBorder="1" applyAlignment="1">
      <alignment vertical="top"/>
    </xf>
    <xf numFmtId="0" fontId="18" fillId="4" borderId="50" xfId="0" applyFont="1" applyFill="1" applyBorder="1" applyAlignment="1">
      <alignment vertical="top"/>
    </xf>
    <xf numFmtId="0" fontId="20" fillId="2" borderId="26" xfId="0" applyFont="1" applyFill="1" applyBorder="1" applyAlignment="1">
      <alignment wrapText="1"/>
    </xf>
    <xf numFmtId="0" fontId="20" fillId="3" borderId="26" xfId="0" applyFont="1" applyFill="1" applyBorder="1" applyAlignment="1">
      <alignment horizontal="left" vertical="top" wrapText="1"/>
    </xf>
    <xf numFmtId="0" fontId="20" fillId="3" borderId="26" xfId="0" quotePrefix="1" applyFont="1" applyFill="1" applyBorder="1" applyAlignment="1">
      <alignment horizontal="center" vertical="top" wrapText="1"/>
    </xf>
    <xf numFmtId="0" fontId="20" fillId="3" borderId="26" xfId="0" applyFont="1" applyFill="1" applyBorder="1" applyAlignment="1">
      <alignment horizontal="left" vertical="top"/>
    </xf>
    <xf numFmtId="4" fontId="20" fillId="3" borderId="26" xfId="0" applyNumberFormat="1" applyFont="1" applyFill="1" applyBorder="1" applyAlignment="1">
      <alignment horizontal="right" vertical="top"/>
    </xf>
    <xf numFmtId="0" fontId="21" fillId="3" borderId="26" xfId="0" applyFont="1" applyFill="1" applyBorder="1" applyAlignment="1">
      <alignment horizontal="left" vertical="top" wrapText="1"/>
    </xf>
    <xf numFmtId="0" fontId="20" fillId="3" borderId="26" xfId="0" quotePrefix="1" applyFont="1" applyFill="1" applyBorder="1" applyAlignment="1">
      <alignment horizontal="center" vertical="top"/>
    </xf>
    <xf numFmtId="2" fontId="20" fillId="3" borderId="26" xfId="0" applyNumberFormat="1" applyFont="1" applyFill="1" applyBorder="1" applyAlignment="1">
      <alignment horizontal="right" vertical="top"/>
    </xf>
    <xf numFmtId="49" fontId="0" fillId="6" borderId="11" xfId="0" applyNumberFormat="1" applyFill="1" applyBorder="1"/>
    <xf numFmtId="3" fontId="0" fillId="6" borderId="51" xfId="0" applyNumberFormat="1" applyFill="1" applyBorder="1" applyAlignment="1">
      <alignment horizontal="center"/>
    </xf>
    <xf numFmtId="2" fontId="0" fillId="6" borderId="51" xfId="0" applyNumberFormat="1" applyFill="1" applyBorder="1" applyAlignment="1">
      <alignment horizontal="center"/>
    </xf>
    <xf numFmtId="2" fontId="0" fillId="6" borderId="52" xfId="0" applyNumberFormat="1" applyFill="1" applyBorder="1" applyAlignment="1">
      <alignment horizontal="center"/>
    </xf>
    <xf numFmtId="49" fontId="0" fillId="0" borderId="11" xfId="0" applyNumberFormat="1" applyBorder="1"/>
    <xf numFmtId="3" fontId="0" fillId="0" borderId="51" xfId="0" applyNumberFormat="1" applyBorder="1" applyAlignment="1">
      <alignment horizontal="center"/>
    </xf>
    <xf numFmtId="2" fontId="0" fillId="0" borderId="51" xfId="0" applyNumberFormat="1" applyBorder="1" applyAlignment="1">
      <alignment horizontal="center"/>
    </xf>
    <xf numFmtId="2" fontId="0" fillId="0" borderId="52" xfId="0" applyNumberFormat="1" applyBorder="1" applyAlignment="1">
      <alignment horizontal="center"/>
    </xf>
    <xf numFmtId="0" fontId="14" fillId="0" borderId="0" xfId="0" applyFont="1" applyAlignment="1">
      <alignment horizontal="center" vertical="top" wrapText="1"/>
    </xf>
    <xf numFmtId="3" fontId="2" fillId="4" borderId="0" xfId="0" applyNumberFormat="1" applyFont="1" applyFill="1" applyAlignment="1">
      <alignment horizontal="center" wrapText="1"/>
    </xf>
    <xf numFmtId="2" fontId="5" fillId="4" borderId="0" xfId="0" applyNumberFormat="1" applyFont="1" applyFill="1" applyAlignment="1">
      <alignment horizontal="center"/>
    </xf>
    <xf numFmtId="165" fontId="17" fillId="4" borderId="44" xfId="0" applyNumberFormat="1" applyFont="1" applyFill="1" applyBorder="1" applyAlignment="1">
      <alignment horizontal="left" vertical="center" wrapText="1"/>
    </xf>
    <xf numFmtId="165" fontId="17" fillId="4" borderId="45" xfId="0" applyNumberFormat="1" applyFont="1" applyFill="1" applyBorder="1" applyAlignment="1">
      <alignment horizontal="left" vertical="center" wrapText="1"/>
    </xf>
    <xf numFmtId="165" fontId="17" fillId="4" borderId="15" xfId="0" applyNumberFormat="1" applyFont="1" applyFill="1" applyBorder="1" applyAlignment="1">
      <alignment horizontal="left" vertical="center" wrapText="1"/>
    </xf>
    <xf numFmtId="165" fontId="17" fillId="4" borderId="14" xfId="0" applyNumberFormat="1" applyFont="1" applyFill="1" applyBorder="1" applyAlignment="1">
      <alignment horizontal="left" vertical="center" wrapText="1"/>
    </xf>
    <xf numFmtId="165" fontId="17" fillId="4" borderId="17" xfId="0" applyNumberFormat="1" applyFont="1" applyFill="1" applyBorder="1" applyAlignment="1">
      <alignment horizontal="left" vertical="center" wrapText="1"/>
    </xf>
    <xf numFmtId="165" fontId="17" fillId="4" borderId="18" xfId="0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vertical="center"/>
    </xf>
    <xf numFmtId="0" fontId="30" fillId="0" borderId="0" xfId="0" applyFont="1" applyBorder="1" applyAlignment="1">
      <alignment wrapText="1"/>
    </xf>
    <xf numFmtId="0" fontId="31" fillId="0" borderId="0" xfId="0" applyFont="1" applyBorder="1"/>
  </cellXfs>
  <cellStyles count="3">
    <cellStyle name="Standaard" xfId="0" builtinId="0"/>
    <cellStyle name="Standaard 10 2" xfId="1" xr:uid="{E7F20490-8AB7-4C4F-8D8B-0DDDFEA08549}"/>
    <cellStyle name="Standaard 3" xfId="2" xr:uid="{003B5FC8-0C84-41D2-8E7B-FFBD77DB75A4}"/>
  </cellStyles>
  <dxfs count="33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3" formatCode="#,##0"/>
    </dxf>
    <dxf>
      <numFmt numFmtId="3" formatCode="#,##0"/>
    </dxf>
    <dxf>
      <numFmt numFmtId="30" formatCode="@"/>
    </dxf>
    <dxf>
      <numFmt numFmtId="1" formatCode="0"/>
      <fill>
        <patternFill patternType="solid">
          <fgColor indexed="64"/>
          <bgColor rgb="FF0070C0"/>
        </patternFill>
      </fill>
    </dxf>
  </dxfs>
  <tableStyles count="0" defaultTableStyle="TableStyleMedium2" defaultPivotStyle="PivotStyleLight16"/>
  <colors>
    <mruColors>
      <color rgb="FF39870C"/>
      <color rgb="FF01689B"/>
      <color rgb="FF6BA549"/>
      <color rgb="FF154273"/>
      <color rgb="FFFFF4DB"/>
      <color rgb="FFD51B1E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8</xdr:col>
      <xdr:colOff>125410</xdr:colOff>
      <xdr:row>5</xdr:row>
      <xdr:rowOff>37976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9F29E979-0289-6A59-9072-7692BF4D53E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0" y="0"/>
          <a:ext cx="2561905" cy="99047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0CE71A6-3A7E-430A-8886-99D849466F21}" name="Tabel5" displayName="Tabel5" ref="A6:AF52" totalsRowShown="0" headerRowDxfId="32">
  <tableColumns count="32">
    <tableColumn id="1" xr3:uid="{961F1886-FB67-4476-AEBA-8E87AA7E3ABA}" name="mestvorm" dataDxfId="31"/>
    <tableColumn id="2" xr3:uid="{91FAD5E1-85AA-4457-A8CF-79426071A6A4}" name="ondergrens" dataDxfId="30"/>
    <tableColumn id="3" xr3:uid="{5CB02C96-CCAA-43DB-8FFB-0176A313AFF6}" name="bovengrens" dataDxfId="29"/>
    <tableColumn id="4" xr3:uid="{145C3EE2-44A6-429A-BAC3-F8211B8EA8F6}" name="&lt;14" dataDxfId="28"/>
    <tableColumn id="5" xr3:uid="{DA94A441-2D59-4328-ADFE-896038159991}" name="14" dataDxfId="27"/>
    <tableColumn id="6" xr3:uid="{DC6B6696-C153-45DD-AE5E-870C700BA332}" name="15" dataDxfId="26"/>
    <tableColumn id="7" xr3:uid="{C59976E3-A40D-4258-9EEC-FC672F7B6C97}" name="16" dataDxfId="25"/>
    <tableColumn id="8" xr3:uid="{4DF90B95-05CA-4FCE-B1C4-33901556FF6F}" name="17" dataDxfId="24"/>
    <tableColumn id="9" xr3:uid="{1EDEBE95-20A3-4D67-BA1F-241B02B1C17B}" name="18" dataDxfId="23"/>
    <tableColumn id="10" xr3:uid="{071A22D8-A3C1-4F69-A56C-3F3A3A04985D}" name="19" dataDxfId="22"/>
    <tableColumn id="11" xr3:uid="{D39DBC59-E8CF-4AB4-B367-33A7AFF99015}" name="20" dataDxfId="21"/>
    <tableColumn id="12" xr3:uid="{B1AB70F9-5FF9-4AD1-808B-9140DA308498}" name="21" dataDxfId="20"/>
    <tableColumn id="13" xr3:uid="{50419805-2868-4876-A7EC-0C47DB240B1C}" name="22" dataDxfId="19"/>
    <tableColumn id="14" xr3:uid="{34004AB3-C532-43F3-B64F-7329F7C9116E}" name="23" dataDxfId="18"/>
    <tableColumn id="15" xr3:uid="{C0738914-D04D-4C04-8ACA-A5F3406FB18C}" name="24" dataDxfId="17"/>
    <tableColumn id="16" xr3:uid="{A411E288-6BF2-4748-BD1D-E6D48373A45D}" name="25" dataDxfId="16"/>
    <tableColumn id="17" xr3:uid="{87E4A0FB-21BC-43F4-9212-8CD727987102}" name="26" dataDxfId="15"/>
    <tableColumn id="18" xr3:uid="{F68C9F21-0D07-4030-A677-79F03F79CE00}" name="27" dataDxfId="14"/>
    <tableColumn id="19" xr3:uid="{C4E9DD11-661D-43FD-926A-E732D084EB11}" name="28" dataDxfId="13"/>
    <tableColumn id="20" xr3:uid="{2A06A518-3D89-4307-BE35-96E1886425F5}" name="29" dataDxfId="12"/>
    <tableColumn id="21" xr3:uid="{807E61A2-F849-4843-910E-FD33CBDA9A57}" name="30" dataDxfId="11"/>
    <tableColumn id="22" xr3:uid="{C728CCB7-8AED-4025-8D81-30B21FA5124D}" name="31" dataDxfId="10"/>
    <tableColumn id="23" xr3:uid="{CDBDFC2A-629F-447A-A38F-C8E38597B1A5}" name="32" dataDxfId="9"/>
    <tableColumn id="24" xr3:uid="{0840A7B9-2CAB-4760-8560-06E8A0B84275}" name="33" dataDxfId="8"/>
    <tableColumn id="25" xr3:uid="{5425529C-DF17-40F7-8E26-AC19E017E8D6}" name="34" dataDxfId="7"/>
    <tableColumn id="26" xr3:uid="{54D38879-913E-4F1D-9DD1-E2E881D41DE3}" name="35" dataDxfId="6"/>
    <tableColumn id="27" xr3:uid="{3C7D70B7-7448-4200-941F-D524FD9EA027}" name="36" dataDxfId="5"/>
    <tableColumn id="28" xr3:uid="{67A3BDE1-9ABE-4089-9501-ADAE8CD542DB}" name="37" dataDxfId="4"/>
    <tableColumn id="29" xr3:uid="{3178C52D-F078-4C54-A2DC-E4B2C8402678}" name="38" dataDxfId="3"/>
    <tableColumn id="30" xr3:uid="{A00CFAF6-F8B0-4C32-93C0-F031746878AE}" name="39" dataDxfId="2"/>
    <tableColumn id="31" xr3:uid="{E16B30E9-DC4A-4B9B-8E08-B9D6A6DA2509}" name="40" dataDxfId="1"/>
    <tableColumn id="32" xr3:uid="{06522A12-A1EB-4286-A0BF-E5D78FC65702}" name="&gt;40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32D17-B402-4CF3-B456-DD5076FC5E4B}">
  <dimension ref="A8:L50"/>
  <sheetViews>
    <sheetView showGridLines="0" tabSelected="1" zoomScaleNormal="100" workbookViewId="0">
      <selection activeCell="B3" sqref="B3"/>
    </sheetView>
  </sheetViews>
  <sheetFormatPr defaultRowHeight="14.25" x14ac:dyDescent="0.45"/>
  <sheetData>
    <row r="8" spans="1:12" ht="19.899999999999999" x14ac:dyDescent="0.45">
      <c r="A8" s="7" t="s">
        <v>287</v>
      </c>
      <c r="B8" s="8"/>
      <c r="C8" s="8"/>
      <c r="D8" s="8"/>
      <c r="E8" s="8"/>
    </row>
    <row r="9" spans="1:12" ht="15.4" x14ac:dyDescent="0.45">
      <c r="A9" s="12" t="s">
        <v>290</v>
      </c>
      <c r="B9" s="9"/>
      <c r="C9" s="9"/>
      <c r="D9" s="9"/>
      <c r="E9" s="9"/>
    </row>
    <row r="10" spans="1:12" ht="15.4" x14ac:dyDescent="0.45">
      <c r="A10" s="12"/>
      <c r="B10" s="9"/>
      <c r="C10" s="9"/>
      <c r="D10" s="9"/>
      <c r="E10" s="9"/>
    </row>
    <row r="11" spans="1:12" x14ac:dyDescent="0.45">
      <c r="A11" s="10" t="s">
        <v>291</v>
      </c>
      <c r="B11" s="11"/>
      <c r="C11" s="11"/>
      <c r="D11" s="11"/>
      <c r="E11" s="11"/>
    </row>
    <row r="12" spans="1:12" x14ac:dyDescent="0.45">
      <c r="A12" s="10" t="s">
        <v>294</v>
      </c>
      <c r="B12" s="11"/>
      <c r="C12" s="11"/>
      <c r="D12" s="11"/>
      <c r="E12" s="11"/>
    </row>
    <row r="13" spans="1:12" x14ac:dyDescent="0.45">
      <c r="A13" s="10"/>
      <c r="B13" s="11"/>
      <c r="C13" s="11"/>
      <c r="D13" s="11"/>
      <c r="E13" s="11"/>
    </row>
    <row r="14" spans="1:12" ht="24" customHeight="1" x14ac:dyDescent="0.45">
      <c r="A14" s="274" t="s">
        <v>322</v>
      </c>
      <c r="B14" s="275"/>
      <c r="C14" s="275"/>
      <c r="D14" s="275"/>
      <c r="E14" s="275"/>
      <c r="F14" s="276"/>
      <c r="G14" s="276"/>
      <c r="H14" s="276"/>
      <c r="I14" s="276"/>
      <c r="J14" s="276"/>
      <c r="K14" s="276"/>
      <c r="L14" s="276"/>
    </row>
    <row r="15" spans="1:12" x14ac:dyDescent="0.45">
      <c r="A15" s="10"/>
      <c r="B15" s="11"/>
      <c r="C15" s="11"/>
      <c r="D15" s="11"/>
      <c r="E15" s="11"/>
    </row>
    <row r="16" spans="1:12" ht="15.4" x14ac:dyDescent="0.45">
      <c r="A16" s="12" t="s">
        <v>227</v>
      </c>
      <c r="B16" s="8"/>
      <c r="C16" s="8"/>
      <c r="D16" s="8"/>
      <c r="E16" s="8"/>
    </row>
    <row r="17" spans="1:9" x14ac:dyDescent="0.45">
      <c r="A17" s="14" t="s">
        <v>228</v>
      </c>
      <c r="B17" s="14"/>
      <c r="C17" s="14"/>
      <c r="D17" s="14"/>
      <c r="E17" s="14"/>
      <c r="F17" s="14"/>
      <c r="G17" s="14"/>
      <c r="H17" s="14"/>
      <c r="I17" s="14"/>
    </row>
    <row r="18" spans="1:9" ht="15.4" x14ac:dyDescent="0.45">
      <c r="A18" s="12"/>
      <c r="B18" s="8"/>
      <c r="C18" s="8"/>
      <c r="D18" s="8"/>
      <c r="E18" s="8"/>
    </row>
    <row r="19" spans="1:9" x14ac:dyDescent="0.45">
      <c r="A19" s="13" t="s">
        <v>292</v>
      </c>
      <c r="B19" s="11"/>
      <c r="C19" s="11"/>
      <c r="D19" s="11"/>
      <c r="E19" s="11"/>
    </row>
    <row r="20" spans="1:9" x14ac:dyDescent="0.45">
      <c r="A20" s="62" t="s">
        <v>289</v>
      </c>
      <c r="B20" s="62"/>
      <c r="C20" s="62"/>
      <c r="D20" s="62"/>
      <c r="E20" s="62"/>
      <c r="F20" s="62"/>
      <c r="G20" s="62"/>
      <c r="H20" s="62"/>
      <c r="I20" s="62"/>
    </row>
    <row r="21" spans="1:9" x14ac:dyDescent="0.45">
      <c r="A21" s="14" t="s">
        <v>308</v>
      </c>
      <c r="B21" s="11"/>
      <c r="C21" s="11"/>
      <c r="D21" s="11"/>
      <c r="E21" s="11"/>
    </row>
    <row r="22" spans="1:9" x14ac:dyDescent="0.45">
      <c r="A22" s="14" t="s">
        <v>293</v>
      </c>
      <c r="B22" s="11"/>
      <c r="C22" s="11"/>
      <c r="D22" s="11"/>
      <c r="E22" s="11"/>
    </row>
    <row r="23" spans="1:9" x14ac:dyDescent="0.45">
      <c r="A23" s="14" t="s">
        <v>296</v>
      </c>
      <c r="B23" s="11"/>
      <c r="C23" s="11"/>
      <c r="D23" s="11"/>
      <c r="E23" s="11"/>
    </row>
    <row r="24" spans="1:9" x14ac:dyDescent="0.45">
      <c r="A24" s="14"/>
      <c r="B24" s="11"/>
      <c r="C24" s="11"/>
      <c r="D24" s="11"/>
      <c r="E24" s="11"/>
    </row>
    <row r="25" spans="1:9" ht="14.65" x14ac:dyDescent="0.45">
      <c r="A25" s="12" t="s">
        <v>229</v>
      </c>
      <c r="B25" s="11"/>
      <c r="C25" s="11"/>
      <c r="D25" s="11"/>
      <c r="E25" s="11"/>
    </row>
    <row r="26" spans="1:9" x14ac:dyDescent="0.45">
      <c r="A26" s="14" t="s">
        <v>252</v>
      </c>
      <c r="B26" s="11"/>
      <c r="C26" s="11"/>
      <c r="D26" s="11"/>
      <c r="E26" s="11"/>
    </row>
    <row r="27" spans="1:9" x14ac:dyDescent="0.45">
      <c r="A27" s="14" t="s">
        <v>230</v>
      </c>
      <c r="B27" s="11"/>
      <c r="C27" s="11"/>
      <c r="D27" s="11"/>
      <c r="E27" s="11"/>
    </row>
    <row r="28" spans="1:9" x14ac:dyDescent="0.45">
      <c r="A28" s="14" t="s">
        <v>231</v>
      </c>
      <c r="B28" s="11"/>
      <c r="C28" s="11"/>
      <c r="D28" s="11"/>
      <c r="E28" s="11"/>
    </row>
    <row r="29" spans="1:9" x14ac:dyDescent="0.45">
      <c r="A29" s="14"/>
      <c r="B29" s="11"/>
      <c r="C29" s="11"/>
      <c r="D29" s="11"/>
      <c r="E29" s="11"/>
    </row>
    <row r="30" spans="1:9" x14ac:dyDescent="0.45">
      <c r="A30" s="35" t="s">
        <v>225</v>
      </c>
      <c r="B30" s="11"/>
      <c r="C30" s="11"/>
      <c r="D30" s="11"/>
      <c r="E30" s="11"/>
    </row>
    <row r="31" spans="1:9" x14ac:dyDescent="0.45">
      <c r="A31" s="14" t="s">
        <v>226</v>
      </c>
      <c r="B31" s="11"/>
      <c r="C31" s="11"/>
      <c r="D31" s="11"/>
      <c r="E31" s="11"/>
    </row>
    <row r="32" spans="1:9" x14ac:dyDescent="0.45">
      <c r="A32" s="14" t="s">
        <v>309</v>
      </c>
      <c r="B32" s="11"/>
      <c r="C32" s="11"/>
      <c r="D32" s="11"/>
      <c r="E32" s="11"/>
    </row>
    <row r="33" spans="1:5" x14ac:dyDescent="0.45">
      <c r="A33" s="14" t="s">
        <v>242</v>
      </c>
      <c r="B33" s="11"/>
      <c r="C33" s="11"/>
      <c r="D33" s="11"/>
      <c r="E33" s="11"/>
    </row>
    <row r="34" spans="1:5" x14ac:dyDescent="0.45">
      <c r="A34" s="14"/>
      <c r="B34" s="11"/>
      <c r="C34" s="11"/>
      <c r="D34" s="11"/>
      <c r="E34" s="11"/>
    </row>
    <row r="35" spans="1:5" x14ac:dyDescent="0.45">
      <c r="A35" s="35" t="s">
        <v>243</v>
      </c>
      <c r="B35" s="11"/>
    </row>
    <row r="36" spans="1:5" x14ac:dyDescent="0.45">
      <c r="A36" s="14" t="s">
        <v>295</v>
      </c>
    </row>
    <row r="37" spans="1:5" x14ac:dyDescent="0.45">
      <c r="A37" s="14" t="s">
        <v>297</v>
      </c>
    </row>
    <row r="38" spans="1:5" x14ac:dyDescent="0.45">
      <c r="A38" s="14" t="s">
        <v>244</v>
      </c>
    </row>
    <row r="40" spans="1:5" x14ac:dyDescent="0.45">
      <c r="A40" s="35" t="s">
        <v>245</v>
      </c>
      <c r="B40" s="11"/>
    </row>
    <row r="41" spans="1:5" x14ac:dyDescent="0.45">
      <c r="A41" s="14" t="s">
        <v>298</v>
      </c>
    </row>
    <row r="42" spans="1:5" x14ac:dyDescent="0.45">
      <c r="A42" s="14"/>
    </row>
    <row r="43" spans="1:5" x14ac:dyDescent="0.45">
      <c r="A43" s="35" t="s">
        <v>246</v>
      </c>
    </row>
    <row r="44" spans="1:5" x14ac:dyDescent="0.45">
      <c r="A44" s="14" t="s">
        <v>299</v>
      </c>
    </row>
    <row r="46" spans="1:5" x14ac:dyDescent="0.45">
      <c r="A46" s="35" t="s">
        <v>247</v>
      </c>
    </row>
    <row r="47" spans="1:5" x14ac:dyDescent="0.45">
      <c r="A47" s="14" t="s">
        <v>300</v>
      </c>
    </row>
    <row r="49" spans="1:1" x14ac:dyDescent="0.45">
      <c r="A49" s="35" t="s">
        <v>248</v>
      </c>
    </row>
    <row r="50" spans="1:1" x14ac:dyDescent="0.45">
      <c r="A50" s="14" t="s">
        <v>301</v>
      </c>
    </row>
  </sheetData>
  <sheetProtection algorithmName="SHA-512" hashValue="x81D8eNSU3AG2XEb7Sz9Knvk45GmK5b7R77Ie6nezmgDgX/TPa7DRS/CaESmNcScb+drjtaU1IQUQ23h7bNRuQ==" saltValue="4OlFbHMZLuNCMAisUXMrK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colBreaks count="1" manualBreakCount="1">
    <brk id="1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D385C-5985-4D99-BFCD-551801EF477D}">
  <dimension ref="A1:G50"/>
  <sheetViews>
    <sheetView showGridLines="0" zoomScaleNormal="100" workbookViewId="0">
      <selection activeCell="D37" sqref="D37"/>
    </sheetView>
  </sheetViews>
  <sheetFormatPr defaultRowHeight="14.25" x14ac:dyDescent="0.45"/>
  <cols>
    <col min="1" max="1" width="22.3984375" style="15" bestFit="1" customWidth="1"/>
    <col min="2" max="2" width="15.1328125" style="15" bestFit="1" customWidth="1"/>
    <col min="3" max="3" width="13.59765625" style="15" customWidth="1"/>
    <col min="4" max="4" width="20.73046875" style="15" bestFit="1" customWidth="1"/>
    <col min="5" max="5" width="10.265625" style="15" customWidth="1"/>
    <col min="6" max="6" width="19.265625" style="15" bestFit="1" customWidth="1"/>
    <col min="7" max="7" width="8" style="15" bestFit="1" customWidth="1"/>
  </cols>
  <sheetData>
    <row r="1" spans="1:7" ht="25.15" x14ac:dyDescent="0.45">
      <c r="A1" s="17" t="s">
        <v>253</v>
      </c>
      <c r="B1" s="17"/>
      <c r="C1" s="17"/>
      <c r="D1" s="17"/>
      <c r="E1" s="17"/>
      <c r="F1" s="17"/>
      <c r="G1" s="17"/>
    </row>
    <row r="2" spans="1:7" ht="26.45" customHeight="1" x14ac:dyDescent="0.45">
      <c r="A2" s="53"/>
      <c r="B2" s="53"/>
      <c r="C2" s="53"/>
      <c r="D2" s="53"/>
      <c r="E2" s="53"/>
      <c r="F2" s="53"/>
      <c r="G2" s="53"/>
    </row>
    <row r="3" spans="1:7" ht="19.899999999999999" x14ac:dyDescent="0.45">
      <c r="A3" s="7" t="s">
        <v>42</v>
      </c>
      <c r="B3" s="7"/>
      <c r="C3" s="7"/>
      <c r="D3" s="7"/>
      <c r="E3" s="7"/>
      <c r="F3" s="7"/>
      <c r="G3" s="7"/>
    </row>
    <row r="4" spans="1:7" x14ac:dyDescent="0.45">
      <c r="A4" s="64" t="s">
        <v>2</v>
      </c>
      <c r="B4" s="64" t="s">
        <v>3</v>
      </c>
      <c r="C4" s="64" t="s">
        <v>288</v>
      </c>
      <c r="D4" s="64" t="s">
        <v>10</v>
      </c>
    </row>
    <row r="5" spans="1:7" x14ac:dyDescent="0.45">
      <c r="A5" s="65"/>
      <c r="B5" s="66"/>
      <c r="C5" s="66"/>
      <c r="D5" s="67">
        <v>2025</v>
      </c>
    </row>
    <row r="6" spans="1:7" ht="26.45" customHeight="1" x14ac:dyDescent="0.45">
      <c r="A6" s="53"/>
      <c r="B6" s="53"/>
      <c r="C6" s="53"/>
      <c r="D6" s="53"/>
      <c r="E6" s="53"/>
      <c r="F6" s="53"/>
      <c r="G6" s="53"/>
    </row>
    <row r="7" spans="1:7" ht="19.899999999999999" x14ac:dyDescent="0.45">
      <c r="A7" s="7" t="s">
        <v>75</v>
      </c>
      <c r="B7" s="7"/>
      <c r="C7" s="7"/>
      <c r="D7" s="7"/>
      <c r="E7" s="7"/>
      <c r="F7" s="7"/>
      <c r="G7" s="7"/>
    </row>
    <row r="8" spans="1:7" x14ac:dyDescent="0.45">
      <c r="A8" s="64" t="s">
        <v>74</v>
      </c>
      <c r="B8" s="64" t="s">
        <v>41</v>
      </c>
      <c r="D8" s="64" t="s">
        <v>74</v>
      </c>
      <c r="E8" s="64" t="s">
        <v>41</v>
      </c>
    </row>
    <row r="9" spans="1:7" x14ac:dyDescent="0.45">
      <c r="A9" s="65"/>
      <c r="B9" s="66"/>
      <c r="D9" s="68"/>
      <c r="E9" s="69"/>
    </row>
    <row r="10" spans="1:7" x14ac:dyDescent="0.45">
      <c r="A10" s="65"/>
      <c r="B10" s="66"/>
      <c r="D10" s="68"/>
      <c r="E10" s="69"/>
    </row>
    <row r="11" spans="1:7" x14ac:dyDescent="0.45">
      <c r="A11" s="68"/>
      <c r="B11" s="69"/>
      <c r="D11" s="68"/>
      <c r="E11" s="69"/>
    </row>
    <row r="12" spans="1:7" x14ac:dyDescent="0.45">
      <c r="A12" s="68"/>
      <c r="B12" s="69"/>
      <c r="D12" s="68"/>
      <c r="E12" s="69"/>
    </row>
    <row r="13" spans="1:7" x14ac:dyDescent="0.45">
      <c r="A13" s="68"/>
      <c r="B13" s="69"/>
      <c r="D13" s="68"/>
      <c r="E13" s="69"/>
    </row>
    <row r="14" spans="1:7" x14ac:dyDescent="0.45">
      <c r="A14" s="68"/>
      <c r="B14" s="69"/>
      <c r="D14" s="68"/>
      <c r="E14" s="69"/>
    </row>
    <row r="15" spans="1:7" x14ac:dyDescent="0.45">
      <c r="A15" s="68"/>
      <c r="B15" s="69"/>
      <c r="D15" s="68"/>
      <c r="E15" s="69"/>
    </row>
    <row r="16" spans="1:7" x14ac:dyDescent="0.45">
      <c r="A16" s="16"/>
    </row>
    <row r="17" spans="1:7" ht="19.899999999999999" x14ac:dyDescent="0.45">
      <c r="A17" s="7" t="s">
        <v>76</v>
      </c>
      <c r="B17" s="7"/>
      <c r="C17" s="7"/>
      <c r="D17" s="7"/>
      <c r="E17" s="7"/>
      <c r="F17" s="7"/>
      <c r="G17" s="7"/>
    </row>
    <row r="18" spans="1:7" x14ac:dyDescent="0.45">
      <c r="A18" s="72" t="s">
        <v>77</v>
      </c>
      <c r="B18" s="72"/>
      <c r="C18" s="72"/>
      <c r="D18" s="72"/>
      <c r="E18" s="72"/>
      <c r="F18" s="64" t="s">
        <v>78</v>
      </c>
      <c r="G18" s="64" t="s">
        <v>79</v>
      </c>
    </row>
    <row r="19" spans="1:7" x14ac:dyDescent="0.45">
      <c r="A19" s="73" t="s">
        <v>240</v>
      </c>
      <c r="B19" s="74"/>
      <c r="C19" s="74"/>
      <c r="D19" s="74"/>
      <c r="E19" s="75"/>
      <c r="F19" s="76">
        <f>E31/(MAX(1,(SUM(E31:E49))))</f>
        <v>0</v>
      </c>
      <c r="G19" s="77" t="str" cm="1">
        <f t="array" ref="G19">_xlfn.IFS(F19 &gt;= 0.7,"JA",F19 &lt; 0.7,"NEE")</f>
        <v>NEE</v>
      </c>
    </row>
    <row r="20" spans="1:7" x14ac:dyDescent="0.45">
      <c r="A20" s="73" t="s">
        <v>241</v>
      </c>
      <c r="B20" s="74"/>
      <c r="C20" s="74"/>
      <c r="D20" s="74"/>
      <c r="E20" s="75"/>
      <c r="F20" s="78">
        <f>SUM(E31:E49)/MAX(C25, 1)</f>
        <v>0</v>
      </c>
      <c r="G20" s="77" t="str" cm="1">
        <f t="array" ref="G20">_xlfn.IFS(F20 &gt;= 50,"JA",F20 &lt; 50,"NEE")</f>
        <v>NEE</v>
      </c>
    </row>
    <row r="21" spans="1:7" x14ac:dyDescent="0.45">
      <c r="A21" s="16"/>
    </row>
    <row r="22" spans="1:7" ht="26.45" customHeight="1" x14ac:dyDescent="0.45">
      <c r="A22" s="265"/>
      <c r="B22" s="265"/>
      <c r="C22" s="265"/>
      <c r="D22" s="265"/>
      <c r="E22" s="265"/>
      <c r="F22" s="265"/>
      <c r="G22" s="265"/>
    </row>
    <row r="23" spans="1:7" ht="19.899999999999999" x14ac:dyDescent="0.45">
      <c r="A23" s="7" t="s">
        <v>155</v>
      </c>
      <c r="B23" s="7"/>
      <c r="C23" s="7"/>
      <c r="D23" s="7"/>
      <c r="E23" s="7"/>
      <c r="F23" s="7"/>
      <c r="G23" s="7"/>
    </row>
    <row r="24" spans="1:7" ht="24.75" x14ac:dyDescent="0.45">
      <c r="A24" s="79" t="s">
        <v>1</v>
      </c>
      <c r="B24" s="82"/>
      <c r="C24" s="85" t="s">
        <v>239</v>
      </c>
    </row>
    <row r="25" spans="1:7" x14ac:dyDescent="0.45">
      <c r="A25" s="81" t="s">
        <v>238</v>
      </c>
      <c r="B25" s="83"/>
      <c r="C25" s="86"/>
    </row>
    <row r="26" spans="1:7" x14ac:dyDescent="0.45">
      <c r="A26" s="13" t="s">
        <v>310</v>
      </c>
      <c r="B26" s="52"/>
      <c r="C26" s="13"/>
    </row>
    <row r="27" spans="1:7" ht="26.45" customHeight="1" x14ac:dyDescent="0.45">
      <c r="A27" s="53"/>
      <c r="B27" s="53"/>
      <c r="C27" s="53"/>
      <c r="D27" s="53"/>
      <c r="E27" s="53"/>
      <c r="F27" s="53"/>
      <c r="G27" s="53"/>
    </row>
    <row r="28" spans="1:7" ht="19.899999999999999" x14ac:dyDescent="0.45">
      <c r="A28" s="7" t="s">
        <v>43</v>
      </c>
      <c r="B28" s="7"/>
      <c r="C28" s="7"/>
      <c r="D28" s="7"/>
      <c r="E28" s="7"/>
      <c r="F28" s="7"/>
      <c r="G28" s="7"/>
    </row>
    <row r="29" spans="1:7" x14ac:dyDescent="0.45">
      <c r="C29" s="107"/>
      <c r="D29" s="108" t="s">
        <v>157</v>
      </c>
      <c r="E29" s="109"/>
    </row>
    <row r="30" spans="1:7" x14ac:dyDescent="0.45">
      <c r="A30" s="88" t="s">
        <v>44</v>
      </c>
      <c r="B30" s="110" t="s">
        <v>1</v>
      </c>
      <c r="C30" s="111" t="s">
        <v>124</v>
      </c>
      <c r="D30" s="111" t="s">
        <v>6</v>
      </c>
      <c r="E30" s="106" t="s">
        <v>4</v>
      </c>
    </row>
    <row r="31" spans="1:7" x14ac:dyDescent="0.45">
      <c r="A31" s="97" t="s">
        <v>311</v>
      </c>
      <c r="B31" s="112" t="s">
        <v>45</v>
      </c>
      <c r="C31" s="113">
        <f>' Stap 1 Rundvee'!G30</f>
        <v>0</v>
      </c>
      <c r="D31" s="114">
        <f>' Stap 1 Rundvee'!G52</f>
        <v>0</v>
      </c>
      <c r="E31" s="102">
        <f>SUM(C31:D31)</f>
        <v>0</v>
      </c>
    </row>
    <row r="32" spans="1:7" x14ac:dyDescent="0.45">
      <c r="A32" s="71"/>
      <c r="B32" s="80" t="s">
        <v>31</v>
      </c>
      <c r="C32" s="115">
        <f>' Stap 1 Rundvee'!G31</f>
        <v>0</v>
      </c>
      <c r="D32" s="116">
        <f>' Stap 1 Rundvee'!G53</f>
        <v>0</v>
      </c>
      <c r="E32" s="102">
        <f>SUM(C32:D32)</f>
        <v>0</v>
      </c>
    </row>
    <row r="33" spans="1:5" x14ac:dyDescent="0.45">
      <c r="A33" s="89"/>
      <c r="B33" s="20"/>
      <c r="C33" s="49"/>
      <c r="D33" s="90"/>
      <c r="E33" s="105"/>
    </row>
    <row r="34" spans="1:5" x14ac:dyDescent="0.45">
      <c r="A34" s="70" t="s">
        <v>312</v>
      </c>
      <c r="B34" s="70" t="s">
        <v>46</v>
      </c>
      <c r="C34" s="87">
        <f>'Stap 2 Varken'!G33</f>
        <v>0</v>
      </c>
      <c r="D34" s="101">
        <f>'Stap 2 Varken'!G52</f>
        <v>0</v>
      </c>
      <c r="E34" s="102">
        <f>SUM(C34:D34)</f>
        <v>0</v>
      </c>
    </row>
    <row r="35" spans="1:5" x14ac:dyDescent="0.45">
      <c r="A35" s="91"/>
      <c r="B35" s="18"/>
      <c r="C35" s="50"/>
      <c r="D35" s="90"/>
      <c r="E35" s="105"/>
    </row>
    <row r="36" spans="1:5" x14ac:dyDescent="0.45">
      <c r="A36" s="97" t="s">
        <v>313</v>
      </c>
      <c r="B36" s="70" t="s">
        <v>47</v>
      </c>
      <c r="C36" s="87">
        <f>'Stap 3 Pluimvee'!G31</f>
        <v>0</v>
      </c>
      <c r="D36" s="87">
        <f>'Stap 3 Pluimvee'!G59</f>
        <v>0</v>
      </c>
      <c r="E36" s="102">
        <f t="shared" ref="E36:E38" si="0">SUM(C36:D36)</f>
        <v>0</v>
      </c>
    </row>
    <row r="37" spans="1:5" x14ac:dyDescent="0.45">
      <c r="A37" s="98"/>
      <c r="B37" s="70" t="s">
        <v>48</v>
      </c>
      <c r="C37" s="87">
        <f>'Stap 3 Pluimvee'!G32</f>
        <v>0</v>
      </c>
      <c r="D37" s="87"/>
      <c r="E37" s="102">
        <f t="shared" si="0"/>
        <v>0</v>
      </c>
    </row>
    <row r="38" spans="1:5" x14ac:dyDescent="0.45">
      <c r="A38" s="71"/>
      <c r="B38" s="70" t="s">
        <v>72</v>
      </c>
      <c r="C38" s="87">
        <f>'Stap 3 Pluimvee'!G33</f>
        <v>0</v>
      </c>
      <c r="D38" s="87"/>
      <c r="E38" s="102">
        <f t="shared" si="0"/>
        <v>0</v>
      </c>
    </row>
    <row r="39" spans="1:5" x14ac:dyDescent="0.45">
      <c r="A39" s="92"/>
      <c r="B39" s="21"/>
      <c r="C39" s="51"/>
      <c r="D39" s="90"/>
      <c r="E39" s="105"/>
    </row>
    <row r="40" spans="1:5" ht="15" customHeight="1" x14ac:dyDescent="0.45">
      <c r="A40" s="99" t="s">
        <v>314</v>
      </c>
      <c r="B40" s="63" t="s">
        <v>49</v>
      </c>
      <c r="C40" s="48">
        <f>'Stap 4 Schaap Geit'!G17</f>
        <v>0</v>
      </c>
      <c r="D40" s="103">
        <f>'Stap 4 Schaap Geit'!G34</f>
        <v>0</v>
      </c>
      <c r="E40" s="102">
        <f t="shared" ref="E40:E41" si="1">SUM(C40:D40)</f>
        <v>0</v>
      </c>
    </row>
    <row r="41" spans="1:5" x14ac:dyDescent="0.45">
      <c r="A41" s="100" t="s">
        <v>256</v>
      </c>
      <c r="B41" s="63" t="s">
        <v>50</v>
      </c>
      <c r="C41" s="48">
        <f>'Stap 4 Schaap Geit'!G18</f>
        <v>0</v>
      </c>
      <c r="D41" s="103">
        <f>'Stap 4 Schaap Geit'!G35</f>
        <v>0</v>
      </c>
      <c r="E41" s="102">
        <f t="shared" si="1"/>
        <v>0</v>
      </c>
    </row>
    <row r="42" spans="1:5" x14ac:dyDescent="0.45">
      <c r="A42" s="92"/>
      <c r="B42" s="21"/>
      <c r="C42" s="51"/>
      <c r="D42" s="90"/>
      <c r="E42" s="105"/>
    </row>
    <row r="43" spans="1:5" ht="15" customHeight="1" x14ac:dyDescent="0.45">
      <c r="A43" s="93" t="s">
        <v>315</v>
      </c>
      <c r="B43" s="19" t="s">
        <v>51</v>
      </c>
      <c r="C43" s="48">
        <f>'Stap 5 Overige dieren'!G40</f>
        <v>0</v>
      </c>
      <c r="D43" s="103"/>
      <c r="E43" s="102">
        <f t="shared" ref="E43:E49" si="2">SUM(C43:D43)</f>
        <v>0</v>
      </c>
    </row>
    <row r="44" spans="1:5" x14ac:dyDescent="0.45">
      <c r="A44" s="93"/>
      <c r="B44" s="19" t="s">
        <v>52</v>
      </c>
      <c r="C44" s="48">
        <f>'Stap 5 Overige dieren'!G41</f>
        <v>0</v>
      </c>
      <c r="D44" s="103"/>
      <c r="E44" s="102">
        <f t="shared" si="2"/>
        <v>0</v>
      </c>
    </row>
    <row r="45" spans="1:5" x14ac:dyDescent="0.45">
      <c r="A45" s="93"/>
      <c r="B45" s="19" t="s">
        <v>53</v>
      </c>
      <c r="C45" s="48">
        <f>'Stap 5 Overige dieren'!G42</f>
        <v>0</v>
      </c>
      <c r="D45" s="103"/>
      <c r="E45" s="102">
        <f t="shared" si="2"/>
        <v>0</v>
      </c>
    </row>
    <row r="46" spans="1:5" x14ac:dyDescent="0.45">
      <c r="A46" s="93"/>
      <c r="B46" s="19" t="s">
        <v>56</v>
      </c>
      <c r="C46" s="48">
        <f>'Stap 5 Overige dieren'!G43</f>
        <v>0</v>
      </c>
      <c r="D46" s="103"/>
      <c r="E46" s="102">
        <f t="shared" si="2"/>
        <v>0</v>
      </c>
    </row>
    <row r="47" spans="1:5" x14ac:dyDescent="0.45">
      <c r="A47" s="93"/>
      <c r="B47" s="19" t="s">
        <v>55</v>
      </c>
      <c r="C47" s="48">
        <f>'Stap 5 Overige dieren'!G44</f>
        <v>0</v>
      </c>
      <c r="D47" s="103"/>
      <c r="E47" s="102">
        <f t="shared" si="2"/>
        <v>0</v>
      </c>
    </row>
    <row r="48" spans="1:5" x14ac:dyDescent="0.45">
      <c r="A48" s="93"/>
      <c r="B48" s="19" t="s">
        <v>54</v>
      </c>
      <c r="C48" s="48">
        <f>'Stap 5 Overige dieren'!G45</f>
        <v>0</v>
      </c>
      <c r="D48" s="103">
        <f>'Stap 5 Overige dieren'!G61</f>
        <v>0</v>
      </c>
      <c r="E48" s="102">
        <f t="shared" si="2"/>
        <v>0</v>
      </c>
    </row>
    <row r="49" spans="1:5" x14ac:dyDescent="0.45">
      <c r="A49" s="93"/>
      <c r="B49" s="19" t="s">
        <v>31</v>
      </c>
      <c r="C49" s="48">
        <f>'Stap 5 Overige dieren'!G46</f>
        <v>0</v>
      </c>
      <c r="D49" s="103">
        <f>'Stap 5 Overige dieren'!G62</f>
        <v>0</v>
      </c>
      <c r="E49" s="102">
        <f t="shared" si="2"/>
        <v>0</v>
      </c>
    </row>
    <row r="50" spans="1:5" x14ac:dyDescent="0.45">
      <c r="A50" s="94" t="s">
        <v>156</v>
      </c>
      <c r="B50" s="95"/>
      <c r="C50" s="96">
        <f>SUM(C31:C49)</f>
        <v>0</v>
      </c>
      <c r="D50" s="104">
        <f>SUM(D31:D49)</f>
        <v>0</v>
      </c>
      <c r="E50" s="102">
        <f>SUM(E31:E49)</f>
        <v>0</v>
      </c>
    </row>
  </sheetData>
  <sheetProtection algorithmName="SHA-512" hashValue="g1nDWo0Cegd3OjGdJsJUJxezJUKxqLdQKszbNUjGzGtW07ogrWtixj0ACxl7lUvpPz1ezagmoY5GxvSNUTWw3g==" saltValue="YiUZ3vuJ9BS1qzhDkk/48A==" spinCount="100000" sheet="1" objects="1" scenarios="1"/>
  <mergeCells count="1">
    <mergeCell ref="A22:G22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32672-5D57-4D25-B30F-5B8C93910F42}">
  <dimension ref="A1:G63"/>
  <sheetViews>
    <sheetView showGridLines="0" zoomScaleNormal="100" workbookViewId="0">
      <selection activeCell="A2" sqref="A2"/>
    </sheetView>
  </sheetViews>
  <sheetFormatPr defaultRowHeight="14.25" x14ac:dyDescent="0.45"/>
  <cols>
    <col min="1" max="1" width="39.59765625" customWidth="1"/>
    <col min="2" max="2" width="13.73046875" customWidth="1"/>
    <col min="3" max="3" width="12.3984375" customWidth="1"/>
    <col min="4" max="4" width="11.1328125" customWidth="1"/>
    <col min="5" max="5" width="6.73046875" bestFit="1" customWidth="1"/>
    <col min="6" max="6" width="20.73046875" bestFit="1" customWidth="1"/>
    <col min="7" max="7" width="13.265625" bestFit="1" customWidth="1"/>
  </cols>
  <sheetData>
    <row r="1" spans="1:7" ht="25.15" x14ac:dyDescent="0.45">
      <c r="A1" s="17" t="s">
        <v>316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302</v>
      </c>
      <c r="C3" s="7"/>
      <c r="D3" s="7"/>
      <c r="E3" s="7"/>
      <c r="F3" s="7"/>
      <c r="G3" s="7"/>
    </row>
    <row r="4" spans="1:7" ht="11.25" customHeight="1" x14ac:dyDescent="0.45">
      <c r="A4" s="7"/>
      <c r="C4" s="7"/>
      <c r="D4" s="7"/>
      <c r="E4" s="7"/>
      <c r="F4" s="7"/>
      <c r="G4" s="7"/>
    </row>
    <row r="5" spans="1:7" ht="25.9" x14ac:dyDescent="0.45">
      <c r="A5" s="244" t="s">
        <v>153</v>
      </c>
      <c r="B5" s="245" t="s">
        <v>5</v>
      </c>
      <c r="C5" s="245" t="s">
        <v>8</v>
      </c>
      <c r="D5" s="244" t="s">
        <v>119</v>
      </c>
      <c r="E5" s="1"/>
      <c r="F5" s="1"/>
      <c r="G5" s="1"/>
    </row>
    <row r="6" spans="1:7" x14ac:dyDescent="0.45">
      <c r="A6" s="147"/>
      <c r="B6" s="144" t="s">
        <v>0</v>
      </c>
      <c r="C6" s="66"/>
      <c r="D6" s="148"/>
      <c r="E6" s="1"/>
      <c r="F6" s="1"/>
      <c r="G6" s="1"/>
    </row>
    <row r="7" spans="1:7" x14ac:dyDescent="0.45">
      <c r="A7" s="147"/>
      <c r="B7" s="130" t="s">
        <v>154</v>
      </c>
      <c r="C7" s="66"/>
      <c r="D7" s="148"/>
      <c r="E7" s="1"/>
      <c r="F7" s="1"/>
      <c r="G7" s="1"/>
    </row>
    <row r="8" spans="1:7" ht="15.4" x14ac:dyDescent="0.6">
      <c r="A8" s="30"/>
      <c r="B8" s="31"/>
      <c r="C8" s="31"/>
      <c r="D8" s="32"/>
      <c r="E8" s="1"/>
      <c r="F8" s="1"/>
      <c r="G8" s="1"/>
    </row>
    <row r="9" spans="1:7" ht="19.899999999999999" x14ac:dyDescent="0.6">
      <c r="A9" s="7" t="s">
        <v>117</v>
      </c>
      <c r="B9" s="31"/>
      <c r="C9" s="31"/>
      <c r="D9" s="32"/>
      <c r="E9" s="1"/>
      <c r="F9" s="1"/>
      <c r="G9" s="1"/>
    </row>
    <row r="10" spans="1:7" ht="13.5" customHeight="1" x14ac:dyDescent="0.45"/>
    <row r="11" spans="1:7" ht="24.75" x14ac:dyDescent="0.45">
      <c r="A11" s="122" t="s">
        <v>15</v>
      </c>
      <c r="B11" s="122" t="s">
        <v>11</v>
      </c>
      <c r="C11" s="122" t="s">
        <v>5</v>
      </c>
      <c r="D11" s="122" t="s">
        <v>6</v>
      </c>
      <c r="E11" s="122" t="s">
        <v>9</v>
      </c>
      <c r="F11" s="122" t="s">
        <v>17</v>
      </c>
      <c r="G11" s="122" t="s">
        <v>7</v>
      </c>
    </row>
    <row r="12" spans="1:7" s="3" customFormat="1" ht="61.9" x14ac:dyDescent="0.45">
      <c r="A12" s="140" t="s">
        <v>257</v>
      </c>
      <c r="B12" s="181">
        <v>100</v>
      </c>
      <c r="C12" s="144" t="s">
        <v>13</v>
      </c>
      <c r="D12" s="144" t="s">
        <v>14</v>
      </c>
      <c r="E12" s="126"/>
      <c r="F12" s="145">
        <f>D6</f>
        <v>0</v>
      </c>
      <c r="G12" s="146">
        <f t="shared" ref="G12:G13" si="0">E12*F12</f>
        <v>0</v>
      </c>
    </row>
    <row r="13" spans="1:7" s="3" customFormat="1" ht="61.9" x14ac:dyDescent="0.45">
      <c r="A13" s="141" t="s">
        <v>258</v>
      </c>
      <c r="B13" s="183"/>
      <c r="C13" s="144" t="s">
        <v>12</v>
      </c>
      <c r="D13" s="144" t="s">
        <v>14</v>
      </c>
      <c r="E13" s="126"/>
      <c r="F13" s="145">
        <f>D7</f>
        <v>0</v>
      </c>
      <c r="G13" s="146">
        <f t="shared" si="0"/>
        <v>0</v>
      </c>
    </row>
    <row r="14" spans="1:7" s="3" customFormat="1" ht="52.5" customHeight="1" x14ac:dyDescent="0.45">
      <c r="A14" s="138" t="s">
        <v>259</v>
      </c>
      <c r="B14" s="210">
        <v>101</v>
      </c>
      <c r="C14" s="130" t="s">
        <v>13</v>
      </c>
      <c r="D14" s="130" t="s">
        <v>14</v>
      </c>
      <c r="E14" s="126"/>
      <c r="F14" s="130">
        <v>32.299999999999997</v>
      </c>
      <c r="G14" s="131">
        <f>E14*F14</f>
        <v>0</v>
      </c>
    </row>
    <row r="15" spans="1:7" s="3" customFormat="1" ht="37.15" x14ac:dyDescent="0.45">
      <c r="A15" s="139" t="s">
        <v>260</v>
      </c>
      <c r="B15" s="185"/>
      <c r="C15" s="130" t="s">
        <v>12</v>
      </c>
      <c r="D15" s="130" t="s">
        <v>14</v>
      </c>
      <c r="E15" s="126"/>
      <c r="F15" s="130">
        <v>29.1</v>
      </c>
      <c r="G15" s="131">
        <f t="shared" ref="G15:G27" si="1">E15*F15</f>
        <v>0</v>
      </c>
    </row>
    <row r="16" spans="1:7" s="3" customFormat="1" ht="37.15" x14ac:dyDescent="0.45">
      <c r="A16" s="143" t="s">
        <v>261</v>
      </c>
      <c r="B16" s="211">
        <v>102</v>
      </c>
      <c r="C16" s="144" t="s">
        <v>13</v>
      </c>
      <c r="D16" s="144" t="s">
        <v>14</v>
      </c>
      <c r="E16" s="126"/>
      <c r="F16" s="144">
        <v>66.900000000000006</v>
      </c>
      <c r="G16" s="146">
        <f t="shared" si="1"/>
        <v>0</v>
      </c>
    </row>
    <row r="17" spans="1:7" s="3" customFormat="1" ht="44.45" customHeight="1" x14ac:dyDescent="0.45">
      <c r="A17" s="141" t="s">
        <v>262</v>
      </c>
      <c r="B17" s="212"/>
      <c r="C17" s="144" t="s">
        <v>12</v>
      </c>
      <c r="D17" s="144" t="s">
        <v>14</v>
      </c>
      <c r="E17" s="126"/>
      <c r="F17" s="144">
        <v>61.3</v>
      </c>
      <c r="G17" s="146">
        <f t="shared" si="1"/>
        <v>0</v>
      </c>
    </row>
    <row r="18" spans="1:7" s="3" customFormat="1" ht="27.75" customHeight="1" x14ac:dyDescent="0.45">
      <c r="A18" s="142" t="s">
        <v>263</v>
      </c>
      <c r="B18" s="210">
        <v>104</v>
      </c>
      <c r="C18" s="130" t="s">
        <v>13</v>
      </c>
      <c r="D18" s="130" t="s">
        <v>14</v>
      </c>
      <c r="E18" s="126"/>
      <c r="F18" s="130">
        <v>64.400000000000006</v>
      </c>
      <c r="G18" s="131">
        <f t="shared" si="1"/>
        <v>0</v>
      </c>
    </row>
    <row r="19" spans="1:7" s="3" customFormat="1" ht="20.25" customHeight="1" x14ac:dyDescent="0.45">
      <c r="A19" s="139" t="s">
        <v>264</v>
      </c>
      <c r="B19" s="185"/>
      <c r="C19" s="130" t="s">
        <v>12</v>
      </c>
      <c r="D19" s="130" t="s">
        <v>14</v>
      </c>
      <c r="E19" s="126"/>
      <c r="F19" s="130">
        <v>51.2</v>
      </c>
      <c r="G19" s="131">
        <f t="shared" si="1"/>
        <v>0</v>
      </c>
    </row>
    <row r="20" spans="1:7" s="3" customFormat="1" ht="74.25" x14ac:dyDescent="0.45">
      <c r="A20" s="61" t="s">
        <v>158</v>
      </c>
      <c r="B20" s="164">
        <v>112</v>
      </c>
      <c r="C20" s="144" t="s">
        <v>16</v>
      </c>
      <c r="D20" s="144" t="s">
        <v>14</v>
      </c>
      <c r="E20" s="126"/>
      <c r="F20" s="144">
        <v>11.3</v>
      </c>
      <c r="G20" s="146">
        <f t="shared" si="1"/>
        <v>0</v>
      </c>
    </row>
    <row r="21" spans="1:7" s="3" customFormat="1" ht="86.65" x14ac:dyDescent="0.45">
      <c r="A21" s="25" t="s">
        <v>159</v>
      </c>
      <c r="B21" s="165">
        <v>115</v>
      </c>
      <c r="C21" s="130" t="s">
        <v>16</v>
      </c>
      <c r="D21" s="130" t="s">
        <v>14</v>
      </c>
      <c r="E21" s="126"/>
      <c r="F21" s="130">
        <v>10.5</v>
      </c>
      <c r="G21" s="131">
        <f t="shared" si="1"/>
        <v>0</v>
      </c>
    </row>
    <row r="22" spans="1:7" s="3" customFormat="1" ht="86.65" x14ac:dyDescent="0.45">
      <c r="A22" s="59" t="s">
        <v>160</v>
      </c>
      <c r="B22" s="166">
        <v>116</v>
      </c>
      <c r="C22" s="144" t="s">
        <v>16</v>
      </c>
      <c r="D22" s="144" t="s">
        <v>14</v>
      </c>
      <c r="E22" s="126"/>
      <c r="F22" s="144">
        <v>26.3</v>
      </c>
      <c r="G22" s="146">
        <f t="shared" si="1"/>
        <v>0</v>
      </c>
    </row>
    <row r="23" spans="1:7" s="3" customFormat="1" ht="74.25" x14ac:dyDescent="0.45">
      <c r="A23" s="25" t="s">
        <v>161</v>
      </c>
      <c r="B23" s="167">
        <v>117</v>
      </c>
      <c r="C23" s="130" t="s">
        <v>16</v>
      </c>
      <c r="D23" s="130" t="s">
        <v>14</v>
      </c>
      <c r="E23" s="126"/>
      <c r="F23" s="130">
        <v>21.5</v>
      </c>
      <c r="G23" s="131">
        <f t="shared" si="1"/>
        <v>0</v>
      </c>
    </row>
    <row r="24" spans="1:7" s="3" customFormat="1" ht="26.25" customHeight="1" x14ac:dyDescent="0.45">
      <c r="A24" s="140" t="s">
        <v>265</v>
      </c>
      <c r="B24" s="211">
        <v>120</v>
      </c>
      <c r="C24" s="144" t="s">
        <v>13</v>
      </c>
      <c r="D24" s="144" t="s">
        <v>14</v>
      </c>
      <c r="E24" s="126"/>
      <c r="F24" s="144">
        <v>75.400000000000006</v>
      </c>
      <c r="G24" s="146">
        <f t="shared" si="1"/>
        <v>0</v>
      </c>
    </row>
    <row r="25" spans="1:7" s="3" customFormat="1" ht="22.15" customHeight="1" x14ac:dyDescent="0.45">
      <c r="A25" s="141" t="s">
        <v>266</v>
      </c>
      <c r="B25" s="212"/>
      <c r="C25" s="144" t="s">
        <v>12</v>
      </c>
      <c r="D25" s="144" t="s">
        <v>14</v>
      </c>
      <c r="E25" s="126"/>
      <c r="F25" s="144">
        <v>75.3</v>
      </c>
      <c r="G25" s="146">
        <f t="shared" si="1"/>
        <v>0</v>
      </c>
    </row>
    <row r="26" spans="1:7" s="3" customFormat="1" ht="29.25" customHeight="1" x14ac:dyDescent="0.45">
      <c r="A26" s="138" t="s">
        <v>267</v>
      </c>
      <c r="B26" s="210">
        <v>122</v>
      </c>
      <c r="C26" s="130" t="s">
        <v>13</v>
      </c>
      <c r="D26" s="130" t="s">
        <v>14</v>
      </c>
      <c r="E26" s="126"/>
      <c r="F26" s="130">
        <v>28.2</v>
      </c>
      <c r="G26" s="131">
        <f t="shared" si="1"/>
        <v>0</v>
      </c>
    </row>
    <row r="27" spans="1:7" s="3" customFormat="1" ht="29.25" customHeight="1" x14ac:dyDescent="0.45">
      <c r="A27" s="139" t="s">
        <v>268</v>
      </c>
      <c r="B27" s="185"/>
      <c r="C27" s="130" t="s">
        <v>12</v>
      </c>
      <c r="D27" s="130" t="s">
        <v>14</v>
      </c>
      <c r="E27" s="126"/>
      <c r="F27" s="130">
        <v>25.6</v>
      </c>
      <c r="G27" s="131">
        <f t="shared" si="1"/>
        <v>0</v>
      </c>
    </row>
    <row r="28" spans="1:7" x14ac:dyDescent="0.45">
      <c r="A28" s="18"/>
      <c r="B28" s="18"/>
      <c r="C28" s="18"/>
      <c r="D28" s="18"/>
      <c r="E28" s="18"/>
      <c r="F28" s="18"/>
      <c r="G28" s="26"/>
    </row>
    <row r="29" spans="1:7" x14ac:dyDescent="0.45">
      <c r="A29" s="24" t="s">
        <v>125</v>
      </c>
      <c r="B29" s="24"/>
      <c r="C29" s="18"/>
      <c r="D29" s="18"/>
      <c r="E29" s="18"/>
      <c r="F29" s="18"/>
      <c r="G29" s="26"/>
    </row>
    <row r="30" spans="1:7" x14ac:dyDescent="0.45">
      <c r="A30" s="22" t="s">
        <v>57</v>
      </c>
      <c r="B30" s="22"/>
      <c r="C30" s="22"/>
      <c r="D30" s="22"/>
      <c r="E30" s="22"/>
      <c r="F30" s="22"/>
      <c r="G30" s="28">
        <f>SUM(G12:G13)</f>
        <v>0</v>
      </c>
    </row>
    <row r="31" spans="1:7" x14ac:dyDescent="0.45">
      <c r="A31" s="22" t="s">
        <v>58</v>
      </c>
      <c r="B31" s="22"/>
      <c r="C31" s="22"/>
      <c r="D31" s="22"/>
      <c r="E31" s="22"/>
      <c r="F31" s="22"/>
      <c r="G31" s="28">
        <f>SUM(G14:G27)</f>
        <v>0</v>
      </c>
    </row>
    <row r="32" spans="1:7" x14ac:dyDescent="0.45">
      <c r="A32" s="18"/>
      <c r="B32" s="18"/>
      <c r="C32" s="18"/>
      <c r="D32" s="18"/>
      <c r="E32" s="18"/>
      <c r="F32" s="18"/>
      <c r="G32" s="18"/>
    </row>
    <row r="33" spans="1:7" ht="19.899999999999999" x14ac:dyDescent="0.45">
      <c r="A33" s="7" t="s">
        <v>250</v>
      </c>
      <c r="B33" s="27"/>
      <c r="C33" s="27"/>
      <c r="D33" s="27"/>
      <c r="E33" s="27"/>
      <c r="F33" s="27"/>
      <c r="G33" s="27"/>
    </row>
    <row r="34" spans="1:7" x14ac:dyDescent="0.45">
      <c r="A34" s="18"/>
      <c r="B34" s="18"/>
      <c r="C34" s="18"/>
      <c r="D34" s="18"/>
      <c r="E34" s="18"/>
      <c r="F34" s="18"/>
      <c r="G34" s="18"/>
    </row>
    <row r="35" spans="1:7" ht="24.75" x14ac:dyDescent="0.45">
      <c r="A35" s="122" t="s">
        <v>15</v>
      </c>
      <c r="B35" s="122" t="s">
        <v>11</v>
      </c>
      <c r="C35" s="122" t="s">
        <v>5</v>
      </c>
      <c r="D35" s="122" t="s">
        <v>6</v>
      </c>
      <c r="E35" s="122" t="s">
        <v>9</v>
      </c>
      <c r="F35" s="122" t="s">
        <v>17</v>
      </c>
      <c r="G35" s="122" t="s">
        <v>7</v>
      </c>
    </row>
    <row r="36" spans="1:7" x14ac:dyDescent="0.45">
      <c r="A36" s="217" t="s">
        <v>121</v>
      </c>
      <c r="B36" s="219"/>
      <c r="C36" s="219"/>
      <c r="D36" s="219"/>
      <c r="E36" s="219"/>
      <c r="F36" s="219"/>
      <c r="G36" s="220"/>
    </row>
    <row r="37" spans="1:7" ht="61.9" x14ac:dyDescent="0.45">
      <c r="A37" s="123" t="s">
        <v>257</v>
      </c>
      <c r="B37" s="168" t="s">
        <v>251</v>
      </c>
      <c r="C37" s="125" t="s">
        <v>13</v>
      </c>
      <c r="D37" s="125" t="s">
        <v>118</v>
      </c>
      <c r="E37" s="126"/>
      <c r="F37" s="127">
        <f>D6</f>
        <v>0</v>
      </c>
      <c r="G37" s="128">
        <f t="shared" ref="G37:G42" si="2">E37*F37</f>
        <v>0</v>
      </c>
    </row>
    <row r="38" spans="1:7" ht="61.9" x14ac:dyDescent="0.45">
      <c r="A38" s="124" t="s">
        <v>258</v>
      </c>
      <c r="B38" s="169"/>
      <c r="C38" s="125" t="s">
        <v>12</v>
      </c>
      <c r="D38" s="125" t="s">
        <v>118</v>
      </c>
      <c r="E38" s="126"/>
      <c r="F38" s="127">
        <f>D7</f>
        <v>0</v>
      </c>
      <c r="G38" s="128">
        <f t="shared" si="2"/>
        <v>0</v>
      </c>
    </row>
    <row r="39" spans="1:7" x14ac:dyDescent="0.45">
      <c r="A39" s="129" t="s">
        <v>162</v>
      </c>
      <c r="B39" s="170"/>
      <c r="C39" s="130" t="s">
        <v>16</v>
      </c>
      <c r="D39" s="130" t="s">
        <v>118</v>
      </c>
      <c r="E39" s="126"/>
      <c r="F39" s="130">
        <v>32.299999999999997</v>
      </c>
      <c r="G39" s="131">
        <f t="shared" si="2"/>
        <v>0</v>
      </c>
    </row>
    <row r="40" spans="1:7" x14ac:dyDescent="0.45">
      <c r="A40" s="132" t="s">
        <v>163</v>
      </c>
      <c r="B40" s="171"/>
      <c r="C40" s="125" t="s">
        <v>16</v>
      </c>
      <c r="D40" s="125" t="s">
        <v>118</v>
      </c>
      <c r="E40" s="126"/>
      <c r="F40" s="127">
        <v>66</v>
      </c>
      <c r="G40" s="128">
        <f t="shared" si="2"/>
        <v>0</v>
      </c>
    </row>
    <row r="41" spans="1:7" ht="24.75" x14ac:dyDescent="0.45">
      <c r="A41" s="129" t="s">
        <v>164</v>
      </c>
      <c r="B41" s="172" t="s">
        <v>249</v>
      </c>
      <c r="C41" s="130" t="s">
        <v>16</v>
      </c>
      <c r="D41" s="130" t="s">
        <v>118</v>
      </c>
      <c r="E41" s="126"/>
      <c r="F41" s="134">
        <v>26.7</v>
      </c>
      <c r="G41" s="131">
        <f t="shared" si="2"/>
        <v>0</v>
      </c>
    </row>
    <row r="42" spans="1:7" ht="24.75" x14ac:dyDescent="0.45">
      <c r="A42" s="132" t="s">
        <v>165</v>
      </c>
      <c r="B42" s="173" t="s">
        <v>249</v>
      </c>
      <c r="C42" s="125" t="s">
        <v>16</v>
      </c>
      <c r="D42" s="125" t="s">
        <v>118</v>
      </c>
      <c r="E42" s="126"/>
      <c r="F42" s="127">
        <v>51</v>
      </c>
      <c r="G42" s="128">
        <f t="shared" si="2"/>
        <v>0</v>
      </c>
    </row>
    <row r="43" spans="1:7" x14ac:dyDescent="0.45">
      <c r="A43" s="218" t="s">
        <v>120</v>
      </c>
      <c r="B43" s="221"/>
      <c r="C43" s="222"/>
      <c r="D43" s="222"/>
      <c r="E43" s="223"/>
      <c r="F43" s="222"/>
      <c r="G43" s="224"/>
    </row>
    <row r="44" spans="1:7" x14ac:dyDescent="0.45">
      <c r="A44" s="132" t="s">
        <v>122</v>
      </c>
      <c r="B44" s="173" t="s">
        <v>249</v>
      </c>
      <c r="C44" s="125" t="s">
        <v>16</v>
      </c>
      <c r="D44" s="125" t="s">
        <v>118</v>
      </c>
      <c r="E44" s="126"/>
      <c r="F44" s="125">
        <v>66.2</v>
      </c>
      <c r="G44" s="128">
        <f t="shared" ref="G44:G49" si="3">E44*F44</f>
        <v>0</v>
      </c>
    </row>
    <row r="45" spans="1:7" ht="24.75" x14ac:dyDescent="0.45">
      <c r="A45" s="129" t="s">
        <v>166</v>
      </c>
      <c r="B45" s="172" t="s">
        <v>249</v>
      </c>
      <c r="C45" s="130" t="s">
        <v>16</v>
      </c>
      <c r="D45" s="130" t="s">
        <v>118</v>
      </c>
      <c r="E45" s="126"/>
      <c r="F45" s="130">
        <v>6.6</v>
      </c>
      <c r="G45" s="131">
        <f t="shared" si="3"/>
        <v>0</v>
      </c>
    </row>
    <row r="46" spans="1:7" ht="24.75" x14ac:dyDescent="0.45">
      <c r="A46" s="136" t="s">
        <v>167</v>
      </c>
      <c r="B46" s="173" t="s">
        <v>249</v>
      </c>
      <c r="C46" s="125" t="s">
        <v>16</v>
      </c>
      <c r="D46" s="125" t="s">
        <v>118</v>
      </c>
      <c r="E46" s="126"/>
      <c r="F46" s="125">
        <v>27.2</v>
      </c>
      <c r="G46" s="128">
        <f t="shared" si="3"/>
        <v>0</v>
      </c>
    </row>
    <row r="47" spans="1:7" ht="37.15" x14ac:dyDescent="0.45">
      <c r="A47" s="137" t="s">
        <v>168</v>
      </c>
      <c r="B47" s="172" t="s">
        <v>251</v>
      </c>
      <c r="C47" s="130" t="s">
        <v>16</v>
      </c>
      <c r="D47" s="130" t="s">
        <v>118</v>
      </c>
      <c r="E47" s="126"/>
      <c r="F47" s="130">
        <v>23.4</v>
      </c>
      <c r="G47" s="131">
        <f t="shared" si="3"/>
        <v>0</v>
      </c>
    </row>
    <row r="48" spans="1:7" ht="49.5" x14ac:dyDescent="0.45">
      <c r="A48" s="132" t="s">
        <v>169</v>
      </c>
      <c r="B48" s="173" t="s">
        <v>249</v>
      </c>
      <c r="C48" s="125" t="s">
        <v>16</v>
      </c>
      <c r="D48" s="125" t="s">
        <v>118</v>
      </c>
      <c r="E48" s="126"/>
      <c r="F48" s="125">
        <v>26.4</v>
      </c>
      <c r="G48" s="128">
        <f t="shared" si="3"/>
        <v>0</v>
      </c>
    </row>
    <row r="49" spans="1:7" ht="49.5" x14ac:dyDescent="0.45">
      <c r="A49" s="129" t="s">
        <v>170</v>
      </c>
      <c r="B49" s="172" t="s">
        <v>251</v>
      </c>
      <c r="C49" s="130" t="s">
        <v>16</v>
      </c>
      <c r="D49" s="130" t="s">
        <v>118</v>
      </c>
      <c r="E49" s="126"/>
      <c r="F49" s="130">
        <v>65.400000000000006</v>
      </c>
      <c r="G49" s="131">
        <f t="shared" si="3"/>
        <v>0</v>
      </c>
    </row>
    <row r="50" spans="1:7" x14ac:dyDescent="0.45">
      <c r="A50" s="18"/>
      <c r="B50" s="18"/>
      <c r="C50" s="18"/>
      <c r="D50" s="18"/>
      <c r="E50" s="18"/>
      <c r="F50" s="18"/>
      <c r="G50" s="33"/>
    </row>
    <row r="51" spans="1:7" x14ac:dyDescent="0.45">
      <c r="A51" s="117" t="s">
        <v>123</v>
      </c>
      <c r="B51" s="117"/>
      <c r="C51" s="18"/>
      <c r="D51" s="18"/>
      <c r="E51" s="18"/>
      <c r="F51" s="18"/>
      <c r="G51" s="33"/>
    </row>
    <row r="52" spans="1:7" x14ac:dyDescent="0.45">
      <c r="A52" s="118" t="s">
        <v>57</v>
      </c>
      <c r="B52" s="119"/>
      <c r="C52" s="119"/>
      <c r="D52" s="119"/>
      <c r="E52" s="119"/>
      <c r="F52" s="120"/>
      <c r="G52" s="121">
        <f>SUM(G37:G38)</f>
        <v>0</v>
      </c>
    </row>
    <row r="53" spans="1:7" x14ac:dyDescent="0.45">
      <c r="A53" s="118" t="s">
        <v>58</v>
      </c>
      <c r="B53" s="119"/>
      <c r="C53" s="119"/>
      <c r="D53" s="119"/>
      <c r="E53" s="119"/>
      <c r="F53" s="120"/>
      <c r="G53" s="121">
        <f>SUM(G39:G49)</f>
        <v>0</v>
      </c>
    </row>
    <row r="54" spans="1:7" x14ac:dyDescent="0.45">
      <c r="G54" s="34"/>
    </row>
    <row r="55" spans="1:7" x14ac:dyDescent="0.45">
      <c r="G55" s="34"/>
    </row>
    <row r="56" spans="1:7" x14ac:dyDescent="0.45">
      <c r="G56" s="34"/>
    </row>
    <row r="57" spans="1:7" x14ac:dyDescent="0.45">
      <c r="G57" s="34"/>
    </row>
    <row r="58" spans="1:7" x14ac:dyDescent="0.45">
      <c r="G58" s="34"/>
    </row>
    <row r="59" spans="1:7" x14ac:dyDescent="0.45">
      <c r="G59" s="34"/>
    </row>
    <row r="60" spans="1:7" x14ac:dyDescent="0.45">
      <c r="G60" s="34"/>
    </row>
    <row r="61" spans="1:7" x14ac:dyDescent="0.45">
      <c r="G61" s="34"/>
    </row>
    <row r="62" spans="1:7" x14ac:dyDescent="0.45">
      <c r="G62" s="34"/>
    </row>
    <row r="63" spans="1:7" x14ac:dyDescent="0.45">
      <c r="G63" s="34"/>
    </row>
  </sheetData>
  <sheetProtection algorithmName="SHA-512" hashValue="vqHIoW9CfS1zlSGL8yygYF/ZfTUnXLu7LNGueEFK2eP9g75QdgG8B8QMXPbIY99mI2AybuXwxFRyYCy9Bb9oWw==" saltValue="UU8cBkLPAHMlMUa4ujoMgw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053F2-E745-49F4-9C4A-30580DF64651}">
  <dimension ref="A1:AF51"/>
  <sheetViews>
    <sheetView showGridLines="0" zoomScaleNormal="100" workbookViewId="0">
      <pane xSplit="3" ySplit="6" topLeftCell="D7" activePane="bottomRight" state="frozen"/>
      <selection activeCell="B22" sqref="B22"/>
      <selection pane="topRight" activeCell="B22" sqref="B22"/>
      <selection pane="bottomLeft" activeCell="B22" sqref="B22"/>
      <selection pane="bottomRight" activeCell="A18" sqref="A18"/>
    </sheetView>
  </sheetViews>
  <sheetFormatPr defaultRowHeight="14.25" x14ac:dyDescent="0.45"/>
  <cols>
    <col min="1" max="1" width="11.73046875" customWidth="1"/>
    <col min="2" max="2" width="12.73046875" style="6" customWidth="1"/>
    <col min="3" max="3" width="13.1328125" style="6" customWidth="1"/>
    <col min="4" max="32" width="8.86328125" style="4"/>
  </cols>
  <sheetData>
    <row r="1" spans="1:32" ht="25.15" x14ac:dyDescent="0.45">
      <c r="A1" s="17" t="s">
        <v>321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</row>
    <row r="2" spans="1:32" x14ac:dyDescent="0.45">
      <c r="A2" s="35" t="s">
        <v>303</v>
      </c>
      <c r="B2" s="35"/>
      <c r="C2" s="35"/>
      <c r="D2" s="35"/>
    </row>
    <row r="3" spans="1:32" x14ac:dyDescent="0.45">
      <c r="A3" s="35" t="s">
        <v>114</v>
      </c>
      <c r="B3" s="35"/>
      <c r="C3" s="35"/>
      <c r="D3" s="35"/>
    </row>
    <row r="5" spans="1:32" ht="31.9" customHeight="1" x14ac:dyDescent="0.85">
      <c r="A5" s="36" t="s">
        <v>115</v>
      </c>
      <c r="B5" s="266" t="s">
        <v>85</v>
      </c>
      <c r="C5" s="266"/>
      <c r="D5" s="267" t="s">
        <v>86</v>
      </c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7"/>
      <c r="AD5" s="267"/>
      <c r="AE5" s="267"/>
      <c r="AF5" s="267"/>
    </row>
    <row r="6" spans="1:32" x14ac:dyDescent="0.45">
      <c r="A6" s="37" t="s">
        <v>5</v>
      </c>
      <c r="B6" s="38" t="s">
        <v>83</v>
      </c>
      <c r="C6" s="38" t="s">
        <v>84</v>
      </c>
      <c r="D6" s="234" t="s">
        <v>81</v>
      </c>
      <c r="E6" s="235" t="s">
        <v>87</v>
      </c>
      <c r="F6" s="235" t="s">
        <v>88</v>
      </c>
      <c r="G6" s="235" t="s">
        <v>89</v>
      </c>
      <c r="H6" s="235" t="s">
        <v>90</v>
      </c>
      <c r="I6" s="235" t="s">
        <v>91</v>
      </c>
      <c r="J6" s="235" t="s">
        <v>92</v>
      </c>
      <c r="K6" s="235" t="s">
        <v>93</v>
      </c>
      <c r="L6" s="235" t="s">
        <v>94</v>
      </c>
      <c r="M6" s="235" t="s">
        <v>95</v>
      </c>
      <c r="N6" s="235" t="s">
        <v>96</v>
      </c>
      <c r="O6" s="235" t="s">
        <v>97</v>
      </c>
      <c r="P6" s="235" t="s">
        <v>98</v>
      </c>
      <c r="Q6" s="235" t="s">
        <v>99</v>
      </c>
      <c r="R6" s="235" t="s">
        <v>100</v>
      </c>
      <c r="S6" s="235" t="s">
        <v>101</v>
      </c>
      <c r="T6" s="235" t="s">
        <v>102</v>
      </c>
      <c r="U6" s="235" t="s">
        <v>103</v>
      </c>
      <c r="V6" s="235" t="s">
        <v>104</v>
      </c>
      <c r="W6" s="235" t="s">
        <v>105</v>
      </c>
      <c r="X6" s="235" t="s">
        <v>106</v>
      </c>
      <c r="Y6" s="235" t="s">
        <v>107</v>
      </c>
      <c r="Z6" s="235" t="s">
        <v>108</v>
      </c>
      <c r="AA6" s="235" t="s">
        <v>109</v>
      </c>
      <c r="AB6" s="235" t="s">
        <v>110</v>
      </c>
      <c r="AC6" s="235" t="s">
        <v>111</v>
      </c>
      <c r="AD6" s="235" t="s">
        <v>112</v>
      </c>
      <c r="AE6" s="235" t="s">
        <v>113</v>
      </c>
      <c r="AF6" s="235" t="s">
        <v>82</v>
      </c>
    </row>
    <row r="7" spans="1:32" x14ac:dyDescent="0.45">
      <c r="A7" s="257" t="s">
        <v>80</v>
      </c>
      <c r="B7" s="258">
        <v>1</v>
      </c>
      <c r="C7" s="258">
        <v>5624</v>
      </c>
      <c r="D7" s="259">
        <v>77.5</v>
      </c>
      <c r="E7" s="259">
        <v>79</v>
      </c>
      <c r="F7" s="259">
        <v>80.5</v>
      </c>
      <c r="G7" s="259">
        <v>82</v>
      </c>
      <c r="H7" s="259">
        <v>83.5</v>
      </c>
      <c r="I7" s="259">
        <v>85.5</v>
      </c>
      <c r="J7" s="259">
        <v>87</v>
      </c>
      <c r="K7" s="259">
        <v>88.5</v>
      </c>
      <c r="L7" s="259">
        <v>90</v>
      </c>
      <c r="M7" s="259">
        <v>91.5</v>
      </c>
      <c r="N7" s="259">
        <v>93</v>
      </c>
      <c r="O7" s="259">
        <v>94.5</v>
      </c>
      <c r="P7" s="259">
        <v>96</v>
      </c>
      <c r="Q7" s="259">
        <v>97.5</v>
      </c>
      <c r="R7" s="259">
        <v>99</v>
      </c>
      <c r="S7" s="259">
        <v>101</v>
      </c>
      <c r="T7" s="259">
        <v>102.5</v>
      </c>
      <c r="U7" s="259">
        <v>104</v>
      </c>
      <c r="V7" s="259">
        <v>105.5</v>
      </c>
      <c r="W7" s="259">
        <v>107</v>
      </c>
      <c r="X7" s="259">
        <v>108.5</v>
      </c>
      <c r="Y7" s="259">
        <v>110</v>
      </c>
      <c r="Z7" s="259">
        <v>111.5</v>
      </c>
      <c r="AA7" s="259">
        <v>113</v>
      </c>
      <c r="AB7" s="259">
        <v>114.5</v>
      </c>
      <c r="AC7" s="259">
        <v>116.5</v>
      </c>
      <c r="AD7" s="259">
        <v>118</v>
      </c>
      <c r="AE7" s="259">
        <v>119.5</v>
      </c>
      <c r="AF7" s="260">
        <v>121</v>
      </c>
    </row>
    <row r="8" spans="1:32" x14ac:dyDescent="0.45">
      <c r="A8" s="261" t="s">
        <v>80</v>
      </c>
      <c r="B8" s="262">
        <v>5625</v>
      </c>
      <c r="C8" s="262">
        <v>5874</v>
      </c>
      <c r="D8" s="263">
        <v>79.5</v>
      </c>
      <c r="E8" s="263">
        <v>81</v>
      </c>
      <c r="F8" s="263">
        <v>82.5</v>
      </c>
      <c r="G8" s="263">
        <v>84</v>
      </c>
      <c r="H8" s="263">
        <v>86</v>
      </c>
      <c r="I8" s="263">
        <v>87.5</v>
      </c>
      <c r="J8" s="263">
        <v>89</v>
      </c>
      <c r="K8" s="263">
        <v>90.5</v>
      </c>
      <c r="L8" s="263">
        <v>92</v>
      </c>
      <c r="M8" s="263">
        <v>93.5</v>
      </c>
      <c r="N8" s="263">
        <v>95</v>
      </c>
      <c r="O8" s="263">
        <v>96.5</v>
      </c>
      <c r="P8" s="263">
        <v>98</v>
      </c>
      <c r="Q8" s="263">
        <v>99.5</v>
      </c>
      <c r="R8" s="263">
        <v>101</v>
      </c>
      <c r="S8" s="263">
        <v>103</v>
      </c>
      <c r="T8" s="263">
        <v>104.5</v>
      </c>
      <c r="U8" s="263">
        <v>106</v>
      </c>
      <c r="V8" s="263">
        <v>107.5</v>
      </c>
      <c r="W8" s="263">
        <v>109</v>
      </c>
      <c r="X8" s="263">
        <v>110.5</v>
      </c>
      <c r="Y8" s="263">
        <v>112</v>
      </c>
      <c r="Z8" s="263">
        <v>113.5</v>
      </c>
      <c r="AA8" s="263">
        <v>115</v>
      </c>
      <c r="AB8" s="263">
        <v>116.5</v>
      </c>
      <c r="AC8" s="263">
        <v>118.5</v>
      </c>
      <c r="AD8" s="263">
        <v>120</v>
      </c>
      <c r="AE8" s="263">
        <v>121.5</v>
      </c>
      <c r="AF8" s="264">
        <v>123</v>
      </c>
    </row>
    <row r="9" spans="1:32" x14ac:dyDescent="0.45">
      <c r="A9" s="257" t="s">
        <v>80</v>
      </c>
      <c r="B9" s="258">
        <v>5875</v>
      </c>
      <c r="C9" s="258">
        <v>6124</v>
      </c>
      <c r="D9" s="259">
        <v>81.5</v>
      </c>
      <c r="E9" s="259">
        <v>83</v>
      </c>
      <c r="F9" s="259">
        <v>84.5</v>
      </c>
      <c r="G9" s="259">
        <v>86</v>
      </c>
      <c r="H9" s="259">
        <v>88</v>
      </c>
      <c r="I9" s="259">
        <v>89.5</v>
      </c>
      <c r="J9" s="259">
        <v>91</v>
      </c>
      <c r="K9" s="259">
        <v>92.5</v>
      </c>
      <c r="L9" s="259">
        <v>94</v>
      </c>
      <c r="M9" s="259">
        <v>95.5</v>
      </c>
      <c r="N9" s="259">
        <v>97</v>
      </c>
      <c r="O9" s="259">
        <v>98.5</v>
      </c>
      <c r="P9" s="259">
        <v>100</v>
      </c>
      <c r="Q9" s="259">
        <v>101.5</v>
      </c>
      <c r="R9" s="259">
        <v>103.5</v>
      </c>
      <c r="S9" s="259">
        <v>105</v>
      </c>
      <c r="T9" s="259">
        <v>106.5</v>
      </c>
      <c r="U9" s="259">
        <v>108</v>
      </c>
      <c r="V9" s="259">
        <v>109.5</v>
      </c>
      <c r="W9" s="259">
        <v>111</v>
      </c>
      <c r="X9" s="259">
        <v>112.5</v>
      </c>
      <c r="Y9" s="259">
        <v>114</v>
      </c>
      <c r="Z9" s="259">
        <v>115.5</v>
      </c>
      <c r="AA9" s="259">
        <v>117</v>
      </c>
      <c r="AB9" s="259">
        <v>118.5</v>
      </c>
      <c r="AC9" s="259">
        <v>120.5</v>
      </c>
      <c r="AD9" s="259">
        <v>122</v>
      </c>
      <c r="AE9" s="259">
        <v>123.5</v>
      </c>
      <c r="AF9" s="260">
        <v>125</v>
      </c>
    </row>
    <row r="10" spans="1:32" x14ac:dyDescent="0.45">
      <c r="A10" s="261" t="s">
        <v>80</v>
      </c>
      <c r="B10" s="262">
        <v>6125</v>
      </c>
      <c r="C10" s="262">
        <v>6374</v>
      </c>
      <c r="D10" s="263">
        <v>83.5</v>
      </c>
      <c r="E10" s="263">
        <v>85</v>
      </c>
      <c r="F10" s="263">
        <v>86.5</v>
      </c>
      <c r="G10" s="263">
        <v>88.5</v>
      </c>
      <c r="H10" s="263">
        <v>90</v>
      </c>
      <c r="I10" s="263">
        <v>91.5</v>
      </c>
      <c r="J10" s="263">
        <v>93</v>
      </c>
      <c r="K10" s="263">
        <v>94.5</v>
      </c>
      <c r="L10" s="263">
        <v>96</v>
      </c>
      <c r="M10" s="263">
        <v>97.5</v>
      </c>
      <c r="N10" s="263">
        <v>99</v>
      </c>
      <c r="O10" s="263">
        <v>100.5</v>
      </c>
      <c r="P10" s="263">
        <v>102</v>
      </c>
      <c r="Q10" s="263">
        <v>103.5</v>
      </c>
      <c r="R10" s="263">
        <v>105.5</v>
      </c>
      <c r="S10" s="263">
        <v>107</v>
      </c>
      <c r="T10" s="263">
        <v>108.5</v>
      </c>
      <c r="U10" s="263">
        <v>110</v>
      </c>
      <c r="V10" s="263">
        <v>111.5</v>
      </c>
      <c r="W10" s="263">
        <v>113</v>
      </c>
      <c r="X10" s="263">
        <v>114.5</v>
      </c>
      <c r="Y10" s="263">
        <v>116</v>
      </c>
      <c r="Z10" s="263">
        <v>117.7</v>
      </c>
      <c r="AA10" s="263">
        <v>119</v>
      </c>
      <c r="AB10" s="263">
        <v>121</v>
      </c>
      <c r="AC10" s="263">
        <v>122.5</v>
      </c>
      <c r="AD10" s="263">
        <v>124</v>
      </c>
      <c r="AE10" s="263">
        <v>125.5</v>
      </c>
      <c r="AF10" s="264">
        <v>127</v>
      </c>
    </row>
    <row r="11" spans="1:32" x14ac:dyDescent="0.45">
      <c r="A11" s="257" t="s">
        <v>80</v>
      </c>
      <c r="B11" s="258">
        <v>6375</v>
      </c>
      <c r="C11" s="258">
        <v>6624</v>
      </c>
      <c r="D11" s="259">
        <v>85.5</v>
      </c>
      <c r="E11" s="259">
        <v>87</v>
      </c>
      <c r="F11" s="259">
        <v>88.5</v>
      </c>
      <c r="G11" s="259">
        <v>90.5</v>
      </c>
      <c r="H11" s="259">
        <v>92</v>
      </c>
      <c r="I11" s="259">
        <v>93.5</v>
      </c>
      <c r="J11" s="259">
        <v>95</v>
      </c>
      <c r="K11" s="259">
        <v>96.5</v>
      </c>
      <c r="L11" s="259">
        <v>98</v>
      </c>
      <c r="M11" s="259">
        <v>99.5</v>
      </c>
      <c r="N11" s="259">
        <v>101</v>
      </c>
      <c r="O11" s="259">
        <v>102.5</v>
      </c>
      <c r="P11" s="259">
        <v>104</v>
      </c>
      <c r="Q11" s="259">
        <v>106</v>
      </c>
      <c r="R11" s="259">
        <v>107.5</v>
      </c>
      <c r="S11" s="259">
        <v>109</v>
      </c>
      <c r="T11" s="259">
        <v>110.5</v>
      </c>
      <c r="U11" s="259">
        <v>112</v>
      </c>
      <c r="V11" s="259">
        <v>113.5</v>
      </c>
      <c r="W11" s="259">
        <v>115</v>
      </c>
      <c r="X11" s="259">
        <v>116.5</v>
      </c>
      <c r="Y11" s="259">
        <v>118</v>
      </c>
      <c r="Z11" s="259">
        <v>119.5</v>
      </c>
      <c r="AA11" s="259">
        <v>121</v>
      </c>
      <c r="AB11" s="259">
        <v>123.5</v>
      </c>
      <c r="AC11" s="259">
        <v>124.5</v>
      </c>
      <c r="AD11" s="259">
        <v>126</v>
      </c>
      <c r="AE11" s="259">
        <v>127.5</v>
      </c>
      <c r="AF11" s="260">
        <v>129</v>
      </c>
    </row>
    <row r="12" spans="1:32" x14ac:dyDescent="0.45">
      <c r="A12" s="261" t="s">
        <v>80</v>
      </c>
      <c r="B12" s="262">
        <v>6625</v>
      </c>
      <c r="C12" s="262">
        <v>6874</v>
      </c>
      <c r="D12" s="263">
        <v>87.5</v>
      </c>
      <c r="E12" s="263">
        <v>89</v>
      </c>
      <c r="F12" s="263">
        <v>91</v>
      </c>
      <c r="G12" s="263">
        <v>92.5</v>
      </c>
      <c r="H12" s="263">
        <v>94</v>
      </c>
      <c r="I12" s="263">
        <v>95.5</v>
      </c>
      <c r="J12" s="263">
        <v>97</v>
      </c>
      <c r="K12" s="263">
        <v>98.5</v>
      </c>
      <c r="L12" s="263">
        <v>100</v>
      </c>
      <c r="M12" s="263">
        <v>101.5</v>
      </c>
      <c r="N12" s="263">
        <v>103</v>
      </c>
      <c r="O12" s="263">
        <v>104.5</v>
      </c>
      <c r="P12" s="263">
        <v>106</v>
      </c>
      <c r="Q12" s="263">
        <v>108</v>
      </c>
      <c r="R12" s="263">
        <v>109.5</v>
      </c>
      <c r="S12" s="263">
        <v>111</v>
      </c>
      <c r="T12" s="263">
        <v>112.5</v>
      </c>
      <c r="U12" s="263">
        <v>114</v>
      </c>
      <c r="V12" s="263">
        <v>115.5</v>
      </c>
      <c r="W12" s="263">
        <v>117</v>
      </c>
      <c r="X12" s="263">
        <v>118.5</v>
      </c>
      <c r="Y12" s="263">
        <v>120</v>
      </c>
      <c r="Z12" s="263">
        <v>121.5</v>
      </c>
      <c r="AA12" s="263">
        <v>123.5</v>
      </c>
      <c r="AB12" s="263">
        <v>125</v>
      </c>
      <c r="AC12" s="263">
        <v>126.5</v>
      </c>
      <c r="AD12" s="263">
        <v>128</v>
      </c>
      <c r="AE12" s="263">
        <v>129.5</v>
      </c>
      <c r="AF12" s="264">
        <v>131</v>
      </c>
    </row>
    <row r="13" spans="1:32" x14ac:dyDescent="0.45">
      <c r="A13" s="257" t="s">
        <v>80</v>
      </c>
      <c r="B13" s="258">
        <v>6875</v>
      </c>
      <c r="C13" s="258">
        <v>7124</v>
      </c>
      <c r="D13" s="259">
        <v>89.5</v>
      </c>
      <c r="E13" s="259">
        <v>91</v>
      </c>
      <c r="F13" s="259">
        <v>93</v>
      </c>
      <c r="G13" s="259">
        <v>94.5</v>
      </c>
      <c r="H13" s="259">
        <v>96</v>
      </c>
      <c r="I13" s="259">
        <v>97.5</v>
      </c>
      <c r="J13" s="259">
        <v>99</v>
      </c>
      <c r="K13" s="259">
        <v>100.5</v>
      </c>
      <c r="L13" s="259">
        <v>102</v>
      </c>
      <c r="M13" s="259">
        <v>103.5</v>
      </c>
      <c r="N13" s="259">
        <v>105</v>
      </c>
      <c r="O13" s="259">
        <v>106.5</v>
      </c>
      <c r="P13" s="259">
        <v>108.5</v>
      </c>
      <c r="Q13" s="259">
        <v>110</v>
      </c>
      <c r="R13" s="259">
        <v>111.5</v>
      </c>
      <c r="S13" s="259">
        <v>113</v>
      </c>
      <c r="T13" s="259">
        <v>114.5</v>
      </c>
      <c r="U13" s="259">
        <v>116</v>
      </c>
      <c r="V13" s="259">
        <v>117.5</v>
      </c>
      <c r="W13" s="259">
        <v>119</v>
      </c>
      <c r="X13" s="259">
        <v>120.5</v>
      </c>
      <c r="Y13" s="259">
        <v>122</v>
      </c>
      <c r="Z13" s="259">
        <v>123.5</v>
      </c>
      <c r="AA13" s="259">
        <v>125.5</v>
      </c>
      <c r="AB13" s="259">
        <v>127</v>
      </c>
      <c r="AC13" s="259">
        <v>128.5</v>
      </c>
      <c r="AD13" s="259">
        <v>130</v>
      </c>
      <c r="AE13" s="259">
        <v>131.5</v>
      </c>
      <c r="AF13" s="260">
        <v>133</v>
      </c>
    </row>
    <row r="14" spans="1:32" x14ac:dyDescent="0.45">
      <c r="A14" s="261" t="s">
        <v>80</v>
      </c>
      <c r="B14" s="262">
        <v>7125</v>
      </c>
      <c r="C14" s="262">
        <v>7374</v>
      </c>
      <c r="D14" s="263">
        <v>91.5</v>
      </c>
      <c r="E14" s="263">
        <v>93</v>
      </c>
      <c r="F14" s="263">
        <v>95</v>
      </c>
      <c r="G14" s="263">
        <v>96.5</v>
      </c>
      <c r="H14" s="263">
        <v>98</v>
      </c>
      <c r="I14" s="263">
        <v>99.5</v>
      </c>
      <c r="J14" s="263">
        <v>101</v>
      </c>
      <c r="K14" s="263">
        <v>102.5</v>
      </c>
      <c r="L14" s="263">
        <v>104</v>
      </c>
      <c r="M14" s="263">
        <v>105.5</v>
      </c>
      <c r="N14" s="263">
        <v>107</v>
      </c>
      <c r="O14" s="263">
        <v>108.5</v>
      </c>
      <c r="P14" s="263">
        <v>110.5</v>
      </c>
      <c r="Q14" s="263">
        <v>112</v>
      </c>
      <c r="R14" s="263">
        <v>113.5</v>
      </c>
      <c r="S14" s="263">
        <v>115</v>
      </c>
      <c r="T14" s="263">
        <v>116.5</v>
      </c>
      <c r="U14" s="263">
        <v>118</v>
      </c>
      <c r="V14" s="263">
        <v>119.5</v>
      </c>
      <c r="W14" s="263">
        <v>121</v>
      </c>
      <c r="X14" s="263">
        <v>122.5</v>
      </c>
      <c r="Y14" s="263">
        <v>124</v>
      </c>
      <c r="Z14" s="263">
        <v>126</v>
      </c>
      <c r="AA14" s="263">
        <v>127.5</v>
      </c>
      <c r="AB14" s="263">
        <v>129</v>
      </c>
      <c r="AC14" s="263">
        <v>130.5</v>
      </c>
      <c r="AD14" s="263">
        <v>132</v>
      </c>
      <c r="AE14" s="263">
        <v>133.5</v>
      </c>
      <c r="AF14" s="264">
        <v>135</v>
      </c>
    </row>
    <row r="15" spans="1:32" x14ac:dyDescent="0.45">
      <c r="A15" s="257" t="s">
        <v>80</v>
      </c>
      <c r="B15" s="258">
        <v>7375</v>
      </c>
      <c r="C15" s="258">
        <v>7624</v>
      </c>
      <c r="D15" s="259">
        <v>93.5</v>
      </c>
      <c r="E15" s="259">
        <v>95.5</v>
      </c>
      <c r="F15" s="259">
        <v>97</v>
      </c>
      <c r="G15" s="259">
        <v>98.5</v>
      </c>
      <c r="H15" s="259">
        <v>100</v>
      </c>
      <c r="I15" s="259">
        <v>101.5</v>
      </c>
      <c r="J15" s="259">
        <v>103</v>
      </c>
      <c r="K15" s="259">
        <v>104.5</v>
      </c>
      <c r="L15" s="259">
        <v>106</v>
      </c>
      <c r="M15" s="259">
        <v>107.5</v>
      </c>
      <c r="N15" s="259">
        <v>109</v>
      </c>
      <c r="O15" s="259">
        <v>110.5</v>
      </c>
      <c r="P15" s="259">
        <v>112.5</v>
      </c>
      <c r="Q15" s="259">
        <v>114</v>
      </c>
      <c r="R15" s="259">
        <v>115.5</v>
      </c>
      <c r="S15" s="259">
        <v>117</v>
      </c>
      <c r="T15" s="259">
        <v>118.5</v>
      </c>
      <c r="U15" s="259">
        <v>120</v>
      </c>
      <c r="V15" s="259">
        <v>121.5</v>
      </c>
      <c r="W15" s="259">
        <v>123</v>
      </c>
      <c r="X15" s="259">
        <v>124.5</v>
      </c>
      <c r="Y15" s="259">
        <v>126</v>
      </c>
      <c r="Z15" s="259">
        <v>128</v>
      </c>
      <c r="AA15" s="259">
        <v>129.5</v>
      </c>
      <c r="AB15" s="259">
        <v>131</v>
      </c>
      <c r="AC15" s="259">
        <v>132.5</v>
      </c>
      <c r="AD15" s="259">
        <v>134</v>
      </c>
      <c r="AE15" s="259">
        <v>135.5</v>
      </c>
      <c r="AF15" s="260">
        <v>137</v>
      </c>
    </row>
    <row r="16" spans="1:32" x14ac:dyDescent="0.45">
      <c r="A16" s="261" t="s">
        <v>80</v>
      </c>
      <c r="B16" s="262">
        <v>7625</v>
      </c>
      <c r="C16" s="262">
        <v>7874</v>
      </c>
      <c r="D16" s="263">
        <v>95.5</v>
      </c>
      <c r="E16" s="263">
        <v>97.5</v>
      </c>
      <c r="F16" s="263">
        <v>99</v>
      </c>
      <c r="G16" s="263">
        <v>100.5</v>
      </c>
      <c r="H16" s="263">
        <v>102</v>
      </c>
      <c r="I16" s="263">
        <v>103.5</v>
      </c>
      <c r="J16" s="263">
        <v>105</v>
      </c>
      <c r="K16" s="263">
        <v>106.5</v>
      </c>
      <c r="L16" s="263">
        <v>108</v>
      </c>
      <c r="M16" s="263">
        <v>109.5</v>
      </c>
      <c r="N16" s="263">
        <v>111</v>
      </c>
      <c r="O16" s="263">
        <v>113</v>
      </c>
      <c r="P16" s="263">
        <v>114.5</v>
      </c>
      <c r="Q16" s="263">
        <v>116</v>
      </c>
      <c r="R16" s="263">
        <v>117.5</v>
      </c>
      <c r="S16" s="263">
        <v>119</v>
      </c>
      <c r="T16" s="263">
        <v>120.5</v>
      </c>
      <c r="U16" s="263">
        <v>122</v>
      </c>
      <c r="V16" s="263">
        <v>123.5</v>
      </c>
      <c r="W16" s="263">
        <v>125</v>
      </c>
      <c r="X16" s="263">
        <v>126.5</v>
      </c>
      <c r="Y16" s="263">
        <v>128.5</v>
      </c>
      <c r="Z16" s="263">
        <v>130</v>
      </c>
      <c r="AA16" s="263">
        <v>131.5</v>
      </c>
      <c r="AB16" s="263">
        <v>133</v>
      </c>
      <c r="AC16" s="263">
        <v>134.5</v>
      </c>
      <c r="AD16" s="263">
        <v>136</v>
      </c>
      <c r="AE16" s="263">
        <v>137.5</v>
      </c>
      <c r="AF16" s="264">
        <v>139</v>
      </c>
    </row>
    <row r="17" spans="1:32" x14ac:dyDescent="0.45">
      <c r="A17" s="257" t="s">
        <v>80</v>
      </c>
      <c r="B17" s="258">
        <v>7875</v>
      </c>
      <c r="C17" s="258">
        <v>8124</v>
      </c>
      <c r="D17" s="259">
        <v>98</v>
      </c>
      <c r="E17" s="259">
        <v>99.5</v>
      </c>
      <c r="F17" s="259">
        <v>101</v>
      </c>
      <c r="G17" s="259">
        <v>102.5</v>
      </c>
      <c r="H17" s="259">
        <v>104</v>
      </c>
      <c r="I17" s="259">
        <v>105.5</v>
      </c>
      <c r="J17" s="259">
        <v>107</v>
      </c>
      <c r="K17" s="259">
        <v>108.5</v>
      </c>
      <c r="L17" s="259">
        <v>110</v>
      </c>
      <c r="M17" s="259">
        <v>111.5</v>
      </c>
      <c r="N17" s="259">
        <v>113</v>
      </c>
      <c r="O17" s="259">
        <v>115</v>
      </c>
      <c r="P17" s="259">
        <v>116.5</v>
      </c>
      <c r="Q17" s="259">
        <v>118</v>
      </c>
      <c r="R17" s="259">
        <v>119.5</v>
      </c>
      <c r="S17" s="259">
        <v>121</v>
      </c>
      <c r="T17" s="259">
        <v>122.5</v>
      </c>
      <c r="U17" s="259">
        <v>124</v>
      </c>
      <c r="V17" s="259">
        <v>125.5</v>
      </c>
      <c r="W17" s="259">
        <v>127</v>
      </c>
      <c r="X17" s="259">
        <v>128.5</v>
      </c>
      <c r="Y17" s="259">
        <v>130.5</v>
      </c>
      <c r="Z17" s="259">
        <v>132</v>
      </c>
      <c r="AA17" s="259">
        <v>133.5</v>
      </c>
      <c r="AB17" s="259">
        <v>135</v>
      </c>
      <c r="AC17" s="259">
        <v>136.5</v>
      </c>
      <c r="AD17" s="259">
        <v>138</v>
      </c>
      <c r="AE17" s="259">
        <v>139.5</v>
      </c>
      <c r="AF17" s="260">
        <v>141</v>
      </c>
    </row>
    <row r="18" spans="1:32" x14ac:dyDescent="0.45">
      <c r="A18" s="261" t="s">
        <v>80</v>
      </c>
      <c r="B18" s="262">
        <v>8125</v>
      </c>
      <c r="C18" s="262">
        <v>8374</v>
      </c>
      <c r="D18" s="263">
        <v>100</v>
      </c>
      <c r="E18" s="263">
        <v>101.5</v>
      </c>
      <c r="F18" s="263">
        <v>103</v>
      </c>
      <c r="G18" s="263">
        <v>104.5</v>
      </c>
      <c r="H18" s="263">
        <v>106</v>
      </c>
      <c r="I18" s="263">
        <v>107.5</v>
      </c>
      <c r="J18" s="263">
        <v>109</v>
      </c>
      <c r="K18" s="263">
        <v>110.5</v>
      </c>
      <c r="L18" s="263">
        <v>112</v>
      </c>
      <c r="M18" s="263">
        <v>113.5</v>
      </c>
      <c r="N18" s="263">
        <v>115.5</v>
      </c>
      <c r="O18" s="263">
        <v>117</v>
      </c>
      <c r="P18" s="263">
        <v>118.5</v>
      </c>
      <c r="Q18" s="263">
        <v>120</v>
      </c>
      <c r="R18" s="263">
        <v>121.5</v>
      </c>
      <c r="S18" s="263">
        <v>123</v>
      </c>
      <c r="T18" s="263">
        <v>124.5</v>
      </c>
      <c r="U18" s="263">
        <v>126</v>
      </c>
      <c r="V18" s="263">
        <v>127.5</v>
      </c>
      <c r="W18" s="263">
        <v>129</v>
      </c>
      <c r="X18" s="263">
        <v>130.5</v>
      </c>
      <c r="Y18" s="263">
        <v>132.5</v>
      </c>
      <c r="Z18" s="263">
        <v>134</v>
      </c>
      <c r="AA18" s="263">
        <v>135.5</v>
      </c>
      <c r="AB18" s="263">
        <v>137</v>
      </c>
      <c r="AC18" s="263">
        <v>138.5</v>
      </c>
      <c r="AD18" s="263">
        <v>140</v>
      </c>
      <c r="AE18" s="263">
        <v>141.5</v>
      </c>
      <c r="AF18" s="264">
        <v>143</v>
      </c>
    </row>
    <row r="19" spans="1:32" x14ac:dyDescent="0.45">
      <c r="A19" s="257" t="s">
        <v>80</v>
      </c>
      <c r="B19" s="258">
        <v>8375</v>
      </c>
      <c r="C19" s="258">
        <v>8624</v>
      </c>
      <c r="D19" s="259">
        <v>102</v>
      </c>
      <c r="E19" s="259">
        <v>103.5</v>
      </c>
      <c r="F19" s="259">
        <v>105</v>
      </c>
      <c r="G19" s="259">
        <v>106.5</v>
      </c>
      <c r="H19" s="259">
        <v>108</v>
      </c>
      <c r="I19" s="259">
        <v>109.5</v>
      </c>
      <c r="J19" s="259">
        <v>111</v>
      </c>
      <c r="K19" s="259">
        <v>112.5</v>
      </c>
      <c r="L19" s="259">
        <v>114</v>
      </c>
      <c r="M19" s="259">
        <v>115.5</v>
      </c>
      <c r="N19" s="259">
        <v>117.5</v>
      </c>
      <c r="O19" s="259">
        <v>119</v>
      </c>
      <c r="P19" s="259">
        <v>120.5</v>
      </c>
      <c r="Q19" s="259">
        <v>122</v>
      </c>
      <c r="R19" s="259">
        <v>123.5</v>
      </c>
      <c r="S19" s="259">
        <v>125</v>
      </c>
      <c r="T19" s="259">
        <v>126.5</v>
      </c>
      <c r="U19" s="259">
        <v>128</v>
      </c>
      <c r="V19" s="259">
        <v>129.5</v>
      </c>
      <c r="W19" s="259">
        <v>131</v>
      </c>
      <c r="X19" s="259">
        <v>133</v>
      </c>
      <c r="Y19" s="259">
        <v>134.5</v>
      </c>
      <c r="Z19" s="259">
        <v>136</v>
      </c>
      <c r="AA19" s="259">
        <v>137.5</v>
      </c>
      <c r="AB19" s="259">
        <v>139</v>
      </c>
      <c r="AC19" s="259">
        <v>140.5</v>
      </c>
      <c r="AD19" s="259">
        <v>142</v>
      </c>
      <c r="AE19" s="259">
        <v>143.5</v>
      </c>
      <c r="AF19" s="260">
        <v>145</v>
      </c>
    </row>
    <row r="20" spans="1:32" x14ac:dyDescent="0.45">
      <c r="A20" s="261" t="s">
        <v>80</v>
      </c>
      <c r="B20" s="262">
        <v>8625</v>
      </c>
      <c r="C20" s="262">
        <v>8874</v>
      </c>
      <c r="D20" s="263">
        <v>104</v>
      </c>
      <c r="E20" s="263">
        <v>105.5</v>
      </c>
      <c r="F20" s="263">
        <v>107</v>
      </c>
      <c r="G20" s="263">
        <v>108.5</v>
      </c>
      <c r="H20" s="263">
        <v>110</v>
      </c>
      <c r="I20" s="263">
        <v>111.5</v>
      </c>
      <c r="J20" s="263">
        <v>113</v>
      </c>
      <c r="K20" s="263">
        <v>114.5</v>
      </c>
      <c r="L20" s="263">
        <v>116</v>
      </c>
      <c r="M20" s="263">
        <v>118</v>
      </c>
      <c r="N20" s="263">
        <v>119.5</v>
      </c>
      <c r="O20" s="263">
        <v>121</v>
      </c>
      <c r="P20" s="263">
        <v>122.5</v>
      </c>
      <c r="Q20" s="263">
        <v>124</v>
      </c>
      <c r="R20" s="263">
        <v>125.5</v>
      </c>
      <c r="S20" s="263">
        <v>127</v>
      </c>
      <c r="T20" s="263">
        <v>128.5</v>
      </c>
      <c r="U20" s="263">
        <v>130</v>
      </c>
      <c r="V20" s="263">
        <v>131.5</v>
      </c>
      <c r="W20" s="263">
        <v>133</v>
      </c>
      <c r="X20" s="263">
        <v>135</v>
      </c>
      <c r="Y20" s="263">
        <v>136.5</v>
      </c>
      <c r="Z20" s="263">
        <v>138</v>
      </c>
      <c r="AA20" s="263">
        <v>139.5</v>
      </c>
      <c r="AB20" s="263">
        <v>141</v>
      </c>
      <c r="AC20" s="263">
        <v>142.5</v>
      </c>
      <c r="AD20" s="263">
        <v>144</v>
      </c>
      <c r="AE20" s="263">
        <v>145.5</v>
      </c>
      <c r="AF20" s="264">
        <v>147</v>
      </c>
    </row>
    <row r="21" spans="1:32" x14ac:dyDescent="0.45">
      <c r="A21" s="257" t="s">
        <v>80</v>
      </c>
      <c r="B21" s="258">
        <v>8875</v>
      </c>
      <c r="C21" s="258">
        <v>9124</v>
      </c>
      <c r="D21" s="259">
        <v>106</v>
      </c>
      <c r="E21" s="259">
        <v>107.5</v>
      </c>
      <c r="F21" s="259">
        <v>109</v>
      </c>
      <c r="G21" s="259">
        <v>110.5</v>
      </c>
      <c r="H21" s="259">
        <v>112</v>
      </c>
      <c r="I21" s="259">
        <v>113.5</v>
      </c>
      <c r="J21" s="259">
        <v>115</v>
      </c>
      <c r="K21" s="259">
        <v>116.5</v>
      </c>
      <c r="L21" s="259">
        <v>118</v>
      </c>
      <c r="M21" s="259">
        <v>120</v>
      </c>
      <c r="N21" s="259">
        <v>121.5</v>
      </c>
      <c r="O21" s="259">
        <v>123</v>
      </c>
      <c r="P21" s="259">
        <v>124.5</v>
      </c>
      <c r="Q21" s="259">
        <v>126</v>
      </c>
      <c r="R21" s="259">
        <v>127.5</v>
      </c>
      <c r="S21" s="259">
        <v>129</v>
      </c>
      <c r="T21" s="259">
        <v>130.5</v>
      </c>
      <c r="U21" s="259">
        <v>132</v>
      </c>
      <c r="V21" s="259">
        <v>133.5</v>
      </c>
      <c r="W21" s="259">
        <v>135.5</v>
      </c>
      <c r="X21" s="259">
        <v>137</v>
      </c>
      <c r="Y21" s="259">
        <v>138.5</v>
      </c>
      <c r="Z21" s="259">
        <v>140</v>
      </c>
      <c r="AA21" s="259">
        <v>141.5</v>
      </c>
      <c r="AB21" s="259">
        <v>143</v>
      </c>
      <c r="AC21" s="259">
        <v>144.5</v>
      </c>
      <c r="AD21" s="259">
        <v>146</v>
      </c>
      <c r="AE21" s="259">
        <v>147.5</v>
      </c>
      <c r="AF21" s="260">
        <v>149</v>
      </c>
    </row>
    <row r="22" spans="1:32" x14ac:dyDescent="0.45">
      <c r="A22" s="261" t="s">
        <v>80</v>
      </c>
      <c r="B22" s="262">
        <v>9125</v>
      </c>
      <c r="C22" s="262">
        <v>9374</v>
      </c>
      <c r="D22" s="263">
        <v>108</v>
      </c>
      <c r="E22" s="263">
        <v>109.5</v>
      </c>
      <c r="F22" s="263">
        <v>111</v>
      </c>
      <c r="G22" s="263">
        <v>112.5</v>
      </c>
      <c r="H22" s="263">
        <v>114</v>
      </c>
      <c r="I22" s="263">
        <v>115.5</v>
      </c>
      <c r="J22" s="263">
        <v>117</v>
      </c>
      <c r="K22" s="263">
        <v>118.5</v>
      </c>
      <c r="L22" s="263">
        <v>120.5</v>
      </c>
      <c r="M22" s="263">
        <v>122</v>
      </c>
      <c r="N22" s="263">
        <v>123.5</v>
      </c>
      <c r="O22" s="263">
        <v>125</v>
      </c>
      <c r="P22" s="263">
        <v>126.5</v>
      </c>
      <c r="Q22" s="263">
        <v>128</v>
      </c>
      <c r="R22" s="263">
        <v>129.5</v>
      </c>
      <c r="S22" s="263">
        <v>131</v>
      </c>
      <c r="T22" s="263">
        <v>132.5</v>
      </c>
      <c r="U22" s="263">
        <v>134</v>
      </c>
      <c r="V22" s="263">
        <v>135.5</v>
      </c>
      <c r="W22" s="263">
        <v>137.5</v>
      </c>
      <c r="X22" s="263">
        <v>139</v>
      </c>
      <c r="Y22" s="263">
        <v>140.5</v>
      </c>
      <c r="Z22" s="263">
        <v>142</v>
      </c>
      <c r="AA22" s="263">
        <v>143.5</v>
      </c>
      <c r="AB22" s="263">
        <v>145</v>
      </c>
      <c r="AC22" s="263">
        <v>146.5</v>
      </c>
      <c r="AD22" s="263">
        <v>148</v>
      </c>
      <c r="AE22" s="263">
        <v>149.5</v>
      </c>
      <c r="AF22" s="264">
        <v>151</v>
      </c>
    </row>
    <row r="23" spans="1:32" x14ac:dyDescent="0.45">
      <c r="A23" s="257" t="s">
        <v>80</v>
      </c>
      <c r="B23" s="258">
        <v>9375</v>
      </c>
      <c r="C23" s="258">
        <v>9624</v>
      </c>
      <c r="D23" s="259">
        <v>110</v>
      </c>
      <c r="E23" s="259">
        <v>111.5</v>
      </c>
      <c r="F23" s="259">
        <v>113</v>
      </c>
      <c r="G23" s="259">
        <v>114.5</v>
      </c>
      <c r="H23" s="259">
        <v>116</v>
      </c>
      <c r="I23" s="259">
        <v>117.5</v>
      </c>
      <c r="J23" s="259">
        <v>119</v>
      </c>
      <c r="K23" s="259">
        <v>120.5</v>
      </c>
      <c r="L23" s="259">
        <v>122.5</v>
      </c>
      <c r="M23" s="259">
        <v>124</v>
      </c>
      <c r="N23" s="259">
        <v>123.5</v>
      </c>
      <c r="O23" s="259">
        <v>127</v>
      </c>
      <c r="P23" s="259">
        <v>128.5</v>
      </c>
      <c r="Q23" s="259">
        <v>130</v>
      </c>
      <c r="R23" s="259">
        <v>131.5</v>
      </c>
      <c r="S23" s="259">
        <v>133</v>
      </c>
      <c r="T23" s="259">
        <v>134.5</v>
      </c>
      <c r="U23" s="259">
        <v>136</v>
      </c>
      <c r="V23" s="259">
        <v>138</v>
      </c>
      <c r="W23" s="259">
        <v>139.5</v>
      </c>
      <c r="X23" s="259">
        <v>141</v>
      </c>
      <c r="Y23" s="259">
        <v>142.5</v>
      </c>
      <c r="Z23" s="259">
        <v>144</v>
      </c>
      <c r="AA23" s="259">
        <v>145.5</v>
      </c>
      <c r="AB23" s="259">
        <v>147</v>
      </c>
      <c r="AC23" s="259">
        <v>148.5</v>
      </c>
      <c r="AD23" s="259">
        <v>150</v>
      </c>
      <c r="AE23" s="259">
        <v>151.5</v>
      </c>
      <c r="AF23" s="260">
        <v>153</v>
      </c>
    </row>
    <row r="24" spans="1:32" x14ac:dyDescent="0.45">
      <c r="A24" s="261" t="s">
        <v>80</v>
      </c>
      <c r="B24" s="262">
        <v>9625</v>
      </c>
      <c r="C24" s="262">
        <v>9874</v>
      </c>
      <c r="D24" s="263">
        <v>112</v>
      </c>
      <c r="E24" s="263">
        <v>113.5</v>
      </c>
      <c r="F24" s="263">
        <v>115</v>
      </c>
      <c r="G24" s="263">
        <v>116.5</v>
      </c>
      <c r="H24" s="263">
        <v>118</v>
      </c>
      <c r="I24" s="263">
        <v>119.5</v>
      </c>
      <c r="J24" s="263">
        <v>121</v>
      </c>
      <c r="K24" s="263">
        <v>122.5</v>
      </c>
      <c r="L24" s="263">
        <v>124.5</v>
      </c>
      <c r="M24" s="263">
        <v>126</v>
      </c>
      <c r="N24" s="263">
        <v>127.5</v>
      </c>
      <c r="O24" s="263">
        <v>129</v>
      </c>
      <c r="P24" s="263">
        <v>130.5</v>
      </c>
      <c r="Q24" s="263">
        <v>132</v>
      </c>
      <c r="R24" s="263">
        <v>133.5</v>
      </c>
      <c r="S24" s="263">
        <v>135</v>
      </c>
      <c r="T24" s="263">
        <v>136.5</v>
      </c>
      <c r="U24" s="263">
        <v>138</v>
      </c>
      <c r="V24" s="263">
        <v>140</v>
      </c>
      <c r="W24" s="263">
        <v>141.5</v>
      </c>
      <c r="X24" s="263">
        <v>143</v>
      </c>
      <c r="Y24" s="263">
        <v>144.5</v>
      </c>
      <c r="Z24" s="263">
        <v>146</v>
      </c>
      <c r="AA24" s="263">
        <v>147.5</v>
      </c>
      <c r="AB24" s="263">
        <v>149</v>
      </c>
      <c r="AC24" s="263">
        <v>150.5</v>
      </c>
      <c r="AD24" s="263">
        <v>152</v>
      </c>
      <c r="AE24" s="263">
        <v>153.5</v>
      </c>
      <c r="AF24" s="264">
        <v>155.5</v>
      </c>
    </row>
    <row r="25" spans="1:32" x14ac:dyDescent="0.45">
      <c r="A25" s="257" t="s">
        <v>80</v>
      </c>
      <c r="B25" s="258">
        <v>9875</v>
      </c>
      <c r="C25" s="258">
        <v>10124</v>
      </c>
      <c r="D25" s="259">
        <v>114</v>
      </c>
      <c r="E25" s="259">
        <v>115.5</v>
      </c>
      <c r="F25" s="259">
        <v>117</v>
      </c>
      <c r="G25" s="259">
        <v>118.5</v>
      </c>
      <c r="H25" s="259">
        <v>120</v>
      </c>
      <c r="I25" s="259">
        <v>121.5</v>
      </c>
      <c r="J25" s="259">
        <v>123</v>
      </c>
      <c r="K25" s="259">
        <v>125</v>
      </c>
      <c r="L25" s="259">
        <v>126.5</v>
      </c>
      <c r="M25" s="259">
        <v>128</v>
      </c>
      <c r="N25" s="259">
        <v>129.5</v>
      </c>
      <c r="O25" s="259">
        <v>131</v>
      </c>
      <c r="P25" s="259">
        <v>132.5</v>
      </c>
      <c r="Q25" s="259">
        <v>134</v>
      </c>
      <c r="R25" s="259">
        <v>135.5</v>
      </c>
      <c r="S25" s="259">
        <v>137</v>
      </c>
      <c r="T25" s="259">
        <v>138.5</v>
      </c>
      <c r="U25" s="259">
        <v>140</v>
      </c>
      <c r="V25" s="259">
        <v>142</v>
      </c>
      <c r="W25" s="259">
        <v>143.5</v>
      </c>
      <c r="X25" s="259">
        <v>145</v>
      </c>
      <c r="Y25" s="259">
        <v>146.5</v>
      </c>
      <c r="Z25" s="259">
        <v>148</v>
      </c>
      <c r="AA25" s="259">
        <v>149.5</v>
      </c>
      <c r="AB25" s="259">
        <v>151</v>
      </c>
      <c r="AC25" s="259">
        <v>152.5</v>
      </c>
      <c r="AD25" s="259">
        <v>154</v>
      </c>
      <c r="AE25" s="259">
        <v>155.5</v>
      </c>
      <c r="AF25" s="260">
        <v>157.5</v>
      </c>
    </row>
    <row r="26" spans="1:32" x14ac:dyDescent="0.45">
      <c r="A26" s="261" t="s">
        <v>80</v>
      </c>
      <c r="B26" s="262">
        <v>10125</v>
      </c>
      <c r="C26" s="262">
        <v>10374</v>
      </c>
      <c r="D26" s="263">
        <v>116</v>
      </c>
      <c r="E26" s="263">
        <v>117.5</v>
      </c>
      <c r="F26" s="263">
        <v>119</v>
      </c>
      <c r="G26" s="263">
        <v>120.5</v>
      </c>
      <c r="H26" s="263">
        <v>122</v>
      </c>
      <c r="I26" s="263">
        <v>123.5</v>
      </c>
      <c r="J26" s="263">
        <v>125</v>
      </c>
      <c r="K26" s="263">
        <v>127</v>
      </c>
      <c r="L26" s="263">
        <v>128.5</v>
      </c>
      <c r="M26" s="263">
        <v>130</v>
      </c>
      <c r="N26" s="263">
        <v>131.5</v>
      </c>
      <c r="O26" s="263">
        <v>133</v>
      </c>
      <c r="P26" s="263">
        <v>134.5</v>
      </c>
      <c r="Q26" s="263">
        <v>136</v>
      </c>
      <c r="R26" s="263">
        <v>137.5</v>
      </c>
      <c r="S26" s="263">
        <v>139</v>
      </c>
      <c r="T26" s="263">
        <v>140.5</v>
      </c>
      <c r="U26" s="263">
        <v>142.5</v>
      </c>
      <c r="V26" s="263">
        <v>144</v>
      </c>
      <c r="W26" s="263">
        <v>145.5</v>
      </c>
      <c r="X26" s="263">
        <v>147</v>
      </c>
      <c r="Y26" s="263">
        <v>148.5</v>
      </c>
      <c r="Z26" s="263">
        <v>150</v>
      </c>
      <c r="AA26" s="263">
        <v>151.5</v>
      </c>
      <c r="AB26" s="263">
        <v>153</v>
      </c>
      <c r="AC26" s="263">
        <v>154.5</v>
      </c>
      <c r="AD26" s="263">
        <v>156</v>
      </c>
      <c r="AE26" s="263">
        <v>157.5</v>
      </c>
      <c r="AF26" s="264">
        <v>159.5</v>
      </c>
    </row>
    <row r="27" spans="1:32" x14ac:dyDescent="0.45">
      <c r="A27" s="257" t="s">
        <v>80</v>
      </c>
      <c r="B27" s="258">
        <v>10375</v>
      </c>
      <c r="C27" s="258">
        <v>10624</v>
      </c>
      <c r="D27" s="259">
        <v>118</v>
      </c>
      <c r="E27" s="259">
        <v>119.5</v>
      </c>
      <c r="F27" s="259">
        <v>121</v>
      </c>
      <c r="G27" s="259">
        <v>122.5</v>
      </c>
      <c r="H27" s="259">
        <v>124</v>
      </c>
      <c r="I27" s="259">
        <v>125.5</v>
      </c>
      <c r="J27" s="259">
        <v>127.5</v>
      </c>
      <c r="K27" s="259">
        <v>129</v>
      </c>
      <c r="L27" s="259">
        <v>130.5</v>
      </c>
      <c r="M27" s="259">
        <v>132</v>
      </c>
      <c r="N27" s="259">
        <v>133.5</v>
      </c>
      <c r="O27" s="259">
        <v>135</v>
      </c>
      <c r="P27" s="259">
        <v>136.5</v>
      </c>
      <c r="Q27" s="259">
        <v>138</v>
      </c>
      <c r="R27" s="259">
        <v>139.5</v>
      </c>
      <c r="S27" s="259">
        <v>141</v>
      </c>
      <c r="T27" s="259">
        <v>142.5</v>
      </c>
      <c r="U27" s="259">
        <v>144.5</v>
      </c>
      <c r="V27" s="259">
        <v>146</v>
      </c>
      <c r="W27" s="259">
        <v>147.5</v>
      </c>
      <c r="X27" s="259">
        <v>149</v>
      </c>
      <c r="Y27" s="259">
        <v>150.5</v>
      </c>
      <c r="Z27" s="259">
        <v>152</v>
      </c>
      <c r="AA27" s="259">
        <v>153.5</v>
      </c>
      <c r="AB27" s="259">
        <v>155</v>
      </c>
      <c r="AC27" s="259">
        <v>156.5</v>
      </c>
      <c r="AD27" s="259">
        <v>158</v>
      </c>
      <c r="AE27" s="259">
        <v>160</v>
      </c>
      <c r="AF27" s="260">
        <v>161.5</v>
      </c>
    </row>
    <row r="28" spans="1:32" x14ac:dyDescent="0.45">
      <c r="A28" s="261" t="s">
        <v>80</v>
      </c>
      <c r="B28" s="262">
        <v>10625</v>
      </c>
      <c r="C28" s="262">
        <v>50000</v>
      </c>
      <c r="D28" s="263">
        <v>120</v>
      </c>
      <c r="E28" s="263">
        <v>121.5</v>
      </c>
      <c r="F28" s="263">
        <v>123</v>
      </c>
      <c r="G28" s="263">
        <v>124.5</v>
      </c>
      <c r="H28" s="263">
        <v>126</v>
      </c>
      <c r="I28" s="263">
        <v>127.5</v>
      </c>
      <c r="J28" s="263">
        <v>129.5</v>
      </c>
      <c r="K28" s="263">
        <v>131</v>
      </c>
      <c r="L28" s="263">
        <v>132.5</v>
      </c>
      <c r="M28" s="263">
        <v>134</v>
      </c>
      <c r="N28" s="263">
        <v>135.5</v>
      </c>
      <c r="O28" s="263">
        <v>137</v>
      </c>
      <c r="P28" s="263">
        <v>138.5</v>
      </c>
      <c r="Q28" s="263">
        <v>140</v>
      </c>
      <c r="R28" s="263">
        <v>141.5</v>
      </c>
      <c r="S28" s="263">
        <v>143</v>
      </c>
      <c r="T28" s="263">
        <v>145</v>
      </c>
      <c r="U28" s="263">
        <v>146.5</v>
      </c>
      <c r="V28" s="263">
        <v>148</v>
      </c>
      <c r="W28" s="263">
        <v>149.5</v>
      </c>
      <c r="X28" s="263">
        <v>151</v>
      </c>
      <c r="Y28" s="263">
        <v>152.5</v>
      </c>
      <c r="Z28" s="263">
        <v>154</v>
      </c>
      <c r="AA28" s="263">
        <v>155.5</v>
      </c>
      <c r="AB28" s="263">
        <v>157</v>
      </c>
      <c r="AC28" s="263">
        <v>158.5</v>
      </c>
      <c r="AD28" s="263">
        <v>160</v>
      </c>
      <c r="AE28" s="263">
        <v>162</v>
      </c>
      <c r="AF28" s="264">
        <v>163.5</v>
      </c>
    </row>
    <row r="29" spans="1:32" ht="21" x14ac:dyDescent="0.65">
      <c r="A29" s="36" t="s">
        <v>116</v>
      </c>
      <c r="B29" s="232"/>
      <c r="C29" s="232"/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</row>
    <row r="30" spans="1:32" x14ac:dyDescent="0.45">
      <c r="A30" s="5" t="s">
        <v>154</v>
      </c>
      <c r="B30" s="239">
        <v>1</v>
      </c>
      <c r="C30" s="239">
        <v>5624</v>
      </c>
      <c r="D30" s="237">
        <v>55</v>
      </c>
      <c r="E30" s="237">
        <v>56</v>
      </c>
      <c r="F30" s="237">
        <v>57</v>
      </c>
      <c r="G30" s="237">
        <v>58.5</v>
      </c>
      <c r="H30" s="237">
        <v>59.5</v>
      </c>
      <c r="I30" s="237">
        <v>60.5</v>
      </c>
      <c r="J30" s="237">
        <v>61.5</v>
      </c>
      <c r="K30" s="237">
        <v>62.5</v>
      </c>
      <c r="L30" s="237">
        <v>64</v>
      </c>
      <c r="M30" s="237">
        <v>65</v>
      </c>
      <c r="N30" s="237">
        <v>66</v>
      </c>
      <c r="O30" s="237">
        <v>67</v>
      </c>
      <c r="P30" s="237">
        <v>68</v>
      </c>
      <c r="Q30" s="237">
        <v>69.5</v>
      </c>
      <c r="R30" s="237">
        <v>70.5</v>
      </c>
      <c r="S30" s="237">
        <v>71.5</v>
      </c>
      <c r="T30" s="237">
        <v>72.5</v>
      </c>
      <c r="U30" s="237">
        <v>73.5</v>
      </c>
      <c r="V30" s="237">
        <v>75</v>
      </c>
      <c r="W30" s="237">
        <v>76</v>
      </c>
      <c r="X30" s="237">
        <v>77</v>
      </c>
      <c r="Y30" s="237">
        <v>78</v>
      </c>
      <c r="Z30" s="237">
        <v>79</v>
      </c>
      <c r="AA30" s="237">
        <v>80.5</v>
      </c>
      <c r="AB30" s="237">
        <v>81.5</v>
      </c>
      <c r="AC30" s="237">
        <v>82.5</v>
      </c>
      <c r="AD30" s="237">
        <v>83.5</v>
      </c>
      <c r="AE30" s="237">
        <v>84.5</v>
      </c>
      <c r="AF30" s="237">
        <v>86</v>
      </c>
    </row>
    <row r="31" spans="1:32" x14ac:dyDescent="0.45">
      <c r="A31" s="39" t="s">
        <v>154</v>
      </c>
      <c r="B31" s="238">
        <v>5625</v>
      </c>
      <c r="C31" s="238">
        <v>5874</v>
      </c>
      <c r="D31" s="236">
        <v>56.5</v>
      </c>
      <c r="E31" s="236">
        <v>57.5</v>
      </c>
      <c r="F31" s="236">
        <v>58.5</v>
      </c>
      <c r="G31" s="236">
        <v>59.5</v>
      </c>
      <c r="H31" s="236">
        <v>61</v>
      </c>
      <c r="I31" s="236">
        <v>62</v>
      </c>
      <c r="J31" s="236">
        <v>63</v>
      </c>
      <c r="K31" s="236">
        <v>64</v>
      </c>
      <c r="L31" s="236">
        <v>65</v>
      </c>
      <c r="M31" s="236">
        <v>66.5</v>
      </c>
      <c r="N31" s="236">
        <v>67.5</v>
      </c>
      <c r="O31" s="236">
        <v>68.5</v>
      </c>
      <c r="P31" s="236">
        <v>69.5</v>
      </c>
      <c r="Q31" s="236">
        <v>70.5</v>
      </c>
      <c r="R31" s="236">
        <v>72</v>
      </c>
      <c r="S31" s="236">
        <v>73</v>
      </c>
      <c r="T31" s="236">
        <v>74</v>
      </c>
      <c r="U31" s="236">
        <v>75</v>
      </c>
      <c r="V31" s="236">
        <v>76</v>
      </c>
      <c r="W31" s="236">
        <v>77.5</v>
      </c>
      <c r="X31" s="236">
        <v>78.5</v>
      </c>
      <c r="Y31" s="236">
        <v>79.5</v>
      </c>
      <c r="Z31" s="236">
        <v>80.5</v>
      </c>
      <c r="AA31" s="236">
        <v>81.5</v>
      </c>
      <c r="AB31" s="236">
        <v>83</v>
      </c>
      <c r="AC31" s="236">
        <v>84</v>
      </c>
      <c r="AD31" s="236">
        <v>85</v>
      </c>
      <c r="AE31" s="236">
        <v>86</v>
      </c>
      <c r="AF31" s="236">
        <v>87</v>
      </c>
    </row>
    <row r="32" spans="1:32" x14ac:dyDescent="0.45">
      <c r="A32" s="5" t="s">
        <v>154</v>
      </c>
      <c r="B32" s="239">
        <v>5875</v>
      </c>
      <c r="C32" s="239">
        <v>6124</v>
      </c>
      <c r="D32" s="237">
        <v>58</v>
      </c>
      <c r="E32" s="237">
        <v>59</v>
      </c>
      <c r="F32" s="237">
        <v>60</v>
      </c>
      <c r="G32" s="237">
        <v>61</v>
      </c>
      <c r="H32" s="237">
        <v>62.5</v>
      </c>
      <c r="I32" s="237">
        <v>63.5</v>
      </c>
      <c r="J32" s="237">
        <v>64.5</v>
      </c>
      <c r="K32" s="237">
        <v>65.5</v>
      </c>
      <c r="L32" s="237">
        <v>66.5</v>
      </c>
      <c r="M32" s="237">
        <v>68</v>
      </c>
      <c r="N32" s="237">
        <v>69</v>
      </c>
      <c r="O32" s="237">
        <v>70</v>
      </c>
      <c r="P32" s="237">
        <v>71</v>
      </c>
      <c r="Q32" s="237">
        <v>72</v>
      </c>
      <c r="R32" s="237">
        <v>73</v>
      </c>
      <c r="S32" s="237">
        <v>74.5</v>
      </c>
      <c r="T32" s="237">
        <v>75.5</v>
      </c>
      <c r="U32" s="237">
        <v>76.5</v>
      </c>
      <c r="V32" s="237">
        <v>77.5</v>
      </c>
      <c r="W32" s="237">
        <v>78.5</v>
      </c>
      <c r="X32" s="237">
        <v>80</v>
      </c>
      <c r="Y32" s="237">
        <v>81</v>
      </c>
      <c r="Z32" s="237">
        <v>82</v>
      </c>
      <c r="AA32" s="237">
        <v>83</v>
      </c>
      <c r="AB32" s="237">
        <v>84</v>
      </c>
      <c r="AC32" s="237">
        <v>85.5</v>
      </c>
      <c r="AD32" s="237">
        <v>86.5</v>
      </c>
      <c r="AE32" s="237">
        <v>87.5</v>
      </c>
      <c r="AF32" s="237">
        <v>88.5</v>
      </c>
    </row>
    <row r="33" spans="1:32" x14ac:dyDescent="0.45">
      <c r="A33" s="39" t="s">
        <v>154</v>
      </c>
      <c r="B33" s="238">
        <v>6125</v>
      </c>
      <c r="C33" s="238">
        <v>6374</v>
      </c>
      <c r="D33" s="236">
        <v>59.5</v>
      </c>
      <c r="E33" s="236">
        <v>60.5</v>
      </c>
      <c r="F33" s="236">
        <v>61.5</v>
      </c>
      <c r="G33" s="236">
        <v>62.5</v>
      </c>
      <c r="H33" s="236">
        <v>63.5</v>
      </c>
      <c r="I33" s="236">
        <v>65</v>
      </c>
      <c r="J33" s="236">
        <v>66</v>
      </c>
      <c r="K33" s="236">
        <v>67</v>
      </c>
      <c r="L33" s="236">
        <v>68</v>
      </c>
      <c r="M33" s="236">
        <v>69</v>
      </c>
      <c r="N33" s="236">
        <v>70.5</v>
      </c>
      <c r="O33" s="236">
        <v>71.5</v>
      </c>
      <c r="P33" s="236">
        <v>72.5</v>
      </c>
      <c r="Q33" s="236">
        <v>73.5</v>
      </c>
      <c r="R33" s="236">
        <v>74.5</v>
      </c>
      <c r="S33" s="236">
        <v>76</v>
      </c>
      <c r="T33" s="236">
        <v>77</v>
      </c>
      <c r="U33" s="236">
        <v>78</v>
      </c>
      <c r="V33" s="236">
        <v>79</v>
      </c>
      <c r="W33" s="236">
        <v>80</v>
      </c>
      <c r="X33" s="236">
        <v>81.5</v>
      </c>
      <c r="Y33" s="236">
        <v>82.5</v>
      </c>
      <c r="Z33" s="236">
        <v>83.5</v>
      </c>
      <c r="AA33" s="236">
        <v>84.5</v>
      </c>
      <c r="AB33" s="236">
        <v>85.5</v>
      </c>
      <c r="AC33" s="236">
        <v>87</v>
      </c>
      <c r="AD33" s="236">
        <v>88</v>
      </c>
      <c r="AE33" s="236">
        <v>89</v>
      </c>
      <c r="AF33" s="236">
        <v>90</v>
      </c>
    </row>
    <row r="34" spans="1:32" x14ac:dyDescent="0.45">
      <c r="A34" s="5" t="s">
        <v>154</v>
      </c>
      <c r="B34" s="239">
        <v>6375</v>
      </c>
      <c r="C34" s="239">
        <v>6624</v>
      </c>
      <c r="D34" s="237">
        <v>60.5</v>
      </c>
      <c r="E34" s="237">
        <v>62</v>
      </c>
      <c r="F34" s="237">
        <v>63</v>
      </c>
      <c r="G34" s="237">
        <v>64</v>
      </c>
      <c r="H34" s="237">
        <v>65</v>
      </c>
      <c r="I34" s="237">
        <v>66</v>
      </c>
      <c r="J34" s="237">
        <v>67.5</v>
      </c>
      <c r="K34" s="237">
        <v>68.5</v>
      </c>
      <c r="L34" s="237">
        <v>69.5</v>
      </c>
      <c r="M34" s="237">
        <v>70.5</v>
      </c>
      <c r="N34" s="237">
        <v>71.5</v>
      </c>
      <c r="O34" s="237">
        <v>73</v>
      </c>
      <c r="P34" s="237">
        <v>74</v>
      </c>
      <c r="Q34" s="237">
        <v>75</v>
      </c>
      <c r="R34" s="237">
        <v>76</v>
      </c>
      <c r="S34" s="237">
        <v>77</v>
      </c>
      <c r="T34" s="237">
        <v>78.5</v>
      </c>
      <c r="U34" s="237">
        <v>79.5</v>
      </c>
      <c r="V34" s="237">
        <v>80.5</v>
      </c>
      <c r="W34" s="237">
        <v>81.5</v>
      </c>
      <c r="X34" s="237">
        <v>82.5</v>
      </c>
      <c r="Y34" s="237">
        <v>84</v>
      </c>
      <c r="Z34" s="237">
        <v>85</v>
      </c>
      <c r="AA34" s="237">
        <v>86</v>
      </c>
      <c r="AB34" s="237">
        <v>87</v>
      </c>
      <c r="AC34" s="237">
        <v>88</v>
      </c>
      <c r="AD34" s="237">
        <v>89.5</v>
      </c>
      <c r="AE34" s="237">
        <v>90.5</v>
      </c>
      <c r="AF34" s="237">
        <v>91.5</v>
      </c>
    </row>
    <row r="35" spans="1:32" x14ac:dyDescent="0.45">
      <c r="A35" s="39" t="s">
        <v>154</v>
      </c>
      <c r="B35" s="238">
        <v>6625</v>
      </c>
      <c r="C35" s="238">
        <v>6874</v>
      </c>
      <c r="D35" s="236">
        <v>62</v>
      </c>
      <c r="E35" s="236">
        <v>63.5</v>
      </c>
      <c r="F35" s="236">
        <v>64.5</v>
      </c>
      <c r="G35" s="236">
        <v>65.5</v>
      </c>
      <c r="H35" s="236">
        <v>66.5</v>
      </c>
      <c r="I35" s="236">
        <v>67.5</v>
      </c>
      <c r="J35" s="236">
        <v>69</v>
      </c>
      <c r="K35" s="236">
        <v>70</v>
      </c>
      <c r="L35" s="236">
        <v>71</v>
      </c>
      <c r="M35" s="236">
        <v>72</v>
      </c>
      <c r="N35" s="236">
        <v>73</v>
      </c>
      <c r="O35" s="236">
        <v>74.5</v>
      </c>
      <c r="P35" s="236">
        <v>75.5</v>
      </c>
      <c r="Q35" s="236">
        <v>76.5</v>
      </c>
      <c r="R35" s="236">
        <v>77.5</v>
      </c>
      <c r="S35" s="236">
        <v>78.5</v>
      </c>
      <c r="T35" s="236">
        <v>79.5</v>
      </c>
      <c r="U35" s="236">
        <v>81</v>
      </c>
      <c r="V35" s="236">
        <v>82</v>
      </c>
      <c r="W35" s="236">
        <v>83</v>
      </c>
      <c r="X35" s="236">
        <v>84</v>
      </c>
      <c r="Y35" s="236">
        <v>85</v>
      </c>
      <c r="Z35" s="236">
        <v>86.5</v>
      </c>
      <c r="AA35" s="236">
        <v>87.5</v>
      </c>
      <c r="AB35" s="236">
        <v>88.5</v>
      </c>
      <c r="AC35" s="236">
        <v>89.5</v>
      </c>
      <c r="AD35" s="236">
        <v>90.5</v>
      </c>
      <c r="AE35" s="236">
        <v>92</v>
      </c>
      <c r="AF35" s="236">
        <v>93</v>
      </c>
    </row>
    <row r="36" spans="1:32" x14ac:dyDescent="0.45">
      <c r="A36" s="5" t="s">
        <v>154</v>
      </c>
      <c r="B36" s="239">
        <v>6875</v>
      </c>
      <c r="C36" s="239">
        <v>7124</v>
      </c>
      <c r="D36" s="237">
        <v>63.5</v>
      </c>
      <c r="E36" s="237">
        <v>64.5</v>
      </c>
      <c r="F36" s="237">
        <v>66</v>
      </c>
      <c r="G36" s="237">
        <v>67</v>
      </c>
      <c r="H36" s="237">
        <v>68</v>
      </c>
      <c r="I36" s="237">
        <v>69</v>
      </c>
      <c r="J36" s="237">
        <v>70</v>
      </c>
      <c r="K36" s="237">
        <v>71.5</v>
      </c>
      <c r="L36" s="237">
        <v>72.5</v>
      </c>
      <c r="M36" s="237">
        <v>73.5</v>
      </c>
      <c r="N36" s="237">
        <v>74.5</v>
      </c>
      <c r="O36" s="237">
        <v>75.5</v>
      </c>
      <c r="P36" s="237">
        <v>77</v>
      </c>
      <c r="Q36" s="237">
        <v>78</v>
      </c>
      <c r="R36" s="237">
        <v>79</v>
      </c>
      <c r="S36" s="237">
        <v>80</v>
      </c>
      <c r="T36" s="237">
        <v>81</v>
      </c>
      <c r="U36" s="237">
        <v>82.5</v>
      </c>
      <c r="V36" s="237">
        <v>83.5</v>
      </c>
      <c r="W36" s="237">
        <v>84.5</v>
      </c>
      <c r="X36" s="237">
        <v>85.5</v>
      </c>
      <c r="Y36" s="237">
        <v>86.5</v>
      </c>
      <c r="Z36" s="237">
        <v>88</v>
      </c>
      <c r="AA36" s="237">
        <v>89</v>
      </c>
      <c r="AB36" s="237">
        <v>90</v>
      </c>
      <c r="AC36" s="237">
        <v>91</v>
      </c>
      <c r="AD36" s="237">
        <v>92</v>
      </c>
      <c r="AE36" s="237">
        <v>93.5</v>
      </c>
      <c r="AF36" s="237">
        <v>94.5</v>
      </c>
    </row>
    <row r="37" spans="1:32" x14ac:dyDescent="0.45">
      <c r="A37" s="39" t="s">
        <v>154</v>
      </c>
      <c r="B37" s="238">
        <v>7125</v>
      </c>
      <c r="C37" s="238">
        <v>7374</v>
      </c>
      <c r="D37" s="236">
        <v>65</v>
      </c>
      <c r="E37" s="236">
        <v>66</v>
      </c>
      <c r="F37" s="236">
        <v>67</v>
      </c>
      <c r="G37" s="236">
        <v>68.5</v>
      </c>
      <c r="H37" s="236">
        <v>69.5</v>
      </c>
      <c r="I37" s="236">
        <v>70.5</v>
      </c>
      <c r="J37" s="236">
        <v>71.5</v>
      </c>
      <c r="K37" s="236">
        <v>72.5</v>
      </c>
      <c r="L37" s="236">
        <v>74</v>
      </c>
      <c r="M37" s="236">
        <v>75</v>
      </c>
      <c r="N37" s="236">
        <v>76</v>
      </c>
      <c r="O37" s="236">
        <v>77</v>
      </c>
      <c r="P37" s="236">
        <v>78</v>
      </c>
      <c r="Q37" s="236">
        <v>79.5</v>
      </c>
      <c r="R37" s="236">
        <v>80.5</v>
      </c>
      <c r="S37" s="236">
        <v>81.5</v>
      </c>
      <c r="T37" s="236">
        <v>82.5</v>
      </c>
      <c r="U37" s="236">
        <v>83.5</v>
      </c>
      <c r="V37" s="236">
        <v>85</v>
      </c>
      <c r="W37" s="236">
        <v>86</v>
      </c>
      <c r="X37" s="236">
        <v>87</v>
      </c>
      <c r="Y37" s="236">
        <v>88</v>
      </c>
      <c r="Z37" s="236">
        <v>89</v>
      </c>
      <c r="AA37" s="236">
        <v>90.5</v>
      </c>
      <c r="AB37" s="236">
        <v>91.5</v>
      </c>
      <c r="AC37" s="236">
        <v>92.5</v>
      </c>
      <c r="AD37" s="236">
        <v>93.5</v>
      </c>
      <c r="AE37" s="236">
        <v>94.5</v>
      </c>
      <c r="AF37" s="236">
        <v>96</v>
      </c>
    </row>
    <row r="38" spans="1:32" x14ac:dyDescent="0.45">
      <c r="A38" s="5" t="s">
        <v>154</v>
      </c>
      <c r="B38" s="239">
        <v>7375</v>
      </c>
      <c r="C38" s="239">
        <v>7624</v>
      </c>
      <c r="D38" s="237">
        <v>66.5</v>
      </c>
      <c r="E38" s="237">
        <v>67.5</v>
      </c>
      <c r="F38" s="237">
        <v>68.5</v>
      </c>
      <c r="G38" s="237">
        <v>70</v>
      </c>
      <c r="H38" s="237">
        <v>71</v>
      </c>
      <c r="I38" s="237">
        <v>72</v>
      </c>
      <c r="J38" s="237">
        <v>73</v>
      </c>
      <c r="K38" s="237">
        <v>74</v>
      </c>
      <c r="L38" s="237">
        <v>75.5</v>
      </c>
      <c r="M38" s="237">
        <v>76.5</v>
      </c>
      <c r="N38" s="237">
        <v>77.5</v>
      </c>
      <c r="O38" s="237">
        <v>78.5</v>
      </c>
      <c r="P38" s="237">
        <v>79.5</v>
      </c>
      <c r="Q38" s="237">
        <v>81</v>
      </c>
      <c r="R38" s="237">
        <v>82</v>
      </c>
      <c r="S38" s="237">
        <v>83</v>
      </c>
      <c r="T38" s="237">
        <v>84</v>
      </c>
      <c r="U38" s="237">
        <v>85</v>
      </c>
      <c r="V38" s="237">
        <v>86</v>
      </c>
      <c r="W38" s="237">
        <v>87.5</v>
      </c>
      <c r="X38" s="237">
        <v>88.5</v>
      </c>
      <c r="Y38" s="237">
        <v>89.5</v>
      </c>
      <c r="Z38" s="237">
        <v>90.5</v>
      </c>
      <c r="AA38" s="237">
        <v>91.5</v>
      </c>
      <c r="AB38" s="237">
        <v>93</v>
      </c>
      <c r="AC38" s="237">
        <v>94</v>
      </c>
      <c r="AD38" s="237">
        <v>95</v>
      </c>
      <c r="AE38" s="237">
        <v>96</v>
      </c>
      <c r="AF38" s="237">
        <v>97</v>
      </c>
    </row>
    <row r="39" spans="1:32" x14ac:dyDescent="0.45">
      <c r="A39" s="39" t="s">
        <v>154</v>
      </c>
      <c r="B39" s="238">
        <v>7625</v>
      </c>
      <c r="C39" s="238">
        <v>7874</v>
      </c>
      <c r="D39" s="236">
        <v>68</v>
      </c>
      <c r="E39" s="236">
        <v>69</v>
      </c>
      <c r="F39" s="236">
        <v>70</v>
      </c>
      <c r="G39" s="236">
        <v>71</v>
      </c>
      <c r="H39" s="236">
        <v>72.5</v>
      </c>
      <c r="I39" s="236">
        <v>73.5</v>
      </c>
      <c r="J39" s="236">
        <v>74.5</v>
      </c>
      <c r="K39" s="236">
        <v>75.5</v>
      </c>
      <c r="L39" s="236">
        <v>76.5</v>
      </c>
      <c r="M39" s="236">
        <v>78</v>
      </c>
      <c r="N39" s="236">
        <v>79</v>
      </c>
      <c r="O39" s="236">
        <v>80</v>
      </c>
      <c r="P39" s="236">
        <v>81</v>
      </c>
      <c r="Q39" s="236">
        <v>82</v>
      </c>
      <c r="R39" s="236">
        <v>83.5</v>
      </c>
      <c r="S39" s="236">
        <v>84.5</v>
      </c>
      <c r="T39" s="236">
        <v>85.5</v>
      </c>
      <c r="U39" s="236">
        <v>86.5</v>
      </c>
      <c r="V39" s="236">
        <v>87.5</v>
      </c>
      <c r="W39" s="236">
        <v>89</v>
      </c>
      <c r="X39" s="236">
        <v>90</v>
      </c>
      <c r="Y39" s="236">
        <v>91</v>
      </c>
      <c r="Z39" s="236">
        <v>92</v>
      </c>
      <c r="AA39" s="236">
        <v>93</v>
      </c>
      <c r="AB39" s="236">
        <v>94.5</v>
      </c>
      <c r="AC39" s="236">
        <v>95.5</v>
      </c>
      <c r="AD39" s="236">
        <v>96.5</v>
      </c>
      <c r="AE39" s="236">
        <v>97.5</v>
      </c>
      <c r="AF39" s="236">
        <v>98.5</v>
      </c>
    </row>
    <row r="40" spans="1:32" x14ac:dyDescent="0.45">
      <c r="A40" s="5" t="s">
        <v>154</v>
      </c>
      <c r="B40" s="239">
        <v>7875</v>
      </c>
      <c r="C40" s="239">
        <v>8124</v>
      </c>
      <c r="D40" s="237">
        <v>69.5</v>
      </c>
      <c r="E40" s="237">
        <v>70.5</v>
      </c>
      <c r="F40" s="237">
        <v>71.5</v>
      </c>
      <c r="G40" s="237">
        <v>72.5</v>
      </c>
      <c r="H40" s="237">
        <v>73.5</v>
      </c>
      <c r="I40" s="237">
        <v>75</v>
      </c>
      <c r="J40" s="237">
        <v>76</v>
      </c>
      <c r="K40" s="237">
        <v>77</v>
      </c>
      <c r="L40" s="237">
        <v>78</v>
      </c>
      <c r="M40" s="237">
        <v>79</v>
      </c>
      <c r="N40" s="237">
        <v>80.5</v>
      </c>
      <c r="O40" s="237">
        <v>81.5</v>
      </c>
      <c r="P40" s="237">
        <v>82.5</v>
      </c>
      <c r="Q40" s="237">
        <v>83.5</v>
      </c>
      <c r="R40" s="237">
        <v>84.5</v>
      </c>
      <c r="S40" s="237">
        <v>86</v>
      </c>
      <c r="T40" s="237">
        <v>87</v>
      </c>
      <c r="U40" s="237">
        <v>88</v>
      </c>
      <c r="V40" s="237">
        <v>89</v>
      </c>
      <c r="W40" s="237">
        <v>90</v>
      </c>
      <c r="X40" s="237">
        <v>91.5</v>
      </c>
      <c r="Y40" s="237">
        <v>92.5</v>
      </c>
      <c r="Z40" s="237">
        <v>93.5</v>
      </c>
      <c r="AA40" s="237">
        <v>94.5</v>
      </c>
      <c r="AB40" s="237">
        <v>95.5</v>
      </c>
      <c r="AC40" s="237">
        <v>97</v>
      </c>
      <c r="AD40" s="237">
        <v>98</v>
      </c>
      <c r="AE40" s="237">
        <v>99</v>
      </c>
      <c r="AF40" s="237">
        <v>100</v>
      </c>
    </row>
    <row r="41" spans="1:32" x14ac:dyDescent="0.45">
      <c r="A41" s="39" t="s">
        <v>154</v>
      </c>
      <c r="B41" s="238">
        <v>8125</v>
      </c>
      <c r="C41" s="238">
        <v>8374</v>
      </c>
      <c r="D41" s="236">
        <v>71</v>
      </c>
      <c r="E41" s="236">
        <v>72</v>
      </c>
      <c r="F41" s="236">
        <v>73</v>
      </c>
      <c r="G41" s="236">
        <v>74</v>
      </c>
      <c r="H41" s="236">
        <v>75</v>
      </c>
      <c r="I41" s="236">
        <v>76.5</v>
      </c>
      <c r="J41" s="236">
        <v>77.5</v>
      </c>
      <c r="K41" s="236">
        <v>78.5</v>
      </c>
      <c r="L41" s="236">
        <v>79.5</v>
      </c>
      <c r="M41" s="236">
        <v>80.5</v>
      </c>
      <c r="N41" s="236">
        <v>82</v>
      </c>
      <c r="O41" s="236">
        <v>83</v>
      </c>
      <c r="P41" s="236">
        <v>84</v>
      </c>
      <c r="Q41" s="236">
        <v>85</v>
      </c>
      <c r="R41" s="236">
        <v>86</v>
      </c>
      <c r="S41" s="236">
        <v>87</v>
      </c>
      <c r="T41" s="236">
        <v>88.5</v>
      </c>
      <c r="U41" s="236">
        <v>89.5</v>
      </c>
      <c r="V41" s="236">
        <v>90.5</v>
      </c>
      <c r="W41" s="236">
        <v>91.5</v>
      </c>
      <c r="X41" s="236">
        <v>92.5</v>
      </c>
      <c r="Y41" s="236">
        <v>94</v>
      </c>
      <c r="Z41" s="236">
        <v>95</v>
      </c>
      <c r="AA41" s="236">
        <v>96</v>
      </c>
      <c r="AB41" s="236">
        <v>97</v>
      </c>
      <c r="AC41" s="236">
        <v>98</v>
      </c>
      <c r="AD41" s="236">
        <v>99.5</v>
      </c>
      <c r="AE41" s="236">
        <v>100.5</v>
      </c>
      <c r="AF41" s="236">
        <v>101.5</v>
      </c>
    </row>
    <row r="42" spans="1:32" x14ac:dyDescent="0.45">
      <c r="A42" s="5" t="s">
        <v>154</v>
      </c>
      <c r="B42" s="239">
        <v>8375</v>
      </c>
      <c r="C42" s="239">
        <v>8624</v>
      </c>
      <c r="D42" s="237">
        <v>72</v>
      </c>
      <c r="E42" s="237">
        <v>73.5</v>
      </c>
      <c r="F42" s="237">
        <v>74.5</v>
      </c>
      <c r="G42" s="237">
        <v>75.5</v>
      </c>
      <c r="H42" s="237">
        <v>76.5</v>
      </c>
      <c r="I42" s="237">
        <v>77.5</v>
      </c>
      <c r="J42" s="237">
        <v>79</v>
      </c>
      <c r="K42" s="237">
        <v>80</v>
      </c>
      <c r="L42" s="237">
        <v>81</v>
      </c>
      <c r="M42" s="237">
        <v>82</v>
      </c>
      <c r="N42" s="237">
        <v>83</v>
      </c>
      <c r="O42" s="237">
        <v>84.5</v>
      </c>
      <c r="P42" s="237">
        <v>85.5</v>
      </c>
      <c r="Q42" s="237">
        <v>86.5</v>
      </c>
      <c r="R42" s="237">
        <v>87.5</v>
      </c>
      <c r="S42" s="237">
        <v>88.5</v>
      </c>
      <c r="T42" s="237">
        <v>90</v>
      </c>
      <c r="U42" s="237">
        <v>91</v>
      </c>
      <c r="V42" s="237">
        <v>92</v>
      </c>
      <c r="W42" s="237">
        <v>93</v>
      </c>
      <c r="X42" s="237">
        <v>94</v>
      </c>
      <c r="Y42" s="237">
        <v>95.5</v>
      </c>
      <c r="Z42" s="237">
        <v>96.5</v>
      </c>
      <c r="AA42" s="237">
        <v>97.5</v>
      </c>
      <c r="AB42" s="237">
        <v>98.5</v>
      </c>
      <c r="AC42" s="237">
        <v>99.5</v>
      </c>
      <c r="AD42" s="237">
        <v>101</v>
      </c>
      <c r="AE42" s="237">
        <v>102</v>
      </c>
      <c r="AF42" s="237">
        <v>103</v>
      </c>
    </row>
    <row r="43" spans="1:32" x14ac:dyDescent="0.45">
      <c r="A43" s="39" t="s">
        <v>154</v>
      </c>
      <c r="B43" s="238">
        <v>8625</v>
      </c>
      <c r="C43" s="238">
        <v>8874</v>
      </c>
      <c r="D43" s="236">
        <v>73.5</v>
      </c>
      <c r="E43" s="236">
        <v>74.5</v>
      </c>
      <c r="F43" s="236">
        <v>76</v>
      </c>
      <c r="G43" s="236">
        <v>77</v>
      </c>
      <c r="H43" s="236">
        <v>78</v>
      </c>
      <c r="I43" s="236">
        <v>79</v>
      </c>
      <c r="J43" s="236">
        <v>80</v>
      </c>
      <c r="K43" s="236">
        <v>81.5</v>
      </c>
      <c r="L43" s="236">
        <v>82.5</v>
      </c>
      <c r="M43" s="236">
        <v>83.5</v>
      </c>
      <c r="N43" s="236">
        <v>84.5</v>
      </c>
      <c r="O43" s="236">
        <v>85.5</v>
      </c>
      <c r="P43" s="236">
        <v>87</v>
      </c>
      <c r="Q43" s="236">
        <v>88</v>
      </c>
      <c r="R43" s="236">
        <v>89</v>
      </c>
      <c r="S43" s="236">
        <v>90</v>
      </c>
      <c r="T43" s="236">
        <v>91</v>
      </c>
      <c r="U43" s="236">
        <v>92.5</v>
      </c>
      <c r="V43" s="236">
        <v>93.5</v>
      </c>
      <c r="W43" s="236">
        <v>94.5</v>
      </c>
      <c r="X43" s="236">
        <v>95.5</v>
      </c>
      <c r="Y43" s="236">
        <v>96.5</v>
      </c>
      <c r="Z43" s="236">
        <v>98</v>
      </c>
      <c r="AA43" s="236">
        <v>99</v>
      </c>
      <c r="AB43" s="236">
        <v>100</v>
      </c>
      <c r="AC43" s="236">
        <v>101</v>
      </c>
      <c r="AD43" s="236">
        <v>102</v>
      </c>
      <c r="AE43" s="236">
        <v>103.5</v>
      </c>
      <c r="AF43" s="236">
        <v>104.5</v>
      </c>
    </row>
    <row r="44" spans="1:32" x14ac:dyDescent="0.45">
      <c r="A44" s="5" t="s">
        <v>154</v>
      </c>
      <c r="B44" s="239">
        <v>8875</v>
      </c>
      <c r="C44" s="239">
        <v>9124</v>
      </c>
      <c r="D44" s="237">
        <v>75</v>
      </c>
      <c r="E44" s="237">
        <v>76</v>
      </c>
      <c r="F44" s="237">
        <v>77.5</v>
      </c>
      <c r="G44" s="237">
        <v>78.5</v>
      </c>
      <c r="H44" s="237">
        <v>79.5</v>
      </c>
      <c r="I44" s="237">
        <v>80.5</v>
      </c>
      <c r="J44" s="237">
        <v>81.5</v>
      </c>
      <c r="K44" s="237">
        <v>83</v>
      </c>
      <c r="L44" s="237">
        <v>84</v>
      </c>
      <c r="M44" s="237">
        <v>85</v>
      </c>
      <c r="N44" s="237">
        <v>86</v>
      </c>
      <c r="O44" s="237">
        <v>87</v>
      </c>
      <c r="P44" s="237">
        <v>88.5</v>
      </c>
      <c r="Q44" s="237">
        <v>89.5</v>
      </c>
      <c r="R44" s="237">
        <v>90.5</v>
      </c>
      <c r="S44" s="237">
        <v>91.5</v>
      </c>
      <c r="T44" s="237">
        <v>92.5</v>
      </c>
      <c r="U44" s="237">
        <v>93.5</v>
      </c>
      <c r="V44" s="237">
        <v>95</v>
      </c>
      <c r="W44" s="237">
        <v>96</v>
      </c>
      <c r="X44" s="237">
        <v>97</v>
      </c>
      <c r="Y44" s="237">
        <v>98</v>
      </c>
      <c r="Z44" s="237">
        <v>99</v>
      </c>
      <c r="AA44" s="237">
        <v>100.5</v>
      </c>
      <c r="AB44" s="237">
        <v>101.5</v>
      </c>
      <c r="AC44" s="237">
        <v>102.5</v>
      </c>
      <c r="AD44" s="237">
        <v>103.5</v>
      </c>
      <c r="AE44" s="237">
        <v>104.5</v>
      </c>
      <c r="AF44" s="237">
        <v>106</v>
      </c>
    </row>
    <row r="45" spans="1:32" x14ac:dyDescent="0.45">
      <c r="A45" s="39" t="s">
        <v>154</v>
      </c>
      <c r="B45" s="238">
        <v>9125</v>
      </c>
      <c r="C45" s="238">
        <v>9374</v>
      </c>
      <c r="D45" s="236">
        <v>76.5</v>
      </c>
      <c r="E45" s="236">
        <v>77.5</v>
      </c>
      <c r="F45" s="236">
        <v>78.5</v>
      </c>
      <c r="G45" s="236">
        <v>80</v>
      </c>
      <c r="H45" s="236">
        <v>81</v>
      </c>
      <c r="I45" s="236">
        <v>82</v>
      </c>
      <c r="J45" s="236">
        <v>83</v>
      </c>
      <c r="K45" s="236">
        <v>84</v>
      </c>
      <c r="L45" s="236">
        <v>85.5</v>
      </c>
      <c r="M45" s="236">
        <v>86.5</v>
      </c>
      <c r="N45" s="236">
        <v>87.5</v>
      </c>
      <c r="O45" s="236">
        <v>88.5</v>
      </c>
      <c r="P45" s="236">
        <v>89.5</v>
      </c>
      <c r="Q45" s="236">
        <v>91</v>
      </c>
      <c r="R45" s="236">
        <v>92</v>
      </c>
      <c r="S45" s="236">
        <v>93</v>
      </c>
      <c r="T45" s="236">
        <v>94</v>
      </c>
      <c r="U45" s="236">
        <v>95</v>
      </c>
      <c r="V45" s="236">
        <v>96.5</v>
      </c>
      <c r="W45" s="236">
        <v>97.5</v>
      </c>
      <c r="X45" s="236">
        <v>98.5</v>
      </c>
      <c r="Y45" s="236">
        <v>99.5</v>
      </c>
      <c r="Z45" s="236">
        <v>100.5</v>
      </c>
      <c r="AA45" s="236">
        <v>102</v>
      </c>
      <c r="AB45" s="236">
        <v>103</v>
      </c>
      <c r="AC45" s="236">
        <v>104</v>
      </c>
      <c r="AD45" s="236">
        <v>105</v>
      </c>
      <c r="AE45" s="236">
        <v>106</v>
      </c>
      <c r="AF45" s="236">
        <v>107.5</v>
      </c>
    </row>
    <row r="46" spans="1:32" x14ac:dyDescent="0.45">
      <c r="A46" s="5" t="s">
        <v>154</v>
      </c>
      <c r="B46" s="239">
        <v>9375</v>
      </c>
      <c r="C46" s="239">
        <v>9624</v>
      </c>
      <c r="D46" s="237">
        <v>78</v>
      </c>
      <c r="E46" s="237">
        <v>79</v>
      </c>
      <c r="F46" s="237">
        <v>80</v>
      </c>
      <c r="G46" s="237">
        <v>81</v>
      </c>
      <c r="H46" s="237">
        <v>82.5</v>
      </c>
      <c r="I46" s="237">
        <v>83.5</v>
      </c>
      <c r="J46" s="237">
        <v>84.5</v>
      </c>
      <c r="K46" s="237">
        <v>85.5</v>
      </c>
      <c r="L46" s="237">
        <v>86.5</v>
      </c>
      <c r="M46" s="237">
        <v>88</v>
      </c>
      <c r="N46" s="237">
        <v>89</v>
      </c>
      <c r="O46" s="237">
        <v>90</v>
      </c>
      <c r="P46" s="237">
        <v>91</v>
      </c>
      <c r="Q46" s="237">
        <v>92</v>
      </c>
      <c r="R46" s="237">
        <v>93.5</v>
      </c>
      <c r="S46" s="237">
        <v>94.5</v>
      </c>
      <c r="T46" s="237">
        <v>95.5</v>
      </c>
      <c r="U46" s="237">
        <v>96.5</v>
      </c>
      <c r="V46" s="237">
        <v>97.5</v>
      </c>
      <c r="W46" s="237">
        <v>99</v>
      </c>
      <c r="X46" s="237">
        <v>100</v>
      </c>
      <c r="Y46" s="237">
        <v>101</v>
      </c>
      <c r="Z46" s="237">
        <v>102</v>
      </c>
      <c r="AA46" s="237">
        <v>103</v>
      </c>
      <c r="AB46" s="237">
        <v>104.5</v>
      </c>
      <c r="AC46" s="237">
        <v>105.5</v>
      </c>
      <c r="AD46" s="237">
        <v>106.5</v>
      </c>
      <c r="AE46" s="237">
        <v>107.5</v>
      </c>
      <c r="AF46" s="237">
        <v>108.5</v>
      </c>
    </row>
    <row r="47" spans="1:32" x14ac:dyDescent="0.45">
      <c r="A47" s="39" t="s">
        <v>154</v>
      </c>
      <c r="B47" s="238">
        <v>9625</v>
      </c>
      <c r="C47" s="238">
        <v>9874</v>
      </c>
      <c r="D47" s="236">
        <v>79.5</v>
      </c>
      <c r="E47" s="236">
        <v>80.5</v>
      </c>
      <c r="F47" s="236">
        <v>81.5</v>
      </c>
      <c r="G47" s="236">
        <v>82.5</v>
      </c>
      <c r="H47" s="236">
        <v>84</v>
      </c>
      <c r="I47" s="236">
        <v>85</v>
      </c>
      <c r="J47" s="236">
        <v>86</v>
      </c>
      <c r="K47" s="236">
        <v>87</v>
      </c>
      <c r="L47" s="236">
        <v>88</v>
      </c>
      <c r="M47" s="236">
        <v>89.5</v>
      </c>
      <c r="N47" s="236">
        <v>90.5</v>
      </c>
      <c r="O47" s="236">
        <v>91.5</v>
      </c>
      <c r="P47" s="236">
        <v>92.5</v>
      </c>
      <c r="Q47" s="236">
        <v>93.5</v>
      </c>
      <c r="R47" s="236">
        <v>95</v>
      </c>
      <c r="S47" s="236">
        <v>96</v>
      </c>
      <c r="T47" s="236">
        <v>97</v>
      </c>
      <c r="U47" s="236">
        <v>98</v>
      </c>
      <c r="V47" s="236">
        <v>99</v>
      </c>
      <c r="W47" s="236">
        <v>100</v>
      </c>
      <c r="X47" s="236">
        <v>101.5</v>
      </c>
      <c r="Y47" s="236">
        <v>102.5</v>
      </c>
      <c r="Z47" s="236">
        <v>103.5</v>
      </c>
      <c r="AA47" s="236">
        <v>104.5</v>
      </c>
      <c r="AB47" s="236">
        <v>105.5</v>
      </c>
      <c r="AC47" s="236">
        <v>107</v>
      </c>
      <c r="AD47" s="236">
        <v>108</v>
      </c>
      <c r="AE47" s="236">
        <v>109</v>
      </c>
      <c r="AF47" s="236">
        <v>110</v>
      </c>
    </row>
    <row r="48" spans="1:32" x14ac:dyDescent="0.45">
      <c r="A48" s="5" t="s">
        <v>154</v>
      </c>
      <c r="B48" s="239">
        <v>9875</v>
      </c>
      <c r="C48" s="239">
        <v>10124</v>
      </c>
      <c r="D48" s="237">
        <v>81</v>
      </c>
      <c r="E48" s="237">
        <v>82</v>
      </c>
      <c r="F48" s="237">
        <v>83</v>
      </c>
      <c r="G48" s="237">
        <v>84</v>
      </c>
      <c r="H48" s="237">
        <v>85</v>
      </c>
      <c r="I48" s="237">
        <v>86.5</v>
      </c>
      <c r="J48" s="237">
        <v>87.5</v>
      </c>
      <c r="K48" s="237">
        <v>88.5</v>
      </c>
      <c r="L48" s="237">
        <v>89.5</v>
      </c>
      <c r="M48" s="237">
        <v>90.5</v>
      </c>
      <c r="N48" s="237">
        <v>92</v>
      </c>
      <c r="O48" s="237">
        <v>93</v>
      </c>
      <c r="P48" s="237">
        <v>94</v>
      </c>
      <c r="Q48" s="237">
        <v>95</v>
      </c>
      <c r="R48" s="237">
        <v>96</v>
      </c>
      <c r="S48" s="237">
        <v>97.5</v>
      </c>
      <c r="T48" s="237">
        <v>98.5</v>
      </c>
      <c r="U48" s="237">
        <v>99.5</v>
      </c>
      <c r="V48" s="237">
        <v>100.5</v>
      </c>
      <c r="W48" s="237">
        <v>101.5</v>
      </c>
      <c r="X48" s="237">
        <v>103</v>
      </c>
      <c r="Y48" s="237">
        <v>104</v>
      </c>
      <c r="Z48" s="237">
        <v>105</v>
      </c>
      <c r="AA48" s="237">
        <v>106</v>
      </c>
      <c r="AB48" s="237">
        <v>107</v>
      </c>
      <c r="AC48" s="237">
        <v>108.5</v>
      </c>
      <c r="AD48" s="237">
        <v>109.5</v>
      </c>
      <c r="AE48" s="237">
        <v>110.5</v>
      </c>
      <c r="AF48" s="237">
        <v>111.5</v>
      </c>
    </row>
    <row r="49" spans="1:32" x14ac:dyDescent="0.45">
      <c r="A49" s="39" t="s">
        <v>154</v>
      </c>
      <c r="B49" s="238">
        <v>10125</v>
      </c>
      <c r="C49" s="238">
        <v>10374</v>
      </c>
      <c r="D49" s="236">
        <v>82</v>
      </c>
      <c r="E49" s="236">
        <v>83.5</v>
      </c>
      <c r="F49" s="236">
        <v>84.5</v>
      </c>
      <c r="G49" s="236">
        <v>85.5</v>
      </c>
      <c r="H49" s="236">
        <v>86.5</v>
      </c>
      <c r="I49" s="236">
        <v>87.5</v>
      </c>
      <c r="J49" s="236">
        <v>89</v>
      </c>
      <c r="K49" s="236">
        <v>90</v>
      </c>
      <c r="L49" s="236">
        <v>91</v>
      </c>
      <c r="M49" s="236">
        <v>92</v>
      </c>
      <c r="N49" s="236">
        <v>93</v>
      </c>
      <c r="O49" s="236">
        <v>94.5</v>
      </c>
      <c r="P49" s="236">
        <v>95.5</v>
      </c>
      <c r="Q49" s="236">
        <v>96.5</v>
      </c>
      <c r="R49" s="236">
        <v>97.5</v>
      </c>
      <c r="S49" s="236">
        <v>98.5</v>
      </c>
      <c r="T49" s="236">
        <v>100</v>
      </c>
      <c r="U49" s="236">
        <v>101</v>
      </c>
      <c r="V49" s="236">
        <v>102</v>
      </c>
      <c r="W49" s="236">
        <v>103</v>
      </c>
      <c r="X49" s="236">
        <v>104</v>
      </c>
      <c r="Y49" s="236">
        <v>105.5</v>
      </c>
      <c r="Z49" s="236">
        <v>106.5</v>
      </c>
      <c r="AA49" s="236">
        <v>107.5</v>
      </c>
      <c r="AB49" s="236">
        <v>108.5</v>
      </c>
      <c r="AC49" s="236">
        <v>109.5</v>
      </c>
      <c r="AD49" s="236">
        <v>111</v>
      </c>
      <c r="AE49" s="236">
        <v>112</v>
      </c>
      <c r="AF49" s="236">
        <v>113</v>
      </c>
    </row>
    <row r="50" spans="1:32" x14ac:dyDescent="0.45">
      <c r="A50" s="5" t="s">
        <v>154</v>
      </c>
      <c r="B50" s="239">
        <v>10375</v>
      </c>
      <c r="C50" s="239">
        <v>10624</v>
      </c>
      <c r="D50" s="237">
        <v>83.5</v>
      </c>
      <c r="E50" s="237">
        <v>85</v>
      </c>
      <c r="F50" s="237">
        <v>86</v>
      </c>
      <c r="G50" s="237">
        <v>87</v>
      </c>
      <c r="H50" s="237">
        <v>88</v>
      </c>
      <c r="I50" s="237">
        <v>89</v>
      </c>
      <c r="J50" s="237">
        <v>90.5</v>
      </c>
      <c r="K50" s="237">
        <v>91.5</v>
      </c>
      <c r="L50" s="237">
        <v>92.5</v>
      </c>
      <c r="M50" s="237">
        <v>93.5</v>
      </c>
      <c r="N50" s="237">
        <v>94.5</v>
      </c>
      <c r="O50" s="237">
        <v>96</v>
      </c>
      <c r="P50" s="237">
        <v>97</v>
      </c>
      <c r="Q50" s="237">
        <v>98</v>
      </c>
      <c r="R50" s="237">
        <v>99</v>
      </c>
      <c r="S50" s="237">
        <v>100</v>
      </c>
      <c r="T50" s="237">
        <v>101</v>
      </c>
      <c r="U50" s="237">
        <v>102.5</v>
      </c>
      <c r="V50" s="237">
        <v>103.5</v>
      </c>
      <c r="W50" s="237">
        <v>104.5</v>
      </c>
      <c r="X50" s="237">
        <v>105.5</v>
      </c>
      <c r="Y50" s="237">
        <v>106.5</v>
      </c>
      <c r="Z50" s="237">
        <v>108</v>
      </c>
      <c r="AA50" s="237">
        <v>109</v>
      </c>
      <c r="AB50" s="237">
        <v>110</v>
      </c>
      <c r="AC50" s="237">
        <v>111</v>
      </c>
      <c r="AD50" s="237">
        <v>112</v>
      </c>
      <c r="AE50" s="237">
        <v>113.5</v>
      </c>
      <c r="AF50" s="237">
        <v>114.5</v>
      </c>
    </row>
    <row r="51" spans="1:32" x14ac:dyDescent="0.45">
      <c r="A51" s="39" t="s">
        <v>154</v>
      </c>
      <c r="B51" s="238">
        <v>10624</v>
      </c>
      <c r="C51" s="238">
        <v>50000</v>
      </c>
      <c r="D51" s="236">
        <v>85</v>
      </c>
      <c r="E51" s="236">
        <v>86</v>
      </c>
      <c r="F51" s="236">
        <v>87.5</v>
      </c>
      <c r="G51" s="236">
        <v>88.5</v>
      </c>
      <c r="H51" s="236">
        <v>89.5</v>
      </c>
      <c r="I51" s="236">
        <v>90.5</v>
      </c>
      <c r="J51" s="236">
        <v>91.5</v>
      </c>
      <c r="K51" s="236">
        <v>93</v>
      </c>
      <c r="L51" s="236">
        <v>94</v>
      </c>
      <c r="M51" s="236">
        <v>95</v>
      </c>
      <c r="N51" s="236">
        <v>96</v>
      </c>
      <c r="O51" s="236">
        <v>97</v>
      </c>
      <c r="P51" s="236">
        <v>98.5</v>
      </c>
      <c r="Q51" s="236">
        <v>99.5</v>
      </c>
      <c r="R51" s="236">
        <v>100.5</v>
      </c>
      <c r="S51" s="236">
        <v>101.5</v>
      </c>
      <c r="T51" s="236">
        <v>102.5</v>
      </c>
      <c r="U51" s="236">
        <v>104</v>
      </c>
      <c r="V51" s="236">
        <v>105</v>
      </c>
      <c r="W51" s="236">
        <v>106</v>
      </c>
      <c r="X51" s="236">
        <v>107</v>
      </c>
      <c r="Y51" s="236">
        <v>108</v>
      </c>
      <c r="Z51" s="236">
        <v>109.5</v>
      </c>
      <c r="AA51" s="236">
        <v>110.5</v>
      </c>
      <c r="AB51" s="236">
        <v>111.5</v>
      </c>
      <c r="AC51" s="236">
        <v>112.5</v>
      </c>
      <c r="AD51" s="236">
        <v>113.5</v>
      </c>
      <c r="AE51" s="236">
        <v>115</v>
      </c>
      <c r="AF51" s="236">
        <v>116</v>
      </c>
    </row>
  </sheetData>
  <sheetProtection algorithmName="SHA-512" hashValue="9oNQp8ksbhFfmo8z3w/0VOm78s5h7XCRScr3J1DqMdJ/mZzilKmXx0zPY6P5GqpqkrSsSpoOJKxrz/jfVWt5gQ==" saltValue="zPwj0eAZP6y4Ak0LGLPIxg==" spinCount="100000" sheet="1"/>
  <mergeCells count="2">
    <mergeCell ref="B5:C5"/>
    <mergeCell ref="D5:AF5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28" max="16383" man="1"/>
  </rowBreaks>
  <colBreaks count="1" manualBreakCount="1">
    <brk id="17" max="51" man="1"/>
  </col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9EDC-C78F-4BD9-AB51-6C5065AE3B46}">
  <dimension ref="A1:G53"/>
  <sheetViews>
    <sheetView showGridLines="0" zoomScaleNormal="100" workbookViewId="0">
      <selection activeCell="F9" sqref="F9"/>
    </sheetView>
  </sheetViews>
  <sheetFormatPr defaultColWidth="19.1328125" defaultRowHeight="14.25" x14ac:dyDescent="0.45"/>
  <cols>
    <col min="1" max="1" width="33.265625" bestFit="1" customWidth="1"/>
    <col min="2" max="2" width="13.86328125" customWidth="1"/>
    <col min="3" max="3" width="19.59765625" bestFit="1" customWidth="1"/>
    <col min="4" max="4" width="10.86328125" customWidth="1"/>
    <col min="5" max="5" width="6.73046875" bestFit="1" customWidth="1"/>
    <col min="6" max="6" width="16" bestFit="1" customWidth="1"/>
    <col min="7" max="7" width="8.59765625" bestFit="1" customWidth="1"/>
  </cols>
  <sheetData>
    <row r="1" spans="1:7" ht="25.15" x14ac:dyDescent="0.45">
      <c r="A1" s="17" t="s">
        <v>317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307</v>
      </c>
    </row>
    <row r="4" spans="1:7" ht="11.25" customHeight="1" x14ac:dyDescent="0.45">
      <c r="A4" s="7"/>
    </row>
    <row r="5" spans="1:7" ht="37.15" x14ac:dyDescent="0.45">
      <c r="A5" s="85" t="s">
        <v>15</v>
      </c>
      <c r="B5" s="85" t="s">
        <v>11</v>
      </c>
      <c r="C5" s="85" t="s">
        <v>5</v>
      </c>
      <c r="D5" s="85" t="s">
        <v>6</v>
      </c>
      <c r="E5" s="85" t="s">
        <v>9</v>
      </c>
      <c r="F5" s="85" t="s">
        <v>17</v>
      </c>
      <c r="G5" s="85" t="s">
        <v>7</v>
      </c>
    </row>
    <row r="6" spans="1:7" x14ac:dyDescent="0.45">
      <c r="A6" s="243" t="s">
        <v>23</v>
      </c>
      <c r="B6" s="243"/>
      <c r="C6" s="243"/>
      <c r="D6" s="243"/>
      <c r="E6" s="243"/>
      <c r="F6" s="243"/>
      <c r="G6" s="243"/>
    </row>
    <row r="7" spans="1:7" s="3" customFormat="1" ht="39" customHeight="1" x14ac:dyDescent="0.45">
      <c r="A7" s="154" t="s">
        <v>269</v>
      </c>
      <c r="B7" s="156">
        <v>400</v>
      </c>
      <c r="C7" s="159" t="s">
        <v>24</v>
      </c>
      <c r="D7" s="144" t="s">
        <v>14</v>
      </c>
      <c r="E7" s="126"/>
      <c r="F7" s="144">
        <v>11.4</v>
      </c>
      <c r="G7" s="146">
        <f t="shared" ref="G7:G30" si="0">F7*E7</f>
        <v>0</v>
      </c>
    </row>
    <row r="8" spans="1:7" s="3" customFormat="1" ht="39" customHeight="1" x14ac:dyDescent="0.45">
      <c r="A8" s="155" t="s">
        <v>270</v>
      </c>
      <c r="B8" s="157"/>
      <c r="C8" s="137" t="s">
        <v>25</v>
      </c>
      <c r="D8" s="130" t="s">
        <v>14</v>
      </c>
      <c r="E8" s="126"/>
      <c r="F8" s="130">
        <v>11.4</v>
      </c>
      <c r="G8" s="131">
        <f t="shared" si="0"/>
        <v>0</v>
      </c>
    </row>
    <row r="9" spans="1:7" s="3" customFormat="1" ht="39" customHeight="1" x14ac:dyDescent="0.45">
      <c r="A9" s="155" t="s">
        <v>271</v>
      </c>
      <c r="B9" s="157"/>
      <c r="C9" s="159" t="s">
        <v>26</v>
      </c>
      <c r="D9" s="144" t="s">
        <v>14</v>
      </c>
      <c r="E9" s="126"/>
      <c r="F9" s="144">
        <v>14.5</v>
      </c>
      <c r="G9" s="146">
        <f t="shared" si="0"/>
        <v>0</v>
      </c>
    </row>
    <row r="10" spans="1:7" s="3" customFormat="1" ht="39" customHeight="1" x14ac:dyDescent="0.45">
      <c r="A10" s="155" t="s">
        <v>272</v>
      </c>
      <c r="B10" s="158"/>
      <c r="C10" s="137" t="s">
        <v>27</v>
      </c>
      <c r="D10" s="130" t="s">
        <v>14</v>
      </c>
      <c r="E10" s="126"/>
      <c r="F10" s="130">
        <v>14.3</v>
      </c>
      <c r="G10" s="131">
        <f t="shared" si="0"/>
        <v>0</v>
      </c>
    </row>
    <row r="11" spans="1:7" s="3" customFormat="1" ht="37.15" x14ac:dyDescent="0.45">
      <c r="A11" s="138" t="s">
        <v>273</v>
      </c>
      <c r="B11" s="151">
        <v>401</v>
      </c>
      <c r="C11" s="159" t="s">
        <v>24</v>
      </c>
      <c r="D11" s="144" t="s">
        <v>14</v>
      </c>
      <c r="E11" s="126"/>
      <c r="F11" s="144">
        <v>16.399999999999999</v>
      </c>
      <c r="G11" s="146">
        <f t="shared" si="0"/>
        <v>0</v>
      </c>
    </row>
    <row r="12" spans="1:7" s="3" customFormat="1" ht="24.75" x14ac:dyDescent="0.45">
      <c r="A12" s="142" t="s">
        <v>274</v>
      </c>
      <c r="B12" s="152"/>
      <c r="C12" s="137" t="s">
        <v>25</v>
      </c>
      <c r="D12" s="130" t="s">
        <v>14</v>
      </c>
      <c r="E12" s="126"/>
      <c r="F12" s="130">
        <v>16.399999999999999</v>
      </c>
      <c r="G12" s="131">
        <f t="shared" si="0"/>
        <v>0</v>
      </c>
    </row>
    <row r="13" spans="1:7" s="3" customFormat="1" ht="37.15" x14ac:dyDescent="0.45">
      <c r="A13" s="142" t="s">
        <v>275</v>
      </c>
      <c r="B13" s="152"/>
      <c r="C13" s="159" t="s">
        <v>26</v>
      </c>
      <c r="D13" s="144" t="s">
        <v>14</v>
      </c>
      <c r="E13" s="126"/>
      <c r="F13" s="144">
        <v>20.9</v>
      </c>
      <c r="G13" s="146">
        <f t="shared" si="0"/>
        <v>0</v>
      </c>
    </row>
    <row r="14" spans="1:7" s="3" customFormat="1" ht="24.75" x14ac:dyDescent="0.45">
      <c r="A14" s="139" t="s">
        <v>276</v>
      </c>
      <c r="B14" s="153"/>
      <c r="C14" s="137" t="s">
        <v>27</v>
      </c>
      <c r="D14" s="130" t="s">
        <v>14</v>
      </c>
      <c r="E14" s="126"/>
      <c r="F14" s="130">
        <v>20.6</v>
      </c>
      <c r="G14" s="131">
        <f t="shared" si="0"/>
        <v>0</v>
      </c>
    </row>
    <row r="15" spans="1:7" s="3" customFormat="1" ht="24.75" x14ac:dyDescent="0.45">
      <c r="A15" s="140" t="s">
        <v>181</v>
      </c>
      <c r="B15" s="156">
        <v>404</v>
      </c>
      <c r="C15" s="159" t="s">
        <v>24</v>
      </c>
      <c r="D15" s="144" t="s">
        <v>14</v>
      </c>
      <c r="E15" s="126"/>
      <c r="F15" s="144">
        <v>7.9</v>
      </c>
      <c r="G15" s="146">
        <f t="shared" si="0"/>
        <v>0</v>
      </c>
    </row>
    <row r="16" spans="1:7" s="3" customFormat="1" x14ac:dyDescent="0.45">
      <c r="A16" s="143"/>
      <c r="B16" s="157"/>
      <c r="C16" s="137" t="s">
        <v>25</v>
      </c>
      <c r="D16" s="130" t="s">
        <v>14</v>
      </c>
      <c r="E16" s="126"/>
      <c r="F16" s="130">
        <v>7.9</v>
      </c>
      <c r="G16" s="131">
        <f t="shared" si="0"/>
        <v>0</v>
      </c>
    </row>
    <row r="17" spans="1:7" s="3" customFormat="1" ht="24.75" x14ac:dyDescent="0.45">
      <c r="A17" s="143"/>
      <c r="B17" s="157"/>
      <c r="C17" s="159" t="s">
        <v>26</v>
      </c>
      <c r="D17" s="144" t="s">
        <v>14</v>
      </c>
      <c r="E17" s="126"/>
      <c r="F17" s="144">
        <v>9.4</v>
      </c>
      <c r="G17" s="146">
        <f t="shared" si="0"/>
        <v>0</v>
      </c>
    </row>
    <row r="18" spans="1:7" s="3" customFormat="1" x14ac:dyDescent="0.45">
      <c r="A18" s="143"/>
      <c r="B18" s="158"/>
      <c r="C18" s="137" t="s">
        <v>27</v>
      </c>
      <c r="D18" s="130" t="s">
        <v>14</v>
      </c>
      <c r="E18" s="126"/>
      <c r="F18" s="130">
        <v>8.6999999999999993</v>
      </c>
      <c r="G18" s="131">
        <f t="shared" si="0"/>
        <v>0</v>
      </c>
    </row>
    <row r="19" spans="1:7" s="3" customFormat="1" ht="24.75" x14ac:dyDescent="0.45">
      <c r="A19" s="138" t="s">
        <v>171</v>
      </c>
      <c r="B19" s="151">
        <v>406</v>
      </c>
      <c r="C19" s="159" t="s">
        <v>24</v>
      </c>
      <c r="D19" s="144" t="s">
        <v>14</v>
      </c>
      <c r="E19" s="126"/>
      <c r="F19" s="144">
        <v>12.7</v>
      </c>
      <c r="G19" s="146">
        <f t="shared" si="0"/>
        <v>0</v>
      </c>
    </row>
    <row r="20" spans="1:7" s="3" customFormat="1" x14ac:dyDescent="0.45">
      <c r="A20" s="142"/>
      <c r="B20" s="152"/>
      <c r="C20" s="137" t="s">
        <v>25</v>
      </c>
      <c r="D20" s="130" t="s">
        <v>14</v>
      </c>
      <c r="E20" s="126"/>
      <c r="F20" s="130">
        <v>12.7</v>
      </c>
      <c r="G20" s="131">
        <f t="shared" si="0"/>
        <v>0</v>
      </c>
    </row>
    <row r="21" spans="1:7" s="3" customFormat="1" ht="24.75" x14ac:dyDescent="0.45">
      <c r="A21" s="142"/>
      <c r="B21" s="152"/>
      <c r="C21" s="159" t="s">
        <v>26</v>
      </c>
      <c r="D21" s="144" t="s">
        <v>14</v>
      </c>
      <c r="E21" s="126"/>
      <c r="F21" s="144">
        <v>16.100000000000001</v>
      </c>
      <c r="G21" s="146">
        <f t="shared" si="0"/>
        <v>0</v>
      </c>
    </row>
    <row r="22" spans="1:7" s="3" customFormat="1" x14ac:dyDescent="0.45">
      <c r="A22" s="139"/>
      <c r="B22" s="153"/>
      <c r="C22" s="137" t="s">
        <v>27</v>
      </c>
      <c r="D22" s="130" t="s">
        <v>14</v>
      </c>
      <c r="E22" s="126"/>
      <c r="F22" s="130">
        <v>15.9</v>
      </c>
      <c r="G22" s="131">
        <f t="shared" si="0"/>
        <v>0</v>
      </c>
    </row>
    <row r="23" spans="1:7" s="3" customFormat="1" ht="25.5" customHeight="1" x14ac:dyDescent="0.45">
      <c r="A23" s="140" t="s">
        <v>182</v>
      </c>
      <c r="B23" s="156">
        <v>407</v>
      </c>
      <c r="C23" s="159" t="s">
        <v>24</v>
      </c>
      <c r="D23" s="144" t="s">
        <v>14</v>
      </c>
      <c r="E23" s="126"/>
      <c r="F23" s="144">
        <v>1.2</v>
      </c>
      <c r="G23" s="146">
        <f t="shared" si="0"/>
        <v>0</v>
      </c>
    </row>
    <row r="24" spans="1:7" s="3" customFormat="1" x14ac:dyDescent="0.45">
      <c r="A24" s="143"/>
      <c r="B24" s="157"/>
      <c r="C24" s="137" t="s">
        <v>25</v>
      </c>
      <c r="D24" s="130" t="s">
        <v>14</v>
      </c>
      <c r="E24" s="126"/>
      <c r="F24" s="130">
        <v>1.2</v>
      </c>
      <c r="G24" s="131">
        <f t="shared" si="0"/>
        <v>0</v>
      </c>
    </row>
    <row r="25" spans="1:7" s="3" customFormat="1" ht="24.75" x14ac:dyDescent="0.45">
      <c r="A25" s="143"/>
      <c r="B25" s="157"/>
      <c r="C25" s="159" t="s">
        <v>26</v>
      </c>
      <c r="D25" s="144" t="s">
        <v>14</v>
      </c>
      <c r="E25" s="126"/>
      <c r="F25" s="144">
        <v>1.5</v>
      </c>
      <c r="G25" s="146">
        <f t="shared" si="0"/>
        <v>0</v>
      </c>
    </row>
    <row r="26" spans="1:7" s="3" customFormat="1" x14ac:dyDescent="0.45">
      <c r="A26" s="143"/>
      <c r="B26" s="158"/>
      <c r="C26" s="137" t="s">
        <v>27</v>
      </c>
      <c r="D26" s="130" t="s">
        <v>14</v>
      </c>
      <c r="E26" s="126"/>
      <c r="F26" s="130">
        <v>1.5</v>
      </c>
      <c r="G26" s="131">
        <f t="shared" si="0"/>
        <v>0</v>
      </c>
    </row>
    <row r="27" spans="1:7" s="3" customFormat="1" ht="24.75" x14ac:dyDescent="0.45">
      <c r="A27" s="150" t="s">
        <v>28</v>
      </c>
      <c r="B27" s="151">
        <v>411</v>
      </c>
      <c r="C27" s="159" t="s">
        <v>24</v>
      </c>
      <c r="D27" s="144" t="s">
        <v>14</v>
      </c>
      <c r="E27" s="126"/>
      <c r="F27" s="144">
        <v>6.4</v>
      </c>
      <c r="G27" s="146">
        <f t="shared" si="0"/>
        <v>0</v>
      </c>
    </row>
    <row r="28" spans="1:7" s="3" customFormat="1" x14ac:dyDescent="0.45">
      <c r="A28" s="142"/>
      <c r="B28" s="152"/>
      <c r="C28" s="137" t="s">
        <v>25</v>
      </c>
      <c r="D28" s="130" t="s">
        <v>14</v>
      </c>
      <c r="E28" s="126"/>
      <c r="F28" s="130">
        <v>6.4</v>
      </c>
      <c r="G28" s="131">
        <f t="shared" si="0"/>
        <v>0</v>
      </c>
    </row>
    <row r="29" spans="1:7" s="3" customFormat="1" ht="24.75" x14ac:dyDescent="0.45">
      <c r="A29" s="142"/>
      <c r="B29" s="152"/>
      <c r="C29" s="159" t="s">
        <v>26</v>
      </c>
      <c r="D29" s="144" t="s">
        <v>14</v>
      </c>
      <c r="E29" s="126"/>
      <c r="F29" s="144">
        <v>7.6</v>
      </c>
      <c r="G29" s="146">
        <f t="shared" si="0"/>
        <v>0</v>
      </c>
    </row>
    <row r="30" spans="1:7" s="3" customFormat="1" x14ac:dyDescent="0.45">
      <c r="A30" s="139"/>
      <c r="B30" s="153"/>
      <c r="C30" s="137" t="s">
        <v>27</v>
      </c>
      <c r="D30" s="130" t="s">
        <v>14</v>
      </c>
      <c r="E30" s="126"/>
      <c r="F30" s="134">
        <v>7</v>
      </c>
      <c r="G30" s="131">
        <f t="shared" si="0"/>
        <v>0</v>
      </c>
    </row>
    <row r="31" spans="1:7" s="3" customFormat="1" x14ac:dyDescent="0.45">
      <c r="A31" s="149"/>
      <c r="B31" s="40"/>
      <c r="C31" s="25"/>
      <c r="D31" s="40"/>
      <c r="E31" s="40"/>
      <c r="F31" s="40"/>
      <c r="G31" s="41"/>
    </row>
    <row r="32" spans="1:7" ht="25.5" customHeight="1" x14ac:dyDescent="0.45">
      <c r="A32" s="268" t="s">
        <v>130</v>
      </c>
      <c r="B32" s="269"/>
      <c r="C32" s="18"/>
      <c r="D32" s="18"/>
      <c r="E32" s="18"/>
      <c r="F32" s="18"/>
      <c r="G32" s="42"/>
    </row>
    <row r="33" spans="1:7" x14ac:dyDescent="0.45">
      <c r="A33" s="118" t="s">
        <v>73</v>
      </c>
      <c r="B33" s="119"/>
      <c r="C33" s="119"/>
      <c r="D33" s="119"/>
      <c r="E33" s="119"/>
      <c r="F33" s="120"/>
      <c r="G33" s="161">
        <f>SUM(G7:G30)</f>
        <v>0</v>
      </c>
    </row>
    <row r="34" spans="1:7" x14ac:dyDescent="0.45">
      <c r="A34" s="18"/>
      <c r="B34" s="18"/>
      <c r="C34" s="18"/>
      <c r="D34" s="18"/>
      <c r="E34" s="18"/>
      <c r="F34" s="18"/>
      <c r="G34" s="42"/>
    </row>
    <row r="35" spans="1:7" ht="19.899999999999999" x14ac:dyDescent="0.45">
      <c r="A35" s="7" t="s">
        <v>147</v>
      </c>
      <c r="B35" s="7"/>
      <c r="C35" s="7"/>
      <c r="D35" s="7"/>
      <c r="E35" s="7"/>
      <c r="F35" s="7"/>
      <c r="G35" s="44"/>
    </row>
    <row r="36" spans="1:7" x14ac:dyDescent="0.45">
      <c r="A36" s="18"/>
      <c r="B36" s="18"/>
      <c r="C36" s="18"/>
      <c r="D36" s="18"/>
      <c r="E36" s="18"/>
      <c r="F36" s="18"/>
      <c r="G36" s="42"/>
    </row>
    <row r="37" spans="1:7" ht="37.15" x14ac:dyDescent="0.45">
      <c r="A37" s="122" t="s">
        <v>15</v>
      </c>
      <c r="B37" s="122" t="s">
        <v>11</v>
      </c>
      <c r="C37" s="122" t="s">
        <v>5</v>
      </c>
      <c r="D37" s="122" t="s">
        <v>6</v>
      </c>
      <c r="E37" s="122" t="s">
        <v>9</v>
      </c>
      <c r="F37" s="122" t="s">
        <v>17</v>
      </c>
      <c r="G37" s="163" t="s">
        <v>7</v>
      </c>
    </row>
    <row r="38" spans="1:7" x14ac:dyDescent="0.45">
      <c r="A38" s="240" t="s">
        <v>126</v>
      </c>
      <c r="B38" s="219"/>
      <c r="C38" s="219"/>
      <c r="D38" s="219"/>
      <c r="E38" s="219"/>
      <c r="F38" s="219"/>
      <c r="G38" s="225"/>
    </row>
    <row r="39" spans="1:7" ht="61.9" x14ac:dyDescent="0.45">
      <c r="A39" s="136" t="s">
        <v>172</v>
      </c>
      <c r="B39" s="174" t="s">
        <v>249</v>
      </c>
      <c r="C39" s="125" t="s">
        <v>16</v>
      </c>
      <c r="D39" s="125" t="s">
        <v>118</v>
      </c>
      <c r="E39" s="126"/>
      <c r="F39" s="125">
        <v>12</v>
      </c>
      <c r="G39" s="128">
        <f t="shared" ref="G39:G46" si="1">E39*F39</f>
        <v>0</v>
      </c>
    </row>
    <row r="40" spans="1:7" ht="61.9" x14ac:dyDescent="0.45">
      <c r="A40" s="129" t="s">
        <v>173</v>
      </c>
      <c r="B40" s="172" t="s">
        <v>249</v>
      </c>
      <c r="C40" s="130" t="s">
        <v>16</v>
      </c>
      <c r="D40" s="130" t="s">
        <v>118</v>
      </c>
      <c r="E40" s="126"/>
      <c r="F40" s="130">
        <v>15.3</v>
      </c>
      <c r="G40" s="131">
        <f t="shared" si="1"/>
        <v>0</v>
      </c>
    </row>
    <row r="41" spans="1:7" ht="61.9" x14ac:dyDescent="0.45">
      <c r="A41" s="132" t="s">
        <v>174</v>
      </c>
      <c r="B41" s="173" t="s">
        <v>249</v>
      </c>
      <c r="C41" s="125" t="s">
        <v>16</v>
      </c>
      <c r="D41" s="125" t="s">
        <v>118</v>
      </c>
      <c r="E41" s="126"/>
      <c r="F41" s="125">
        <v>5.9</v>
      </c>
      <c r="G41" s="128">
        <f t="shared" si="1"/>
        <v>0</v>
      </c>
    </row>
    <row r="42" spans="1:7" ht="24.75" x14ac:dyDescent="0.45">
      <c r="A42" s="129" t="s">
        <v>175</v>
      </c>
      <c r="B42" s="172" t="s">
        <v>249</v>
      </c>
      <c r="C42" s="130" t="s">
        <v>16</v>
      </c>
      <c r="D42" s="130" t="s">
        <v>118</v>
      </c>
      <c r="E42" s="126"/>
      <c r="F42" s="130">
        <v>9.1</v>
      </c>
      <c r="G42" s="131">
        <f t="shared" si="1"/>
        <v>0</v>
      </c>
    </row>
    <row r="43" spans="1:7" ht="74.25" x14ac:dyDescent="0.45">
      <c r="A43" s="132" t="s">
        <v>176</v>
      </c>
      <c r="B43" s="173" t="s">
        <v>249</v>
      </c>
      <c r="C43" s="125" t="s">
        <v>16</v>
      </c>
      <c r="D43" s="125" t="s">
        <v>118</v>
      </c>
      <c r="E43" s="126"/>
      <c r="F43" s="125">
        <v>6.1</v>
      </c>
      <c r="G43" s="128">
        <f t="shared" si="1"/>
        <v>0</v>
      </c>
    </row>
    <row r="44" spans="1:7" ht="61.9" x14ac:dyDescent="0.45">
      <c r="A44" s="129" t="s">
        <v>177</v>
      </c>
      <c r="B44" s="172" t="s">
        <v>249</v>
      </c>
      <c r="C44" s="130" t="s">
        <v>16</v>
      </c>
      <c r="D44" s="130" t="s">
        <v>118</v>
      </c>
      <c r="E44" s="126"/>
      <c r="F44" s="130">
        <v>5.5</v>
      </c>
      <c r="G44" s="131">
        <f t="shared" si="1"/>
        <v>0</v>
      </c>
    </row>
    <row r="45" spans="1:7" ht="37.15" x14ac:dyDescent="0.45">
      <c r="A45" s="132" t="s">
        <v>178</v>
      </c>
      <c r="B45" s="173" t="s">
        <v>249</v>
      </c>
      <c r="C45" s="125" t="s">
        <v>16</v>
      </c>
      <c r="D45" s="125" t="s">
        <v>118</v>
      </c>
      <c r="E45" s="126"/>
      <c r="F45" s="125">
        <v>11.7</v>
      </c>
      <c r="G45" s="128">
        <f t="shared" si="1"/>
        <v>0</v>
      </c>
    </row>
    <row r="46" spans="1:7" ht="111.4" x14ac:dyDescent="0.45">
      <c r="A46" s="129" t="s">
        <v>179</v>
      </c>
      <c r="B46" s="172" t="s">
        <v>249</v>
      </c>
      <c r="C46" s="130" t="s">
        <v>16</v>
      </c>
      <c r="D46" s="130" t="s">
        <v>118</v>
      </c>
      <c r="E46" s="126"/>
      <c r="F46" s="134">
        <v>2</v>
      </c>
      <c r="G46" s="131">
        <f t="shared" si="1"/>
        <v>0</v>
      </c>
    </row>
    <row r="47" spans="1:7" x14ac:dyDescent="0.45">
      <c r="A47" s="226" t="s">
        <v>127</v>
      </c>
      <c r="B47" s="227"/>
      <c r="C47" s="228"/>
      <c r="D47" s="228"/>
      <c r="E47" s="228"/>
      <c r="F47" s="228"/>
      <c r="G47" s="229"/>
    </row>
    <row r="48" spans="1:7" x14ac:dyDescent="0.45">
      <c r="A48" s="132" t="s">
        <v>128</v>
      </c>
      <c r="B48" s="171"/>
      <c r="C48" s="125" t="s">
        <v>16</v>
      </c>
      <c r="D48" s="125" t="s">
        <v>118</v>
      </c>
      <c r="E48" s="126"/>
      <c r="F48" s="125">
        <v>12.8</v>
      </c>
      <c r="G48" s="128">
        <f>E48*F48</f>
        <v>0</v>
      </c>
    </row>
    <row r="49" spans="1:7" ht="49.5" x14ac:dyDescent="0.45">
      <c r="A49" s="129" t="s">
        <v>180</v>
      </c>
      <c r="B49" s="172" t="s">
        <v>249</v>
      </c>
      <c r="C49" s="130" t="s">
        <v>16</v>
      </c>
      <c r="D49" s="130" t="s">
        <v>118</v>
      </c>
      <c r="E49" s="126"/>
      <c r="F49" s="130">
        <v>6.1</v>
      </c>
      <c r="G49" s="131">
        <f>E49*F49</f>
        <v>0</v>
      </c>
    </row>
    <row r="50" spans="1:7" x14ac:dyDescent="0.45">
      <c r="A50" s="18"/>
      <c r="B50" s="18"/>
      <c r="C50" s="18"/>
      <c r="D50" s="18"/>
      <c r="E50" s="18"/>
      <c r="F50" s="18"/>
      <c r="G50" s="42"/>
    </row>
    <row r="51" spans="1:7" ht="25.5" customHeight="1" x14ac:dyDescent="0.45">
      <c r="A51" s="270" t="s">
        <v>129</v>
      </c>
      <c r="B51" s="271"/>
      <c r="C51" s="18"/>
      <c r="D51" s="18"/>
      <c r="E51" s="18"/>
      <c r="F51" s="18"/>
      <c r="G51" s="42"/>
    </row>
    <row r="52" spans="1:7" x14ac:dyDescent="0.45">
      <c r="A52" s="55" t="s">
        <v>59</v>
      </c>
      <c r="B52" s="56"/>
      <c r="C52" s="56"/>
      <c r="D52" s="56"/>
      <c r="E52" s="56"/>
      <c r="F52" s="57"/>
      <c r="G52" s="43">
        <f>SUM(G39:G49)</f>
        <v>0</v>
      </c>
    </row>
    <row r="53" spans="1:7" x14ac:dyDescent="0.45">
      <c r="A53" s="18"/>
      <c r="B53" s="18"/>
      <c r="C53" s="18"/>
      <c r="D53" s="18"/>
      <c r="E53" s="18"/>
      <c r="F53" s="18"/>
      <c r="G53" s="18"/>
    </row>
  </sheetData>
  <sheetProtection algorithmName="SHA-512" hashValue="zj8f5hbfgLhGdtJnfx+UzdY+vZPhBqGmzADVjdnuc5r3wZV4ysSNKmMX1Oq14iC+zVliAzGkROE5Dn7nndivtw==" saltValue="U/EbK3xrTO8cUvVCtPvL4w==" spinCount="100000" sheet="1" objects="1" scenarios="1"/>
  <mergeCells count="2">
    <mergeCell ref="A32:B32"/>
    <mergeCell ref="A51:B51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3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99D61-5E6D-4515-A807-C4CF712C045C}">
  <dimension ref="A1:G59"/>
  <sheetViews>
    <sheetView showGridLines="0" zoomScaleNormal="100" workbookViewId="0">
      <selection activeCell="A2" sqref="A2"/>
    </sheetView>
  </sheetViews>
  <sheetFormatPr defaultRowHeight="14.25" x14ac:dyDescent="0.45"/>
  <cols>
    <col min="1" max="1" width="39.59765625" customWidth="1"/>
    <col min="2" max="2" width="13.3984375" bestFit="1" customWidth="1"/>
    <col min="3" max="3" width="12.3984375" bestFit="1" customWidth="1"/>
    <col min="4" max="4" width="10.1328125" bestFit="1" customWidth="1"/>
    <col min="5" max="5" width="6.73046875" bestFit="1" customWidth="1"/>
    <col min="6" max="6" width="13.3984375" bestFit="1" customWidth="1"/>
    <col min="7" max="7" width="9.1328125" customWidth="1"/>
  </cols>
  <sheetData>
    <row r="1" spans="1:7" ht="25.15" x14ac:dyDescent="0.45">
      <c r="A1" s="17" t="s">
        <v>318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306</v>
      </c>
    </row>
    <row r="5" spans="1:7" ht="37.15" x14ac:dyDescent="0.45">
      <c r="A5" s="122" t="s">
        <v>15</v>
      </c>
      <c r="B5" s="122" t="s">
        <v>11</v>
      </c>
      <c r="C5" s="122" t="s">
        <v>5</v>
      </c>
      <c r="D5" s="122" t="s">
        <v>6</v>
      </c>
      <c r="E5" s="122" t="s">
        <v>9</v>
      </c>
      <c r="F5" s="122" t="s">
        <v>17</v>
      </c>
      <c r="G5" s="122" t="s">
        <v>7</v>
      </c>
    </row>
    <row r="6" spans="1:7" x14ac:dyDescent="0.45">
      <c r="A6" s="243" t="s">
        <v>29</v>
      </c>
      <c r="B6" s="243"/>
      <c r="C6" s="243"/>
      <c r="D6" s="243"/>
      <c r="E6" s="243"/>
      <c r="F6" s="243"/>
      <c r="G6" s="243"/>
    </row>
    <row r="7" spans="1:7" s="3" customFormat="1" x14ac:dyDescent="0.45">
      <c r="A7" s="178" t="s">
        <v>277</v>
      </c>
      <c r="B7" s="181">
        <v>300</v>
      </c>
      <c r="C7" s="159" t="s">
        <v>32</v>
      </c>
      <c r="D7" s="144" t="s">
        <v>14</v>
      </c>
      <c r="E7" s="126"/>
      <c r="F7" s="144">
        <v>0.23</v>
      </c>
      <c r="G7" s="146">
        <f>F7*E7</f>
        <v>0</v>
      </c>
    </row>
    <row r="8" spans="1:7" s="3" customFormat="1" ht="24.75" x14ac:dyDescent="0.45">
      <c r="A8" s="178" t="s">
        <v>278</v>
      </c>
      <c r="B8" s="182"/>
      <c r="C8" s="137" t="s">
        <v>30</v>
      </c>
      <c r="D8" s="130" t="s">
        <v>14</v>
      </c>
      <c r="E8" s="126"/>
      <c r="F8" s="130">
        <v>0.22</v>
      </c>
      <c r="G8" s="131">
        <f t="shared" ref="G8:G17" si="0">F8*E8</f>
        <v>0</v>
      </c>
    </row>
    <row r="9" spans="1:7" s="3" customFormat="1" ht="18" customHeight="1" x14ac:dyDescent="0.45">
      <c r="A9" s="178"/>
      <c r="B9" s="183"/>
      <c r="C9" s="159" t="s">
        <v>31</v>
      </c>
      <c r="D9" s="144" t="s">
        <v>14</v>
      </c>
      <c r="E9" s="126"/>
      <c r="F9" s="188">
        <v>0.2</v>
      </c>
      <c r="G9" s="146">
        <f t="shared" si="0"/>
        <v>0</v>
      </c>
    </row>
    <row r="10" spans="1:7" s="3" customFormat="1" x14ac:dyDescent="0.45">
      <c r="A10" s="176" t="s">
        <v>277</v>
      </c>
      <c r="B10" s="184">
        <v>301</v>
      </c>
      <c r="C10" s="137" t="s">
        <v>32</v>
      </c>
      <c r="D10" s="130" t="s">
        <v>14</v>
      </c>
      <c r="E10" s="126"/>
      <c r="F10" s="130">
        <v>0.49</v>
      </c>
      <c r="G10" s="131">
        <f t="shared" si="0"/>
        <v>0</v>
      </c>
    </row>
    <row r="11" spans="1:7" s="3" customFormat="1" ht="30" customHeight="1" x14ac:dyDescent="0.45">
      <c r="A11" s="92" t="s">
        <v>284</v>
      </c>
      <c r="B11" s="184"/>
      <c r="C11" s="159" t="s">
        <v>30</v>
      </c>
      <c r="D11" s="144" t="s">
        <v>14</v>
      </c>
      <c r="E11" s="126"/>
      <c r="F11" s="144">
        <v>0.55000000000000004</v>
      </c>
      <c r="G11" s="146">
        <f t="shared" si="0"/>
        <v>0</v>
      </c>
    </row>
    <row r="12" spans="1:7" s="3" customFormat="1" x14ac:dyDescent="0.45">
      <c r="A12" s="177"/>
      <c r="B12" s="185"/>
      <c r="C12" s="137" t="s">
        <v>31</v>
      </c>
      <c r="D12" s="130" t="s">
        <v>14</v>
      </c>
      <c r="E12" s="126"/>
      <c r="F12" s="130">
        <v>0.46</v>
      </c>
      <c r="G12" s="131">
        <f t="shared" si="0"/>
        <v>0</v>
      </c>
    </row>
    <row r="13" spans="1:7" s="3" customFormat="1" ht="28.5" customHeight="1" x14ac:dyDescent="0.45">
      <c r="A13" s="54" t="s">
        <v>283</v>
      </c>
      <c r="B13" s="186">
        <v>310</v>
      </c>
      <c r="C13" s="159" t="s">
        <v>16</v>
      </c>
      <c r="D13" s="144" t="s">
        <v>14</v>
      </c>
      <c r="E13" s="126"/>
      <c r="F13" s="144">
        <v>0.18</v>
      </c>
      <c r="G13" s="146">
        <f t="shared" si="0"/>
        <v>0</v>
      </c>
    </row>
    <row r="14" spans="1:7" s="3" customFormat="1" x14ac:dyDescent="0.45">
      <c r="A14" s="176" t="s">
        <v>281</v>
      </c>
      <c r="B14" s="187">
        <v>311</v>
      </c>
      <c r="C14" s="137" t="s">
        <v>35</v>
      </c>
      <c r="D14" s="130" t="s">
        <v>14</v>
      </c>
      <c r="E14" s="126"/>
      <c r="F14" s="130">
        <v>0.54</v>
      </c>
      <c r="G14" s="131">
        <f t="shared" si="0"/>
        <v>0</v>
      </c>
    </row>
    <row r="15" spans="1:7" s="3" customFormat="1" x14ac:dyDescent="0.45">
      <c r="A15" s="92" t="s">
        <v>282</v>
      </c>
      <c r="B15" s="216"/>
      <c r="C15" s="137" t="s">
        <v>31</v>
      </c>
      <c r="D15" s="130" t="s">
        <v>14</v>
      </c>
      <c r="E15" s="126"/>
      <c r="F15" s="130">
        <v>0.44</v>
      </c>
      <c r="G15" s="131">
        <f t="shared" si="0"/>
        <v>0</v>
      </c>
    </row>
    <row r="16" spans="1:7" ht="15" customHeight="1" x14ac:dyDescent="0.45">
      <c r="A16" s="213" t="s">
        <v>279</v>
      </c>
      <c r="B16" s="156">
        <v>312</v>
      </c>
      <c r="C16" s="215" t="s">
        <v>35</v>
      </c>
      <c r="D16" s="144" t="s">
        <v>14</v>
      </c>
      <c r="E16" s="126"/>
      <c r="F16" s="144">
        <v>0.28999999999999998</v>
      </c>
      <c r="G16" s="146">
        <f t="shared" si="0"/>
        <v>0</v>
      </c>
    </row>
    <row r="17" spans="1:7" x14ac:dyDescent="0.45">
      <c r="A17" s="214" t="s">
        <v>280</v>
      </c>
      <c r="B17" s="158"/>
      <c r="C17" s="215" t="s">
        <v>31</v>
      </c>
      <c r="D17" s="144" t="s">
        <v>14</v>
      </c>
      <c r="E17" s="126"/>
      <c r="F17" s="144">
        <v>0.28999999999999998</v>
      </c>
      <c r="G17" s="146">
        <f t="shared" si="0"/>
        <v>0</v>
      </c>
    </row>
    <row r="18" spans="1:7" ht="26.45" customHeight="1" x14ac:dyDescent="0.45">
      <c r="A18" s="60"/>
      <c r="B18" s="60"/>
      <c r="C18" s="60"/>
      <c r="D18" s="60"/>
      <c r="E18" s="60"/>
      <c r="F18" s="60"/>
      <c r="G18" s="60"/>
    </row>
    <row r="19" spans="1:7" x14ac:dyDescent="0.45">
      <c r="A19" s="243" t="s">
        <v>196</v>
      </c>
      <c r="B19" s="243"/>
      <c r="C19" s="243"/>
      <c r="D19" s="243"/>
      <c r="E19" s="243"/>
      <c r="F19" s="243"/>
      <c r="G19" s="243"/>
    </row>
    <row r="20" spans="1:7" ht="50.65" x14ac:dyDescent="0.45">
      <c r="A20" s="189" t="s">
        <v>183</v>
      </c>
      <c r="B20" s="170">
        <v>200</v>
      </c>
      <c r="C20" s="130" t="s">
        <v>16</v>
      </c>
      <c r="D20" s="130" t="s">
        <v>14</v>
      </c>
      <c r="E20" s="126"/>
      <c r="F20" s="130">
        <v>0.24</v>
      </c>
      <c r="G20" s="131">
        <f>F20*E20</f>
        <v>0</v>
      </c>
    </row>
    <row r="21" spans="1:7" ht="50.65" x14ac:dyDescent="0.45">
      <c r="A21" s="190" t="s">
        <v>206</v>
      </c>
      <c r="B21" s="196">
        <v>201</v>
      </c>
      <c r="C21" s="144" t="s">
        <v>16</v>
      </c>
      <c r="D21" s="144" t="s">
        <v>14</v>
      </c>
      <c r="E21" s="126"/>
      <c r="F21" s="188">
        <v>1.6</v>
      </c>
      <c r="G21" s="146">
        <f t="shared" ref="G21:G23" si="1">F21*E21</f>
        <v>0</v>
      </c>
    </row>
    <row r="22" spans="1:7" ht="37.15" x14ac:dyDescent="0.45">
      <c r="A22" s="137" t="s">
        <v>207</v>
      </c>
      <c r="B22" s="170">
        <v>202</v>
      </c>
      <c r="C22" s="130" t="s">
        <v>16</v>
      </c>
      <c r="D22" s="130" t="s">
        <v>14</v>
      </c>
      <c r="E22" s="126"/>
      <c r="F22" s="130">
        <v>1.62</v>
      </c>
      <c r="G22" s="131">
        <f t="shared" si="1"/>
        <v>0</v>
      </c>
    </row>
    <row r="23" spans="1:7" ht="25.9" x14ac:dyDescent="0.45">
      <c r="A23" s="190" t="s">
        <v>208</v>
      </c>
      <c r="B23" s="196">
        <v>210</v>
      </c>
      <c r="C23" s="144" t="s">
        <v>16</v>
      </c>
      <c r="D23" s="144" t="s">
        <v>14</v>
      </c>
      <c r="E23" s="126"/>
      <c r="F23" s="144">
        <v>1.25</v>
      </c>
      <c r="G23" s="146">
        <f t="shared" si="1"/>
        <v>0</v>
      </c>
    </row>
    <row r="24" spans="1:7" ht="26.45" customHeight="1" x14ac:dyDescent="0.45">
      <c r="A24" s="60"/>
      <c r="B24" s="60"/>
      <c r="C24" s="60"/>
      <c r="D24" s="60"/>
      <c r="E24" s="60"/>
      <c r="F24" s="60"/>
      <c r="G24" s="60"/>
    </row>
    <row r="25" spans="1:7" x14ac:dyDescent="0.45">
      <c r="A25" s="243" t="s">
        <v>36</v>
      </c>
      <c r="B25" s="243"/>
      <c r="C25" s="243"/>
      <c r="D25" s="243"/>
      <c r="E25" s="243"/>
      <c r="F25" s="243"/>
      <c r="G25" s="243"/>
    </row>
    <row r="26" spans="1:7" ht="25.9" x14ac:dyDescent="0.45">
      <c r="A26" s="189" t="s">
        <v>184</v>
      </c>
      <c r="B26" s="170">
        <v>801</v>
      </c>
      <c r="C26" s="130" t="s">
        <v>16</v>
      </c>
      <c r="D26" s="130" t="s">
        <v>14</v>
      </c>
      <c r="E26" s="126"/>
      <c r="F26" s="130">
        <v>0.46</v>
      </c>
      <c r="G26" s="131">
        <f t="shared" ref="G26:G28" si="2">F26*E26</f>
        <v>0</v>
      </c>
    </row>
    <row r="27" spans="1:7" ht="25.9" x14ac:dyDescent="0.45">
      <c r="A27" s="190" t="s">
        <v>185</v>
      </c>
      <c r="B27" s="196">
        <v>802</v>
      </c>
      <c r="C27" s="144" t="s">
        <v>16</v>
      </c>
      <c r="D27" s="144" t="s">
        <v>14</v>
      </c>
      <c r="E27" s="126"/>
      <c r="F27" s="144">
        <v>0.48</v>
      </c>
      <c r="G27" s="146">
        <f t="shared" si="2"/>
        <v>0</v>
      </c>
    </row>
    <row r="28" spans="1:7" ht="24.75" x14ac:dyDescent="0.45">
      <c r="A28" s="137" t="s">
        <v>186</v>
      </c>
      <c r="B28" s="170">
        <v>803</v>
      </c>
      <c r="C28" s="130" t="s">
        <v>16</v>
      </c>
      <c r="D28" s="130" t="s">
        <v>14</v>
      </c>
      <c r="E28" s="126"/>
      <c r="F28" s="130">
        <v>0.87</v>
      </c>
      <c r="G28" s="131">
        <f t="shared" si="2"/>
        <v>0</v>
      </c>
    </row>
    <row r="29" spans="1:7" x14ac:dyDescent="0.45">
      <c r="A29" s="18"/>
      <c r="B29" s="18"/>
      <c r="C29" s="18"/>
      <c r="D29" s="18"/>
      <c r="E29" s="18"/>
      <c r="F29" s="18"/>
      <c r="G29" s="18"/>
    </row>
    <row r="30" spans="1:7" x14ac:dyDescent="0.45">
      <c r="A30" s="272" t="s">
        <v>254</v>
      </c>
      <c r="B30" s="273"/>
      <c r="C30" s="18"/>
      <c r="D30" s="18"/>
      <c r="E30" s="18"/>
      <c r="F30" s="18"/>
      <c r="G30" s="42"/>
    </row>
    <row r="31" spans="1:7" x14ac:dyDescent="0.45">
      <c r="A31" s="118" t="s">
        <v>60</v>
      </c>
      <c r="B31" s="119"/>
      <c r="C31" s="119"/>
      <c r="D31" s="119"/>
      <c r="E31" s="119"/>
      <c r="F31" s="120"/>
      <c r="G31" s="160">
        <f>SUM(G7:G17)</f>
        <v>0</v>
      </c>
    </row>
    <row r="32" spans="1:7" x14ac:dyDescent="0.45">
      <c r="A32" s="118" t="s">
        <v>61</v>
      </c>
      <c r="B32" s="119"/>
      <c r="C32" s="119"/>
      <c r="D32" s="119"/>
      <c r="E32" s="119"/>
      <c r="F32" s="120"/>
      <c r="G32" s="160">
        <f>SUM(G20:G23)</f>
        <v>0</v>
      </c>
    </row>
    <row r="33" spans="1:7" x14ac:dyDescent="0.45">
      <c r="A33" s="118" t="s">
        <v>62</v>
      </c>
      <c r="B33" s="119"/>
      <c r="C33" s="119"/>
      <c r="D33" s="119"/>
      <c r="E33" s="119"/>
      <c r="F33" s="120"/>
      <c r="G33" s="160">
        <f>SUM(G26:G28)</f>
        <v>0</v>
      </c>
    </row>
    <row r="34" spans="1:7" x14ac:dyDescent="0.45">
      <c r="A34" s="18"/>
      <c r="B34" s="18"/>
      <c r="C34" s="18"/>
      <c r="D34" s="18"/>
      <c r="E34" s="18"/>
      <c r="F34" s="18"/>
      <c r="G34" s="18"/>
    </row>
    <row r="35" spans="1:7" x14ac:dyDescent="0.45">
      <c r="A35" s="18"/>
      <c r="B35" s="18"/>
      <c r="C35" s="18"/>
      <c r="D35" s="18"/>
      <c r="E35" s="18"/>
      <c r="F35" s="18"/>
      <c r="G35" s="18"/>
    </row>
    <row r="36" spans="1:7" ht="19.899999999999999" x14ac:dyDescent="0.45">
      <c r="A36" s="7" t="s">
        <v>146</v>
      </c>
      <c r="B36" s="7"/>
      <c r="C36" s="7"/>
      <c r="D36" s="7"/>
      <c r="E36" s="7"/>
      <c r="F36" s="7"/>
      <c r="G36" s="7"/>
    </row>
    <row r="37" spans="1:7" x14ac:dyDescent="0.45">
      <c r="A37" s="18"/>
      <c r="B37" s="18"/>
      <c r="C37" s="18"/>
      <c r="D37" s="18"/>
      <c r="E37" s="18"/>
      <c r="F37" s="18"/>
      <c r="G37" s="18"/>
    </row>
    <row r="38" spans="1:7" ht="37.15" x14ac:dyDescent="0.45">
      <c r="A38" s="85" t="s">
        <v>15</v>
      </c>
      <c r="B38" s="85" t="s">
        <v>11</v>
      </c>
      <c r="C38" s="85" t="s">
        <v>5</v>
      </c>
      <c r="D38" s="85" t="s">
        <v>6</v>
      </c>
      <c r="E38" s="85" t="s">
        <v>9</v>
      </c>
      <c r="F38" s="85" t="s">
        <v>17</v>
      </c>
      <c r="G38" s="85" t="s">
        <v>7</v>
      </c>
    </row>
    <row r="39" spans="1:7" x14ac:dyDescent="0.45">
      <c r="A39" s="217" t="s">
        <v>137</v>
      </c>
      <c r="B39" s="219"/>
      <c r="C39" s="219"/>
      <c r="D39" s="219"/>
      <c r="E39" s="219"/>
      <c r="F39" s="219"/>
      <c r="G39" s="220"/>
    </row>
    <row r="40" spans="1:7" ht="61.9" x14ac:dyDescent="0.45">
      <c r="A40" s="136" t="s">
        <v>187</v>
      </c>
      <c r="B40" s="174" t="s">
        <v>249</v>
      </c>
      <c r="C40" s="125" t="s">
        <v>16</v>
      </c>
      <c r="D40" s="125" t="s">
        <v>118</v>
      </c>
      <c r="E40" s="126"/>
      <c r="F40" s="125">
        <v>0.159</v>
      </c>
      <c r="G40" s="191">
        <f>E40*F40</f>
        <v>0</v>
      </c>
    </row>
    <row r="41" spans="1:7" ht="61.9" x14ac:dyDescent="0.45">
      <c r="A41" s="129" t="s">
        <v>188</v>
      </c>
      <c r="B41" s="172" t="s">
        <v>249</v>
      </c>
      <c r="C41" s="130" t="s">
        <v>16</v>
      </c>
      <c r="D41" s="130" t="s">
        <v>118</v>
      </c>
      <c r="E41" s="126"/>
      <c r="F41" s="130">
        <v>0.371</v>
      </c>
      <c r="G41" s="192">
        <f>E41*F41</f>
        <v>0</v>
      </c>
    </row>
    <row r="42" spans="1:7" x14ac:dyDescent="0.45">
      <c r="A42" s="217" t="s">
        <v>136</v>
      </c>
      <c r="B42" s="230"/>
      <c r="C42" s="219"/>
      <c r="D42" s="219"/>
      <c r="E42" s="219"/>
      <c r="F42" s="219"/>
      <c r="G42" s="220"/>
    </row>
    <row r="43" spans="1:7" ht="61.9" x14ac:dyDescent="0.45">
      <c r="A43" s="132" t="s">
        <v>189</v>
      </c>
      <c r="B43" s="173" t="s">
        <v>249</v>
      </c>
      <c r="C43" s="125" t="s">
        <v>16</v>
      </c>
      <c r="D43" s="125" t="s">
        <v>118</v>
      </c>
      <c r="E43" s="126"/>
      <c r="F43" s="125">
        <v>0.11</v>
      </c>
      <c r="G43" s="191">
        <f>E43*F43</f>
        <v>0</v>
      </c>
    </row>
    <row r="44" spans="1:7" ht="49.5" x14ac:dyDescent="0.45">
      <c r="A44" s="129" t="s">
        <v>190</v>
      </c>
      <c r="B44" s="172" t="s">
        <v>249</v>
      </c>
      <c r="C44" s="130" t="s">
        <v>16</v>
      </c>
      <c r="D44" s="130" t="s">
        <v>118</v>
      </c>
      <c r="E44" s="126"/>
      <c r="F44" s="130">
        <v>0.41099999999999998</v>
      </c>
      <c r="G44" s="192">
        <f>E44*F44</f>
        <v>0</v>
      </c>
    </row>
    <row r="45" spans="1:7" x14ac:dyDescent="0.45">
      <c r="A45" s="132" t="s">
        <v>138</v>
      </c>
      <c r="B45" s="173" t="s">
        <v>249</v>
      </c>
      <c r="C45" s="125" t="s">
        <v>16</v>
      </c>
      <c r="D45" s="125" t="s">
        <v>118</v>
      </c>
      <c r="E45" s="126"/>
      <c r="F45" s="125">
        <v>0.33200000000000002</v>
      </c>
      <c r="G45" s="191">
        <f>E45*F45</f>
        <v>0</v>
      </c>
    </row>
    <row r="46" spans="1:7" x14ac:dyDescent="0.45">
      <c r="A46" s="194"/>
      <c r="B46" s="197"/>
      <c r="C46" s="40"/>
      <c r="D46" s="40"/>
      <c r="E46" s="40"/>
      <c r="F46" s="40"/>
      <c r="G46" s="195"/>
    </row>
    <row r="47" spans="1:7" x14ac:dyDescent="0.45">
      <c r="A47" s="226" t="s">
        <v>135</v>
      </c>
      <c r="B47" s="227"/>
      <c r="C47" s="228"/>
      <c r="D47" s="228"/>
      <c r="E47" s="228"/>
      <c r="F47" s="228"/>
      <c r="G47" s="231"/>
    </row>
    <row r="48" spans="1:7" ht="38.25" x14ac:dyDescent="0.45">
      <c r="A48" s="193" t="s">
        <v>191</v>
      </c>
      <c r="B48" s="173" t="s">
        <v>249</v>
      </c>
      <c r="C48" s="125" t="s">
        <v>16</v>
      </c>
      <c r="D48" s="125" t="s">
        <v>118</v>
      </c>
      <c r="E48" s="126"/>
      <c r="F48" s="125">
        <v>0.28999999999999998</v>
      </c>
      <c r="G48" s="191">
        <f>E48*F48</f>
        <v>0</v>
      </c>
    </row>
    <row r="49" spans="1:7" ht="38.25" x14ac:dyDescent="0.45">
      <c r="A49" s="189" t="s">
        <v>192</v>
      </c>
      <c r="B49" s="172" t="s">
        <v>249</v>
      </c>
      <c r="C49" s="130" t="s">
        <v>16</v>
      </c>
      <c r="D49" s="130" t="s">
        <v>118</v>
      </c>
      <c r="E49" s="126"/>
      <c r="F49" s="130">
        <v>1.165</v>
      </c>
      <c r="G49" s="192">
        <f t="shared" ref="G49:G50" si="3">E49*F49</f>
        <v>0</v>
      </c>
    </row>
    <row r="50" spans="1:7" ht="25.9" x14ac:dyDescent="0.45">
      <c r="A50" s="193" t="s">
        <v>193</v>
      </c>
      <c r="B50" s="173" t="s">
        <v>249</v>
      </c>
      <c r="C50" s="125" t="s">
        <v>16</v>
      </c>
      <c r="D50" s="125" t="s">
        <v>118</v>
      </c>
      <c r="E50" s="126"/>
      <c r="F50" s="125">
        <v>1.5129999999999999</v>
      </c>
      <c r="G50" s="191">
        <f t="shared" si="3"/>
        <v>0</v>
      </c>
    </row>
    <row r="51" spans="1:7" x14ac:dyDescent="0.45">
      <c r="A51" s="226" t="s">
        <v>134</v>
      </c>
      <c r="B51" s="227"/>
      <c r="C51" s="228"/>
      <c r="D51" s="228"/>
      <c r="E51" s="228"/>
      <c r="F51" s="228"/>
      <c r="G51" s="231"/>
    </row>
    <row r="52" spans="1:7" ht="37.15" x14ac:dyDescent="0.45">
      <c r="A52" s="129" t="s">
        <v>194</v>
      </c>
      <c r="B52" s="172" t="s">
        <v>249</v>
      </c>
      <c r="C52" s="130" t="s">
        <v>16</v>
      </c>
      <c r="D52" s="130" t="s">
        <v>118</v>
      </c>
      <c r="E52" s="126"/>
      <c r="F52" s="130">
        <v>0.88400000000000001</v>
      </c>
      <c r="G52" s="192">
        <f>E52*F52</f>
        <v>0</v>
      </c>
    </row>
    <row r="53" spans="1:7" x14ac:dyDescent="0.45">
      <c r="A53" s="194"/>
      <c r="B53" s="197"/>
      <c r="C53" s="40"/>
      <c r="D53" s="40"/>
      <c r="E53" s="40"/>
      <c r="F53" s="40"/>
      <c r="G53" s="195"/>
    </row>
    <row r="54" spans="1:7" x14ac:dyDescent="0.45">
      <c r="A54" s="226" t="s">
        <v>133</v>
      </c>
      <c r="B54" s="227"/>
      <c r="C54" s="228"/>
      <c r="D54" s="228"/>
      <c r="E54" s="228"/>
      <c r="F54" s="228"/>
      <c r="G54" s="231"/>
    </row>
    <row r="55" spans="1:7" x14ac:dyDescent="0.45">
      <c r="A55" s="125" t="s">
        <v>195</v>
      </c>
      <c r="B55" s="173" t="s">
        <v>249</v>
      </c>
      <c r="C55" s="125" t="s">
        <v>16</v>
      </c>
      <c r="D55" s="125" t="s">
        <v>118</v>
      </c>
      <c r="E55" s="126"/>
      <c r="F55" s="125">
        <v>0.5</v>
      </c>
      <c r="G55" s="191">
        <f>E55*F55</f>
        <v>0</v>
      </c>
    </row>
    <row r="56" spans="1:7" x14ac:dyDescent="0.45">
      <c r="A56" s="129" t="s">
        <v>139</v>
      </c>
      <c r="B56" s="172" t="s">
        <v>249</v>
      </c>
      <c r="C56" s="130" t="s">
        <v>16</v>
      </c>
      <c r="D56" s="130" t="s">
        <v>118</v>
      </c>
      <c r="E56" s="126"/>
      <c r="F56" s="130">
        <v>0.39</v>
      </c>
      <c r="G56" s="192">
        <f>E56*F56</f>
        <v>0</v>
      </c>
    </row>
    <row r="57" spans="1:7" x14ac:dyDescent="0.45">
      <c r="A57" s="18"/>
      <c r="B57" s="198"/>
      <c r="C57" s="18"/>
      <c r="D57" s="18"/>
      <c r="E57" s="18"/>
      <c r="F57" s="18"/>
      <c r="G57" s="18"/>
    </row>
    <row r="58" spans="1:7" x14ac:dyDescent="0.45">
      <c r="A58" s="270" t="s">
        <v>131</v>
      </c>
      <c r="B58" s="271"/>
      <c r="C58" s="18"/>
      <c r="D58" s="18"/>
      <c r="E58" s="18"/>
      <c r="F58" s="18"/>
      <c r="G58" s="26"/>
    </row>
    <row r="59" spans="1:7" x14ac:dyDescent="0.45">
      <c r="A59" s="55" t="s">
        <v>141</v>
      </c>
      <c r="B59" s="56"/>
      <c r="C59" s="56"/>
      <c r="D59" s="56"/>
      <c r="E59" s="56"/>
      <c r="F59" s="57"/>
      <c r="G59" s="43">
        <f>SUM(G40:G56)</f>
        <v>0</v>
      </c>
    </row>
  </sheetData>
  <sheetProtection algorithmName="SHA-512" hashValue="bczzBjIkdpgogPv3cqqN/4e2lrwZl8AGGP3ZHbd9ZG6D5cJzdVWPAw+CJf1RN7PjNcg6/3TCys5qSQJYawgmFg==" saltValue="FzK7QaZkTPS9N0/7y4tUbA==" spinCount="100000" sheet="1" objects="1" scenarios="1"/>
  <mergeCells count="2">
    <mergeCell ref="A58:B58"/>
    <mergeCell ref="A30:B30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3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F763C-1EE5-4382-9FB0-E843AFEDC201}">
  <dimension ref="A1:G35"/>
  <sheetViews>
    <sheetView showGridLines="0" zoomScaleNormal="100" workbookViewId="0">
      <selection activeCell="A2" sqref="A2"/>
    </sheetView>
  </sheetViews>
  <sheetFormatPr defaultRowHeight="14.25" x14ac:dyDescent="0.45"/>
  <cols>
    <col min="1" max="1" width="36.1328125" customWidth="1"/>
    <col min="2" max="2" width="13.73046875" customWidth="1"/>
    <col min="3" max="3" width="10.59765625" customWidth="1"/>
    <col min="4" max="4" width="11" customWidth="1"/>
    <col min="5" max="5" width="6.86328125" bestFit="1" customWidth="1"/>
    <col min="6" max="6" width="18.3984375" customWidth="1"/>
    <col min="7" max="7" width="9.86328125" bestFit="1" customWidth="1"/>
  </cols>
  <sheetData>
    <row r="1" spans="1:7" ht="25.15" x14ac:dyDescent="0.45">
      <c r="A1" s="17" t="s">
        <v>319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304</v>
      </c>
    </row>
    <row r="5" spans="1:7" ht="37.15" x14ac:dyDescent="0.45">
      <c r="A5" s="84" t="s">
        <v>15</v>
      </c>
      <c r="B5" s="84" t="s">
        <v>11</v>
      </c>
      <c r="C5" s="84" t="s">
        <v>5</v>
      </c>
      <c r="D5" s="84" t="s">
        <v>6</v>
      </c>
      <c r="E5" s="84" t="s">
        <v>9</v>
      </c>
      <c r="F5" s="84" t="s">
        <v>17</v>
      </c>
      <c r="G5" s="84" t="s">
        <v>7</v>
      </c>
    </row>
    <row r="6" spans="1:7" x14ac:dyDescent="0.45">
      <c r="A6" s="243" t="s">
        <v>34</v>
      </c>
      <c r="B6" s="243"/>
      <c r="C6" s="243"/>
      <c r="D6" s="243"/>
      <c r="E6" s="243"/>
      <c r="F6" s="243"/>
      <c r="G6" s="243"/>
    </row>
    <row r="7" spans="1:7" ht="93" customHeight="1" x14ac:dyDescent="0.45">
      <c r="A7" s="199" t="s">
        <v>197</v>
      </c>
      <c r="B7" s="203">
        <v>550</v>
      </c>
      <c r="C7" s="200" t="s">
        <v>16</v>
      </c>
      <c r="D7" s="200" t="s">
        <v>14</v>
      </c>
      <c r="E7" s="201"/>
      <c r="F7" s="200">
        <v>9.9</v>
      </c>
      <c r="G7" s="202">
        <f>F7*E7</f>
        <v>0</v>
      </c>
    </row>
    <row r="8" spans="1:7" s="2" customFormat="1" ht="45.6" customHeight="1" x14ac:dyDescent="0.45">
      <c r="A8" s="137" t="s">
        <v>198</v>
      </c>
      <c r="B8" s="170">
        <v>551</v>
      </c>
      <c r="C8" s="130" t="s">
        <v>16</v>
      </c>
      <c r="D8" s="130" t="s">
        <v>14</v>
      </c>
      <c r="E8" s="126"/>
      <c r="F8" s="130">
        <v>0.9</v>
      </c>
      <c r="G8" s="131">
        <f>F8*E8</f>
        <v>0</v>
      </c>
    </row>
    <row r="9" spans="1:7" ht="26.45" customHeight="1" x14ac:dyDescent="0.45">
      <c r="A9" s="190" t="s">
        <v>199</v>
      </c>
      <c r="B9" s="196">
        <v>552</v>
      </c>
      <c r="C9" s="144" t="s">
        <v>16</v>
      </c>
      <c r="D9" s="144" t="s">
        <v>14</v>
      </c>
      <c r="E9" s="126"/>
      <c r="F9" s="144">
        <v>7.2</v>
      </c>
      <c r="G9" s="146">
        <f>F9*E9</f>
        <v>0</v>
      </c>
    </row>
    <row r="10" spans="1:7" ht="26.45" customHeight="1" x14ac:dyDescent="0.45">
      <c r="A10" s="60"/>
      <c r="B10" s="60"/>
      <c r="C10" s="60"/>
      <c r="D10" s="60"/>
      <c r="E10" s="60"/>
      <c r="F10" s="60"/>
      <c r="G10" s="60"/>
    </row>
    <row r="11" spans="1:7" x14ac:dyDescent="0.45">
      <c r="A11" s="243" t="s">
        <v>33</v>
      </c>
      <c r="B11" s="243"/>
      <c r="C11" s="243"/>
      <c r="D11" s="243"/>
      <c r="E11" s="243"/>
      <c r="F11" s="243"/>
      <c r="G11" s="243"/>
    </row>
    <row r="12" spans="1:7" ht="50.65" x14ac:dyDescent="0.45">
      <c r="A12" s="189" t="s">
        <v>200</v>
      </c>
      <c r="B12" s="170">
        <v>600</v>
      </c>
      <c r="C12" s="130" t="s">
        <v>16</v>
      </c>
      <c r="D12" s="130" t="s">
        <v>14</v>
      </c>
      <c r="E12" s="126"/>
      <c r="F12" s="130">
        <v>9.4</v>
      </c>
      <c r="G12" s="131">
        <f>F12*E12</f>
        <v>0</v>
      </c>
    </row>
    <row r="13" spans="1:7" ht="25.9" x14ac:dyDescent="0.45">
      <c r="A13" s="190" t="s">
        <v>201</v>
      </c>
      <c r="B13" s="196">
        <v>601</v>
      </c>
      <c r="C13" s="144" t="s">
        <v>16</v>
      </c>
      <c r="D13" s="144" t="s">
        <v>14</v>
      </c>
      <c r="E13" s="126"/>
      <c r="F13" s="144">
        <v>0.6</v>
      </c>
      <c r="G13" s="146">
        <f>F13*E13</f>
        <v>0</v>
      </c>
    </row>
    <row r="14" spans="1:7" ht="24.75" x14ac:dyDescent="0.45">
      <c r="A14" s="137" t="s">
        <v>18</v>
      </c>
      <c r="B14" s="170">
        <v>602</v>
      </c>
      <c r="C14" s="130" t="s">
        <v>16</v>
      </c>
      <c r="D14" s="130" t="s">
        <v>14</v>
      </c>
      <c r="E14" s="126"/>
      <c r="F14" s="130">
        <v>4.7</v>
      </c>
      <c r="G14" s="131">
        <f>F14*E14</f>
        <v>0</v>
      </c>
    </row>
    <row r="15" spans="1:7" x14ac:dyDescent="0.45">
      <c r="A15" s="18"/>
      <c r="B15" s="18"/>
      <c r="C15" s="18"/>
      <c r="D15" s="18"/>
      <c r="E15" s="18"/>
      <c r="F15" s="18"/>
      <c r="G15" s="18"/>
    </row>
    <row r="16" spans="1:7" ht="15" customHeight="1" x14ac:dyDescent="0.45">
      <c r="A16" s="272" t="s">
        <v>142</v>
      </c>
      <c r="B16" s="273"/>
      <c r="C16" s="18"/>
      <c r="D16" s="18"/>
      <c r="E16" s="18"/>
      <c r="F16" s="18"/>
      <c r="G16" s="42"/>
    </row>
    <row r="17" spans="1:7" x14ac:dyDescent="0.45">
      <c r="A17" s="118" t="s">
        <v>64</v>
      </c>
      <c r="B17" s="119"/>
      <c r="C17" s="119"/>
      <c r="D17" s="119"/>
      <c r="E17" s="119"/>
      <c r="F17" s="120"/>
      <c r="G17" s="161">
        <f>SUM(G7:G9)</f>
        <v>0</v>
      </c>
    </row>
    <row r="18" spans="1:7" x14ac:dyDescent="0.45">
      <c r="A18" s="118" t="s">
        <v>63</v>
      </c>
      <c r="B18" s="119"/>
      <c r="C18" s="119"/>
      <c r="D18" s="119"/>
      <c r="E18" s="119"/>
      <c r="F18" s="120"/>
      <c r="G18" s="161">
        <f>SUM(G12:G14)</f>
        <v>0</v>
      </c>
    </row>
    <row r="19" spans="1:7" x14ac:dyDescent="0.45">
      <c r="A19" s="18"/>
      <c r="B19" s="18"/>
      <c r="C19" s="18"/>
      <c r="D19" s="18"/>
      <c r="E19" s="18"/>
      <c r="F19" s="18"/>
      <c r="G19" s="18"/>
    </row>
    <row r="20" spans="1:7" ht="19.899999999999999" x14ac:dyDescent="0.45">
      <c r="A20" s="7" t="s">
        <v>209</v>
      </c>
      <c r="B20" s="7"/>
      <c r="C20" s="7"/>
      <c r="D20" s="7"/>
      <c r="E20" s="7"/>
      <c r="F20" s="7"/>
      <c r="G20" s="7"/>
    </row>
    <row r="21" spans="1:7" x14ac:dyDescent="0.45">
      <c r="A21" s="18"/>
      <c r="B21" s="18"/>
      <c r="C21" s="18"/>
      <c r="D21" s="18"/>
      <c r="E21" s="18"/>
      <c r="F21" s="18"/>
      <c r="G21" s="18"/>
    </row>
    <row r="22" spans="1:7" ht="37.15" x14ac:dyDescent="0.45">
      <c r="A22" s="85" t="s">
        <v>15</v>
      </c>
      <c r="B22" s="85" t="s">
        <v>11</v>
      </c>
      <c r="C22" s="85" t="s">
        <v>5</v>
      </c>
      <c r="D22" s="85" t="s">
        <v>6</v>
      </c>
      <c r="E22" s="85" t="s">
        <v>9</v>
      </c>
      <c r="F22" s="85" t="s">
        <v>17</v>
      </c>
      <c r="G22" s="85" t="s">
        <v>7</v>
      </c>
    </row>
    <row r="23" spans="1:7" x14ac:dyDescent="0.45">
      <c r="A23" s="217" t="s">
        <v>34</v>
      </c>
      <c r="B23" s="219"/>
      <c r="C23" s="219"/>
      <c r="D23" s="219"/>
      <c r="E23" s="219"/>
      <c r="F23" s="219"/>
      <c r="G23" s="220"/>
    </row>
    <row r="24" spans="1:7" ht="99" x14ac:dyDescent="0.45">
      <c r="A24" s="136" t="s">
        <v>202</v>
      </c>
      <c r="B24" s="162" t="s">
        <v>249</v>
      </c>
      <c r="C24" s="125" t="s">
        <v>16</v>
      </c>
      <c r="D24" s="125" t="s">
        <v>118</v>
      </c>
      <c r="E24" s="126"/>
      <c r="F24" s="125">
        <v>9.9</v>
      </c>
      <c r="G24" s="128">
        <f>E24*F24</f>
        <v>0</v>
      </c>
    </row>
    <row r="25" spans="1:7" ht="37.15" x14ac:dyDescent="0.45">
      <c r="A25" s="129" t="s">
        <v>203</v>
      </c>
      <c r="B25" s="133" t="s">
        <v>249</v>
      </c>
      <c r="C25" s="130" t="s">
        <v>16</v>
      </c>
      <c r="D25" s="130" t="s">
        <v>118</v>
      </c>
      <c r="E25" s="126"/>
      <c r="F25" s="130">
        <v>0.9</v>
      </c>
      <c r="G25" s="131">
        <f>E25*F25</f>
        <v>0</v>
      </c>
    </row>
    <row r="26" spans="1:7" ht="37.15" x14ac:dyDescent="0.45">
      <c r="A26" s="132" t="s">
        <v>204</v>
      </c>
      <c r="B26" s="135" t="s">
        <v>249</v>
      </c>
      <c r="C26" s="125" t="s">
        <v>16</v>
      </c>
      <c r="D26" s="125" t="s">
        <v>118</v>
      </c>
      <c r="E26" s="126"/>
      <c r="F26" s="125">
        <v>7.2</v>
      </c>
      <c r="G26" s="128">
        <f>E26*F26</f>
        <v>0</v>
      </c>
    </row>
    <row r="27" spans="1:7" x14ac:dyDescent="0.45">
      <c r="A27" s="194"/>
      <c r="B27" s="40"/>
      <c r="C27" s="40"/>
      <c r="D27" s="40"/>
      <c r="E27" s="40"/>
      <c r="F27" s="40"/>
      <c r="G27" s="195"/>
    </row>
    <row r="28" spans="1:7" x14ac:dyDescent="0.45">
      <c r="A28" s="217" t="s">
        <v>33</v>
      </c>
      <c r="B28" s="219"/>
      <c r="C28" s="219"/>
      <c r="D28" s="219"/>
      <c r="E28" s="219"/>
      <c r="F28" s="219"/>
      <c r="G28" s="220"/>
    </row>
    <row r="29" spans="1:7" ht="50.65" x14ac:dyDescent="0.45">
      <c r="A29" s="193" t="s">
        <v>200</v>
      </c>
      <c r="B29" s="135" t="s">
        <v>249</v>
      </c>
      <c r="C29" s="125" t="s">
        <v>16</v>
      </c>
      <c r="D29" s="125" t="s">
        <v>118</v>
      </c>
      <c r="E29" s="204"/>
      <c r="F29" s="125">
        <v>8.9</v>
      </c>
      <c r="G29" s="128">
        <f>E29*F29</f>
        <v>0</v>
      </c>
    </row>
    <row r="30" spans="1:7" ht="25.9" x14ac:dyDescent="0.45">
      <c r="A30" s="189" t="s">
        <v>201</v>
      </c>
      <c r="B30" s="133" t="s">
        <v>249</v>
      </c>
      <c r="C30" s="130" t="s">
        <v>16</v>
      </c>
      <c r="D30" s="130" t="s">
        <v>118</v>
      </c>
      <c r="E30" s="204"/>
      <c r="F30" s="130">
        <v>0.6</v>
      </c>
      <c r="G30" s="131">
        <f t="shared" ref="G30:G31" si="0">E30*F30</f>
        <v>0</v>
      </c>
    </row>
    <row r="31" spans="1:7" ht="25.9" x14ac:dyDescent="0.45">
      <c r="A31" s="193" t="s">
        <v>205</v>
      </c>
      <c r="B31" s="135" t="s">
        <v>249</v>
      </c>
      <c r="C31" s="125" t="s">
        <v>16</v>
      </c>
      <c r="D31" s="125" t="s">
        <v>118</v>
      </c>
      <c r="E31" s="204"/>
      <c r="F31" s="125">
        <v>4.7</v>
      </c>
      <c r="G31" s="128">
        <f t="shared" si="0"/>
        <v>0</v>
      </c>
    </row>
    <row r="32" spans="1:7" x14ac:dyDescent="0.45">
      <c r="A32" s="18"/>
      <c r="B32" s="18"/>
      <c r="C32" s="18"/>
      <c r="D32" s="18"/>
      <c r="E32" s="18"/>
      <c r="F32" s="18"/>
      <c r="G32" s="18"/>
    </row>
    <row r="33" spans="1:7" x14ac:dyDescent="0.45">
      <c r="A33" s="270" t="s">
        <v>143</v>
      </c>
      <c r="B33" s="271"/>
      <c r="C33" s="18"/>
      <c r="D33" s="18"/>
      <c r="E33" s="18"/>
      <c r="F33" s="18"/>
      <c r="G33" s="42"/>
    </row>
    <row r="34" spans="1:7" x14ac:dyDescent="0.45">
      <c r="A34" s="55" t="s">
        <v>144</v>
      </c>
      <c r="B34" s="56"/>
      <c r="C34" s="56"/>
      <c r="D34" s="56"/>
      <c r="E34" s="56"/>
      <c r="F34" s="57"/>
      <c r="G34" s="43">
        <f>SUM(G24:G26)</f>
        <v>0</v>
      </c>
    </row>
    <row r="35" spans="1:7" x14ac:dyDescent="0.45">
      <c r="A35" s="55" t="s">
        <v>145</v>
      </c>
      <c r="B35" s="56"/>
      <c r="C35" s="56"/>
      <c r="D35" s="56"/>
      <c r="E35" s="56"/>
      <c r="F35" s="57"/>
      <c r="G35" s="43">
        <f>SUM(G29:G31)</f>
        <v>0</v>
      </c>
    </row>
  </sheetData>
  <sheetProtection algorithmName="SHA-512" hashValue="fsLYRyNi/x+m83o/mPZyjGwlIRsap8AyGMmbUK5UzFTHaWAkkkMEdL9r4fouP924HRa1Ty2jd3rO8kB4B9tAiw==" saltValue="dnPHqAKoHM6TRcC/Uuqu5A==" spinCount="100000" sheet="1" objects="1" scenarios="1"/>
  <mergeCells count="2">
    <mergeCell ref="A33:B33"/>
    <mergeCell ref="A16:B16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1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8F8B-7118-49CD-B4C3-5D675E29030E}">
  <dimension ref="A1:G62"/>
  <sheetViews>
    <sheetView showGridLines="0" zoomScaleNormal="100" workbookViewId="0">
      <selection activeCell="M12" sqref="M12"/>
    </sheetView>
  </sheetViews>
  <sheetFormatPr defaultRowHeight="14.25" x14ac:dyDescent="0.45"/>
  <cols>
    <col min="1" max="1" width="36.1328125" customWidth="1"/>
    <col min="2" max="2" width="13.59765625" customWidth="1"/>
    <col min="3" max="3" width="10.59765625" customWidth="1"/>
    <col min="4" max="4" width="10.73046875" customWidth="1"/>
    <col min="5" max="5" width="6.73046875" bestFit="1" customWidth="1"/>
    <col min="6" max="6" width="18.3984375" customWidth="1"/>
    <col min="7" max="7" width="8.265625" customWidth="1"/>
  </cols>
  <sheetData>
    <row r="1" spans="1:7" ht="25.15" x14ac:dyDescent="0.45">
      <c r="A1" s="17" t="s">
        <v>320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305</v>
      </c>
      <c r="B3" s="7"/>
      <c r="C3" s="7"/>
      <c r="D3" s="7"/>
      <c r="E3" s="7"/>
      <c r="F3" s="7"/>
      <c r="G3" s="7"/>
    </row>
    <row r="5" spans="1:7" ht="37.15" x14ac:dyDescent="0.45">
      <c r="A5" s="84" t="s">
        <v>15</v>
      </c>
      <c r="B5" s="84" t="s">
        <v>11</v>
      </c>
      <c r="C5" s="84" t="s">
        <v>5</v>
      </c>
      <c r="D5" s="84" t="s">
        <v>6</v>
      </c>
      <c r="E5" s="84" t="s">
        <v>9</v>
      </c>
      <c r="F5" s="84" t="s">
        <v>17</v>
      </c>
      <c r="G5" s="84" t="s">
        <v>7</v>
      </c>
    </row>
    <row r="6" spans="1:7" x14ac:dyDescent="0.45">
      <c r="A6" s="246" t="s">
        <v>19</v>
      </c>
      <c r="B6" s="247"/>
      <c r="C6" s="247"/>
      <c r="D6" s="247"/>
      <c r="E6" s="247"/>
      <c r="F6" s="247"/>
      <c r="G6" s="248"/>
    </row>
    <row r="7" spans="1:7" ht="37.15" x14ac:dyDescent="0.45">
      <c r="A7" s="180" t="s">
        <v>210</v>
      </c>
      <c r="B7" s="203">
        <v>941</v>
      </c>
      <c r="C7" s="200" t="s">
        <v>16</v>
      </c>
      <c r="D7" s="200" t="s">
        <v>14</v>
      </c>
      <c r="E7" s="201"/>
      <c r="F7" s="200">
        <v>27.3</v>
      </c>
      <c r="G7" s="202">
        <f>F7*E7</f>
        <v>0</v>
      </c>
    </row>
    <row r="8" spans="1:7" s="2" customFormat="1" ht="37.15" x14ac:dyDescent="0.3">
      <c r="A8" s="189" t="s">
        <v>211</v>
      </c>
      <c r="B8" s="170">
        <v>943</v>
      </c>
      <c r="C8" s="130" t="s">
        <v>16</v>
      </c>
      <c r="D8" s="130" t="s">
        <v>14</v>
      </c>
      <c r="E8" s="201"/>
      <c r="F8" s="130">
        <v>58.8</v>
      </c>
      <c r="G8" s="131">
        <f>F8*E8</f>
        <v>0</v>
      </c>
    </row>
    <row r="9" spans="1:7" ht="26.45" customHeight="1" x14ac:dyDescent="0.45">
      <c r="A9" s="205" t="s">
        <v>212</v>
      </c>
      <c r="B9" s="196">
        <v>961</v>
      </c>
      <c r="C9" s="144" t="s">
        <v>16</v>
      </c>
      <c r="D9" s="144" t="s">
        <v>14</v>
      </c>
      <c r="E9" s="201"/>
      <c r="F9" s="145">
        <v>16</v>
      </c>
      <c r="G9" s="146">
        <f>F9*E9</f>
        <v>0</v>
      </c>
    </row>
    <row r="10" spans="1:7" ht="26.45" customHeight="1" x14ac:dyDescent="0.45">
      <c r="A10" s="60"/>
      <c r="B10" s="60"/>
      <c r="C10" s="60"/>
      <c r="D10" s="60"/>
      <c r="E10" s="60"/>
      <c r="F10" s="60"/>
      <c r="G10" s="60"/>
    </row>
    <row r="11" spans="1:7" x14ac:dyDescent="0.45">
      <c r="A11" s="246" t="s">
        <v>20</v>
      </c>
      <c r="B11" s="247"/>
      <c r="C11" s="247"/>
      <c r="D11" s="247"/>
      <c r="E11" s="247"/>
      <c r="F11" s="247"/>
      <c r="G11" s="248"/>
    </row>
    <row r="12" spans="1:7" ht="38.25" x14ac:dyDescent="0.45">
      <c r="A12" s="249" t="s">
        <v>213</v>
      </c>
      <c r="B12" s="203">
        <v>971</v>
      </c>
      <c r="C12" s="200" t="s">
        <v>16</v>
      </c>
      <c r="D12" s="200" t="s">
        <v>14</v>
      </c>
      <c r="E12" s="201"/>
      <c r="F12" s="200">
        <v>18.600000000000001</v>
      </c>
      <c r="G12" s="202">
        <f>F12*E12</f>
        <v>0</v>
      </c>
    </row>
    <row r="13" spans="1:7" ht="38.25" x14ac:dyDescent="0.45">
      <c r="A13" s="189" t="s">
        <v>214</v>
      </c>
      <c r="B13" s="170">
        <v>973</v>
      </c>
      <c r="C13" s="130" t="s">
        <v>16</v>
      </c>
      <c r="D13" s="130" t="s">
        <v>14</v>
      </c>
      <c r="E13" s="201"/>
      <c r="F13" s="130">
        <v>8.6</v>
      </c>
      <c r="G13" s="131">
        <f>F13*E13</f>
        <v>0</v>
      </c>
    </row>
    <row r="14" spans="1:7" ht="38.25" x14ac:dyDescent="0.45">
      <c r="A14" s="190" t="s">
        <v>215</v>
      </c>
      <c r="B14" s="196">
        <v>974</v>
      </c>
      <c r="C14" s="144" t="s">
        <v>16</v>
      </c>
      <c r="D14" s="144" t="s">
        <v>14</v>
      </c>
      <c r="E14" s="201"/>
      <c r="F14" s="144">
        <v>21.4</v>
      </c>
      <c r="G14" s="146">
        <f>F14*E14</f>
        <v>0</v>
      </c>
    </row>
    <row r="15" spans="1:7" ht="26.45" customHeight="1" x14ac:dyDescent="0.45">
      <c r="A15" s="60"/>
      <c r="B15" s="60"/>
      <c r="C15" s="60"/>
      <c r="D15" s="60"/>
      <c r="E15" s="60"/>
      <c r="F15" s="60"/>
      <c r="G15" s="60"/>
    </row>
    <row r="16" spans="1:7" x14ac:dyDescent="0.45">
      <c r="A16" s="246" t="s">
        <v>21</v>
      </c>
      <c r="B16" s="247"/>
      <c r="C16" s="247"/>
      <c r="D16" s="247"/>
      <c r="E16" s="247"/>
      <c r="F16" s="247"/>
      <c r="G16" s="248"/>
    </row>
    <row r="17" spans="1:7" s="3" customFormat="1" ht="42.75" customHeight="1" x14ac:dyDescent="0.45">
      <c r="A17" s="180" t="s">
        <v>216</v>
      </c>
      <c r="B17" s="203">
        <v>981</v>
      </c>
      <c r="C17" s="200" t="s">
        <v>16</v>
      </c>
      <c r="D17" s="200" t="s">
        <v>14</v>
      </c>
      <c r="E17" s="201"/>
      <c r="F17" s="200">
        <v>11.8</v>
      </c>
      <c r="G17" s="202">
        <f>F17*E17</f>
        <v>0</v>
      </c>
    </row>
    <row r="18" spans="1:7" s="3" customFormat="1" ht="37.15" x14ac:dyDescent="0.45">
      <c r="A18" s="137" t="s">
        <v>217</v>
      </c>
      <c r="B18" s="170">
        <v>982</v>
      </c>
      <c r="C18" s="130" t="s">
        <v>16</v>
      </c>
      <c r="D18" s="130" t="s">
        <v>14</v>
      </c>
      <c r="E18" s="201"/>
      <c r="F18" s="130">
        <v>9.6999999999999993</v>
      </c>
      <c r="G18" s="131">
        <f>F18*E18</f>
        <v>0</v>
      </c>
    </row>
    <row r="19" spans="1:7" ht="26.45" customHeight="1" x14ac:dyDescent="0.45">
      <c r="A19" s="60"/>
      <c r="B19" s="60"/>
      <c r="C19" s="60"/>
      <c r="D19" s="60"/>
      <c r="E19" s="60"/>
      <c r="F19" s="60"/>
      <c r="G19" s="60"/>
    </row>
    <row r="20" spans="1:7" x14ac:dyDescent="0.45">
      <c r="A20" s="246" t="s">
        <v>22</v>
      </c>
      <c r="B20" s="247"/>
      <c r="C20" s="247"/>
      <c r="D20" s="247"/>
      <c r="E20" s="247"/>
      <c r="F20" s="247"/>
      <c r="G20" s="248"/>
    </row>
    <row r="21" spans="1:7" s="3" customFormat="1" ht="99" x14ac:dyDescent="0.45">
      <c r="A21" s="180" t="s">
        <v>218</v>
      </c>
      <c r="B21" s="203">
        <v>991</v>
      </c>
      <c r="C21" s="200" t="s">
        <v>16</v>
      </c>
      <c r="D21" s="200" t="s">
        <v>14</v>
      </c>
      <c r="E21" s="201"/>
      <c r="F21" s="200">
        <v>76.5</v>
      </c>
      <c r="G21" s="202">
        <f>F21*E21</f>
        <v>0</v>
      </c>
    </row>
    <row r="22" spans="1:7" s="3" customFormat="1" ht="37.15" x14ac:dyDescent="0.45">
      <c r="A22" s="137" t="s">
        <v>232</v>
      </c>
      <c r="B22" s="170">
        <v>992</v>
      </c>
      <c r="C22" s="130" t="s">
        <v>16</v>
      </c>
      <c r="D22" s="130" t="s">
        <v>14</v>
      </c>
      <c r="E22" s="201"/>
      <c r="F22" s="130">
        <v>28.7</v>
      </c>
      <c r="G22" s="131">
        <f>F22*E22</f>
        <v>0</v>
      </c>
    </row>
    <row r="23" spans="1:7" ht="26.45" customHeight="1" x14ac:dyDescent="0.45">
      <c r="A23" s="60"/>
      <c r="B23" s="60"/>
      <c r="C23" s="60"/>
      <c r="D23" s="60"/>
      <c r="E23" s="60"/>
      <c r="F23" s="60"/>
      <c r="G23" s="60"/>
    </row>
    <row r="24" spans="1:7" x14ac:dyDescent="0.45">
      <c r="A24" s="246" t="s">
        <v>37</v>
      </c>
      <c r="B24" s="247"/>
      <c r="C24" s="247"/>
      <c r="D24" s="247"/>
      <c r="E24" s="247"/>
      <c r="F24" s="247"/>
      <c r="G24" s="248"/>
    </row>
    <row r="25" spans="1:7" s="3" customFormat="1" ht="49.5" x14ac:dyDescent="0.45">
      <c r="A25" s="180" t="s">
        <v>219</v>
      </c>
      <c r="B25" s="203">
        <v>751</v>
      </c>
      <c r="C25" s="200" t="s">
        <v>16</v>
      </c>
      <c r="D25" s="200" t="s">
        <v>14</v>
      </c>
      <c r="E25" s="201"/>
      <c r="F25" s="200">
        <v>1.3</v>
      </c>
      <c r="G25" s="202">
        <f>F25*E25</f>
        <v>0</v>
      </c>
    </row>
    <row r="26" spans="1:7" ht="26.45" customHeight="1" x14ac:dyDescent="0.45">
      <c r="A26" s="60"/>
      <c r="B26" s="60"/>
      <c r="C26" s="60"/>
      <c r="D26" s="60"/>
      <c r="E26" s="60"/>
      <c r="F26" s="60"/>
      <c r="G26" s="60"/>
    </row>
    <row r="27" spans="1:7" x14ac:dyDescent="0.45">
      <c r="A27" s="246" t="s">
        <v>38</v>
      </c>
      <c r="B27" s="247"/>
      <c r="C27" s="247"/>
      <c r="D27" s="247"/>
      <c r="E27" s="247"/>
      <c r="F27" s="247"/>
      <c r="G27" s="248"/>
    </row>
    <row r="28" spans="1:7" s="3" customFormat="1" ht="49.5" x14ac:dyDescent="0.45">
      <c r="A28" s="180" t="s">
        <v>233</v>
      </c>
      <c r="B28" s="203">
        <v>900</v>
      </c>
      <c r="C28" s="200" t="s">
        <v>16</v>
      </c>
      <c r="D28" s="200" t="s">
        <v>14</v>
      </c>
      <c r="E28" s="201"/>
      <c r="F28" s="200">
        <v>1.7</v>
      </c>
      <c r="G28" s="202">
        <f>F28*E28</f>
        <v>0</v>
      </c>
    </row>
    <row r="29" spans="1:7" s="3" customFormat="1" ht="37.15" x14ac:dyDescent="0.45">
      <c r="A29" s="137" t="s">
        <v>234</v>
      </c>
      <c r="B29" s="170">
        <v>901</v>
      </c>
      <c r="C29" s="130" t="s">
        <v>16</v>
      </c>
      <c r="D29" s="130" t="s">
        <v>14</v>
      </c>
      <c r="E29" s="201"/>
      <c r="F29" s="130">
        <v>0.49</v>
      </c>
      <c r="G29" s="131">
        <f>F29*E29</f>
        <v>0</v>
      </c>
    </row>
    <row r="30" spans="1:7" ht="26.45" customHeight="1" x14ac:dyDescent="0.45">
      <c r="A30" s="60"/>
      <c r="B30" s="60"/>
      <c r="C30" s="60"/>
      <c r="D30" s="60"/>
      <c r="E30" s="60"/>
      <c r="F30" s="60"/>
      <c r="G30" s="60"/>
    </row>
    <row r="31" spans="1:7" x14ac:dyDescent="0.45">
      <c r="A31" s="246" t="s">
        <v>39</v>
      </c>
      <c r="B31" s="247"/>
      <c r="C31" s="247"/>
      <c r="D31" s="247"/>
      <c r="E31" s="247"/>
      <c r="F31" s="247"/>
      <c r="G31" s="248"/>
    </row>
    <row r="32" spans="1:7" s="3" customFormat="1" ht="82.5" customHeight="1" x14ac:dyDescent="0.45">
      <c r="A32" s="180" t="s">
        <v>235</v>
      </c>
      <c r="B32" s="203">
        <v>15</v>
      </c>
      <c r="C32" s="200" t="s">
        <v>16</v>
      </c>
      <c r="D32" s="200" t="s">
        <v>14</v>
      </c>
      <c r="E32" s="201"/>
      <c r="F32" s="200">
        <v>0.65</v>
      </c>
      <c r="G32" s="202">
        <f t="shared" ref="G32:G37" si="0">F32*E32</f>
        <v>0</v>
      </c>
    </row>
    <row r="33" spans="1:7" s="3" customFormat="1" ht="54" customHeight="1" x14ac:dyDescent="0.45">
      <c r="A33" s="137" t="s">
        <v>236</v>
      </c>
      <c r="B33" s="170">
        <v>25</v>
      </c>
      <c r="C33" s="130" t="s">
        <v>16</v>
      </c>
      <c r="D33" s="130" t="s">
        <v>14</v>
      </c>
      <c r="E33" s="201"/>
      <c r="F33" s="130">
        <v>12.3</v>
      </c>
      <c r="G33" s="131">
        <f t="shared" si="0"/>
        <v>0</v>
      </c>
    </row>
    <row r="34" spans="1:7" s="3" customFormat="1" ht="40.5" customHeight="1" x14ac:dyDescent="0.45">
      <c r="A34" s="159" t="s">
        <v>220</v>
      </c>
      <c r="B34" s="196">
        <v>28</v>
      </c>
      <c r="C34" s="144" t="s">
        <v>16</v>
      </c>
      <c r="D34" s="144" t="s">
        <v>14</v>
      </c>
      <c r="E34" s="201"/>
      <c r="F34" s="144">
        <v>3.2</v>
      </c>
      <c r="G34" s="146">
        <f t="shared" si="0"/>
        <v>0</v>
      </c>
    </row>
    <row r="35" spans="1:7" s="3" customFormat="1" ht="42.75" customHeight="1" x14ac:dyDescent="0.45">
      <c r="A35" s="206" t="s">
        <v>237</v>
      </c>
      <c r="B35" s="170">
        <v>35</v>
      </c>
      <c r="C35" s="130" t="s">
        <v>16</v>
      </c>
      <c r="D35" s="130" t="s">
        <v>14</v>
      </c>
      <c r="E35" s="201"/>
      <c r="F35" s="130">
        <v>0.12</v>
      </c>
      <c r="G35" s="131">
        <f t="shared" si="0"/>
        <v>0</v>
      </c>
    </row>
    <row r="36" spans="1:7" s="3" customFormat="1" ht="24.75" x14ac:dyDescent="0.45">
      <c r="A36" s="140" t="s">
        <v>285</v>
      </c>
      <c r="B36" s="208">
        <v>37</v>
      </c>
      <c r="C36" s="179" t="s">
        <v>40</v>
      </c>
      <c r="D36" s="58" t="s">
        <v>14</v>
      </c>
      <c r="E36" s="201"/>
      <c r="F36" s="58">
        <v>0.46</v>
      </c>
      <c r="G36" s="175">
        <f t="shared" si="0"/>
        <v>0</v>
      </c>
    </row>
    <row r="37" spans="1:7" s="3" customFormat="1" ht="37.15" x14ac:dyDescent="0.45">
      <c r="A37" s="141" t="s">
        <v>286</v>
      </c>
      <c r="B37" s="203"/>
      <c r="C37" s="207" t="s">
        <v>31</v>
      </c>
      <c r="D37" s="23" t="s">
        <v>14</v>
      </c>
      <c r="E37" s="201"/>
      <c r="F37" s="23">
        <v>0.42</v>
      </c>
      <c r="G37" s="29">
        <f t="shared" si="0"/>
        <v>0</v>
      </c>
    </row>
    <row r="38" spans="1:7" s="3" customFormat="1" x14ac:dyDescent="0.45">
      <c r="A38" s="45"/>
      <c r="B38" s="46"/>
      <c r="C38" s="40"/>
      <c r="D38" s="40"/>
      <c r="E38" s="40"/>
      <c r="F38" s="40"/>
      <c r="G38" s="47"/>
    </row>
    <row r="39" spans="1:7" ht="15" customHeight="1" x14ac:dyDescent="0.45">
      <c r="A39" s="242" t="s">
        <v>149</v>
      </c>
      <c r="B39" s="241"/>
      <c r="C39" s="18"/>
      <c r="D39" s="18"/>
      <c r="E39" s="18"/>
      <c r="F39" s="18"/>
      <c r="G39" s="42"/>
    </row>
    <row r="40" spans="1:7" x14ac:dyDescent="0.45">
      <c r="A40" s="55" t="s">
        <v>65</v>
      </c>
      <c r="B40" s="56"/>
      <c r="C40" s="56"/>
      <c r="D40" s="56"/>
      <c r="E40" s="56"/>
      <c r="F40" s="57"/>
      <c r="G40" s="43">
        <f>SUM(G7:G9)</f>
        <v>0</v>
      </c>
    </row>
    <row r="41" spans="1:7" x14ac:dyDescent="0.45">
      <c r="A41" s="55" t="s">
        <v>66</v>
      </c>
      <c r="B41" s="56"/>
      <c r="C41" s="56"/>
      <c r="D41" s="56"/>
      <c r="E41" s="56"/>
      <c r="F41" s="57"/>
      <c r="G41" s="43">
        <f>SUM(G12:G14)</f>
        <v>0</v>
      </c>
    </row>
    <row r="42" spans="1:7" x14ac:dyDescent="0.45">
      <c r="A42" s="55" t="s">
        <v>67</v>
      </c>
      <c r="B42" s="56"/>
      <c r="C42" s="56"/>
      <c r="D42" s="56"/>
      <c r="E42" s="56"/>
      <c r="F42" s="57"/>
      <c r="G42" s="43">
        <f>SUM(G17:G18)</f>
        <v>0</v>
      </c>
    </row>
    <row r="43" spans="1:7" x14ac:dyDescent="0.45">
      <c r="A43" s="55" t="s">
        <v>68</v>
      </c>
      <c r="B43" s="56"/>
      <c r="C43" s="56"/>
      <c r="D43" s="56"/>
      <c r="E43" s="56"/>
      <c r="F43" s="57"/>
      <c r="G43" s="43">
        <f>SUM(G21:G22)</f>
        <v>0</v>
      </c>
    </row>
    <row r="44" spans="1:7" x14ac:dyDescent="0.45">
      <c r="A44" s="55" t="s">
        <v>69</v>
      </c>
      <c r="B44" s="56"/>
      <c r="C44" s="56"/>
      <c r="D44" s="56"/>
      <c r="E44" s="56"/>
      <c r="F44" s="57"/>
      <c r="G44" s="43">
        <f>SUM(G25)</f>
        <v>0</v>
      </c>
    </row>
    <row r="45" spans="1:7" x14ac:dyDescent="0.45">
      <c r="A45" s="55" t="s">
        <v>70</v>
      </c>
      <c r="B45" s="56"/>
      <c r="C45" s="56"/>
      <c r="D45" s="56"/>
      <c r="E45" s="56"/>
      <c r="F45" s="57"/>
      <c r="G45" s="43">
        <f>SUM(G28:G29)</f>
        <v>0</v>
      </c>
    </row>
    <row r="46" spans="1:7" x14ac:dyDescent="0.45">
      <c r="A46" s="55" t="s">
        <v>71</v>
      </c>
      <c r="B46" s="56"/>
      <c r="C46" s="56"/>
      <c r="D46" s="56"/>
      <c r="E46" s="56"/>
      <c r="F46" s="57"/>
      <c r="G46" s="43">
        <f>SUM(G32:G37)</f>
        <v>0</v>
      </c>
    </row>
    <row r="47" spans="1:7" x14ac:dyDescent="0.45">
      <c r="A47" s="18"/>
      <c r="B47" s="18"/>
      <c r="C47" s="18"/>
      <c r="D47" s="18"/>
      <c r="E47" s="18"/>
      <c r="F47" s="18"/>
      <c r="G47" s="18"/>
    </row>
    <row r="48" spans="1:7" x14ac:dyDescent="0.45">
      <c r="A48" s="18"/>
      <c r="B48" s="18"/>
      <c r="C48" s="18"/>
      <c r="D48" s="18"/>
      <c r="E48" s="18"/>
      <c r="F48" s="18"/>
      <c r="G48" s="18"/>
    </row>
    <row r="49" spans="1:7" x14ac:dyDescent="0.45">
      <c r="A49" s="27" t="s">
        <v>148</v>
      </c>
      <c r="B49" s="27"/>
      <c r="C49" s="27"/>
      <c r="D49" s="27"/>
      <c r="E49" s="27"/>
      <c r="F49" s="27"/>
      <c r="G49" s="27"/>
    </row>
    <row r="50" spans="1:7" x14ac:dyDescent="0.45">
      <c r="A50" s="18"/>
      <c r="B50" s="18"/>
      <c r="C50" s="18"/>
      <c r="D50" s="18"/>
      <c r="E50" s="18"/>
      <c r="F50" s="18"/>
      <c r="G50" s="18"/>
    </row>
    <row r="51" spans="1:7" ht="37.15" x14ac:dyDescent="0.45">
      <c r="A51" s="122" t="s">
        <v>15</v>
      </c>
      <c r="B51" s="122" t="s">
        <v>11</v>
      </c>
      <c r="C51" s="122" t="s">
        <v>5</v>
      </c>
      <c r="D51" s="122" t="s">
        <v>6</v>
      </c>
      <c r="E51" s="122" t="s">
        <v>9</v>
      </c>
      <c r="F51" s="122" t="s">
        <v>17</v>
      </c>
      <c r="G51" s="122" t="s">
        <v>7</v>
      </c>
    </row>
    <row r="52" spans="1:7" x14ac:dyDescent="0.45">
      <c r="A52" s="217" t="s">
        <v>150</v>
      </c>
      <c r="B52" s="219"/>
      <c r="C52" s="219"/>
      <c r="D52" s="219"/>
      <c r="E52" s="219"/>
      <c r="F52" s="219"/>
      <c r="G52" s="220"/>
    </row>
    <row r="53" spans="1:7" ht="37.15" x14ac:dyDescent="0.45">
      <c r="A53" s="250" t="s">
        <v>221</v>
      </c>
      <c r="B53" s="251" t="s">
        <v>249</v>
      </c>
      <c r="C53" s="252" t="s">
        <v>16</v>
      </c>
      <c r="D53" s="252" t="s">
        <v>118</v>
      </c>
      <c r="E53" s="201"/>
      <c r="F53" s="252">
        <v>1.24</v>
      </c>
      <c r="G53" s="253">
        <f>E53*F53</f>
        <v>0</v>
      </c>
    </row>
    <row r="54" spans="1:7" ht="24.75" x14ac:dyDescent="0.45">
      <c r="A54" s="129" t="s">
        <v>222</v>
      </c>
      <c r="B54" s="172" t="s">
        <v>249</v>
      </c>
      <c r="C54" s="130" t="s">
        <v>16</v>
      </c>
      <c r="D54" s="130" t="s">
        <v>118</v>
      </c>
      <c r="E54" s="201"/>
      <c r="F54" s="130">
        <v>0.75</v>
      </c>
      <c r="G54" s="131">
        <f>E54*F54</f>
        <v>0</v>
      </c>
    </row>
    <row r="55" spans="1:7" ht="24.75" x14ac:dyDescent="0.45">
      <c r="A55" s="132" t="s">
        <v>223</v>
      </c>
      <c r="B55" s="173" t="s">
        <v>249</v>
      </c>
      <c r="C55" s="125"/>
      <c r="D55" s="125"/>
      <c r="E55" s="201"/>
      <c r="F55" s="125">
        <v>1.01</v>
      </c>
      <c r="G55" s="128"/>
    </row>
    <row r="56" spans="1:7" ht="37.15" x14ac:dyDescent="0.45">
      <c r="A56" s="129" t="s">
        <v>224</v>
      </c>
      <c r="B56" s="172" t="s">
        <v>249</v>
      </c>
      <c r="C56" s="130" t="s">
        <v>16</v>
      </c>
      <c r="D56" s="130" t="s">
        <v>118</v>
      </c>
      <c r="E56" s="201"/>
      <c r="F56" s="130">
        <v>0.4</v>
      </c>
      <c r="G56" s="131">
        <f>E56*F56</f>
        <v>0</v>
      </c>
    </row>
    <row r="57" spans="1:7" x14ac:dyDescent="0.45">
      <c r="A57" s="217" t="s">
        <v>132</v>
      </c>
      <c r="B57" s="219"/>
      <c r="C57" s="219"/>
      <c r="D57" s="219"/>
      <c r="E57" s="219"/>
      <c r="F57" s="219"/>
      <c r="G57" s="220"/>
    </row>
    <row r="58" spans="1:7" x14ac:dyDescent="0.45">
      <c r="A58" s="254" t="s">
        <v>140</v>
      </c>
      <c r="B58" s="255" t="s">
        <v>249</v>
      </c>
      <c r="C58" s="252" t="s">
        <v>16</v>
      </c>
      <c r="D58" s="252" t="s">
        <v>118</v>
      </c>
      <c r="E58" s="201"/>
      <c r="F58" s="252">
        <v>0.437</v>
      </c>
      <c r="G58" s="256">
        <f>E58*F58</f>
        <v>0</v>
      </c>
    </row>
    <row r="59" spans="1:7" x14ac:dyDescent="0.45">
      <c r="A59" s="18"/>
      <c r="B59" s="18"/>
      <c r="C59" s="18"/>
      <c r="D59" s="18"/>
      <c r="E59" s="18"/>
      <c r="F59" s="18"/>
      <c r="G59" s="18"/>
    </row>
    <row r="60" spans="1:7" x14ac:dyDescent="0.45">
      <c r="A60" s="272" t="s">
        <v>151</v>
      </c>
      <c r="B60" s="273"/>
      <c r="C60" s="18"/>
      <c r="D60" s="18"/>
      <c r="E60" s="18"/>
      <c r="F60" s="18"/>
      <c r="G60" s="42"/>
    </row>
    <row r="61" spans="1:7" x14ac:dyDescent="0.45">
      <c r="A61" s="118" t="s">
        <v>152</v>
      </c>
      <c r="B61" s="119"/>
      <c r="C61" s="119"/>
      <c r="D61" s="119"/>
      <c r="E61" s="119"/>
      <c r="F61" s="120"/>
      <c r="G61" s="209">
        <f>SUM(G53:G58)</f>
        <v>0</v>
      </c>
    </row>
    <row r="62" spans="1:7" x14ac:dyDescent="0.45">
      <c r="A62" s="118" t="s">
        <v>255</v>
      </c>
      <c r="B62" s="119"/>
      <c r="C62" s="119"/>
      <c r="D62" s="119"/>
      <c r="E62" s="119"/>
      <c r="F62" s="120"/>
      <c r="G62" s="161">
        <f>SUM(G58)</f>
        <v>0</v>
      </c>
    </row>
  </sheetData>
  <sheetProtection algorithmName="SHA-512" hashValue="x1bIMJgMfTSExtS1xTSwb3/r+0RAnamJaBKFAR4PvleU86GJo+hBrnb14eJGcQ7VdlMNIt2fcQMOi/lOCsXklQ==" saltValue="Az37NtLa6J3joai2kuRkqA==" spinCount="100000" sheet="1" objects="1" scenarios="1"/>
  <mergeCells count="1">
    <mergeCell ref="A60:B60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2" manualBreakCount="2">
    <brk id="19" max="16383" man="1"/>
    <brk id="38" max="16383" man="1"/>
  </rowBreaks>
</worksheet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</vt:i4>
      </vt:variant>
    </vt:vector>
  </HeadingPairs>
  <TitlesOfParts>
    <vt:vector size="11" baseType="lpstr">
      <vt:lpstr>Uitleg</vt:lpstr>
      <vt:lpstr>Overzicht bedrijf</vt:lpstr>
      <vt:lpstr> Stap 1 Rundvee</vt:lpstr>
      <vt:lpstr>Bijlage 1 Tabel 6 MSW</vt:lpstr>
      <vt:lpstr>Stap 2 Varken</vt:lpstr>
      <vt:lpstr>Stap 3 Pluimvee</vt:lpstr>
      <vt:lpstr>Stap 4 Schaap Geit</vt:lpstr>
      <vt:lpstr>Stap 5 Overige dieren</vt:lpstr>
      <vt:lpstr>'Overzicht bedrijf'!Afdrukbereik</vt:lpstr>
      <vt:lpstr>Uitleg!Afdrukbereik</vt:lpstr>
      <vt:lpstr>'Bijlage 1 Tabel 6 MSW'!Afdruktitels</vt:lpstr>
    </vt:vector>
  </TitlesOfParts>
  <Company>Ministerie van Economische Zaken en Klimaat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Format_Toetsing_Excretie_2023_</dc:title>
  <dc:creator>Rijksdienst voor Ondernemend Nederland</dc:creator>
  <cp:lastModifiedBy>Mulder, ing. H.J. (Hendrik)</cp:lastModifiedBy>
  <cp:lastPrinted>2024-04-30T09:49:59Z</cp:lastPrinted>
  <dcterms:created xsi:type="dcterms:W3CDTF">2023-11-22T10:49:04Z</dcterms:created>
  <dcterms:modified xsi:type="dcterms:W3CDTF">2025-11-07T07:20:21Z</dcterms:modified>
</cp:coreProperties>
</file>