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LEADER UP\UP 2024\Bijlagen\"/>
    </mc:Choice>
  </mc:AlternateContent>
  <xr:revisionPtr revIDLastSave="0" documentId="8_{B8F81F16-8841-4825-AFD7-92B08DA7237E}" xr6:coauthVersionLast="47" xr6:coauthVersionMax="47" xr10:uidLastSave="{00000000-0000-0000-0000-000000000000}"/>
  <bookViews>
    <workbookView xWindow="-110" yWindow="-110" windowWidth="19420" windowHeight="1030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7" l="1"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K6" i="17" a="1"/>
  <c r="K6" i="17"/>
  <c r="J6" i="17" a="1"/>
  <c r="J6" i="1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P2" i="31" a="1"/>
  <c r="P2" i="31"/>
  <c r="O2" i="31" a="1"/>
  <c r="O2" i="31"/>
  <c r="P1" i="26"/>
  <c r="B151" i="11" a="1"/>
  <c r="B151" i="11"/>
  <c r="B152" i="11" a="1"/>
  <c r="B152" i="11"/>
  <c r="B153" i="11" a="1"/>
  <c r="B153" i="11"/>
  <c r="B154" i="11" a="1"/>
  <c r="B154" i="11"/>
  <c r="B155" i="11" a="1"/>
  <c r="B155" i="11"/>
  <c r="B156" i="11" a="1"/>
  <c r="B156" i="11"/>
  <c r="B157" i="11" a="1"/>
  <c r="B157" i="11"/>
  <c r="B158" i="11" a="1"/>
  <c r="B158" i="11"/>
  <c r="D21" i="35"/>
  <c r="E21" i="35"/>
  <c r="A2" i="37" a="1"/>
  <c r="A2" i="37"/>
  <c r="H14" i="37"/>
  <c r="H13" i="37"/>
  <c r="H12" i="37"/>
  <c r="H11" i="37"/>
  <c r="H10" i="37"/>
  <c r="H9" i="37"/>
  <c r="H8" i="37"/>
  <c r="H7" i="37"/>
  <c r="H6" i="37"/>
  <c r="H5" i="37"/>
  <c r="G2" i="37" a="1"/>
  <c r="G2" i="37"/>
  <c r="H3" i="37"/>
  <c r="H4" i="37"/>
  <c r="H2" i="37"/>
  <c r="J2" i="37" a="1"/>
  <c r="J2" i="37"/>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c r="C1" i="40"/>
  <c r="E42" i="35"/>
  <c r="T100" i="27"/>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a="1"/>
  <c r="B150" i="11" a="1"/>
  <c r="B150" i="1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c r="B182" i="11"/>
  <c r="B168" i="11" a="1"/>
  <c r="B168" i="11"/>
  <c r="B183" i="11"/>
  <c r="B169" i="11" a="1"/>
  <c r="B169" i="11"/>
  <c r="B184" i="11"/>
  <c r="B170" i="11" a="1"/>
  <c r="B170" i="11"/>
  <c r="B185" i="11"/>
  <c r="B171" i="11" a="1"/>
  <c r="B171" i="11"/>
  <c r="B186" i="11"/>
  <c r="B172" i="11" a="1"/>
  <c r="B172" i="11"/>
  <c r="Q7" i="41"/>
  <c r="Q8" i="41"/>
  <c r="Q9" i="41"/>
  <c r="Q10" i="41"/>
  <c r="Q11" i="41"/>
  <c r="Q12" i="41"/>
  <c r="Q13" i="41"/>
  <c r="Q14" i="41"/>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c r="B179" i="11"/>
  <c r="B165" i="11" a="1"/>
  <c r="B165" i="1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c r="B9" i="39"/>
  <c r="C9" i="39"/>
  <c r="B8" i="39"/>
  <c r="C8" i="39"/>
  <c r="B7" i="39"/>
  <c r="C7" i="39"/>
  <c r="B6" i="39"/>
  <c r="C6" i="39"/>
  <c r="B5" i="39"/>
  <c r="C5" i="39"/>
  <c r="B4" i="39"/>
  <c r="C4" i="39"/>
  <c r="B3" i="39"/>
  <c r="B2" i="39"/>
  <c r="C2" i="39"/>
  <c r="B178" i="11"/>
  <c r="B164" i="11" a="1"/>
  <c r="B164" i="1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C32" i="25"/>
  <c r="AA48" i="27"/>
  <c r="Z48" i="27"/>
  <c r="AA44" i="27"/>
  <c r="AA31" i="27"/>
  <c r="Z25" i="27"/>
  <c r="F6" i="27"/>
  <c r="G5" i="27"/>
  <c r="G8" i="27"/>
  <c r="G6" i="27"/>
  <c r="I6" i="27"/>
  <c r="AA42"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L7" i="21" a="1"/>
  <c r="L7" i="21"/>
  <c r="AE25"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J5" i="27"/>
  <c r="M5" i="27"/>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I20" i="35"/>
  <c r="J20" i="35"/>
  <c r="K20" i="35"/>
  <c r="L20" i="35"/>
  <c r="M20" i="35"/>
  <c r="N20" i="35"/>
  <c r="O20" i="35"/>
  <c r="AG16" i="27"/>
  <c r="K7" i="27"/>
  <c r="N7" i="27"/>
  <c r="AF18" i="27"/>
  <c r="AF16" i="27"/>
  <c r="AF20" i="27"/>
  <c r="AA29" i="27"/>
  <c r="Z29" i="27"/>
  <c r="AA34" i="27"/>
  <c r="Z34" i="27"/>
  <c r="AF34" i="27"/>
  <c r="AG31" i="27"/>
  <c r="AG32" i="27"/>
  <c r="AG34" i="27"/>
  <c r="AG35" i="27"/>
  <c r="AE42" i="27"/>
  <c r="AG42" i="27"/>
  <c r="AE29" i="27"/>
  <c r="AG29" i="27"/>
  <c r="AD42" i="27"/>
  <c r="AF42" i="27"/>
  <c r="AD29" i="27"/>
  <c r="AF29" i="27"/>
  <c r="D26" i="36"/>
  <c r="T6" i="17"/>
  <c r="P6" i="17" a="1"/>
  <c r="P6"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R6" i="17" a="1"/>
  <c r="R6" i="17"/>
  <c r="D5" i="21"/>
  <c r="P10" i="17" a="1"/>
  <c r="P10" i="17"/>
  <c r="R10" i="17" a="1"/>
  <c r="R10" i="17"/>
  <c r="P9" i="17" a="1"/>
  <c r="P9" i="17"/>
  <c r="R9" i="17" a="1"/>
  <c r="R9" i="17"/>
  <c r="P7" i="17" a="1"/>
  <c r="P7" i="17"/>
  <c r="D6" i="21"/>
  <c r="P8" i="17" a="1"/>
  <c r="P8" i="17"/>
  <c r="R8" i="17" a="1"/>
  <c r="R8" i="17"/>
  <c r="P12" i="17" a="1"/>
  <c r="P12" i="17"/>
  <c r="R12" i="17" a="1"/>
  <c r="R12" i="17"/>
  <c r="P11" i="17" a="1"/>
  <c r="P11" i="17"/>
  <c r="R11" i="17" a="1"/>
  <c r="R11" i="17"/>
  <c r="P250" i="17" a="1"/>
  <c r="P250" i="17"/>
  <c r="R250" i="17" a="1"/>
  <c r="R250" i="17"/>
  <c r="P104" i="17" a="1"/>
  <c r="P104" i="17"/>
  <c r="R104" i="17" a="1"/>
  <c r="R104" i="17"/>
  <c r="P103" i="17" a="1"/>
  <c r="P103" i="17"/>
  <c r="R103" i="17" a="1"/>
  <c r="R103" i="17"/>
  <c r="P102" i="17" a="1"/>
  <c r="P102" i="17"/>
  <c r="R102" i="17" a="1"/>
  <c r="R102" i="17"/>
  <c r="P101" i="17" a="1"/>
  <c r="P101" i="17"/>
  <c r="R101" i="17" a="1"/>
  <c r="R101" i="17"/>
  <c r="P100" i="17" a="1"/>
  <c r="P100" i="17"/>
  <c r="R100" i="17" a="1"/>
  <c r="R100" i="17"/>
  <c r="P99" i="17" a="1"/>
  <c r="P99" i="17"/>
  <c r="R99" i="17" a="1"/>
  <c r="R99" i="17"/>
  <c r="P98" i="17" a="1"/>
  <c r="P98" i="17"/>
  <c r="R98" i="17" a="1"/>
  <c r="R98" i="17"/>
  <c r="P97" i="17" a="1"/>
  <c r="P97" i="17"/>
  <c r="R97" i="17" a="1"/>
  <c r="R97" i="17"/>
  <c r="P96" i="17" a="1"/>
  <c r="P96" i="17"/>
  <c r="R96" i="17" a="1"/>
  <c r="R96" i="17"/>
  <c r="P95" i="17" a="1"/>
  <c r="P95" i="17"/>
  <c r="R95" i="17" a="1"/>
  <c r="R95" i="17"/>
  <c r="P94" i="17" a="1"/>
  <c r="P94" i="17"/>
  <c r="R94" i="17" a="1"/>
  <c r="R94" i="17"/>
  <c r="P93" i="17" a="1"/>
  <c r="P93" i="17"/>
  <c r="R93" i="17" a="1"/>
  <c r="R93" i="17"/>
  <c r="P92" i="17" a="1"/>
  <c r="P92" i="17"/>
  <c r="R92" i="17" a="1"/>
  <c r="R92" i="17"/>
  <c r="P91" i="17" a="1"/>
  <c r="P91" i="17"/>
  <c r="R91" i="17" a="1"/>
  <c r="R91" i="17"/>
  <c r="P90" i="17" a="1"/>
  <c r="P90" i="17"/>
  <c r="R90" i="17" a="1"/>
  <c r="R90" i="17"/>
  <c r="P89" i="17" a="1"/>
  <c r="P89" i="17"/>
  <c r="R89" i="17" a="1"/>
  <c r="R89" i="17"/>
  <c r="P88" i="17" a="1"/>
  <c r="P88" i="17"/>
  <c r="R88" i="17" a="1"/>
  <c r="R88" i="17"/>
  <c r="P87" i="17" a="1"/>
  <c r="P87" i="17"/>
  <c r="R87" i="17" a="1"/>
  <c r="R87" i="17"/>
  <c r="P86" i="17" a="1"/>
  <c r="P86" i="17"/>
  <c r="R86" i="17" a="1"/>
  <c r="R86" i="17"/>
  <c r="P85" i="17" a="1"/>
  <c r="P85" i="17"/>
  <c r="R85" i="17" a="1"/>
  <c r="R85" i="17"/>
  <c r="P84" i="17" a="1"/>
  <c r="P84" i="17"/>
  <c r="R84" i="17" a="1"/>
  <c r="R84" i="17"/>
  <c r="P83" i="17" a="1"/>
  <c r="P83" i="17"/>
  <c r="R83" i="17" a="1"/>
  <c r="R83" i="17"/>
  <c r="P82" i="17" a="1"/>
  <c r="P82" i="17"/>
  <c r="R82" i="17" a="1"/>
  <c r="R82" i="17"/>
  <c r="P81" i="17" a="1"/>
  <c r="P81" i="17"/>
  <c r="R81" i="17" a="1"/>
  <c r="R81" i="17"/>
  <c r="P80" i="17" a="1"/>
  <c r="P80" i="17"/>
  <c r="R80" i="17" a="1"/>
  <c r="R80" i="17"/>
  <c r="P79" i="17" a="1"/>
  <c r="P79" i="17"/>
  <c r="R79" i="17" a="1"/>
  <c r="R79" i="17"/>
  <c r="P78" i="17" a="1"/>
  <c r="P78" i="17"/>
  <c r="R78" i="17" a="1"/>
  <c r="R78" i="17"/>
  <c r="P77" i="17" a="1"/>
  <c r="P77" i="17"/>
  <c r="R77" i="17" a="1"/>
  <c r="R77" i="17"/>
  <c r="P76" i="17" a="1"/>
  <c r="P76" i="17"/>
  <c r="R76" i="17" a="1"/>
  <c r="R76" i="17"/>
  <c r="P75" i="17" a="1"/>
  <c r="P75" i="17"/>
  <c r="R75" i="17" a="1"/>
  <c r="R75" i="17"/>
  <c r="P74" i="17" a="1"/>
  <c r="P74" i="17"/>
  <c r="R74" i="17" a="1"/>
  <c r="R74" i="17"/>
  <c r="P73" i="17" a="1"/>
  <c r="P73" i="17"/>
  <c r="R73" i="17" a="1"/>
  <c r="R73" i="17"/>
  <c r="P72" i="17" a="1"/>
  <c r="P72" i="17"/>
  <c r="R72" i="17" a="1"/>
  <c r="R72" i="17"/>
  <c r="P71" i="17" a="1"/>
  <c r="P71" i="17"/>
  <c r="R71" i="17" a="1"/>
  <c r="R71" i="17"/>
  <c r="P70" i="17" a="1"/>
  <c r="P70" i="17"/>
  <c r="R70" i="17" a="1"/>
  <c r="R70" i="17"/>
  <c r="P69" i="17" a="1"/>
  <c r="P69" i="17"/>
  <c r="R69" i="17" a="1"/>
  <c r="R69" i="17"/>
  <c r="P68" i="17" a="1"/>
  <c r="P68" i="17"/>
  <c r="R68" i="17" a="1"/>
  <c r="R68" i="17"/>
  <c r="P67" i="17" a="1"/>
  <c r="P67" i="17"/>
  <c r="R67" i="17" a="1"/>
  <c r="R67" i="17"/>
  <c r="P66" i="17" a="1"/>
  <c r="P66" i="17"/>
  <c r="R66" i="17" a="1"/>
  <c r="R66" i="17"/>
  <c r="P65" i="17" a="1"/>
  <c r="P65" i="17"/>
  <c r="R65" i="17" a="1"/>
  <c r="R65" i="17"/>
  <c r="P64" i="17" a="1"/>
  <c r="P64" i="17"/>
  <c r="R64" i="17" a="1"/>
  <c r="R64" i="17"/>
  <c r="P63" i="17" a="1"/>
  <c r="P63" i="17"/>
  <c r="R63" i="17" a="1"/>
  <c r="R63" i="17"/>
  <c r="P62" i="17" a="1"/>
  <c r="P62" i="17"/>
  <c r="R62" i="17" a="1"/>
  <c r="R62" i="17"/>
  <c r="P61" i="17" a="1"/>
  <c r="P61" i="17"/>
  <c r="R61" i="17" a="1"/>
  <c r="R61" i="17"/>
  <c r="P60" i="17" a="1"/>
  <c r="P60" i="17"/>
  <c r="R60" i="17" a="1"/>
  <c r="R60" i="17"/>
  <c r="P59" i="17" a="1"/>
  <c r="P59" i="17"/>
  <c r="R59" i="17" a="1"/>
  <c r="R59" i="17"/>
  <c r="P58" i="17" a="1"/>
  <c r="P58" i="17"/>
  <c r="R58" i="17" a="1"/>
  <c r="R58" i="17"/>
  <c r="P57" i="17" a="1"/>
  <c r="P57" i="17"/>
  <c r="R57" i="17" a="1"/>
  <c r="R57" i="17"/>
  <c r="P56" i="17" a="1"/>
  <c r="P56" i="17"/>
  <c r="R56" i="17" a="1"/>
  <c r="R56" i="17"/>
  <c r="P55" i="17" a="1"/>
  <c r="P55" i="17"/>
  <c r="R55" i="17" a="1"/>
  <c r="R55" i="17"/>
  <c r="P54" i="17" a="1"/>
  <c r="P54" i="17"/>
  <c r="R54" i="17" a="1"/>
  <c r="R54" i="17"/>
  <c r="P53" i="17" a="1"/>
  <c r="P53" i="17"/>
  <c r="R53" i="17" a="1"/>
  <c r="R53" i="17"/>
  <c r="P52" i="17" a="1"/>
  <c r="P52" i="17"/>
  <c r="R52" i="17" a="1"/>
  <c r="R52" i="17"/>
  <c r="P51" i="17" a="1"/>
  <c r="P51" i="17"/>
  <c r="R51" i="17" a="1"/>
  <c r="R51" i="17"/>
  <c r="P50" i="17" a="1"/>
  <c r="P50" i="17"/>
  <c r="R50" i="17" a="1"/>
  <c r="R50" i="17"/>
  <c r="P49" i="17" a="1"/>
  <c r="P49" i="17"/>
  <c r="R49" i="17" a="1"/>
  <c r="R49" i="17"/>
  <c r="P48" i="17" a="1"/>
  <c r="P48" i="17"/>
  <c r="R48" i="17" a="1"/>
  <c r="R48" i="17"/>
  <c r="P47" i="17" a="1"/>
  <c r="P47" i="17"/>
  <c r="R47" i="17" a="1"/>
  <c r="R47" i="17"/>
  <c r="P46" i="17" a="1"/>
  <c r="P46" i="17"/>
  <c r="R46" i="17" a="1"/>
  <c r="R46" i="17"/>
  <c r="P45" i="17" a="1"/>
  <c r="P45" i="17"/>
  <c r="R45" i="17" a="1"/>
  <c r="R45" i="17"/>
  <c r="P44" i="17" a="1"/>
  <c r="P44" i="17"/>
  <c r="R44" i="17" a="1"/>
  <c r="R44" i="17"/>
  <c r="P43" i="17" a="1"/>
  <c r="P43" i="17"/>
  <c r="R43" i="17" a="1"/>
  <c r="R43" i="17"/>
  <c r="P42" i="17" a="1"/>
  <c r="P42" i="17"/>
  <c r="R42" i="17" a="1"/>
  <c r="R42" i="17"/>
  <c r="P41" i="17" a="1"/>
  <c r="P41" i="17"/>
  <c r="R41" i="17" a="1"/>
  <c r="R41" i="17"/>
  <c r="P40" i="17" a="1"/>
  <c r="P40" i="17"/>
  <c r="R40" i="17" a="1"/>
  <c r="R40" i="17"/>
  <c r="P39" i="17" a="1"/>
  <c r="P39" i="17"/>
  <c r="R39" i="17" a="1"/>
  <c r="R39" i="17"/>
  <c r="P38" i="17" a="1"/>
  <c r="P38" i="17"/>
  <c r="R38" i="17" a="1"/>
  <c r="R38" i="17"/>
  <c r="P37" i="17" a="1"/>
  <c r="P37" i="17"/>
  <c r="R37" i="17" a="1"/>
  <c r="R37" i="17"/>
  <c r="P36" i="17" a="1"/>
  <c r="P36" i="17"/>
  <c r="R36" i="17" a="1"/>
  <c r="R36" i="17"/>
  <c r="P35" i="17" a="1"/>
  <c r="P35" i="17"/>
  <c r="R35" i="17" a="1"/>
  <c r="R35" i="17"/>
  <c r="P34" i="17" a="1"/>
  <c r="P34" i="17"/>
  <c r="R34" i="17" a="1"/>
  <c r="R34" i="17"/>
  <c r="P33" i="17" a="1"/>
  <c r="P33" i="17"/>
  <c r="R33" i="17" a="1"/>
  <c r="R33" i="17"/>
  <c r="P32" i="17" a="1"/>
  <c r="P32" i="17"/>
  <c r="R32" i="17" a="1"/>
  <c r="R32" i="17"/>
  <c r="P31" i="17" a="1"/>
  <c r="P31" i="17"/>
  <c r="R31" i="17" a="1"/>
  <c r="R31" i="17"/>
  <c r="P30" i="17" a="1"/>
  <c r="P30" i="17"/>
  <c r="R30" i="17" a="1"/>
  <c r="R30" i="17"/>
  <c r="P29" i="17" a="1"/>
  <c r="P29" i="17"/>
  <c r="R29" i="17" a="1"/>
  <c r="R29" i="17"/>
  <c r="P28" i="17" a="1"/>
  <c r="P28" i="17"/>
  <c r="R28" i="17" a="1"/>
  <c r="R28" i="17"/>
  <c r="P27" i="17" a="1"/>
  <c r="P27" i="17"/>
  <c r="R27" i="17" a="1"/>
  <c r="R27" i="17"/>
  <c r="P26" i="17" a="1"/>
  <c r="P26" i="17"/>
  <c r="R26" i="17" a="1"/>
  <c r="R26" i="17"/>
  <c r="P25" i="17" a="1"/>
  <c r="P25" i="17"/>
  <c r="R25" i="17" a="1"/>
  <c r="R25" i="17"/>
  <c r="P24" i="17" a="1"/>
  <c r="P24" i="17"/>
  <c r="R24" i="17" a="1"/>
  <c r="R24" i="17"/>
  <c r="P23" i="17" a="1"/>
  <c r="P23" i="17"/>
  <c r="R23" i="17" a="1"/>
  <c r="R23" i="17"/>
  <c r="P22" i="17" a="1"/>
  <c r="P22" i="17"/>
  <c r="R22" i="17" a="1"/>
  <c r="R22" i="17"/>
  <c r="P21" i="17" a="1"/>
  <c r="P21" i="17"/>
  <c r="R21" i="17" a="1"/>
  <c r="R21" i="17"/>
  <c r="P20" i="17" a="1"/>
  <c r="P20" i="17"/>
  <c r="R20" i="17" a="1"/>
  <c r="R20" i="17"/>
  <c r="P19" i="17" a="1"/>
  <c r="P19" i="17"/>
  <c r="R19" i="17" a="1"/>
  <c r="R19" i="17"/>
  <c r="P18" i="17" a="1"/>
  <c r="P18" i="17"/>
  <c r="R18" i="17" a="1"/>
  <c r="R18" i="17"/>
  <c r="P17" i="17" a="1"/>
  <c r="P17" i="17"/>
  <c r="R17" i="17" a="1"/>
  <c r="R17" i="17"/>
  <c r="P16" i="17" a="1"/>
  <c r="P16" i="17"/>
  <c r="R16" i="17" a="1"/>
  <c r="R16" i="17"/>
  <c r="P15" i="17" a="1"/>
  <c r="P15" i="17"/>
  <c r="R15" i="17" a="1"/>
  <c r="R15" i="17"/>
  <c r="P14" i="17" a="1"/>
  <c r="P14" i="17"/>
  <c r="R14" i="17" a="1"/>
  <c r="R14" i="17"/>
  <c r="P13" i="17" a="1"/>
  <c r="P13" i="17"/>
  <c r="R13" i="17" a="1"/>
  <c r="R13" i="17"/>
  <c r="A2" i="41"/>
  <c r="A147" i="11" a="1"/>
  <c r="AD4" i="41"/>
  <c r="AD3" i="41"/>
  <c r="AD2" i="41"/>
  <c r="AC2" i="41"/>
  <c r="AB3" i="41"/>
  <c r="AC3" i="41"/>
  <c r="AB4" i="41"/>
  <c r="AC4" i="41"/>
  <c r="AB2" i="41"/>
  <c r="Q10" i="17" a="1"/>
  <c r="Q10" i="17"/>
  <c r="S10" i="17" a="1"/>
  <c r="S10" i="17"/>
  <c r="Q9" i="17" a="1"/>
  <c r="Q9" i="17"/>
  <c r="S9" i="17" a="1"/>
  <c r="S9" i="17"/>
  <c r="Q7" i="17" a="1"/>
  <c r="Q7" i="17"/>
  <c r="E6" i="21"/>
  <c r="G6" i="21"/>
  <c r="Q8" i="17" a="1"/>
  <c r="Q8" i="17"/>
  <c r="S8" i="17" a="1"/>
  <c r="S8" i="17"/>
  <c r="Q12" i="17" a="1"/>
  <c r="Q12" i="17"/>
  <c r="S12" i="17" a="1"/>
  <c r="S12" i="17"/>
  <c r="Q11" i="17" a="1"/>
  <c r="Q11" i="17"/>
  <c r="S11" i="17" a="1"/>
  <c r="S11" i="17"/>
  <c r="Q250" i="17" a="1"/>
  <c r="Q250" i="17"/>
  <c r="S250" i="17" a="1"/>
  <c r="S250" i="17"/>
  <c r="Q104" i="17" a="1"/>
  <c r="Q104" i="17"/>
  <c r="S104" i="17" a="1"/>
  <c r="S104" i="17"/>
  <c r="Q103" i="17" a="1"/>
  <c r="Q103" i="17"/>
  <c r="S103" i="17" a="1"/>
  <c r="S103" i="17"/>
  <c r="Q102" i="17" a="1"/>
  <c r="Q102" i="17"/>
  <c r="S102" i="17" a="1"/>
  <c r="S102" i="17"/>
  <c r="Q101" i="17" a="1"/>
  <c r="Q101" i="17"/>
  <c r="S101" i="17" a="1"/>
  <c r="S101" i="17"/>
  <c r="Q100" i="17" a="1"/>
  <c r="Q100" i="17"/>
  <c r="S100" i="17" a="1"/>
  <c r="S100" i="17"/>
  <c r="Q99" i="17" a="1"/>
  <c r="Q99" i="17"/>
  <c r="S99" i="17" a="1"/>
  <c r="S99" i="17"/>
  <c r="Q98" i="17" a="1"/>
  <c r="Q98" i="17"/>
  <c r="S98" i="17" a="1"/>
  <c r="S98" i="17"/>
  <c r="Q97" i="17" a="1"/>
  <c r="Q97" i="17"/>
  <c r="S97" i="17" a="1"/>
  <c r="S97" i="17"/>
  <c r="Q96" i="17" a="1"/>
  <c r="Q96" i="17"/>
  <c r="S96" i="17" a="1"/>
  <c r="S96" i="17"/>
  <c r="Q95" i="17" a="1"/>
  <c r="Q95" i="17"/>
  <c r="S95" i="17" a="1"/>
  <c r="S95" i="17"/>
  <c r="Q94" i="17" a="1"/>
  <c r="Q94" i="17"/>
  <c r="S94" i="17" a="1"/>
  <c r="S94" i="17"/>
  <c r="Q93" i="17" a="1"/>
  <c r="Q93" i="17"/>
  <c r="S93" i="17" a="1"/>
  <c r="S93" i="17"/>
  <c r="Q92" i="17" a="1"/>
  <c r="Q92" i="17"/>
  <c r="S92" i="17" a="1"/>
  <c r="S92" i="17"/>
  <c r="Q91" i="17" a="1"/>
  <c r="Q91" i="17"/>
  <c r="S91" i="17" a="1"/>
  <c r="S91" i="17"/>
  <c r="Q90" i="17" a="1"/>
  <c r="Q90" i="17"/>
  <c r="S90" i="17" a="1"/>
  <c r="S90" i="17"/>
  <c r="Q89" i="17" a="1"/>
  <c r="Q89" i="17"/>
  <c r="S89" i="17" a="1"/>
  <c r="S89" i="17"/>
  <c r="Q88" i="17" a="1"/>
  <c r="Q88" i="17"/>
  <c r="S88" i="17" a="1"/>
  <c r="S88" i="17"/>
  <c r="Q87" i="17" a="1"/>
  <c r="Q87" i="17"/>
  <c r="S87" i="17" a="1"/>
  <c r="S87" i="17"/>
  <c r="Q86" i="17" a="1"/>
  <c r="Q86" i="17"/>
  <c r="S86" i="17" a="1"/>
  <c r="S86" i="17"/>
  <c r="Q85" i="17" a="1"/>
  <c r="Q85" i="17"/>
  <c r="S85" i="17" a="1"/>
  <c r="S85" i="17"/>
  <c r="Q84" i="17" a="1"/>
  <c r="Q84" i="17"/>
  <c r="S84" i="17" a="1"/>
  <c r="S84" i="17"/>
  <c r="Q83" i="17" a="1"/>
  <c r="Q83" i="17"/>
  <c r="S83" i="17" a="1"/>
  <c r="S83" i="17"/>
  <c r="Q82" i="17" a="1"/>
  <c r="Q82" i="17"/>
  <c r="S82" i="17" a="1"/>
  <c r="S82" i="17"/>
  <c r="Q81" i="17" a="1"/>
  <c r="Q81" i="17"/>
  <c r="S81" i="17" a="1"/>
  <c r="S81" i="17"/>
  <c r="Q80" i="17" a="1"/>
  <c r="Q80" i="17"/>
  <c r="S80" i="17" a="1"/>
  <c r="S80" i="17"/>
  <c r="Q79" i="17" a="1"/>
  <c r="Q79" i="17"/>
  <c r="S79" i="17" a="1"/>
  <c r="S79" i="17"/>
  <c r="Q78" i="17" a="1"/>
  <c r="Q78" i="17"/>
  <c r="S78" i="17" a="1"/>
  <c r="S78" i="17"/>
  <c r="Q77" i="17" a="1"/>
  <c r="Q77" i="17"/>
  <c r="S77" i="17" a="1"/>
  <c r="S77" i="17"/>
  <c r="Q76" i="17" a="1"/>
  <c r="Q76" i="17"/>
  <c r="S76" i="17" a="1"/>
  <c r="S76" i="17"/>
  <c r="Q75" i="17" a="1"/>
  <c r="Q75" i="17"/>
  <c r="S75" i="17" a="1"/>
  <c r="S75" i="17"/>
  <c r="Q74" i="17" a="1"/>
  <c r="Q74" i="17"/>
  <c r="S74" i="17" a="1"/>
  <c r="S74" i="17"/>
  <c r="Q73" i="17" a="1"/>
  <c r="Q73" i="17"/>
  <c r="S73" i="17" a="1"/>
  <c r="S73" i="17"/>
  <c r="Q72" i="17" a="1"/>
  <c r="Q72" i="17"/>
  <c r="S72" i="17" a="1"/>
  <c r="S72" i="17"/>
  <c r="Q71" i="17" a="1"/>
  <c r="Q71" i="17"/>
  <c r="S71" i="17" a="1"/>
  <c r="S71" i="17"/>
  <c r="Q70" i="17" a="1"/>
  <c r="Q70" i="17"/>
  <c r="S70" i="17" a="1"/>
  <c r="S70" i="17"/>
  <c r="Q69" i="17" a="1"/>
  <c r="Q69" i="17"/>
  <c r="S69" i="17" a="1"/>
  <c r="S69" i="17"/>
  <c r="Q68" i="17" a="1"/>
  <c r="Q68" i="17"/>
  <c r="S68" i="17" a="1"/>
  <c r="S68" i="17"/>
  <c r="Q67" i="17" a="1"/>
  <c r="Q67" i="17"/>
  <c r="S67" i="17" a="1"/>
  <c r="S67" i="17"/>
  <c r="Q66" i="17" a="1"/>
  <c r="Q66" i="17"/>
  <c r="S66" i="17" a="1"/>
  <c r="S66" i="17"/>
  <c r="Q65" i="17" a="1"/>
  <c r="Q65" i="17"/>
  <c r="S65" i="17" a="1"/>
  <c r="S65" i="17"/>
  <c r="Q64" i="17" a="1"/>
  <c r="Q64" i="17"/>
  <c r="S64" i="17" a="1"/>
  <c r="S64" i="17"/>
  <c r="Q63" i="17" a="1"/>
  <c r="Q63" i="17"/>
  <c r="S63" i="17" a="1"/>
  <c r="S63" i="17"/>
  <c r="Q62" i="17" a="1"/>
  <c r="Q62" i="17"/>
  <c r="S62" i="17" a="1"/>
  <c r="S62" i="17"/>
  <c r="Q61" i="17" a="1"/>
  <c r="Q61" i="17"/>
  <c r="S61" i="17" a="1"/>
  <c r="S61" i="17"/>
  <c r="Q60" i="17" a="1"/>
  <c r="Q60" i="17"/>
  <c r="S60" i="17" a="1"/>
  <c r="S60" i="17"/>
  <c r="Q59" i="17" a="1"/>
  <c r="Q59" i="17"/>
  <c r="S59" i="17" a="1"/>
  <c r="S59" i="17"/>
  <c r="Q58" i="17" a="1"/>
  <c r="Q58" i="17"/>
  <c r="S58" i="17" a="1"/>
  <c r="S58" i="17"/>
  <c r="Q57" i="17" a="1"/>
  <c r="Q57" i="17"/>
  <c r="S57" i="17" a="1"/>
  <c r="S57" i="17"/>
  <c r="Q56" i="17" a="1"/>
  <c r="Q56" i="17"/>
  <c r="S56" i="17" a="1"/>
  <c r="S56" i="17"/>
  <c r="Q55" i="17" a="1"/>
  <c r="Q55" i="17"/>
  <c r="S55" i="17" a="1"/>
  <c r="S55" i="17"/>
  <c r="Q54" i="17" a="1"/>
  <c r="Q54" i="17"/>
  <c r="S54" i="17" a="1"/>
  <c r="S54" i="17"/>
  <c r="Q53" i="17" a="1"/>
  <c r="Q53" i="17"/>
  <c r="S53" i="17" a="1"/>
  <c r="S53" i="17"/>
  <c r="Q52" i="17" a="1"/>
  <c r="Q52" i="17"/>
  <c r="S52" i="17" a="1"/>
  <c r="S52" i="17"/>
  <c r="Q51" i="17" a="1"/>
  <c r="Q51" i="17"/>
  <c r="S51" i="17" a="1"/>
  <c r="S51" i="17"/>
  <c r="Q50" i="17" a="1"/>
  <c r="Q50" i="17"/>
  <c r="S50" i="17" a="1"/>
  <c r="S50" i="17"/>
  <c r="Q49" i="17" a="1"/>
  <c r="Q49" i="17"/>
  <c r="S49" i="17" a="1"/>
  <c r="S49" i="17"/>
  <c r="Q48" i="17" a="1"/>
  <c r="Q48" i="17"/>
  <c r="S48" i="17" a="1"/>
  <c r="S48" i="17"/>
  <c r="Q47" i="17" a="1"/>
  <c r="Q47" i="17"/>
  <c r="S47" i="17" a="1"/>
  <c r="S47" i="17"/>
  <c r="Q46" i="17" a="1"/>
  <c r="Q46" i="17"/>
  <c r="S46" i="17" a="1"/>
  <c r="S46" i="17"/>
  <c r="Q45" i="17" a="1"/>
  <c r="Q45" i="17"/>
  <c r="S45" i="17" a="1"/>
  <c r="S45" i="17"/>
  <c r="Q44" i="17" a="1"/>
  <c r="Q44" i="17"/>
  <c r="S44" i="17" a="1"/>
  <c r="S44" i="17"/>
  <c r="Q43" i="17" a="1"/>
  <c r="Q43" i="17"/>
  <c r="S43" i="17" a="1"/>
  <c r="S43" i="17"/>
  <c r="Q42" i="17" a="1"/>
  <c r="Q42" i="17"/>
  <c r="S42" i="17" a="1"/>
  <c r="S42" i="17"/>
  <c r="Q41" i="17" a="1"/>
  <c r="Q41" i="17"/>
  <c r="S41" i="17" a="1"/>
  <c r="S41" i="17"/>
  <c r="Q40" i="17" a="1"/>
  <c r="Q40" i="17"/>
  <c r="S40" i="17" a="1"/>
  <c r="S40" i="17"/>
  <c r="Q39" i="17" a="1"/>
  <c r="Q39" i="17"/>
  <c r="S39" i="17" a="1"/>
  <c r="S39" i="17"/>
  <c r="Q38" i="17" a="1"/>
  <c r="Q38" i="17"/>
  <c r="S38" i="17" a="1"/>
  <c r="S38" i="17"/>
  <c r="Q37" i="17" a="1"/>
  <c r="Q37" i="17"/>
  <c r="S37" i="17" a="1"/>
  <c r="S37" i="17"/>
  <c r="Q36" i="17" a="1"/>
  <c r="Q36" i="17"/>
  <c r="S36" i="17" a="1"/>
  <c r="S36" i="17"/>
  <c r="Q35" i="17" a="1"/>
  <c r="Q35" i="17"/>
  <c r="S35" i="17" a="1"/>
  <c r="S35" i="17"/>
  <c r="Q34" i="17" a="1"/>
  <c r="Q34" i="17"/>
  <c r="S34" i="17" a="1"/>
  <c r="S34" i="17"/>
  <c r="Q33" i="17" a="1"/>
  <c r="Q33" i="17"/>
  <c r="S33" i="17" a="1"/>
  <c r="S33" i="17"/>
  <c r="Q32" i="17" a="1"/>
  <c r="Q32" i="17"/>
  <c r="S32" i="17" a="1"/>
  <c r="S32" i="17"/>
  <c r="Q31" i="17" a="1"/>
  <c r="Q31" i="17"/>
  <c r="S31" i="17" a="1"/>
  <c r="S31" i="17"/>
  <c r="Q30" i="17" a="1"/>
  <c r="Q30" i="17"/>
  <c r="S30" i="17" a="1"/>
  <c r="S30" i="17"/>
  <c r="Q29" i="17" a="1"/>
  <c r="Q29" i="17"/>
  <c r="S29" i="17" a="1"/>
  <c r="S29" i="17"/>
  <c r="Q28" i="17" a="1"/>
  <c r="Q28" i="17"/>
  <c r="S28" i="17" a="1"/>
  <c r="S28" i="17"/>
  <c r="Q27" i="17" a="1"/>
  <c r="Q27" i="17"/>
  <c r="S27" i="17" a="1"/>
  <c r="S27" i="17"/>
  <c r="Q26" i="17" a="1"/>
  <c r="Q26" i="17"/>
  <c r="S26" i="17" a="1"/>
  <c r="S26" i="17"/>
  <c r="Q25" i="17" a="1"/>
  <c r="Q25" i="17"/>
  <c r="S25" i="17" a="1"/>
  <c r="S25" i="17"/>
  <c r="Q24" i="17" a="1"/>
  <c r="Q24" i="17"/>
  <c r="S24" i="17" a="1"/>
  <c r="S24" i="17"/>
  <c r="Q23" i="17" a="1"/>
  <c r="Q23" i="17"/>
  <c r="S23" i="17" a="1"/>
  <c r="S23" i="17"/>
  <c r="Q22" i="17" a="1"/>
  <c r="Q22" i="17"/>
  <c r="S22" i="17" a="1"/>
  <c r="S22" i="17"/>
  <c r="Q21" i="17" a="1"/>
  <c r="Q21" i="17"/>
  <c r="S21" i="17" a="1"/>
  <c r="S21" i="17"/>
  <c r="Q20" i="17" a="1"/>
  <c r="Q20" i="17"/>
  <c r="S20" i="17" a="1"/>
  <c r="S20" i="17"/>
  <c r="Q19" i="17" a="1"/>
  <c r="Q19" i="17"/>
  <c r="S19" i="17" a="1"/>
  <c r="S19" i="17"/>
  <c r="Q18" i="17" a="1"/>
  <c r="Q18" i="17"/>
  <c r="S18" i="17" a="1"/>
  <c r="S18" i="17"/>
  <c r="Q17" i="17" a="1"/>
  <c r="Q17" i="17"/>
  <c r="S17" i="17" a="1"/>
  <c r="S17" i="17"/>
  <c r="Q16" i="17" a="1"/>
  <c r="Q16" i="17"/>
  <c r="S16" i="17" a="1"/>
  <c r="S16" i="17"/>
  <c r="Q15" i="17" a="1"/>
  <c r="Q15" i="17"/>
  <c r="S15" i="17" a="1"/>
  <c r="S15" i="17"/>
  <c r="Q14" i="17" a="1"/>
  <c r="Q14" i="17"/>
  <c r="S14" i="17" a="1"/>
  <c r="S14" i="17"/>
  <c r="Q13" i="17" a="1"/>
  <c r="Q13" i="17"/>
  <c r="S13" i="17" a="1"/>
  <c r="S13" i="17"/>
  <c r="Y22" i="27"/>
  <c r="Q6" i="17" a="1"/>
  <c r="Q6" i="17"/>
  <c r="G26" i="30"/>
  <c r="H26" i="30"/>
  <c r="I26" i="30"/>
  <c r="J26" i="30"/>
  <c r="K26" i="30"/>
  <c r="L26" i="30"/>
  <c r="M26" i="30"/>
  <c r="N26" i="30"/>
  <c r="K26" i="36"/>
  <c r="L26" i="36"/>
  <c r="M26" i="36"/>
  <c r="N26" i="36"/>
  <c r="O26" i="36"/>
  <c r="P26" i="36"/>
  <c r="Q26" i="36"/>
  <c r="R26" i="36"/>
  <c r="Z19" i="27"/>
  <c r="Y19" i="27"/>
  <c r="C14" i="25"/>
  <c r="G3" i="27"/>
  <c r="G4" i="27"/>
  <c r="Y21" i="27"/>
  <c r="C16" i="25"/>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I4" i="27"/>
  <c r="H4" i="27"/>
  <c r="B2" i="37"/>
  <c r="D2" i="37" a="1"/>
  <c r="D2" i="37"/>
  <c r="Z23" i="27"/>
  <c r="Z15" i="27"/>
  <c r="Y23" i="27"/>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B119" i="11" a="1"/>
  <c r="B119" i="11"/>
  <c r="T2" i="41"/>
  <c r="T3" i="41"/>
  <c r="S2" i="41"/>
  <c r="S3" i="41"/>
  <c r="R2" i="41"/>
  <c r="R3" i="41"/>
  <c r="G23" i="12"/>
  <c r="G22" i="12"/>
  <c r="G21" i="12"/>
  <c r="F5" i="6"/>
  <c r="E5" i="6"/>
  <c r="E15" i="30" a="1"/>
  <c r="I15" i="36" a="1"/>
  <c r="Y2" i="26"/>
  <c r="Y3" i="26"/>
  <c r="Y4" i="26"/>
  <c r="T4" i="27"/>
  <c r="S4" i="27"/>
  <c r="R4" i="27"/>
  <c r="Q4" i="27"/>
  <c r="P4" i="27"/>
  <c r="O4" i="27"/>
  <c r="T3" i="27"/>
  <c r="S3" i="27"/>
  <c r="R3" i="27"/>
  <c r="Q3" i="27"/>
  <c r="P3" i="27"/>
  <c r="O3" i="27"/>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T2" i="27"/>
  <c r="S2" i="27"/>
  <c r="R2" i="27"/>
  <c r="Q2" i="27"/>
  <c r="P2" i="27"/>
  <c r="H46" i="35" a="1"/>
  <c r="H46" i="35"/>
  <c r="O2" i="27"/>
  <c r="H46" i="25" a="1"/>
  <c r="H46" i="25"/>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C19" i="25"/>
  <c r="C18" i="25"/>
  <c r="C18" i="35"/>
  <c r="C23" i="36"/>
  <c r="L6" i="21" a="1"/>
  <c r="L6" i="21"/>
  <c r="S6" i="17" a="1"/>
  <c r="S6" i="17"/>
  <c r="E5" i="21"/>
  <c r="L5" i="21" a="1"/>
  <c r="L5" i="21"/>
  <c r="D35" i="21"/>
  <c r="S7" i="17" a="1"/>
  <c r="S7" i="17"/>
  <c r="I3" i="27"/>
  <c r="F6" i="6"/>
  <c r="R7" i="17" a="1"/>
  <c r="R7" i="17"/>
  <c r="E6" i="6"/>
  <c r="Y17" i="27"/>
  <c r="H3" i="27"/>
  <c r="AE22" i="27"/>
  <c r="AE17" i="27"/>
  <c r="AD22" i="27"/>
  <c r="AD17" i="27"/>
  <c r="AF17" i="27"/>
  <c r="Z22" i="27"/>
  <c r="Z17" i="27"/>
  <c r="AG17" i="27"/>
  <c r="J26" i="36"/>
  <c r="J25" i="36"/>
  <c r="J24" i="36"/>
  <c r="J23" i="36"/>
  <c r="J22" i="36"/>
  <c r="J21" i="36"/>
  <c r="J19" i="36"/>
  <c r="J17" i="36"/>
  <c r="F26" i="30"/>
  <c r="F25" i="30"/>
  <c r="F24" i="30"/>
  <c r="F23" i="30"/>
  <c r="F22" i="30"/>
  <c r="F21" i="30"/>
  <c r="F19" i="30"/>
  <c r="F17" i="30"/>
  <c r="P105" i="17" a="1"/>
  <c r="P105" i="17"/>
  <c r="R105" i="17" a="1"/>
  <c r="R105" i="17"/>
  <c r="P106" i="17" a="1"/>
  <c r="P106" i="17"/>
  <c r="R106" i="17" a="1"/>
  <c r="R106" i="17"/>
  <c r="P107" i="17" a="1"/>
  <c r="P107" i="17"/>
  <c r="R107" i="17" a="1"/>
  <c r="R107" i="17"/>
  <c r="P108" i="17" a="1"/>
  <c r="P108" i="17"/>
  <c r="R108" i="17" a="1"/>
  <c r="R108" i="17"/>
  <c r="P109" i="17" a="1"/>
  <c r="P109" i="17"/>
  <c r="R109" i="17" a="1"/>
  <c r="R109" i="17"/>
  <c r="P110" i="17" a="1"/>
  <c r="P110" i="17"/>
  <c r="R110" i="17" a="1"/>
  <c r="R110" i="17"/>
  <c r="P111" i="17" a="1"/>
  <c r="P111" i="17"/>
  <c r="R111" i="17" a="1"/>
  <c r="R111" i="17"/>
  <c r="P112" i="17" a="1"/>
  <c r="P112" i="17"/>
  <c r="R112" i="17" a="1"/>
  <c r="R112" i="17"/>
  <c r="P113" i="17" a="1"/>
  <c r="P113" i="17"/>
  <c r="R113" i="17" a="1"/>
  <c r="R113" i="17"/>
  <c r="P114" i="17" a="1"/>
  <c r="P114" i="17"/>
  <c r="R114" i="17" a="1"/>
  <c r="R114" i="17"/>
  <c r="P115" i="17" a="1"/>
  <c r="P115" i="17"/>
  <c r="R115" i="17" a="1"/>
  <c r="R115" i="17"/>
  <c r="P116" i="17" a="1"/>
  <c r="P116" i="17"/>
  <c r="R116" i="17" a="1"/>
  <c r="R116" i="17"/>
  <c r="P117" i="17" a="1"/>
  <c r="P117" i="17"/>
  <c r="R117" i="17" a="1"/>
  <c r="R117" i="17"/>
  <c r="P118" i="17" a="1"/>
  <c r="P118" i="17"/>
  <c r="R118" i="17" a="1"/>
  <c r="R118" i="17"/>
  <c r="P119" i="17" a="1"/>
  <c r="P119" i="17"/>
  <c r="R119" i="17" a="1"/>
  <c r="R119" i="17"/>
  <c r="P120" i="17" a="1"/>
  <c r="P120" i="17"/>
  <c r="R120" i="17" a="1"/>
  <c r="R120" i="17"/>
  <c r="P121" i="17" a="1"/>
  <c r="P121" i="17"/>
  <c r="R121" i="17" a="1"/>
  <c r="R121" i="17"/>
  <c r="P122" i="17" a="1"/>
  <c r="P122" i="17"/>
  <c r="R122" i="17" a="1"/>
  <c r="R122" i="17"/>
  <c r="P123" i="17" a="1"/>
  <c r="P123" i="17"/>
  <c r="R123" i="17" a="1"/>
  <c r="R123" i="17"/>
  <c r="P124" i="17" a="1"/>
  <c r="P124" i="17"/>
  <c r="R124" i="17" a="1"/>
  <c r="R124" i="17"/>
  <c r="P125" i="17" a="1"/>
  <c r="P125" i="17"/>
  <c r="R125" i="17" a="1"/>
  <c r="R125" i="17"/>
  <c r="P126" i="17" a="1"/>
  <c r="P126" i="17"/>
  <c r="R126" i="17" a="1"/>
  <c r="R126" i="17"/>
  <c r="P127" i="17" a="1"/>
  <c r="P127" i="17"/>
  <c r="R127" i="17" a="1"/>
  <c r="R127" i="17"/>
  <c r="P128" i="17" a="1"/>
  <c r="P128" i="17"/>
  <c r="R128" i="17" a="1"/>
  <c r="R128" i="17"/>
  <c r="P129" i="17" a="1"/>
  <c r="P129" i="17"/>
  <c r="R129" i="17" a="1"/>
  <c r="R129" i="17"/>
  <c r="P130" i="17" a="1"/>
  <c r="P130" i="17"/>
  <c r="R130" i="17" a="1"/>
  <c r="R130" i="17"/>
  <c r="P131" i="17" a="1"/>
  <c r="P131" i="17"/>
  <c r="R131" i="17" a="1"/>
  <c r="R131" i="17"/>
  <c r="P132" i="17" a="1"/>
  <c r="P132" i="17"/>
  <c r="R132" i="17" a="1"/>
  <c r="R132" i="17"/>
  <c r="P133" i="17" a="1"/>
  <c r="P133" i="17"/>
  <c r="R133" i="17" a="1"/>
  <c r="R133" i="17"/>
  <c r="P134" i="17" a="1"/>
  <c r="P134" i="17"/>
  <c r="R134" i="17" a="1"/>
  <c r="R134" i="17"/>
  <c r="P135" i="17" a="1"/>
  <c r="P135" i="17"/>
  <c r="R135" i="17" a="1"/>
  <c r="R135" i="17"/>
  <c r="P136" i="17" a="1"/>
  <c r="P136" i="17"/>
  <c r="R136" i="17" a="1"/>
  <c r="R136" i="17"/>
  <c r="P137" i="17" a="1"/>
  <c r="P137" i="17"/>
  <c r="R137" i="17" a="1"/>
  <c r="R137" i="17"/>
  <c r="P138" i="17" a="1"/>
  <c r="P138" i="17"/>
  <c r="R138" i="17" a="1"/>
  <c r="R138" i="17"/>
  <c r="P139" i="17" a="1"/>
  <c r="P139" i="17"/>
  <c r="R139" i="17" a="1"/>
  <c r="R139" i="17"/>
  <c r="P140" i="17" a="1"/>
  <c r="P140" i="17"/>
  <c r="R140" i="17" a="1"/>
  <c r="R140" i="17"/>
  <c r="P141" i="17" a="1"/>
  <c r="P141" i="17"/>
  <c r="R141" i="17" a="1"/>
  <c r="R141" i="17"/>
  <c r="P142" i="17" a="1"/>
  <c r="P142" i="17"/>
  <c r="R142" i="17" a="1"/>
  <c r="R142" i="17"/>
  <c r="P143" i="17" a="1"/>
  <c r="P143" i="17"/>
  <c r="R143" i="17" a="1"/>
  <c r="R143" i="17"/>
  <c r="P144" i="17" a="1"/>
  <c r="P144" i="17"/>
  <c r="R144" i="17" a="1"/>
  <c r="R144" i="17"/>
  <c r="P145" i="17" a="1"/>
  <c r="P145" i="17"/>
  <c r="R145" i="17" a="1"/>
  <c r="R145" i="17"/>
  <c r="P146" i="17" a="1"/>
  <c r="P146" i="17"/>
  <c r="R146" i="17" a="1"/>
  <c r="R146" i="17"/>
  <c r="P147" i="17" a="1"/>
  <c r="P147" i="17"/>
  <c r="R147" i="17" a="1"/>
  <c r="R147" i="17"/>
  <c r="P148" i="17" a="1"/>
  <c r="P148" i="17"/>
  <c r="R148" i="17" a="1"/>
  <c r="R148" i="17"/>
  <c r="P149" i="17" a="1"/>
  <c r="P149" i="17"/>
  <c r="R149" i="17" a="1"/>
  <c r="R149" i="17"/>
  <c r="P150" i="17" a="1"/>
  <c r="P150" i="17"/>
  <c r="R150" i="17" a="1"/>
  <c r="R150" i="17"/>
  <c r="P151" i="17" a="1"/>
  <c r="P151" i="17"/>
  <c r="R151" i="17" a="1"/>
  <c r="R151" i="17"/>
  <c r="P152" i="17" a="1"/>
  <c r="P152" i="17"/>
  <c r="R152" i="17" a="1"/>
  <c r="R152" i="17"/>
  <c r="P153" i="17" a="1"/>
  <c r="P153" i="17"/>
  <c r="R153" i="17" a="1"/>
  <c r="R153" i="17"/>
  <c r="P154" i="17" a="1"/>
  <c r="P154" i="17"/>
  <c r="R154" i="17" a="1"/>
  <c r="R154" i="17"/>
  <c r="P155" i="17" a="1"/>
  <c r="P155" i="17"/>
  <c r="R155" i="17" a="1"/>
  <c r="R155" i="17"/>
  <c r="P156" i="17" a="1"/>
  <c r="P156" i="17"/>
  <c r="R156" i="17" a="1"/>
  <c r="R156" i="17"/>
  <c r="P157" i="17" a="1"/>
  <c r="P157" i="17"/>
  <c r="R157" i="17" a="1"/>
  <c r="R157" i="17"/>
  <c r="P158" i="17" a="1"/>
  <c r="P158" i="17"/>
  <c r="R158" i="17" a="1"/>
  <c r="R158" i="17"/>
  <c r="P159" i="17" a="1"/>
  <c r="P159" i="17"/>
  <c r="R159" i="17" a="1"/>
  <c r="R159" i="17"/>
  <c r="P160" i="17" a="1"/>
  <c r="P160" i="17"/>
  <c r="R160" i="17" a="1"/>
  <c r="R160" i="17"/>
  <c r="P161" i="17" a="1"/>
  <c r="P161" i="17"/>
  <c r="R161" i="17" a="1"/>
  <c r="R161" i="17"/>
  <c r="P162" i="17" a="1"/>
  <c r="P162" i="17"/>
  <c r="R162" i="17" a="1"/>
  <c r="R162" i="17"/>
  <c r="P163" i="17" a="1"/>
  <c r="P163" i="17"/>
  <c r="R163" i="17" a="1"/>
  <c r="R163" i="17"/>
  <c r="P164" i="17" a="1"/>
  <c r="P164" i="17"/>
  <c r="R164" i="17" a="1"/>
  <c r="R164" i="17"/>
  <c r="P165" i="17" a="1"/>
  <c r="P165" i="17"/>
  <c r="R165" i="17" a="1"/>
  <c r="R165" i="17"/>
  <c r="P166" i="17" a="1"/>
  <c r="P166" i="17"/>
  <c r="R166" i="17" a="1"/>
  <c r="R166" i="17"/>
  <c r="P167" i="17" a="1"/>
  <c r="P167" i="17"/>
  <c r="R167" i="17" a="1"/>
  <c r="R167" i="17"/>
  <c r="P168" i="17" a="1"/>
  <c r="P168" i="17"/>
  <c r="R168" i="17" a="1"/>
  <c r="R168" i="17"/>
  <c r="P169" i="17" a="1"/>
  <c r="P169" i="17"/>
  <c r="R169" i="17" a="1"/>
  <c r="R169" i="17"/>
  <c r="P170" i="17" a="1"/>
  <c r="P170" i="17"/>
  <c r="R170" i="17" a="1"/>
  <c r="R170" i="17"/>
  <c r="P171" i="17" a="1"/>
  <c r="P171" i="17"/>
  <c r="R171" i="17" a="1"/>
  <c r="R171" i="17"/>
  <c r="P172" i="17" a="1"/>
  <c r="P172" i="17"/>
  <c r="R172" i="17" a="1"/>
  <c r="R172" i="17"/>
  <c r="P173" i="17" a="1"/>
  <c r="P173" i="17"/>
  <c r="R173" i="17" a="1"/>
  <c r="R173" i="17"/>
  <c r="P174" i="17" a="1"/>
  <c r="P174" i="17"/>
  <c r="R174" i="17" a="1"/>
  <c r="R174" i="17"/>
  <c r="P175" i="17" a="1"/>
  <c r="P175" i="17"/>
  <c r="R175" i="17" a="1"/>
  <c r="R175" i="17"/>
  <c r="P176" i="17" a="1"/>
  <c r="P176" i="17"/>
  <c r="R176" i="17" a="1"/>
  <c r="R176" i="17"/>
  <c r="P177" i="17" a="1"/>
  <c r="P177" i="17"/>
  <c r="R177" i="17" a="1"/>
  <c r="R177" i="17"/>
  <c r="P178" i="17" a="1"/>
  <c r="P178" i="17"/>
  <c r="R178" i="17" a="1"/>
  <c r="R178" i="17"/>
  <c r="P179" i="17" a="1"/>
  <c r="P179" i="17"/>
  <c r="R179" i="17" a="1"/>
  <c r="R179" i="17"/>
  <c r="P180" i="17" a="1"/>
  <c r="P180" i="17"/>
  <c r="R180" i="17" a="1"/>
  <c r="R180" i="17"/>
  <c r="P181" i="17" a="1"/>
  <c r="P181" i="17"/>
  <c r="R181" i="17" a="1"/>
  <c r="R181" i="17"/>
  <c r="P182" i="17" a="1"/>
  <c r="P182" i="17"/>
  <c r="R182" i="17" a="1"/>
  <c r="R182" i="17"/>
  <c r="P183" i="17" a="1"/>
  <c r="P183" i="17"/>
  <c r="R183" i="17" a="1"/>
  <c r="R183" i="17"/>
  <c r="P184" i="17" a="1"/>
  <c r="P184" i="17"/>
  <c r="R184" i="17" a="1"/>
  <c r="R184" i="17"/>
  <c r="P185" i="17" a="1"/>
  <c r="P185" i="17"/>
  <c r="R185" i="17" a="1"/>
  <c r="R185" i="17"/>
  <c r="P186" i="17" a="1"/>
  <c r="P186" i="17"/>
  <c r="R186" i="17" a="1"/>
  <c r="R186" i="17"/>
  <c r="P187" i="17" a="1"/>
  <c r="P187" i="17"/>
  <c r="R187" i="17" a="1"/>
  <c r="R187" i="17"/>
  <c r="P188" i="17" a="1"/>
  <c r="P188" i="17"/>
  <c r="R188" i="17" a="1"/>
  <c r="R188" i="17"/>
  <c r="P189" i="17" a="1"/>
  <c r="P189" i="17"/>
  <c r="R189" i="17" a="1"/>
  <c r="R189" i="17"/>
  <c r="P190" i="17" a="1"/>
  <c r="P190" i="17"/>
  <c r="R190" i="17" a="1"/>
  <c r="R190" i="17"/>
  <c r="P191" i="17" a="1"/>
  <c r="P191" i="17"/>
  <c r="R191" i="17" a="1"/>
  <c r="R191" i="17"/>
  <c r="P192" i="17" a="1"/>
  <c r="P192" i="17"/>
  <c r="R192" i="17" a="1"/>
  <c r="R192" i="17"/>
  <c r="P193" i="17" a="1"/>
  <c r="P193" i="17"/>
  <c r="R193" i="17" a="1"/>
  <c r="R193" i="17"/>
  <c r="P194" i="17" a="1"/>
  <c r="P194" i="17"/>
  <c r="R194" i="17" a="1"/>
  <c r="R194" i="17"/>
  <c r="P195" i="17" a="1"/>
  <c r="P195" i="17"/>
  <c r="R195" i="17" a="1"/>
  <c r="R195" i="17"/>
  <c r="P196" i="17" a="1"/>
  <c r="P196" i="17"/>
  <c r="R196" i="17" a="1"/>
  <c r="R196" i="17"/>
  <c r="P197" i="17" a="1"/>
  <c r="P197" i="17"/>
  <c r="R197" i="17" a="1"/>
  <c r="R197" i="17"/>
  <c r="P198" i="17" a="1"/>
  <c r="P198" i="17"/>
  <c r="R198" i="17" a="1"/>
  <c r="R198" i="17"/>
  <c r="P199" i="17" a="1"/>
  <c r="P199" i="17"/>
  <c r="R199" i="17" a="1"/>
  <c r="R199" i="17"/>
  <c r="P200" i="17" a="1"/>
  <c r="P200" i="17"/>
  <c r="R200" i="17" a="1"/>
  <c r="R200" i="17"/>
  <c r="P201" i="17" a="1"/>
  <c r="P201" i="17"/>
  <c r="R201" i="17" a="1"/>
  <c r="R201" i="17"/>
  <c r="P202" i="17" a="1"/>
  <c r="P202" i="17"/>
  <c r="R202" i="17" a="1"/>
  <c r="R202" i="17"/>
  <c r="P203" i="17" a="1"/>
  <c r="P203" i="17"/>
  <c r="R203" i="17" a="1"/>
  <c r="R203" i="17"/>
  <c r="P204" i="17" a="1"/>
  <c r="P204" i="17"/>
  <c r="R204" i="17" a="1"/>
  <c r="R204" i="17"/>
  <c r="P205" i="17" a="1"/>
  <c r="P205" i="17"/>
  <c r="R205" i="17" a="1"/>
  <c r="R205" i="17"/>
  <c r="P206" i="17" a="1"/>
  <c r="P206" i="17"/>
  <c r="R206" i="17" a="1"/>
  <c r="R206" i="17"/>
  <c r="P207" i="17" a="1"/>
  <c r="P207" i="17"/>
  <c r="R207" i="17" a="1"/>
  <c r="R207" i="17"/>
  <c r="P208" i="17" a="1"/>
  <c r="P208" i="17"/>
  <c r="R208" i="17" a="1"/>
  <c r="R208" i="17"/>
  <c r="P209" i="17" a="1"/>
  <c r="P209" i="17"/>
  <c r="R209" i="17" a="1"/>
  <c r="R209" i="17"/>
  <c r="P210" i="17" a="1"/>
  <c r="P210" i="17"/>
  <c r="R210" i="17" a="1"/>
  <c r="R210" i="17"/>
  <c r="P211" i="17" a="1"/>
  <c r="P211" i="17"/>
  <c r="R211" i="17" a="1"/>
  <c r="R211" i="17"/>
  <c r="P212" i="17" a="1"/>
  <c r="P212" i="17"/>
  <c r="R212" i="17" a="1"/>
  <c r="R212" i="17"/>
  <c r="P213" i="17" a="1"/>
  <c r="P213" i="17"/>
  <c r="R213" i="17" a="1"/>
  <c r="R213" i="17"/>
  <c r="P214" i="17" a="1"/>
  <c r="P214" i="17"/>
  <c r="R214" i="17" a="1"/>
  <c r="R214" i="17"/>
  <c r="P215" i="17" a="1"/>
  <c r="P215" i="17"/>
  <c r="R215" i="17" a="1"/>
  <c r="R215" i="17"/>
  <c r="P216" i="17" a="1"/>
  <c r="P216" i="17"/>
  <c r="R216" i="17" a="1"/>
  <c r="R216" i="17"/>
  <c r="P217" i="17" a="1"/>
  <c r="P217" i="17"/>
  <c r="R217" i="17" a="1"/>
  <c r="R217" i="17"/>
  <c r="P218" i="17" a="1"/>
  <c r="P218" i="17"/>
  <c r="R218" i="17" a="1"/>
  <c r="R218" i="17"/>
  <c r="P219" i="17" a="1"/>
  <c r="P219" i="17"/>
  <c r="R219" i="17" a="1"/>
  <c r="R219" i="17"/>
  <c r="P220" i="17" a="1"/>
  <c r="P220" i="17"/>
  <c r="R220" i="17" a="1"/>
  <c r="R220" i="17"/>
  <c r="P221" i="17" a="1"/>
  <c r="P221" i="17"/>
  <c r="R221" i="17" a="1"/>
  <c r="R221" i="17"/>
  <c r="P222" i="17" a="1"/>
  <c r="P222" i="17"/>
  <c r="R222" i="17" a="1"/>
  <c r="R222" i="17"/>
  <c r="P223" i="17" a="1"/>
  <c r="P223" i="17"/>
  <c r="R223" i="17" a="1"/>
  <c r="R223" i="17"/>
  <c r="P224" i="17" a="1"/>
  <c r="P224" i="17"/>
  <c r="R224" i="17" a="1"/>
  <c r="R224" i="17"/>
  <c r="P225" i="17" a="1"/>
  <c r="P225" i="17"/>
  <c r="R225" i="17" a="1"/>
  <c r="R225" i="17"/>
  <c r="P226" i="17" a="1"/>
  <c r="P226" i="17"/>
  <c r="R226" i="17" a="1"/>
  <c r="R226" i="17"/>
  <c r="P227" i="17" a="1"/>
  <c r="P227" i="17"/>
  <c r="R227" i="17" a="1"/>
  <c r="R227" i="17"/>
  <c r="P228" i="17" a="1"/>
  <c r="P228" i="17"/>
  <c r="R228" i="17" a="1"/>
  <c r="R228" i="17"/>
  <c r="P229" i="17" a="1"/>
  <c r="P229" i="17"/>
  <c r="R229" i="17" a="1"/>
  <c r="R229" i="17"/>
  <c r="P230" i="17" a="1"/>
  <c r="P230" i="17"/>
  <c r="R230" i="17" a="1"/>
  <c r="R230" i="17"/>
  <c r="P231" i="17" a="1"/>
  <c r="P231" i="17"/>
  <c r="R231" i="17" a="1"/>
  <c r="R231" i="17"/>
  <c r="P232" i="17" a="1"/>
  <c r="P232" i="17"/>
  <c r="R232" i="17" a="1"/>
  <c r="R232" i="17"/>
  <c r="P233" i="17" a="1"/>
  <c r="P233" i="17"/>
  <c r="R233" i="17" a="1"/>
  <c r="R233" i="17"/>
  <c r="P234" i="17" a="1"/>
  <c r="P234" i="17"/>
  <c r="R234" i="17" a="1"/>
  <c r="R234" i="17"/>
  <c r="P235" i="17" a="1"/>
  <c r="P235" i="17"/>
  <c r="R235" i="17" a="1"/>
  <c r="R235" i="17"/>
  <c r="P236" i="17" a="1"/>
  <c r="P236" i="17"/>
  <c r="R236" i="17" a="1"/>
  <c r="R236" i="17"/>
  <c r="P237" i="17" a="1"/>
  <c r="P237" i="17"/>
  <c r="R237" i="17" a="1"/>
  <c r="R237" i="17"/>
  <c r="P238" i="17" a="1"/>
  <c r="P238" i="17"/>
  <c r="R238" i="17" a="1"/>
  <c r="R238" i="17"/>
  <c r="P239" i="17" a="1"/>
  <c r="P239" i="17"/>
  <c r="R239" i="17" a="1"/>
  <c r="R239" i="17"/>
  <c r="P240" i="17" a="1"/>
  <c r="P240" i="17"/>
  <c r="R240" i="17" a="1"/>
  <c r="R240" i="17"/>
  <c r="P241" i="17" a="1"/>
  <c r="P241" i="17"/>
  <c r="R241" i="17" a="1"/>
  <c r="R241" i="17"/>
  <c r="P242" i="17" a="1"/>
  <c r="P242" i="17"/>
  <c r="R242" i="17" a="1"/>
  <c r="R242" i="17"/>
  <c r="P243" i="17" a="1"/>
  <c r="P243" i="17"/>
  <c r="R243" i="17" a="1"/>
  <c r="R243" i="17"/>
  <c r="P244" i="17" a="1"/>
  <c r="P244" i="17"/>
  <c r="R244" i="17" a="1"/>
  <c r="R244" i="17"/>
  <c r="P245" i="17" a="1"/>
  <c r="P245" i="17"/>
  <c r="R245" i="17" a="1"/>
  <c r="R245" i="17"/>
  <c r="P246" i="17" a="1"/>
  <c r="P246" i="17"/>
  <c r="R246" i="17" a="1"/>
  <c r="R246" i="17"/>
  <c r="P249" i="17" a="1"/>
  <c r="P249" i="17"/>
  <c r="R249" i="17" a="1"/>
  <c r="R249" i="17"/>
  <c r="P247" i="17" a="1"/>
  <c r="P247" i="17"/>
  <c r="R247" i="17" a="1"/>
  <c r="R247" i="17"/>
  <c r="P248" i="17" a="1"/>
  <c r="P248" i="17"/>
  <c r="R248" i="17" a="1"/>
  <c r="R248" i="17"/>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c r="B149" i="11" a="1"/>
  <c r="B149" i="11"/>
  <c r="B147" i="11" a="1"/>
  <c r="Q105" i="17" a="1"/>
  <c r="Q105" i="17"/>
  <c r="S105" i="17" a="1"/>
  <c r="S105" i="17"/>
  <c r="Q106" i="17" a="1"/>
  <c r="Q106" i="17"/>
  <c r="S106" i="17" a="1"/>
  <c r="S106" i="17"/>
  <c r="Q107" i="17" a="1"/>
  <c r="Q107" i="17"/>
  <c r="S107" i="17" a="1"/>
  <c r="S107" i="17"/>
  <c r="Q108" i="17" a="1"/>
  <c r="Q108" i="17"/>
  <c r="S108" i="17" a="1"/>
  <c r="S108" i="17"/>
  <c r="Q109" i="17" a="1"/>
  <c r="Q109" i="17"/>
  <c r="S109" i="17" a="1"/>
  <c r="S109" i="17"/>
  <c r="Q110" i="17" a="1"/>
  <c r="Q110" i="17"/>
  <c r="S110" i="17" a="1"/>
  <c r="S110" i="17"/>
  <c r="Q111" i="17" a="1"/>
  <c r="Q111" i="17"/>
  <c r="S111" i="17" a="1"/>
  <c r="S111" i="17"/>
  <c r="Q112" i="17" a="1"/>
  <c r="Q112" i="17"/>
  <c r="S112" i="17" a="1"/>
  <c r="S112" i="17"/>
  <c r="Q113" i="17" a="1"/>
  <c r="Q113" i="17"/>
  <c r="S113" i="17" a="1"/>
  <c r="S113" i="17"/>
  <c r="Q114" i="17" a="1"/>
  <c r="Q114" i="17"/>
  <c r="S114" i="17" a="1"/>
  <c r="S114" i="17"/>
  <c r="Q115" i="17" a="1"/>
  <c r="Q115" i="17"/>
  <c r="S115" i="17" a="1"/>
  <c r="S115" i="17"/>
  <c r="Q116" i="17" a="1"/>
  <c r="Q116" i="17"/>
  <c r="S116" i="17" a="1"/>
  <c r="S116" i="17"/>
  <c r="Q117" i="17" a="1"/>
  <c r="Q117" i="17"/>
  <c r="S117" i="17" a="1"/>
  <c r="S117" i="17"/>
  <c r="Q118" i="17" a="1"/>
  <c r="Q118" i="17"/>
  <c r="S118" i="17" a="1"/>
  <c r="S118" i="17"/>
  <c r="Q119" i="17" a="1"/>
  <c r="Q119" i="17"/>
  <c r="S119" i="17" a="1"/>
  <c r="S119" i="17"/>
  <c r="Q120" i="17" a="1"/>
  <c r="Q120" i="17"/>
  <c r="S120" i="17" a="1"/>
  <c r="S120" i="17"/>
  <c r="Q121" i="17" a="1"/>
  <c r="Q121" i="17"/>
  <c r="S121" i="17" a="1"/>
  <c r="S121" i="17"/>
  <c r="Q122" i="17" a="1"/>
  <c r="Q122" i="17"/>
  <c r="S122" i="17" a="1"/>
  <c r="S122" i="17"/>
  <c r="Q123" i="17" a="1"/>
  <c r="Q123" i="17"/>
  <c r="S123" i="17" a="1"/>
  <c r="S123" i="17"/>
  <c r="Q124" i="17" a="1"/>
  <c r="Q124" i="17"/>
  <c r="S124" i="17" a="1"/>
  <c r="S124" i="17"/>
  <c r="Q125" i="17" a="1"/>
  <c r="Q125" i="17"/>
  <c r="S125" i="17" a="1"/>
  <c r="S125" i="17"/>
  <c r="Q126" i="17" a="1"/>
  <c r="Q126" i="17"/>
  <c r="S126" i="17" a="1"/>
  <c r="S126" i="17"/>
  <c r="Q127" i="17" a="1"/>
  <c r="Q127" i="17"/>
  <c r="S127" i="17" a="1"/>
  <c r="S127" i="17"/>
  <c r="Q128" i="17" a="1"/>
  <c r="Q128" i="17"/>
  <c r="S128" i="17" a="1"/>
  <c r="S128" i="17"/>
  <c r="Q129" i="17" a="1"/>
  <c r="Q129" i="17"/>
  <c r="S129" i="17" a="1"/>
  <c r="S129" i="17"/>
  <c r="Q130" i="17" a="1"/>
  <c r="Q130" i="17"/>
  <c r="S130" i="17" a="1"/>
  <c r="S130" i="17"/>
  <c r="Q131" i="17" a="1"/>
  <c r="Q131" i="17"/>
  <c r="S131" i="17" a="1"/>
  <c r="S131" i="17"/>
  <c r="Q132" i="17" a="1"/>
  <c r="Q132" i="17"/>
  <c r="S132" i="17" a="1"/>
  <c r="S132" i="17"/>
  <c r="Q133" i="17" a="1"/>
  <c r="Q133" i="17"/>
  <c r="S133" i="17" a="1"/>
  <c r="S133" i="17"/>
  <c r="Q134" i="17" a="1"/>
  <c r="Q134" i="17"/>
  <c r="S134" i="17" a="1"/>
  <c r="S134" i="17"/>
  <c r="Q135" i="17" a="1"/>
  <c r="Q135" i="17"/>
  <c r="S135" i="17" a="1"/>
  <c r="S135" i="17"/>
  <c r="Q136" i="17" a="1"/>
  <c r="Q136" i="17"/>
  <c r="S136" i="17" a="1"/>
  <c r="S136" i="17"/>
  <c r="Q137" i="17" a="1"/>
  <c r="Q137" i="17"/>
  <c r="S137" i="17" a="1"/>
  <c r="S137" i="17"/>
  <c r="Q138" i="17" a="1"/>
  <c r="Q138" i="17"/>
  <c r="S138" i="17" a="1"/>
  <c r="S138" i="17"/>
  <c r="Q139" i="17" a="1"/>
  <c r="Q139" i="17"/>
  <c r="S139" i="17" a="1"/>
  <c r="S139" i="17"/>
  <c r="Q140" i="17" a="1"/>
  <c r="Q140" i="17"/>
  <c r="S140" i="17" a="1"/>
  <c r="S140" i="17"/>
  <c r="Q141" i="17" a="1"/>
  <c r="Q141" i="17"/>
  <c r="S141" i="17" a="1"/>
  <c r="S141" i="17"/>
  <c r="Q142" i="17" a="1"/>
  <c r="Q142" i="17"/>
  <c r="S142" i="17" a="1"/>
  <c r="S142" i="17"/>
  <c r="Q143" i="17" a="1"/>
  <c r="Q143" i="17"/>
  <c r="S143" i="17" a="1"/>
  <c r="S143" i="17"/>
  <c r="Q144" i="17" a="1"/>
  <c r="Q144" i="17"/>
  <c r="S144" i="17" a="1"/>
  <c r="S144" i="17"/>
  <c r="Q145" i="17" a="1"/>
  <c r="Q145" i="17"/>
  <c r="S145" i="17" a="1"/>
  <c r="S145" i="17"/>
  <c r="Q146" i="17" a="1"/>
  <c r="Q146" i="17"/>
  <c r="S146" i="17" a="1"/>
  <c r="S146" i="17"/>
  <c r="Q147" i="17" a="1"/>
  <c r="Q147" i="17"/>
  <c r="S147" i="17" a="1"/>
  <c r="S147" i="17"/>
  <c r="Q148" i="17" a="1"/>
  <c r="Q148" i="17"/>
  <c r="S148" i="17" a="1"/>
  <c r="S148" i="17"/>
  <c r="Q149" i="17" a="1"/>
  <c r="Q149" i="17"/>
  <c r="S149" i="17" a="1"/>
  <c r="S149" i="17"/>
  <c r="Q150" i="17" a="1"/>
  <c r="Q150" i="17"/>
  <c r="S150" i="17" a="1"/>
  <c r="S150" i="17"/>
  <c r="Q151" i="17" a="1"/>
  <c r="Q151" i="17"/>
  <c r="S151" i="17" a="1"/>
  <c r="S151" i="17"/>
  <c r="Q152" i="17" a="1"/>
  <c r="Q152" i="17"/>
  <c r="S152" i="17" a="1"/>
  <c r="S152" i="17"/>
  <c r="Q153" i="17" a="1"/>
  <c r="Q153" i="17"/>
  <c r="S153" i="17" a="1"/>
  <c r="S153" i="17"/>
  <c r="Q154" i="17" a="1"/>
  <c r="Q154" i="17"/>
  <c r="S154" i="17" a="1"/>
  <c r="S154" i="17"/>
  <c r="Q155" i="17" a="1"/>
  <c r="Q155" i="17"/>
  <c r="S155" i="17" a="1"/>
  <c r="S155" i="17"/>
  <c r="Q156" i="17" a="1"/>
  <c r="Q156" i="17"/>
  <c r="S156" i="17" a="1"/>
  <c r="S156" i="17"/>
  <c r="Q157" i="17" a="1"/>
  <c r="Q157" i="17"/>
  <c r="S157" i="17" a="1"/>
  <c r="S157" i="17"/>
  <c r="Q158" i="17" a="1"/>
  <c r="Q158" i="17"/>
  <c r="S158" i="17" a="1"/>
  <c r="S158" i="17"/>
  <c r="Q159" i="17" a="1"/>
  <c r="Q159" i="17"/>
  <c r="S159" i="17" a="1"/>
  <c r="S159" i="17"/>
  <c r="Q160" i="17" a="1"/>
  <c r="Q160" i="17"/>
  <c r="S160" i="17" a="1"/>
  <c r="S160" i="17"/>
  <c r="Q161" i="17" a="1"/>
  <c r="Q161" i="17"/>
  <c r="S161" i="17" a="1"/>
  <c r="S161" i="17"/>
  <c r="Q162" i="17" a="1"/>
  <c r="Q162" i="17"/>
  <c r="S162" i="17" a="1"/>
  <c r="S162" i="17"/>
  <c r="Q163" i="17" a="1"/>
  <c r="Q163" i="17"/>
  <c r="S163" i="17" a="1"/>
  <c r="S163" i="17"/>
  <c r="Q164" i="17" a="1"/>
  <c r="Q164" i="17"/>
  <c r="S164" i="17" a="1"/>
  <c r="S164" i="17"/>
  <c r="Q165" i="17" a="1"/>
  <c r="Q165" i="17"/>
  <c r="S165" i="17" a="1"/>
  <c r="S165" i="17"/>
  <c r="Q166" i="17" a="1"/>
  <c r="Q166" i="17"/>
  <c r="S166" i="17" a="1"/>
  <c r="S166" i="17"/>
  <c r="Q167" i="17" a="1"/>
  <c r="Q167" i="17"/>
  <c r="S167" i="17" a="1"/>
  <c r="S167" i="17"/>
  <c r="Q168" i="17" a="1"/>
  <c r="Q168" i="17"/>
  <c r="S168" i="17" a="1"/>
  <c r="S168" i="17"/>
  <c r="Q169" i="17" a="1"/>
  <c r="Q169" i="17"/>
  <c r="S169" i="17" a="1"/>
  <c r="S169" i="17"/>
  <c r="Q170" i="17" a="1"/>
  <c r="Q170" i="17"/>
  <c r="S170" i="17" a="1"/>
  <c r="S170" i="17"/>
  <c r="Q171" i="17" a="1"/>
  <c r="Q171" i="17"/>
  <c r="S171" i="17" a="1"/>
  <c r="S171" i="17"/>
  <c r="Q172" i="17" a="1"/>
  <c r="Q172" i="17"/>
  <c r="S172" i="17" a="1"/>
  <c r="S172" i="17"/>
  <c r="Q173" i="17" a="1"/>
  <c r="Q173" i="17"/>
  <c r="S173" i="17" a="1"/>
  <c r="S173" i="17"/>
  <c r="Q174" i="17" a="1"/>
  <c r="Q174" i="17"/>
  <c r="S174" i="17" a="1"/>
  <c r="S174" i="17"/>
  <c r="Q175" i="17" a="1"/>
  <c r="Q175" i="17"/>
  <c r="S175" i="17" a="1"/>
  <c r="S175" i="17"/>
  <c r="Q176" i="17" a="1"/>
  <c r="Q176" i="17"/>
  <c r="S176" i="17" a="1"/>
  <c r="S176" i="17"/>
  <c r="Q177" i="17" a="1"/>
  <c r="Q177" i="17"/>
  <c r="S177" i="17" a="1"/>
  <c r="S177" i="17"/>
  <c r="Q178" i="17" a="1"/>
  <c r="Q178" i="17"/>
  <c r="S178" i="17" a="1"/>
  <c r="S178" i="17"/>
  <c r="Q179" i="17" a="1"/>
  <c r="Q179" i="17"/>
  <c r="S179" i="17" a="1"/>
  <c r="S179" i="17"/>
  <c r="Q180" i="17" a="1"/>
  <c r="Q180" i="17"/>
  <c r="S180" i="17" a="1"/>
  <c r="S180" i="17"/>
  <c r="Q181" i="17" a="1"/>
  <c r="Q181" i="17"/>
  <c r="S181" i="17" a="1"/>
  <c r="S181" i="17"/>
  <c r="Q182" i="17" a="1"/>
  <c r="Q182" i="17"/>
  <c r="S182" i="17" a="1"/>
  <c r="S182" i="17"/>
  <c r="Q183" i="17" a="1"/>
  <c r="Q183" i="17"/>
  <c r="S183" i="17" a="1"/>
  <c r="S183" i="17"/>
  <c r="Q184" i="17" a="1"/>
  <c r="Q184" i="17"/>
  <c r="S184" i="17" a="1"/>
  <c r="S184" i="17"/>
  <c r="Q185" i="17" a="1"/>
  <c r="Q185" i="17"/>
  <c r="S185" i="17" a="1"/>
  <c r="S185" i="17"/>
  <c r="Q186" i="17" a="1"/>
  <c r="Q186" i="17"/>
  <c r="S186" i="17" a="1"/>
  <c r="S186" i="17"/>
  <c r="Q187" i="17" a="1"/>
  <c r="Q187" i="17"/>
  <c r="S187" i="17" a="1"/>
  <c r="S187" i="17"/>
  <c r="Q188" i="17" a="1"/>
  <c r="Q188" i="17"/>
  <c r="S188" i="17" a="1"/>
  <c r="S188" i="17"/>
  <c r="Q189" i="17" a="1"/>
  <c r="Q189" i="17"/>
  <c r="S189" i="17" a="1"/>
  <c r="S189" i="17"/>
  <c r="Q190" i="17" a="1"/>
  <c r="Q190" i="17"/>
  <c r="S190" i="17" a="1"/>
  <c r="S190" i="17"/>
  <c r="Q191" i="17" a="1"/>
  <c r="Q191" i="17"/>
  <c r="S191" i="17" a="1"/>
  <c r="S191" i="17"/>
  <c r="Q192" i="17" a="1"/>
  <c r="Q192" i="17"/>
  <c r="S192" i="17" a="1"/>
  <c r="S192" i="17"/>
  <c r="Q193" i="17" a="1"/>
  <c r="Q193" i="17"/>
  <c r="S193" i="17" a="1"/>
  <c r="S193" i="17"/>
  <c r="Q194" i="17" a="1"/>
  <c r="Q194" i="17"/>
  <c r="S194" i="17" a="1"/>
  <c r="S194" i="17"/>
  <c r="Q195" i="17" a="1"/>
  <c r="Q195" i="17"/>
  <c r="S195" i="17" a="1"/>
  <c r="S195" i="17"/>
  <c r="Q196" i="17" a="1"/>
  <c r="Q196" i="17"/>
  <c r="S196" i="17" a="1"/>
  <c r="S196" i="17"/>
  <c r="Q197" i="17" a="1"/>
  <c r="Q197" i="17"/>
  <c r="S197" i="17" a="1"/>
  <c r="S197" i="17"/>
  <c r="Q198" i="17" a="1"/>
  <c r="Q198" i="17"/>
  <c r="S198" i="17" a="1"/>
  <c r="S198" i="17"/>
  <c r="Q199" i="17" a="1"/>
  <c r="Q199" i="17"/>
  <c r="S199" i="17" a="1"/>
  <c r="S199" i="17"/>
  <c r="Q200" i="17" a="1"/>
  <c r="Q200" i="17"/>
  <c r="S200" i="17" a="1"/>
  <c r="S200" i="17"/>
  <c r="Q201" i="17" a="1"/>
  <c r="Q201" i="17"/>
  <c r="S201" i="17" a="1"/>
  <c r="S201" i="17"/>
  <c r="Q202" i="17" a="1"/>
  <c r="Q202" i="17"/>
  <c r="S202" i="17" a="1"/>
  <c r="S202" i="17"/>
  <c r="Q203" i="17" a="1"/>
  <c r="Q203" i="17"/>
  <c r="S203" i="17" a="1"/>
  <c r="S203" i="17"/>
  <c r="Q204" i="17" a="1"/>
  <c r="Q204" i="17"/>
  <c r="S204" i="17" a="1"/>
  <c r="S204" i="17"/>
  <c r="Q205" i="17" a="1"/>
  <c r="Q205" i="17"/>
  <c r="S205" i="17" a="1"/>
  <c r="S205" i="17"/>
  <c r="Q206" i="17" a="1"/>
  <c r="Q206" i="17"/>
  <c r="S206" i="17" a="1"/>
  <c r="S206" i="17"/>
  <c r="Q207" i="17" a="1"/>
  <c r="Q207" i="17"/>
  <c r="S207" i="17" a="1"/>
  <c r="S207" i="17"/>
  <c r="Q208" i="17" a="1"/>
  <c r="Q208" i="17"/>
  <c r="S208" i="17" a="1"/>
  <c r="S208" i="17"/>
  <c r="Q209" i="17" a="1"/>
  <c r="Q209" i="17"/>
  <c r="S209" i="17" a="1"/>
  <c r="S209" i="17"/>
  <c r="Q210" i="17" a="1"/>
  <c r="Q210" i="17"/>
  <c r="S210" i="17" a="1"/>
  <c r="S210" i="17"/>
  <c r="Q211" i="17" a="1"/>
  <c r="Q211" i="17"/>
  <c r="S211" i="17" a="1"/>
  <c r="S211" i="17"/>
  <c r="Q212" i="17" a="1"/>
  <c r="Q212" i="17"/>
  <c r="S212" i="17" a="1"/>
  <c r="S212" i="17"/>
  <c r="Q213" i="17" a="1"/>
  <c r="Q213" i="17"/>
  <c r="S213" i="17" a="1"/>
  <c r="S213" i="17"/>
  <c r="Q214" i="17" a="1"/>
  <c r="Q214" i="17"/>
  <c r="S214" i="17" a="1"/>
  <c r="S214" i="17"/>
  <c r="Q215" i="17" a="1"/>
  <c r="Q215" i="17"/>
  <c r="S215" i="17" a="1"/>
  <c r="S215" i="17"/>
  <c r="Q216" i="17" a="1"/>
  <c r="Q216" i="17"/>
  <c r="S216" i="17" a="1"/>
  <c r="S216" i="17"/>
  <c r="Q217" i="17" a="1"/>
  <c r="Q217" i="17"/>
  <c r="S217" i="17" a="1"/>
  <c r="S217" i="17"/>
  <c r="Q218" i="17" a="1"/>
  <c r="Q218" i="17"/>
  <c r="S218" i="17" a="1"/>
  <c r="S218" i="17"/>
  <c r="Q219" i="17" a="1"/>
  <c r="Q219" i="17"/>
  <c r="S219" i="17" a="1"/>
  <c r="S219" i="17"/>
  <c r="Q220" i="17" a="1"/>
  <c r="Q220" i="17"/>
  <c r="S220" i="17" a="1"/>
  <c r="S220" i="17"/>
  <c r="Q221" i="17" a="1"/>
  <c r="Q221" i="17"/>
  <c r="S221" i="17" a="1"/>
  <c r="S221" i="17"/>
  <c r="Q222" i="17" a="1"/>
  <c r="Q222" i="17"/>
  <c r="S222" i="17" a="1"/>
  <c r="S222" i="17"/>
  <c r="Q223" i="17" a="1"/>
  <c r="Q223" i="17"/>
  <c r="S223" i="17" a="1"/>
  <c r="S223" i="17"/>
  <c r="Q224" i="17" a="1"/>
  <c r="Q224" i="17"/>
  <c r="S224" i="17" a="1"/>
  <c r="S224" i="17"/>
  <c r="Q225" i="17" a="1"/>
  <c r="Q225" i="17"/>
  <c r="S225" i="17" a="1"/>
  <c r="S225" i="17"/>
  <c r="Q226" i="17" a="1"/>
  <c r="Q226" i="17"/>
  <c r="S226" i="17" a="1"/>
  <c r="S226" i="17"/>
  <c r="Q227" i="17" a="1"/>
  <c r="Q227" i="17"/>
  <c r="S227" i="17" a="1"/>
  <c r="S227" i="17"/>
  <c r="Q228" i="17" a="1"/>
  <c r="Q228" i="17"/>
  <c r="S228" i="17" a="1"/>
  <c r="S228" i="17"/>
  <c r="Q229" i="17" a="1"/>
  <c r="Q229" i="17"/>
  <c r="S229" i="17" a="1"/>
  <c r="S229" i="17"/>
  <c r="Q230" i="17" a="1"/>
  <c r="Q230" i="17"/>
  <c r="S230" i="17" a="1"/>
  <c r="S230" i="17"/>
  <c r="Q231" i="17" a="1"/>
  <c r="Q231" i="17"/>
  <c r="S231" i="17" a="1"/>
  <c r="S231" i="17"/>
  <c r="Q232" i="17" a="1"/>
  <c r="Q232" i="17"/>
  <c r="S232" i="17" a="1"/>
  <c r="S232" i="17"/>
  <c r="Q233" i="17" a="1"/>
  <c r="Q233" i="17"/>
  <c r="S233" i="17" a="1"/>
  <c r="S233" i="17"/>
  <c r="Q234" i="17" a="1"/>
  <c r="Q234" i="17"/>
  <c r="S234" i="17" a="1"/>
  <c r="S234" i="17"/>
  <c r="Q235" i="17" a="1"/>
  <c r="Q235" i="17"/>
  <c r="S235" i="17" a="1"/>
  <c r="S235" i="17"/>
  <c r="Q236" i="17" a="1"/>
  <c r="Q236" i="17"/>
  <c r="S236" i="17" a="1"/>
  <c r="S236" i="17"/>
  <c r="Q237" i="17" a="1"/>
  <c r="Q237" i="17"/>
  <c r="S237" i="17" a="1"/>
  <c r="S237" i="17"/>
  <c r="Q238" i="17" a="1"/>
  <c r="Q238" i="17"/>
  <c r="S238" i="17" a="1"/>
  <c r="S238" i="17"/>
  <c r="Q239" i="17" a="1"/>
  <c r="Q239" i="17"/>
  <c r="S239" i="17" a="1"/>
  <c r="S239" i="17"/>
  <c r="Q240" i="17" a="1"/>
  <c r="Q240" i="17"/>
  <c r="S240" i="17" a="1"/>
  <c r="S240" i="17"/>
  <c r="Q241" i="17" a="1"/>
  <c r="Q241" i="17"/>
  <c r="S241" i="17" a="1"/>
  <c r="S241" i="17"/>
  <c r="Q242" i="17" a="1"/>
  <c r="Q242" i="17"/>
  <c r="S242" i="17" a="1"/>
  <c r="S242" i="17"/>
  <c r="Q243" i="17" a="1"/>
  <c r="Q243" i="17"/>
  <c r="S243" i="17" a="1"/>
  <c r="S243" i="17"/>
  <c r="Q244" i="17" a="1"/>
  <c r="Q244" i="17"/>
  <c r="S244" i="17" a="1"/>
  <c r="S244" i="17"/>
  <c r="Q245" i="17" a="1"/>
  <c r="Q245" i="17"/>
  <c r="S245" i="17" a="1"/>
  <c r="S245" i="17"/>
  <c r="Q246" i="17" a="1"/>
  <c r="Q246" i="17"/>
  <c r="S246" i="17" a="1"/>
  <c r="S246" i="17"/>
  <c r="Q249" i="17" a="1"/>
  <c r="Q249" i="17"/>
  <c r="S249" i="17" a="1"/>
  <c r="S249" i="17"/>
  <c r="Q247" i="17" a="1"/>
  <c r="Q247" i="17"/>
  <c r="S247" i="17" a="1"/>
  <c r="S247" i="17"/>
  <c r="Q248" i="17" a="1"/>
  <c r="Q248" i="17"/>
  <c r="S248" i="17" a="1"/>
  <c r="S248" i="17"/>
  <c r="U2001" i="31" a="1"/>
  <c r="U2001" i="31"/>
  <c r="W2001" i="31" a="1"/>
  <c r="W2001" i="31"/>
  <c r="V2001" i="31" a="1"/>
  <c r="V2001" i="31"/>
  <c r="X2001" i="31" a="1"/>
  <c r="X2001" i="31"/>
  <c r="U2000" i="31" a="1"/>
  <c r="U2000" i="31"/>
  <c r="W2000" i="31" a="1"/>
  <c r="W2000" i="31"/>
  <c r="V2000" i="31" a="1"/>
  <c r="V2000" i="31"/>
  <c r="X2000" i="31" a="1"/>
  <c r="X2000" i="31"/>
  <c r="U1999" i="31" a="1"/>
  <c r="U1999" i="31"/>
  <c r="W1999" i="31" a="1"/>
  <c r="W1999" i="31"/>
  <c r="V1999" i="31" a="1"/>
  <c r="V1999" i="31"/>
  <c r="X1999" i="31" a="1"/>
  <c r="X1999" i="31"/>
  <c r="U1998" i="31" a="1"/>
  <c r="U1998" i="31"/>
  <c r="W1998" i="31" a="1"/>
  <c r="W1998" i="31"/>
  <c r="V1998" i="31" a="1"/>
  <c r="V1998" i="31"/>
  <c r="X1998" i="31" a="1"/>
  <c r="X1998" i="31"/>
  <c r="U1997" i="31" a="1"/>
  <c r="U1997" i="31"/>
  <c r="W1997" i="31" a="1"/>
  <c r="W1997" i="31"/>
  <c r="V1997" i="31" a="1"/>
  <c r="V1997" i="31"/>
  <c r="X1997" i="31" a="1"/>
  <c r="X1997" i="31"/>
  <c r="U1996" i="31" a="1"/>
  <c r="U1996" i="31"/>
  <c r="W1996" i="31" a="1"/>
  <c r="W1996" i="31"/>
  <c r="V1996" i="31" a="1"/>
  <c r="V1996" i="31"/>
  <c r="X1996" i="31" a="1"/>
  <c r="X1996" i="31"/>
  <c r="U1995" i="31" a="1"/>
  <c r="U1995" i="31"/>
  <c r="W1995" i="31" a="1"/>
  <c r="W1995" i="31"/>
  <c r="V1995" i="31" a="1"/>
  <c r="V1995" i="31"/>
  <c r="X1995" i="31" a="1"/>
  <c r="X1995" i="31"/>
  <c r="U1994" i="31" a="1"/>
  <c r="U1994" i="31"/>
  <c r="W1994" i="31" a="1"/>
  <c r="W1994" i="31"/>
  <c r="V1994" i="31" a="1"/>
  <c r="V1994" i="31"/>
  <c r="X1994" i="31" a="1"/>
  <c r="X1994" i="31"/>
  <c r="U1993" i="31" a="1"/>
  <c r="U1993" i="31"/>
  <c r="W1993" i="31" a="1"/>
  <c r="W1993" i="31"/>
  <c r="V1993" i="31" a="1"/>
  <c r="V1993" i="31"/>
  <c r="X1993" i="31" a="1"/>
  <c r="X1993" i="31"/>
  <c r="U1992" i="31" a="1"/>
  <c r="U1992" i="31"/>
  <c r="W1992" i="31" a="1"/>
  <c r="W1992" i="31"/>
  <c r="V1992" i="31" a="1"/>
  <c r="V1992" i="31"/>
  <c r="X1992" i="31" a="1"/>
  <c r="X1992" i="31"/>
  <c r="U1991" i="31" a="1"/>
  <c r="U1991" i="31"/>
  <c r="W1991" i="31" a="1"/>
  <c r="W1991" i="31"/>
  <c r="V1991" i="31" a="1"/>
  <c r="V1991" i="31"/>
  <c r="X1991" i="31" a="1"/>
  <c r="X1991" i="31"/>
  <c r="U1990" i="31" a="1"/>
  <c r="U1990" i="31"/>
  <c r="W1990" i="31" a="1"/>
  <c r="W1990" i="31"/>
  <c r="V1990" i="31" a="1"/>
  <c r="V1990" i="31"/>
  <c r="X1990" i="31" a="1"/>
  <c r="X1990" i="31"/>
  <c r="U1989" i="31" a="1"/>
  <c r="U1989" i="31"/>
  <c r="W1989" i="31" a="1"/>
  <c r="W1989" i="31"/>
  <c r="V1989" i="31" a="1"/>
  <c r="V1989" i="31"/>
  <c r="X1989" i="31" a="1"/>
  <c r="X1989" i="31"/>
  <c r="U1988" i="31" a="1"/>
  <c r="U1988" i="31"/>
  <c r="W1988" i="31" a="1"/>
  <c r="W1988" i="31"/>
  <c r="V1988" i="31" a="1"/>
  <c r="V1988" i="31"/>
  <c r="X1988" i="31" a="1"/>
  <c r="X1988" i="31"/>
  <c r="U1987" i="31" a="1"/>
  <c r="U1987" i="31"/>
  <c r="W1987" i="31" a="1"/>
  <c r="W1987" i="31"/>
  <c r="V1987" i="31" a="1"/>
  <c r="V1987" i="31"/>
  <c r="X1987" i="31" a="1"/>
  <c r="X1987" i="31"/>
  <c r="U1986" i="31" a="1"/>
  <c r="U1986" i="31"/>
  <c r="W1986" i="31" a="1"/>
  <c r="W1986" i="31"/>
  <c r="V1986" i="31" a="1"/>
  <c r="V1986" i="31"/>
  <c r="X1986" i="31" a="1"/>
  <c r="X1986" i="31"/>
  <c r="U1985" i="31" a="1"/>
  <c r="U1985" i="31"/>
  <c r="W1985" i="31" a="1"/>
  <c r="W1985" i="31"/>
  <c r="V1985" i="31" a="1"/>
  <c r="V1985" i="31"/>
  <c r="X1985" i="31" a="1"/>
  <c r="X1985" i="31"/>
  <c r="U1984" i="31" a="1"/>
  <c r="U1984" i="31"/>
  <c r="W1984" i="31" a="1"/>
  <c r="W1984" i="31"/>
  <c r="V1984" i="31" a="1"/>
  <c r="V1984" i="31"/>
  <c r="X1984" i="31" a="1"/>
  <c r="X1984" i="31"/>
  <c r="U1983" i="31" a="1"/>
  <c r="U1983" i="31"/>
  <c r="W1983" i="31" a="1"/>
  <c r="W1983" i="31"/>
  <c r="V1983" i="31" a="1"/>
  <c r="V1983" i="31"/>
  <c r="X1983" i="31" a="1"/>
  <c r="X1983" i="31"/>
  <c r="U1982" i="31" a="1"/>
  <c r="U1982" i="31"/>
  <c r="W1982" i="31" a="1"/>
  <c r="W1982" i="31"/>
  <c r="V1982" i="31" a="1"/>
  <c r="V1982" i="31"/>
  <c r="X1982" i="31" a="1"/>
  <c r="X1982" i="31"/>
  <c r="U1981" i="31" a="1"/>
  <c r="U1981" i="31"/>
  <c r="W1981" i="31" a="1"/>
  <c r="W1981" i="31"/>
  <c r="V1981" i="31" a="1"/>
  <c r="V1981" i="31"/>
  <c r="X1981" i="31" a="1"/>
  <c r="X1981" i="31"/>
  <c r="U1980" i="31" a="1"/>
  <c r="U1980" i="31"/>
  <c r="W1980" i="31" a="1"/>
  <c r="W1980" i="31"/>
  <c r="V1980" i="31" a="1"/>
  <c r="V1980" i="31"/>
  <c r="X1980" i="31" a="1"/>
  <c r="X1980" i="31"/>
  <c r="U1979" i="31" a="1"/>
  <c r="U1979" i="31"/>
  <c r="W1979" i="31" a="1"/>
  <c r="W1979" i="31"/>
  <c r="V1979" i="31" a="1"/>
  <c r="V1979" i="31"/>
  <c r="X1979" i="31" a="1"/>
  <c r="X1979" i="31"/>
  <c r="U1978" i="31" a="1"/>
  <c r="U1978" i="31"/>
  <c r="W1978" i="31" a="1"/>
  <c r="W1978" i="31"/>
  <c r="V1978" i="31" a="1"/>
  <c r="V1978" i="31"/>
  <c r="X1978" i="31" a="1"/>
  <c r="X1978" i="31"/>
  <c r="U1977" i="31" a="1"/>
  <c r="U1977" i="31"/>
  <c r="W1977" i="31" a="1"/>
  <c r="W1977" i="31"/>
  <c r="V1977" i="31" a="1"/>
  <c r="V1977" i="31"/>
  <c r="X1977" i="31" a="1"/>
  <c r="X1977" i="31"/>
  <c r="U1976" i="31" a="1"/>
  <c r="U1976" i="31"/>
  <c r="W1976" i="31" a="1"/>
  <c r="W1976" i="31"/>
  <c r="V1976" i="31" a="1"/>
  <c r="V1976" i="31"/>
  <c r="X1976" i="31" a="1"/>
  <c r="X1976" i="31"/>
  <c r="U1975" i="31" a="1"/>
  <c r="U1975" i="31"/>
  <c r="W1975" i="31" a="1"/>
  <c r="W1975" i="31"/>
  <c r="V1975" i="31" a="1"/>
  <c r="V1975" i="31"/>
  <c r="X1975" i="31" a="1"/>
  <c r="X1975" i="31"/>
  <c r="U1974" i="31" a="1"/>
  <c r="U1974" i="31"/>
  <c r="W1974" i="31" a="1"/>
  <c r="W1974" i="31"/>
  <c r="V1974" i="31" a="1"/>
  <c r="V1974" i="31"/>
  <c r="X1974" i="31" a="1"/>
  <c r="X1974" i="31"/>
  <c r="U1973" i="31" a="1"/>
  <c r="U1973" i="31"/>
  <c r="W1973" i="31" a="1"/>
  <c r="W1973" i="31"/>
  <c r="V1973" i="31" a="1"/>
  <c r="V1973" i="31"/>
  <c r="X1973" i="31" a="1"/>
  <c r="X1973" i="31"/>
  <c r="U1972" i="31" a="1"/>
  <c r="U1972" i="31"/>
  <c r="W1972" i="31" a="1"/>
  <c r="W1972" i="31"/>
  <c r="V1972" i="31" a="1"/>
  <c r="V1972" i="31"/>
  <c r="X1972" i="31" a="1"/>
  <c r="X1972" i="31"/>
  <c r="U1971" i="31" a="1"/>
  <c r="U1971" i="31"/>
  <c r="W1971" i="31" a="1"/>
  <c r="W1971" i="31"/>
  <c r="V1971" i="31" a="1"/>
  <c r="V1971" i="31"/>
  <c r="X1971" i="31" a="1"/>
  <c r="X1971" i="31"/>
  <c r="U1970" i="31" a="1"/>
  <c r="U1970" i="31"/>
  <c r="W1970" i="31" a="1"/>
  <c r="W1970" i="31"/>
  <c r="V1970" i="31" a="1"/>
  <c r="V1970" i="31"/>
  <c r="X1970" i="31" a="1"/>
  <c r="X1970" i="31"/>
  <c r="U1969" i="31" a="1"/>
  <c r="U1969" i="31"/>
  <c r="W1969" i="31" a="1"/>
  <c r="W1969" i="31"/>
  <c r="V1969" i="31" a="1"/>
  <c r="V1969" i="31"/>
  <c r="X1969" i="31" a="1"/>
  <c r="X1969" i="31"/>
  <c r="U1968" i="31" a="1"/>
  <c r="U1968" i="31"/>
  <c r="W1968" i="31" a="1"/>
  <c r="W1968" i="31"/>
  <c r="V1968" i="31" a="1"/>
  <c r="V1968" i="31"/>
  <c r="X1968" i="31" a="1"/>
  <c r="X1968" i="31"/>
  <c r="U1967" i="31" a="1"/>
  <c r="U1967" i="31"/>
  <c r="W1967" i="31" a="1"/>
  <c r="W1967" i="31"/>
  <c r="V1967" i="31" a="1"/>
  <c r="V1967" i="31"/>
  <c r="X1967" i="31" a="1"/>
  <c r="X1967" i="31"/>
  <c r="U1966" i="31" a="1"/>
  <c r="U1966" i="31"/>
  <c r="W1966" i="31" a="1"/>
  <c r="W1966" i="31"/>
  <c r="V1966" i="31" a="1"/>
  <c r="V1966" i="31"/>
  <c r="X1966" i="31" a="1"/>
  <c r="X1966" i="31"/>
  <c r="U1965" i="31" a="1"/>
  <c r="U1965" i="31"/>
  <c r="W1965" i="31" a="1"/>
  <c r="W1965" i="31"/>
  <c r="V1965" i="31" a="1"/>
  <c r="V1965" i="31"/>
  <c r="X1965" i="31" a="1"/>
  <c r="X1965" i="31"/>
  <c r="U1964" i="31" a="1"/>
  <c r="U1964" i="31"/>
  <c r="W1964" i="31" a="1"/>
  <c r="W1964" i="31"/>
  <c r="V1964" i="31" a="1"/>
  <c r="V1964" i="31"/>
  <c r="X1964" i="31" a="1"/>
  <c r="X1964" i="31"/>
  <c r="U1963" i="31" a="1"/>
  <c r="U1963" i="31"/>
  <c r="W1963" i="31" a="1"/>
  <c r="W1963" i="31"/>
  <c r="V1963" i="31" a="1"/>
  <c r="V1963" i="31"/>
  <c r="X1963" i="31" a="1"/>
  <c r="X1963" i="31"/>
  <c r="U1962" i="31" a="1"/>
  <c r="U1962" i="31"/>
  <c r="W1962" i="31" a="1"/>
  <c r="W1962" i="31"/>
  <c r="V1962" i="31" a="1"/>
  <c r="V1962" i="31"/>
  <c r="X1962" i="31" a="1"/>
  <c r="X1962" i="31"/>
  <c r="U1961" i="31" a="1"/>
  <c r="U1961" i="31"/>
  <c r="W1961" i="31" a="1"/>
  <c r="W1961" i="31"/>
  <c r="V1961" i="31" a="1"/>
  <c r="V1961" i="31"/>
  <c r="X1961" i="31" a="1"/>
  <c r="X1961" i="31"/>
  <c r="U1960" i="31" a="1"/>
  <c r="U1960" i="31"/>
  <c r="W1960" i="31" a="1"/>
  <c r="W1960" i="31"/>
  <c r="V1960" i="31" a="1"/>
  <c r="V1960" i="31"/>
  <c r="X1960" i="31" a="1"/>
  <c r="X1960" i="31"/>
  <c r="U1959" i="31" a="1"/>
  <c r="U1959" i="31"/>
  <c r="W1959" i="31" a="1"/>
  <c r="W1959" i="31"/>
  <c r="V1959" i="31" a="1"/>
  <c r="V1959" i="31"/>
  <c r="X1959" i="31" a="1"/>
  <c r="X1959" i="31"/>
  <c r="U1958" i="31" a="1"/>
  <c r="U1958" i="31"/>
  <c r="W1958" i="31" a="1"/>
  <c r="W1958" i="31"/>
  <c r="V1958" i="31" a="1"/>
  <c r="V1958" i="31"/>
  <c r="X1958" i="31" a="1"/>
  <c r="X1958" i="31"/>
  <c r="U1957" i="31" a="1"/>
  <c r="U1957" i="31"/>
  <c r="W1957" i="31" a="1"/>
  <c r="W1957" i="31"/>
  <c r="V1957" i="31" a="1"/>
  <c r="V1957" i="31"/>
  <c r="X1957" i="31" a="1"/>
  <c r="X1957" i="31"/>
  <c r="U1956" i="31" a="1"/>
  <c r="U1956" i="31"/>
  <c r="W1956" i="31" a="1"/>
  <c r="W1956" i="31"/>
  <c r="V1956" i="31" a="1"/>
  <c r="V1956" i="31"/>
  <c r="X1956" i="31" a="1"/>
  <c r="X1956" i="31"/>
  <c r="U1955" i="31" a="1"/>
  <c r="U1955" i="31"/>
  <c r="W1955" i="31" a="1"/>
  <c r="W1955" i="31"/>
  <c r="V1955" i="31" a="1"/>
  <c r="V1955" i="31"/>
  <c r="X1955" i="31" a="1"/>
  <c r="X1955" i="31"/>
  <c r="U1954" i="31" a="1"/>
  <c r="U1954" i="31"/>
  <c r="W1954" i="31" a="1"/>
  <c r="W1954" i="31"/>
  <c r="V1954" i="31" a="1"/>
  <c r="V1954" i="31"/>
  <c r="X1954" i="31" a="1"/>
  <c r="X1954" i="31"/>
  <c r="U1953" i="31" a="1"/>
  <c r="U1953" i="31"/>
  <c r="W1953" i="31" a="1"/>
  <c r="W1953" i="31"/>
  <c r="V1953" i="31" a="1"/>
  <c r="V1953" i="31"/>
  <c r="X1953" i="31" a="1"/>
  <c r="X1953" i="31"/>
  <c r="U1952" i="31" a="1"/>
  <c r="U1952" i="31"/>
  <c r="W1952" i="31" a="1"/>
  <c r="W1952" i="31"/>
  <c r="V1952" i="31" a="1"/>
  <c r="V1952" i="31"/>
  <c r="X1952" i="31" a="1"/>
  <c r="X1952" i="31"/>
  <c r="U1951" i="31" a="1"/>
  <c r="U1951" i="31"/>
  <c r="W1951" i="31" a="1"/>
  <c r="W1951" i="31"/>
  <c r="V1951" i="31" a="1"/>
  <c r="V1951" i="31"/>
  <c r="X1951" i="31" a="1"/>
  <c r="X1951" i="31"/>
  <c r="U1950" i="31" a="1"/>
  <c r="U1950" i="31"/>
  <c r="W1950" i="31" a="1"/>
  <c r="W1950" i="31"/>
  <c r="V1950" i="31" a="1"/>
  <c r="V1950" i="31"/>
  <c r="X1950" i="31" a="1"/>
  <c r="X1950" i="31"/>
  <c r="U1949" i="31" a="1"/>
  <c r="U1949" i="31"/>
  <c r="W1949" i="31" a="1"/>
  <c r="W1949" i="31"/>
  <c r="V1949" i="31" a="1"/>
  <c r="V1949" i="31"/>
  <c r="X1949" i="31" a="1"/>
  <c r="X1949" i="31"/>
  <c r="U1948" i="31" a="1"/>
  <c r="U1948" i="31"/>
  <c r="W1948" i="31" a="1"/>
  <c r="W1948" i="31"/>
  <c r="V1948" i="31" a="1"/>
  <c r="V1948" i="31"/>
  <c r="X1948" i="31" a="1"/>
  <c r="X1948" i="31"/>
  <c r="U1947" i="31" a="1"/>
  <c r="U1947" i="31"/>
  <c r="W1947" i="31" a="1"/>
  <c r="W1947" i="31"/>
  <c r="V1947" i="31" a="1"/>
  <c r="V1947" i="31"/>
  <c r="X1947" i="31" a="1"/>
  <c r="X1947" i="31"/>
  <c r="U1946" i="31" a="1"/>
  <c r="U1946" i="31"/>
  <c r="W1946" i="31" a="1"/>
  <c r="W1946" i="31"/>
  <c r="V1946" i="31" a="1"/>
  <c r="V1946" i="31"/>
  <c r="X1946" i="31" a="1"/>
  <c r="X1946" i="31"/>
  <c r="U1945" i="31" a="1"/>
  <c r="U1945" i="31"/>
  <c r="W1945" i="31" a="1"/>
  <c r="W1945" i="31"/>
  <c r="V1945" i="31" a="1"/>
  <c r="V1945" i="31"/>
  <c r="X1945" i="31" a="1"/>
  <c r="X1945" i="31"/>
  <c r="U1944" i="31" a="1"/>
  <c r="U1944" i="31"/>
  <c r="W1944" i="31" a="1"/>
  <c r="W1944" i="31"/>
  <c r="V1944" i="31" a="1"/>
  <c r="V1944" i="31"/>
  <c r="X1944" i="31" a="1"/>
  <c r="X1944" i="31"/>
  <c r="U1943" i="31" a="1"/>
  <c r="U1943" i="31"/>
  <c r="W1943" i="31" a="1"/>
  <c r="W1943" i="31"/>
  <c r="V1943" i="31" a="1"/>
  <c r="V1943" i="31"/>
  <c r="X1943" i="31" a="1"/>
  <c r="X1943" i="31"/>
  <c r="U1942" i="31" a="1"/>
  <c r="U1942" i="31"/>
  <c r="W1942" i="31" a="1"/>
  <c r="W1942" i="31"/>
  <c r="V1942" i="31" a="1"/>
  <c r="V1942" i="31"/>
  <c r="X1942" i="31" a="1"/>
  <c r="X1942" i="31"/>
  <c r="U1941" i="31" a="1"/>
  <c r="U1941" i="31"/>
  <c r="W1941" i="31" a="1"/>
  <c r="W1941" i="31"/>
  <c r="V1941" i="31" a="1"/>
  <c r="V1941" i="31"/>
  <c r="X1941" i="31" a="1"/>
  <c r="X1941" i="31"/>
  <c r="U1940" i="31" a="1"/>
  <c r="U1940" i="31"/>
  <c r="W1940" i="31" a="1"/>
  <c r="W1940" i="31"/>
  <c r="V1940" i="31" a="1"/>
  <c r="V1940" i="31"/>
  <c r="X1940" i="31" a="1"/>
  <c r="X1940" i="31"/>
  <c r="U1939" i="31" a="1"/>
  <c r="U1939" i="31"/>
  <c r="W1939" i="31" a="1"/>
  <c r="W1939" i="31"/>
  <c r="V1939" i="31" a="1"/>
  <c r="V1939" i="31"/>
  <c r="X1939" i="31" a="1"/>
  <c r="X1939" i="31"/>
  <c r="U1938" i="31" a="1"/>
  <c r="U1938" i="31"/>
  <c r="W1938" i="31" a="1"/>
  <c r="W1938" i="31"/>
  <c r="V1938" i="31" a="1"/>
  <c r="V1938" i="31"/>
  <c r="X1938" i="31" a="1"/>
  <c r="X1938" i="31"/>
  <c r="U1937" i="31" a="1"/>
  <c r="U1937" i="31"/>
  <c r="W1937" i="31" a="1"/>
  <c r="W1937" i="31"/>
  <c r="V1937" i="31" a="1"/>
  <c r="V1937" i="31"/>
  <c r="X1937" i="31" a="1"/>
  <c r="X1937" i="31"/>
  <c r="U1936" i="31" a="1"/>
  <c r="U1936" i="31"/>
  <c r="W1936" i="31" a="1"/>
  <c r="W1936" i="31"/>
  <c r="V1936" i="31" a="1"/>
  <c r="V1936" i="31"/>
  <c r="X1936" i="31" a="1"/>
  <c r="X1936" i="31"/>
  <c r="U1935" i="31" a="1"/>
  <c r="U1935" i="31"/>
  <c r="W1935" i="31" a="1"/>
  <c r="W1935" i="31"/>
  <c r="V1935" i="31" a="1"/>
  <c r="V1935" i="31"/>
  <c r="X1935" i="31" a="1"/>
  <c r="X1935" i="31"/>
  <c r="U1934" i="31" a="1"/>
  <c r="U1934" i="31"/>
  <c r="W1934" i="31" a="1"/>
  <c r="W1934" i="31"/>
  <c r="V1934" i="31" a="1"/>
  <c r="V1934" i="31"/>
  <c r="X1934" i="31" a="1"/>
  <c r="X1934" i="31"/>
  <c r="U1933" i="31" a="1"/>
  <c r="U1933" i="31"/>
  <c r="W1933" i="31" a="1"/>
  <c r="W1933" i="31"/>
  <c r="V1933" i="31" a="1"/>
  <c r="V1933" i="31"/>
  <c r="X1933" i="31" a="1"/>
  <c r="X1933" i="31"/>
  <c r="U1932" i="31" a="1"/>
  <c r="U1932" i="31"/>
  <c r="W1932" i="31" a="1"/>
  <c r="W1932" i="31"/>
  <c r="V1932" i="31" a="1"/>
  <c r="V1932" i="31"/>
  <c r="X1932" i="31" a="1"/>
  <c r="X1932" i="31"/>
  <c r="U1931" i="31" a="1"/>
  <c r="U1931" i="31"/>
  <c r="W1931" i="31" a="1"/>
  <c r="W1931" i="31"/>
  <c r="V1931" i="31" a="1"/>
  <c r="V1931" i="31"/>
  <c r="X1931" i="31" a="1"/>
  <c r="X1931" i="31"/>
  <c r="U1930" i="31" a="1"/>
  <c r="U1930" i="31"/>
  <c r="W1930" i="31" a="1"/>
  <c r="W1930" i="31"/>
  <c r="V1930" i="31" a="1"/>
  <c r="V1930" i="31"/>
  <c r="X1930" i="31" a="1"/>
  <c r="X1930" i="31"/>
  <c r="U1929" i="31" a="1"/>
  <c r="U1929" i="31"/>
  <c r="W1929" i="31" a="1"/>
  <c r="W1929" i="31"/>
  <c r="V1929" i="31" a="1"/>
  <c r="V1929" i="31"/>
  <c r="X1929" i="31" a="1"/>
  <c r="X1929" i="31"/>
  <c r="U1928" i="31" a="1"/>
  <c r="U1928" i="31"/>
  <c r="W1928" i="31" a="1"/>
  <c r="W1928" i="31"/>
  <c r="V1928" i="31" a="1"/>
  <c r="V1928" i="31"/>
  <c r="X1928" i="31" a="1"/>
  <c r="X1928" i="31"/>
  <c r="U1927" i="31" a="1"/>
  <c r="U1927" i="31"/>
  <c r="W1927" i="31" a="1"/>
  <c r="W1927" i="31"/>
  <c r="V1927" i="31" a="1"/>
  <c r="V1927" i="31"/>
  <c r="X1927" i="31" a="1"/>
  <c r="X1927" i="31"/>
  <c r="U1926" i="31" a="1"/>
  <c r="U1926" i="31"/>
  <c r="W1926" i="31" a="1"/>
  <c r="W1926" i="31"/>
  <c r="V1926" i="31" a="1"/>
  <c r="V1926" i="31"/>
  <c r="X1926" i="31" a="1"/>
  <c r="X1926" i="31"/>
  <c r="U1925" i="31" a="1"/>
  <c r="U1925" i="31"/>
  <c r="W1925" i="31" a="1"/>
  <c r="W1925" i="31"/>
  <c r="V1925" i="31" a="1"/>
  <c r="V1925" i="31"/>
  <c r="X1925" i="31" a="1"/>
  <c r="X1925" i="31"/>
  <c r="U1924" i="31" a="1"/>
  <c r="U1924" i="31"/>
  <c r="W1924" i="31" a="1"/>
  <c r="W1924" i="31"/>
  <c r="V1924" i="31" a="1"/>
  <c r="V1924" i="31"/>
  <c r="X1924" i="31" a="1"/>
  <c r="X1924" i="31"/>
  <c r="U1923" i="31" a="1"/>
  <c r="U1923" i="31"/>
  <c r="W1923" i="31" a="1"/>
  <c r="W1923" i="31"/>
  <c r="V1923" i="31" a="1"/>
  <c r="V1923" i="31"/>
  <c r="X1923" i="31" a="1"/>
  <c r="X1923" i="31"/>
  <c r="U1922" i="31" a="1"/>
  <c r="U1922" i="31"/>
  <c r="W1922" i="31" a="1"/>
  <c r="W1922" i="31"/>
  <c r="V1922" i="31" a="1"/>
  <c r="V1922" i="31"/>
  <c r="X1922" i="31" a="1"/>
  <c r="X1922" i="31"/>
  <c r="U1921" i="31" a="1"/>
  <c r="U1921" i="31"/>
  <c r="W1921" i="31" a="1"/>
  <c r="W1921" i="31"/>
  <c r="V1921" i="31" a="1"/>
  <c r="V1921" i="31"/>
  <c r="X1921" i="31" a="1"/>
  <c r="X1921" i="31"/>
  <c r="U1920" i="31" a="1"/>
  <c r="U1920" i="31"/>
  <c r="W1920" i="31" a="1"/>
  <c r="W1920" i="31"/>
  <c r="V1920" i="31" a="1"/>
  <c r="V1920" i="31"/>
  <c r="X1920" i="31" a="1"/>
  <c r="X1920" i="31"/>
  <c r="U1919" i="31" a="1"/>
  <c r="U1919" i="31"/>
  <c r="W1919" i="31" a="1"/>
  <c r="W1919" i="31"/>
  <c r="V1919" i="31" a="1"/>
  <c r="V1919" i="31"/>
  <c r="X1919" i="31" a="1"/>
  <c r="X1919" i="31"/>
  <c r="U1918" i="31" a="1"/>
  <c r="U1918" i="31"/>
  <c r="W1918" i="31" a="1"/>
  <c r="W1918" i="31"/>
  <c r="V1918" i="31" a="1"/>
  <c r="V1918" i="31"/>
  <c r="X1918" i="31" a="1"/>
  <c r="X1918" i="31"/>
  <c r="U1917" i="31" a="1"/>
  <c r="U1917" i="31"/>
  <c r="W1917" i="31" a="1"/>
  <c r="W1917" i="31"/>
  <c r="V1917" i="31" a="1"/>
  <c r="V1917" i="31"/>
  <c r="X1917" i="31" a="1"/>
  <c r="X1917" i="31"/>
  <c r="U1916" i="31" a="1"/>
  <c r="U1916" i="31"/>
  <c r="W1916" i="31" a="1"/>
  <c r="W1916" i="31"/>
  <c r="V1916" i="31" a="1"/>
  <c r="V1916" i="31"/>
  <c r="X1916" i="31" a="1"/>
  <c r="X1916" i="31"/>
  <c r="U1915" i="31" a="1"/>
  <c r="U1915" i="31"/>
  <c r="W1915" i="31" a="1"/>
  <c r="W1915" i="31"/>
  <c r="V1915" i="31" a="1"/>
  <c r="V1915" i="31"/>
  <c r="X1915" i="31" a="1"/>
  <c r="X1915" i="31"/>
  <c r="U1914" i="31" a="1"/>
  <c r="U1914" i="31"/>
  <c r="W1914" i="31" a="1"/>
  <c r="W1914" i="31"/>
  <c r="V1914" i="31" a="1"/>
  <c r="V1914" i="31"/>
  <c r="X1914" i="31" a="1"/>
  <c r="X1914" i="31"/>
  <c r="U1913" i="31" a="1"/>
  <c r="U1913" i="31"/>
  <c r="W1913" i="31" a="1"/>
  <c r="W1913" i="31"/>
  <c r="V1913" i="31" a="1"/>
  <c r="V1913" i="31"/>
  <c r="X1913" i="31" a="1"/>
  <c r="X1913" i="31"/>
  <c r="U1912" i="31" a="1"/>
  <c r="U1912" i="31"/>
  <c r="W1912" i="31" a="1"/>
  <c r="W1912" i="31"/>
  <c r="V1912" i="31" a="1"/>
  <c r="V1912" i="31"/>
  <c r="X1912" i="31" a="1"/>
  <c r="X1912" i="31"/>
  <c r="U1911" i="31" a="1"/>
  <c r="U1911" i="31"/>
  <c r="W1911" i="31" a="1"/>
  <c r="W1911" i="31"/>
  <c r="V1911" i="31" a="1"/>
  <c r="V1911" i="31"/>
  <c r="X1911" i="31" a="1"/>
  <c r="X1911" i="31"/>
  <c r="U1910" i="31" a="1"/>
  <c r="U1910" i="31"/>
  <c r="W1910" i="31" a="1"/>
  <c r="W1910" i="31"/>
  <c r="V1910" i="31" a="1"/>
  <c r="V1910" i="31"/>
  <c r="X1910" i="31" a="1"/>
  <c r="X1910" i="31"/>
  <c r="U1909" i="31" a="1"/>
  <c r="U1909" i="31"/>
  <c r="W1909" i="31" a="1"/>
  <c r="W1909" i="31"/>
  <c r="V1909" i="31" a="1"/>
  <c r="V1909" i="31"/>
  <c r="X1909" i="31" a="1"/>
  <c r="X1909" i="31"/>
  <c r="U1908" i="31" a="1"/>
  <c r="U1908" i="31"/>
  <c r="W1908" i="31" a="1"/>
  <c r="W1908" i="31"/>
  <c r="V1908" i="31" a="1"/>
  <c r="V1908" i="31"/>
  <c r="X1908" i="31" a="1"/>
  <c r="X1908" i="31"/>
  <c r="U1907" i="31" a="1"/>
  <c r="U1907" i="31"/>
  <c r="W1907" i="31" a="1"/>
  <c r="W1907" i="31"/>
  <c r="V1907" i="31" a="1"/>
  <c r="V1907" i="31"/>
  <c r="X1907" i="31" a="1"/>
  <c r="X1907" i="31"/>
  <c r="U1906" i="31" a="1"/>
  <c r="U1906" i="31"/>
  <c r="W1906" i="31" a="1"/>
  <c r="W1906" i="31"/>
  <c r="V1906" i="31" a="1"/>
  <c r="V1906" i="31"/>
  <c r="X1906" i="31" a="1"/>
  <c r="X1906" i="31"/>
  <c r="U1905" i="31" a="1"/>
  <c r="U1905" i="31"/>
  <c r="W1905" i="31" a="1"/>
  <c r="W1905" i="31"/>
  <c r="V1905" i="31" a="1"/>
  <c r="V1905" i="31"/>
  <c r="X1905" i="31" a="1"/>
  <c r="X1905" i="31"/>
  <c r="U1904" i="31" a="1"/>
  <c r="U1904" i="31"/>
  <c r="W1904" i="31" a="1"/>
  <c r="W1904" i="31"/>
  <c r="V1904" i="31" a="1"/>
  <c r="V1904" i="31"/>
  <c r="X1904" i="31" a="1"/>
  <c r="X1904" i="31"/>
  <c r="U1903" i="31" a="1"/>
  <c r="U1903" i="31"/>
  <c r="W1903" i="31" a="1"/>
  <c r="W1903" i="31"/>
  <c r="V1903" i="31" a="1"/>
  <c r="V1903" i="31"/>
  <c r="X1903" i="31" a="1"/>
  <c r="X1903" i="31"/>
  <c r="U1902" i="31" a="1"/>
  <c r="U1902" i="31"/>
  <c r="W1902" i="31" a="1"/>
  <c r="W1902" i="31"/>
  <c r="V1902" i="31" a="1"/>
  <c r="V1902" i="31"/>
  <c r="X1902" i="31" a="1"/>
  <c r="X1902" i="31"/>
  <c r="U1901" i="31" a="1"/>
  <c r="U1901" i="31"/>
  <c r="W1901" i="31" a="1"/>
  <c r="W1901" i="31"/>
  <c r="V1901" i="31" a="1"/>
  <c r="V1901" i="31"/>
  <c r="X1901" i="31" a="1"/>
  <c r="X1901" i="31"/>
  <c r="U1900" i="31" a="1"/>
  <c r="U1900" i="31"/>
  <c r="W1900" i="31" a="1"/>
  <c r="W1900" i="31"/>
  <c r="V1900" i="31" a="1"/>
  <c r="V1900" i="31"/>
  <c r="X1900" i="31" a="1"/>
  <c r="X1900" i="31"/>
  <c r="U1899" i="31" a="1"/>
  <c r="U1899" i="31"/>
  <c r="W1899" i="31" a="1"/>
  <c r="W1899" i="31"/>
  <c r="V1899" i="31" a="1"/>
  <c r="V1899" i="31"/>
  <c r="X1899" i="31" a="1"/>
  <c r="X1899" i="31"/>
  <c r="U1898" i="31" a="1"/>
  <c r="U1898" i="31"/>
  <c r="W1898" i="31" a="1"/>
  <c r="W1898" i="31"/>
  <c r="V1898" i="31" a="1"/>
  <c r="V1898" i="31"/>
  <c r="X1898" i="31" a="1"/>
  <c r="X1898" i="31"/>
  <c r="U1897" i="31" a="1"/>
  <c r="U1897" i="31"/>
  <c r="W1897" i="31" a="1"/>
  <c r="W1897" i="31"/>
  <c r="V1897" i="31" a="1"/>
  <c r="V1897" i="31"/>
  <c r="X1897" i="31" a="1"/>
  <c r="X1897" i="31"/>
  <c r="U1896" i="31" a="1"/>
  <c r="U1896" i="31"/>
  <c r="W1896" i="31" a="1"/>
  <c r="W1896" i="31"/>
  <c r="V1896" i="31" a="1"/>
  <c r="V1896" i="31"/>
  <c r="X1896" i="31" a="1"/>
  <c r="X1896" i="31"/>
  <c r="U1895" i="31" a="1"/>
  <c r="U1895" i="31"/>
  <c r="W1895" i="31" a="1"/>
  <c r="W1895" i="31"/>
  <c r="V1895" i="31" a="1"/>
  <c r="V1895" i="31"/>
  <c r="X1895" i="31" a="1"/>
  <c r="X1895" i="31"/>
  <c r="U1894" i="31" a="1"/>
  <c r="U1894" i="31"/>
  <c r="W1894" i="31" a="1"/>
  <c r="W1894" i="31"/>
  <c r="V1894" i="31" a="1"/>
  <c r="V1894" i="31"/>
  <c r="X1894" i="31" a="1"/>
  <c r="X1894" i="31"/>
  <c r="U1893" i="31" a="1"/>
  <c r="U1893" i="31"/>
  <c r="W1893" i="31" a="1"/>
  <c r="W1893" i="31"/>
  <c r="V1893" i="31" a="1"/>
  <c r="V1893" i="31"/>
  <c r="X1893" i="31" a="1"/>
  <c r="X1893" i="31"/>
  <c r="U1892" i="31" a="1"/>
  <c r="U1892" i="31"/>
  <c r="W1892" i="31" a="1"/>
  <c r="W1892" i="31"/>
  <c r="V1892" i="31" a="1"/>
  <c r="V1892" i="31"/>
  <c r="X1892" i="31" a="1"/>
  <c r="X1892" i="31"/>
  <c r="U1891" i="31" a="1"/>
  <c r="U1891" i="31"/>
  <c r="W1891" i="31" a="1"/>
  <c r="W1891" i="31"/>
  <c r="V1891" i="31" a="1"/>
  <c r="V1891" i="31"/>
  <c r="X1891" i="31" a="1"/>
  <c r="X1891" i="31"/>
  <c r="U1890" i="31" a="1"/>
  <c r="U1890" i="31"/>
  <c r="W1890" i="31" a="1"/>
  <c r="W1890" i="31"/>
  <c r="V1890" i="31" a="1"/>
  <c r="V1890" i="31"/>
  <c r="X1890" i="31" a="1"/>
  <c r="X1890" i="31"/>
  <c r="U1889" i="31" a="1"/>
  <c r="U1889" i="31"/>
  <c r="W1889" i="31" a="1"/>
  <c r="W1889" i="31"/>
  <c r="V1889" i="31" a="1"/>
  <c r="V1889" i="31"/>
  <c r="X1889" i="31" a="1"/>
  <c r="X1889" i="31"/>
  <c r="U1888" i="31" a="1"/>
  <c r="U1888" i="31"/>
  <c r="W1888" i="31" a="1"/>
  <c r="W1888" i="31"/>
  <c r="V1888" i="31" a="1"/>
  <c r="V1888" i="31"/>
  <c r="X1888" i="31" a="1"/>
  <c r="X1888" i="31"/>
  <c r="U1887" i="31" a="1"/>
  <c r="U1887" i="31"/>
  <c r="W1887" i="31" a="1"/>
  <c r="W1887" i="31"/>
  <c r="V1887" i="31" a="1"/>
  <c r="V1887" i="31"/>
  <c r="X1887" i="31" a="1"/>
  <c r="X1887" i="31"/>
  <c r="U1886" i="31" a="1"/>
  <c r="U1886" i="31"/>
  <c r="W1886" i="31" a="1"/>
  <c r="W1886" i="31"/>
  <c r="V1886" i="31" a="1"/>
  <c r="V1886" i="31"/>
  <c r="X1886" i="31" a="1"/>
  <c r="X1886" i="31"/>
  <c r="U1885" i="31" a="1"/>
  <c r="U1885" i="31"/>
  <c r="W1885" i="31" a="1"/>
  <c r="W1885" i="31"/>
  <c r="V1885" i="31" a="1"/>
  <c r="V1885" i="31"/>
  <c r="X1885" i="31" a="1"/>
  <c r="X1885" i="31"/>
  <c r="U1884" i="31" a="1"/>
  <c r="U1884" i="31"/>
  <c r="W1884" i="31" a="1"/>
  <c r="W1884" i="31"/>
  <c r="V1884" i="31" a="1"/>
  <c r="V1884" i="31"/>
  <c r="X1884" i="31" a="1"/>
  <c r="X1884" i="31"/>
  <c r="U1883" i="31" a="1"/>
  <c r="U1883" i="31"/>
  <c r="W1883" i="31" a="1"/>
  <c r="W1883" i="31"/>
  <c r="V1883" i="31" a="1"/>
  <c r="V1883" i="31"/>
  <c r="X1883" i="31" a="1"/>
  <c r="X1883" i="31"/>
  <c r="U1882" i="31" a="1"/>
  <c r="U1882" i="31"/>
  <c r="W1882" i="31" a="1"/>
  <c r="W1882" i="31"/>
  <c r="V1882" i="31" a="1"/>
  <c r="V1882" i="31"/>
  <c r="X1882" i="31" a="1"/>
  <c r="X1882" i="31"/>
  <c r="U1881" i="31" a="1"/>
  <c r="U1881" i="31"/>
  <c r="W1881" i="31" a="1"/>
  <c r="W1881" i="31"/>
  <c r="V1881" i="31" a="1"/>
  <c r="V1881" i="31"/>
  <c r="X1881" i="31" a="1"/>
  <c r="X1881" i="31"/>
  <c r="U1880" i="31" a="1"/>
  <c r="U1880" i="31"/>
  <c r="W1880" i="31" a="1"/>
  <c r="W1880" i="31"/>
  <c r="V1880" i="31" a="1"/>
  <c r="V1880" i="31"/>
  <c r="X1880" i="31" a="1"/>
  <c r="X1880" i="31"/>
  <c r="U1879" i="31" a="1"/>
  <c r="U1879" i="31"/>
  <c r="W1879" i="31" a="1"/>
  <c r="W1879" i="31"/>
  <c r="V1879" i="31" a="1"/>
  <c r="V1879" i="31"/>
  <c r="X1879" i="31" a="1"/>
  <c r="X1879" i="31"/>
  <c r="U1878" i="31" a="1"/>
  <c r="U1878" i="31"/>
  <c r="W1878" i="31" a="1"/>
  <c r="W1878" i="31"/>
  <c r="V1878" i="31" a="1"/>
  <c r="V1878" i="31"/>
  <c r="X1878" i="31" a="1"/>
  <c r="X1878" i="31"/>
  <c r="U1877" i="31" a="1"/>
  <c r="U1877" i="31"/>
  <c r="W1877" i="31" a="1"/>
  <c r="W1877" i="31"/>
  <c r="V1877" i="31" a="1"/>
  <c r="V1877" i="31"/>
  <c r="X1877" i="31" a="1"/>
  <c r="X1877" i="31"/>
  <c r="U1876" i="31" a="1"/>
  <c r="U1876" i="31"/>
  <c r="W1876" i="31" a="1"/>
  <c r="W1876" i="31"/>
  <c r="V1876" i="31" a="1"/>
  <c r="V1876" i="31"/>
  <c r="X1876" i="31" a="1"/>
  <c r="X1876" i="31"/>
  <c r="U1875" i="31" a="1"/>
  <c r="U1875" i="31"/>
  <c r="W1875" i="31" a="1"/>
  <c r="W1875" i="31"/>
  <c r="V1875" i="31" a="1"/>
  <c r="V1875" i="31"/>
  <c r="X1875" i="31" a="1"/>
  <c r="X1875" i="31"/>
  <c r="U1874" i="31" a="1"/>
  <c r="U1874" i="31"/>
  <c r="W1874" i="31" a="1"/>
  <c r="W1874" i="31"/>
  <c r="V1874" i="31" a="1"/>
  <c r="V1874" i="31"/>
  <c r="X1874" i="31" a="1"/>
  <c r="X1874" i="31"/>
  <c r="U1873" i="31" a="1"/>
  <c r="U1873" i="31"/>
  <c r="W1873" i="31" a="1"/>
  <c r="W1873" i="31"/>
  <c r="V1873" i="31" a="1"/>
  <c r="V1873" i="31"/>
  <c r="X1873" i="31" a="1"/>
  <c r="X1873" i="31"/>
  <c r="U1872" i="31" a="1"/>
  <c r="U1872" i="31"/>
  <c r="W1872" i="31" a="1"/>
  <c r="W1872" i="31"/>
  <c r="V1872" i="31" a="1"/>
  <c r="V1872" i="31"/>
  <c r="X1872" i="31" a="1"/>
  <c r="X1872" i="31"/>
  <c r="U1871" i="31" a="1"/>
  <c r="U1871" i="31"/>
  <c r="W1871" i="31" a="1"/>
  <c r="W1871" i="31"/>
  <c r="V1871" i="31" a="1"/>
  <c r="V1871" i="31"/>
  <c r="X1871" i="31" a="1"/>
  <c r="X1871" i="31"/>
  <c r="U1870" i="31" a="1"/>
  <c r="U1870" i="31"/>
  <c r="W1870" i="31" a="1"/>
  <c r="W1870" i="31"/>
  <c r="V1870" i="31" a="1"/>
  <c r="V1870" i="31"/>
  <c r="X1870" i="31" a="1"/>
  <c r="X1870" i="31"/>
  <c r="U1869" i="31" a="1"/>
  <c r="U1869" i="31"/>
  <c r="W1869" i="31" a="1"/>
  <c r="W1869" i="31"/>
  <c r="V1869" i="31" a="1"/>
  <c r="V1869" i="31"/>
  <c r="X1869" i="31" a="1"/>
  <c r="X1869" i="31"/>
  <c r="U1868" i="31" a="1"/>
  <c r="U1868" i="31"/>
  <c r="W1868" i="31" a="1"/>
  <c r="W1868" i="31"/>
  <c r="V1868" i="31" a="1"/>
  <c r="V1868" i="31"/>
  <c r="X1868" i="31" a="1"/>
  <c r="X1868" i="31"/>
  <c r="U1867" i="31" a="1"/>
  <c r="U1867" i="31"/>
  <c r="W1867" i="31" a="1"/>
  <c r="W1867" i="31"/>
  <c r="V1867" i="31" a="1"/>
  <c r="V1867" i="31"/>
  <c r="X1867" i="31" a="1"/>
  <c r="X1867" i="31"/>
  <c r="U1866" i="31" a="1"/>
  <c r="U1866" i="31"/>
  <c r="W1866" i="31" a="1"/>
  <c r="W1866" i="31"/>
  <c r="V1866" i="31" a="1"/>
  <c r="V1866" i="31"/>
  <c r="X1866" i="31" a="1"/>
  <c r="X1866" i="31"/>
  <c r="U1865" i="31" a="1"/>
  <c r="U1865" i="31"/>
  <c r="W1865" i="31" a="1"/>
  <c r="W1865" i="31"/>
  <c r="V1865" i="31" a="1"/>
  <c r="V1865" i="31"/>
  <c r="X1865" i="31" a="1"/>
  <c r="X1865" i="31"/>
  <c r="U1864" i="31" a="1"/>
  <c r="U1864" i="31"/>
  <c r="W1864" i="31" a="1"/>
  <c r="W1864" i="31"/>
  <c r="V1864" i="31" a="1"/>
  <c r="V1864" i="31"/>
  <c r="X1864" i="31" a="1"/>
  <c r="X1864" i="31"/>
  <c r="U1863" i="31" a="1"/>
  <c r="U1863" i="31"/>
  <c r="W1863" i="31" a="1"/>
  <c r="W1863" i="31"/>
  <c r="V1863" i="31" a="1"/>
  <c r="V1863" i="31"/>
  <c r="X1863" i="31" a="1"/>
  <c r="X1863" i="31"/>
  <c r="U1862" i="31" a="1"/>
  <c r="U1862" i="31"/>
  <c r="W1862" i="31" a="1"/>
  <c r="W1862" i="31"/>
  <c r="V1862" i="31" a="1"/>
  <c r="V1862" i="31"/>
  <c r="X1862" i="31" a="1"/>
  <c r="X1862" i="31"/>
  <c r="U1861" i="31" a="1"/>
  <c r="U1861" i="31"/>
  <c r="W1861" i="31" a="1"/>
  <c r="W1861" i="31"/>
  <c r="V1861" i="31" a="1"/>
  <c r="V1861" i="31"/>
  <c r="X1861" i="31" a="1"/>
  <c r="X1861" i="31"/>
  <c r="U1860" i="31" a="1"/>
  <c r="U1860" i="31"/>
  <c r="W1860" i="31" a="1"/>
  <c r="W1860" i="31"/>
  <c r="V1860" i="31" a="1"/>
  <c r="V1860" i="31"/>
  <c r="X1860" i="31" a="1"/>
  <c r="X1860" i="31"/>
  <c r="U1859" i="31" a="1"/>
  <c r="U1859" i="31"/>
  <c r="W1859" i="31" a="1"/>
  <c r="W1859" i="31"/>
  <c r="V1859" i="31" a="1"/>
  <c r="V1859" i="31"/>
  <c r="X1859" i="31" a="1"/>
  <c r="X1859" i="31"/>
  <c r="U1858" i="31" a="1"/>
  <c r="U1858" i="31"/>
  <c r="W1858" i="31" a="1"/>
  <c r="W1858" i="31"/>
  <c r="V1858" i="31" a="1"/>
  <c r="V1858" i="31"/>
  <c r="X1858" i="31" a="1"/>
  <c r="X1858" i="31"/>
  <c r="U1857" i="31" a="1"/>
  <c r="U1857" i="31"/>
  <c r="W1857" i="31" a="1"/>
  <c r="W1857" i="31"/>
  <c r="V1857" i="31" a="1"/>
  <c r="V1857" i="31"/>
  <c r="X1857" i="31" a="1"/>
  <c r="X1857" i="31"/>
  <c r="U1856" i="31" a="1"/>
  <c r="U1856" i="31"/>
  <c r="W1856" i="31" a="1"/>
  <c r="W1856" i="31"/>
  <c r="V1856" i="31" a="1"/>
  <c r="V1856" i="31"/>
  <c r="X1856" i="31" a="1"/>
  <c r="X1856" i="31"/>
  <c r="U1855" i="31" a="1"/>
  <c r="U1855" i="31"/>
  <c r="W1855" i="31" a="1"/>
  <c r="W1855" i="31"/>
  <c r="V1855" i="31" a="1"/>
  <c r="V1855" i="31"/>
  <c r="X1855" i="31" a="1"/>
  <c r="X1855" i="31"/>
  <c r="U1854" i="31" a="1"/>
  <c r="U1854" i="31"/>
  <c r="W1854" i="31" a="1"/>
  <c r="W1854" i="31"/>
  <c r="V1854" i="31" a="1"/>
  <c r="V1854" i="31"/>
  <c r="X1854" i="31" a="1"/>
  <c r="X1854" i="31"/>
  <c r="U1853" i="31" a="1"/>
  <c r="U1853" i="31"/>
  <c r="W1853" i="31" a="1"/>
  <c r="W1853" i="31"/>
  <c r="V1853" i="31" a="1"/>
  <c r="V1853" i="31"/>
  <c r="X1853" i="31" a="1"/>
  <c r="X1853" i="31"/>
  <c r="U1852" i="31" a="1"/>
  <c r="U1852" i="31"/>
  <c r="W1852" i="31" a="1"/>
  <c r="W1852" i="31"/>
  <c r="V1852" i="31" a="1"/>
  <c r="V1852" i="31"/>
  <c r="X1852" i="31" a="1"/>
  <c r="X1852" i="31"/>
  <c r="U1851" i="31" a="1"/>
  <c r="U1851" i="31"/>
  <c r="W1851" i="31" a="1"/>
  <c r="W1851" i="31"/>
  <c r="V1851" i="31" a="1"/>
  <c r="V1851" i="31"/>
  <c r="X1851" i="31" a="1"/>
  <c r="X1851" i="31"/>
  <c r="U1850" i="31" a="1"/>
  <c r="U1850" i="31"/>
  <c r="W1850" i="31" a="1"/>
  <c r="W1850" i="31"/>
  <c r="V1850" i="31" a="1"/>
  <c r="V1850" i="31"/>
  <c r="X1850" i="31" a="1"/>
  <c r="X1850" i="31"/>
  <c r="U1849" i="31" a="1"/>
  <c r="U1849" i="31"/>
  <c r="W1849" i="31" a="1"/>
  <c r="W1849" i="31"/>
  <c r="V1849" i="31" a="1"/>
  <c r="V1849" i="31"/>
  <c r="X1849" i="31" a="1"/>
  <c r="X1849" i="31"/>
  <c r="U1848" i="31" a="1"/>
  <c r="U1848" i="31"/>
  <c r="W1848" i="31" a="1"/>
  <c r="W1848" i="31"/>
  <c r="V1848" i="31" a="1"/>
  <c r="V1848" i="31"/>
  <c r="X1848" i="31" a="1"/>
  <c r="X1848" i="31"/>
  <c r="U1847" i="31" a="1"/>
  <c r="U1847" i="31"/>
  <c r="W1847" i="31" a="1"/>
  <c r="W1847" i="31"/>
  <c r="V1847" i="31" a="1"/>
  <c r="V1847" i="31"/>
  <c r="X1847" i="31" a="1"/>
  <c r="X1847" i="31"/>
  <c r="U1846" i="31" a="1"/>
  <c r="U1846" i="31"/>
  <c r="W1846" i="31" a="1"/>
  <c r="W1846" i="31"/>
  <c r="V1846" i="31" a="1"/>
  <c r="V1846" i="31"/>
  <c r="X1846" i="31" a="1"/>
  <c r="X1846" i="31"/>
  <c r="U1845" i="31" a="1"/>
  <c r="U1845" i="31"/>
  <c r="W1845" i="31" a="1"/>
  <c r="W1845" i="31"/>
  <c r="V1845" i="31" a="1"/>
  <c r="V1845" i="31"/>
  <c r="X1845" i="31" a="1"/>
  <c r="X1845" i="31"/>
  <c r="U1844" i="31" a="1"/>
  <c r="U1844" i="31"/>
  <c r="W1844" i="31" a="1"/>
  <c r="W1844" i="31"/>
  <c r="V1844" i="31" a="1"/>
  <c r="V1844" i="31"/>
  <c r="X1844" i="31" a="1"/>
  <c r="X1844" i="31"/>
  <c r="U1843" i="31" a="1"/>
  <c r="U1843" i="31"/>
  <c r="W1843" i="31" a="1"/>
  <c r="W1843" i="31"/>
  <c r="V1843" i="31" a="1"/>
  <c r="V1843" i="31"/>
  <c r="X1843" i="31" a="1"/>
  <c r="X1843" i="31"/>
  <c r="U1842" i="31" a="1"/>
  <c r="U1842" i="31"/>
  <c r="W1842" i="31" a="1"/>
  <c r="W1842" i="31"/>
  <c r="V1842" i="31" a="1"/>
  <c r="V1842" i="31"/>
  <c r="X1842" i="31" a="1"/>
  <c r="X1842" i="31"/>
  <c r="U1841" i="31" a="1"/>
  <c r="U1841" i="31"/>
  <c r="W1841" i="31" a="1"/>
  <c r="W1841" i="31"/>
  <c r="V1841" i="31" a="1"/>
  <c r="V1841" i="31"/>
  <c r="X1841" i="31" a="1"/>
  <c r="X1841" i="31"/>
  <c r="U1840" i="31" a="1"/>
  <c r="U1840" i="31"/>
  <c r="W1840" i="31" a="1"/>
  <c r="W1840" i="31"/>
  <c r="V1840" i="31" a="1"/>
  <c r="V1840" i="31"/>
  <c r="X1840" i="31" a="1"/>
  <c r="X1840" i="31"/>
  <c r="U1839" i="31" a="1"/>
  <c r="U1839" i="31"/>
  <c r="W1839" i="31" a="1"/>
  <c r="W1839" i="31"/>
  <c r="V1839" i="31" a="1"/>
  <c r="V1839" i="31"/>
  <c r="X1839" i="31" a="1"/>
  <c r="X1839" i="31"/>
  <c r="U1838" i="31" a="1"/>
  <c r="U1838" i="31"/>
  <c r="W1838" i="31" a="1"/>
  <c r="W1838" i="31"/>
  <c r="V1838" i="31" a="1"/>
  <c r="V1838" i="31"/>
  <c r="X1838" i="31" a="1"/>
  <c r="X1838" i="31"/>
  <c r="U1837" i="31" a="1"/>
  <c r="U1837" i="31"/>
  <c r="W1837" i="31" a="1"/>
  <c r="W1837" i="31"/>
  <c r="V1837" i="31" a="1"/>
  <c r="V1837" i="31"/>
  <c r="X1837" i="31" a="1"/>
  <c r="X1837" i="31"/>
  <c r="U1836" i="31" a="1"/>
  <c r="U1836" i="31"/>
  <c r="W1836" i="31" a="1"/>
  <c r="W1836" i="31"/>
  <c r="V1836" i="31" a="1"/>
  <c r="V1836" i="31"/>
  <c r="X1836" i="31" a="1"/>
  <c r="X1836" i="31"/>
  <c r="U1835" i="31" a="1"/>
  <c r="U1835" i="31"/>
  <c r="W1835" i="31" a="1"/>
  <c r="W1835" i="31"/>
  <c r="V1835" i="31" a="1"/>
  <c r="V1835" i="31"/>
  <c r="X1835" i="31" a="1"/>
  <c r="X1835" i="31"/>
  <c r="U1834" i="31" a="1"/>
  <c r="U1834" i="31"/>
  <c r="W1834" i="31" a="1"/>
  <c r="W1834" i="31"/>
  <c r="V1834" i="31" a="1"/>
  <c r="V1834" i="31"/>
  <c r="X1834" i="31" a="1"/>
  <c r="X1834" i="31"/>
  <c r="U1833" i="31" a="1"/>
  <c r="U1833" i="31"/>
  <c r="W1833" i="31" a="1"/>
  <c r="W1833" i="31"/>
  <c r="V1833" i="31" a="1"/>
  <c r="V1833" i="31"/>
  <c r="X1833" i="31" a="1"/>
  <c r="X1833" i="31"/>
  <c r="U1832" i="31" a="1"/>
  <c r="U1832" i="31"/>
  <c r="W1832" i="31" a="1"/>
  <c r="W1832" i="31"/>
  <c r="V1832" i="31" a="1"/>
  <c r="V1832" i="31"/>
  <c r="X1832" i="31" a="1"/>
  <c r="X1832" i="31"/>
  <c r="U1831" i="31" a="1"/>
  <c r="U1831" i="31"/>
  <c r="W1831" i="31" a="1"/>
  <c r="W1831" i="31"/>
  <c r="V1831" i="31" a="1"/>
  <c r="V1831" i="31"/>
  <c r="X1831" i="31" a="1"/>
  <c r="X1831" i="31"/>
  <c r="U1830" i="31" a="1"/>
  <c r="U1830" i="31"/>
  <c r="W1830" i="31" a="1"/>
  <c r="W1830" i="31"/>
  <c r="V1830" i="31" a="1"/>
  <c r="V1830" i="31"/>
  <c r="X1830" i="31" a="1"/>
  <c r="X1830" i="31"/>
  <c r="U1829" i="31" a="1"/>
  <c r="U1829" i="31"/>
  <c r="W1829" i="31" a="1"/>
  <c r="W1829" i="31"/>
  <c r="V1829" i="31" a="1"/>
  <c r="V1829" i="31"/>
  <c r="X1829" i="31" a="1"/>
  <c r="X1829" i="31"/>
  <c r="U1828" i="31" a="1"/>
  <c r="U1828" i="31"/>
  <c r="W1828" i="31" a="1"/>
  <c r="W1828" i="31"/>
  <c r="V1828" i="31" a="1"/>
  <c r="V1828" i="31"/>
  <c r="X1828" i="31" a="1"/>
  <c r="X1828" i="31"/>
  <c r="U1827" i="31" a="1"/>
  <c r="U1827" i="31"/>
  <c r="W1827" i="31" a="1"/>
  <c r="W1827" i="31"/>
  <c r="V1827" i="31" a="1"/>
  <c r="V1827" i="31"/>
  <c r="X1827" i="31" a="1"/>
  <c r="X1827" i="31"/>
  <c r="U1826" i="31" a="1"/>
  <c r="U1826" i="31"/>
  <c r="W1826" i="31" a="1"/>
  <c r="W1826" i="31"/>
  <c r="V1826" i="31" a="1"/>
  <c r="V1826" i="31"/>
  <c r="X1826" i="31" a="1"/>
  <c r="X1826" i="31"/>
  <c r="U1825" i="31" a="1"/>
  <c r="U1825" i="31"/>
  <c r="W1825" i="31" a="1"/>
  <c r="W1825" i="31"/>
  <c r="V1825" i="31" a="1"/>
  <c r="V1825" i="31"/>
  <c r="X1825" i="31" a="1"/>
  <c r="X1825" i="31"/>
  <c r="U1824" i="31" a="1"/>
  <c r="U1824" i="31"/>
  <c r="W1824" i="31" a="1"/>
  <c r="W1824" i="31"/>
  <c r="V1824" i="31" a="1"/>
  <c r="V1824" i="31"/>
  <c r="X1824" i="31" a="1"/>
  <c r="X1824" i="31"/>
  <c r="U1823" i="31" a="1"/>
  <c r="U1823" i="31"/>
  <c r="W1823" i="31" a="1"/>
  <c r="W1823" i="31"/>
  <c r="V1823" i="31" a="1"/>
  <c r="V1823" i="31"/>
  <c r="X1823" i="31" a="1"/>
  <c r="X1823" i="31"/>
  <c r="U1822" i="31" a="1"/>
  <c r="U1822" i="31"/>
  <c r="W1822" i="31" a="1"/>
  <c r="W1822" i="31"/>
  <c r="V1822" i="31" a="1"/>
  <c r="V1822" i="31"/>
  <c r="X1822" i="31" a="1"/>
  <c r="X1822" i="31"/>
  <c r="U1821" i="31" a="1"/>
  <c r="U1821" i="31"/>
  <c r="W1821" i="31" a="1"/>
  <c r="W1821" i="31"/>
  <c r="V1821" i="31" a="1"/>
  <c r="V1821" i="31"/>
  <c r="X1821" i="31" a="1"/>
  <c r="X1821" i="31"/>
  <c r="U1820" i="31" a="1"/>
  <c r="U1820" i="31"/>
  <c r="W1820" i="31" a="1"/>
  <c r="W1820" i="31"/>
  <c r="V1820" i="31" a="1"/>
  <c r="V1820" i="31"/>
  <c r="X1820" i="31" a="1"/>
  <c r="X1820" i="31"/>
  <c r="U1819" i="31" a="1"/>
  <c r="U1819" i="31"/>
  <c r="W1819" i="31" a="1"/>
  <c r="W1819" i="31"/>
  <c r="V1819" i="31" a="1"/>
  <c r="V1819" i="31"/>
  <c r="X1819" i="31" a="1"/>
  <c r="X1819" i="31"/>
  <c r="U1818" i="31" a="1"/>
  <c r="U1818" i="31"/>
  <c r="W1818" i="31" a="1"/>
  <c r="W1818" i="31"/>
  <c r="V1818" i="31" a="1"/>
  <c r="V1818" i="31"/>
  <c r="X1818" i="31" a="1"/>
  <c r="X1818" i="31"/>
  <c r="U1817" i="31" a="1"/>
  <c r="U1817" i="31"/>
  <c r="W1817" i="31" a="1"/>
  <c r="W1817" i="31"/>
  <c r="V1817" i="31" a="1"/>
  <c r="V1817" i="31"/>
  <c r="X1817" i="31" a="1"/>
  <c r="X1817" i="31"/>
  <c r="U1816" i="31" a="1"/>
  <c r="U1816" i="31"/>
  <c r="W1816" i="31" a="1"/>
  <c r="W1816" i="31"/>
  <c r="V1816" i="31" a="1"/>
  <c r="V1816" i="31"/>
  <c r="X1816" i="31" a="1"/>
  <c r="X1816" i="31"/>
  <c r="U1815" i="31" a="1"/>
  <c r="U1815" i="31"/>
  <c r="W1815" i="31" a="1"/>
  <c r="W1815" i="31"/>
  <c r="V1815" i="31" a="1"/>
  <c r="V1815" i="31"/>
  <c r="X1815" i="31" a="1"/>
  <c r="X1815" i="31"/>
  <c r="U1814" i="31" a="1"/>
  <c r="U1814" i="31"/>
  <c r="W1814" i="31" a="1"/>
  <c r="W1814" i="31"/>
  <c r="V1814" i="31" a="1"/>
  <c r="V1814" i="31"/>
  <c r="X1814" i="31" a="1"/>
  <c r="X1814" i="31"/>
  <c r="U1813" i="31" a="1"/>
  <c r="U1813" i="31"/>
  <c r="W1813" i="31" a="1"/>
  <c r="W1813" i="31"/>
  <c r="V1813" i="31" a="1"/>
  <c r="V1813" i="31"/>
  <c r="X1813" i="31" a="1"/>
  <c r="X1813" i="31"/>
  <c r="U1812" i="31" a="1"/>
  <c r="U1812" i="31"/>
  <c r="W1812" i="31" a="1"/>
  <c r="W1812" i="31"/>
  <c r="V1812" i="31" a="1"/>
  <c r="V1812" i="31"/>
  <c r="X1812" i="31" a="1"/>
  <c r="X1812" i="31"/>
  <c r="U1811" i="31" a="1"/>
  <c r="U1811" i="31"/>
  <c r="W1811" i="31" a="1"/>
  <c r="W1811" i="31"/>
  <c r="V1811" i="31" a="1"/>
  <c r="V1811" i="31"/>
  <c r="X1811" i="31" a="1"/>
  <c r="X1811" i="31"/>
  <c r="U1810" i="31" a="1"/>
  <c r="U1810" i="31"/>
  <c r="W1810" i="31" a="1"/>
  <c r="W1810" i="31"/>
  <c r="V1810" i="31" a="1"/>
  <c r="V1810" i="31"/>
  <c r="X1810" i="31" a="1"/>
  <c r="X1810" i="31"/>
  <c r="U1809" i="31" a="1"/>
  <c r="U1809" i="31"/>
  <c r="W1809" i="31" a="1"/>
  <c r="W1809" i="31"/>
  <c r="V1809" i="31" a="1"/>
  <c r="V1809" i="31"/>
  <c r="X1809" i="31" a="1"/>
  <c r="X1809" i="31"/>
  <c r="U1808" i="31" a="1"/>
  <c r="U1808" i="31"/>
  <c r="W1808" i="31" a="1"/>
  <c r="W1808" i="31"/>
  <c r="V1808" i="31" a="1"/>
  <c r="V1808" i="31"/>
  <c r="X1808" i="31" a="1"/>
  <c r="X1808" i="31"/>
  <c r="U1807" i="31" a="1"/>
  <c r="U1807" i="31"/>
  <c r="W1807" i="31" a="1"/>
  <c r="W1807" i="31"/>
  <c r="V1807" i="31" a="1"/>
  <c r="V1807" i="31"/>
  <c r="X1807" i="31" a="1"/>
  <c r="X1807" i="31"/>
  <c r="U1806" i="31" a="1"/>
  <c r="U1806" i="31"/>
  <c r="W1806" i="31" a="1"/>
  <c r="W1806" i="31"/>
  <c r="V1806" i="31" a="1"/>
  <c r="V1806" i="31"/>
  <c r="X1806" i="31" a="1"/>
  <c r="X1806" i="31"/>
  <c r="U1805" i="31" a="1"/>
  <c r="U1805" i="31"/>
  <c r="W1805" i="31" a="1"/>
  <c r="W1805" i="31"/>
  <c r="V1805" i="31" a="1"/>
  <c r="V1805" i="31"/>
  <c r="X1805" i="31" a="1"/>
  <c r="X1805" i="31"/>
  <c r="U1804" i="31" a="1"/>
  <c r="U1804" i="31"/>
  <c r="W1804" i="31" a="1"/>
  <c r="W1804" i="31"/>
  <c r="V1804" i="31" a="1"/>
  <c r="V1804" i="31"/>
  <c r="X1804" i="31" a="1"/>
  <c r="X1804" i="31"/>
  <c r="U1803" i="31" a="1"/>
  <c r="U1803" i="31"/>
  <c r="W1803" i="31" a="1"/>
  <c r="W1803" i="31"/>
  <c r="V1803" i="31" a="1"/>
  <c r="V1803" i="31"/>
  <c r="X1803" i="31" a="1"/>
  <c r="X1803" i="31"/>
  <c r="U1802" i="31" a="1"/>
  <c r="U1802" i="31"/>
  <c r="W1802" i="31" a="1"/>
  <c r="W1802" i="31"/>
  <c r="V1802" i="31" a="1"/>
  <c r="V1802" i="31"/>
  <c r="X1802" i="31" a="1"/>
  <c r="X1802" i="31"/>
  <c r="U1801" i="31" a="1"/>
  <c r="U1801" i="31"/>
  <c r="W1801" i="31" a="1"/>
  <c r="W1801" i="31"/>
  <c r="V1801" i="31" a="1"/>
  <c r="V1801" i="31"/>
  <c r="X1801" i="31" a="1"/>
  <c r="X1801" i="31"/>
  <c r="U1800" i="31" a="1"/>
  <c r="U1800" i="31"/>
  <c r="W1800" i="31" a="1"/>
  <c r="W1800" i="31"/>
  <c r="V1800" i="31" a="1"/>
  <c r="V1800" i="31"/>
  <c r="X1800" i="31" a="1"/>
  <c r="X1800" i="31"/>
  <c r="U1799" i="31" a="1"/>
  <c r="U1799" i="31"/>
  <c r="W1799" i="31" a="1"/>
  <c r="W1799" i="31"/>
  <c r="V1799" i="31" a="1"/>
  <c r="V1799" i="31"/>
  <c r="X1799" i="31" a="1"/>
  <c r="X1799" i="31"/>
  <c r="U1798" i="31" a="1"/>
  <c r="U1798" i="31"/>
  <c r="W1798" i="31" a="1"/>
  <c r="W1798" i="31"/>
  <c r="V1798" i="31" a="1"/>
  <c r="V1798" i="31"/>
  <c r="X1798" i="31" a="1"/>
  <c r="X1798" i="31"/>
  <c r="U1797" i="31" a="1"/>
  <c r="U1797" i="31"/>
  <c r="W1797" i="31" a="1"/>
  <c r="W1797" i="31"/>
  <c r="V1797" i="31" a="1"/>
  <c r="V1797" i="31"/>
  <c r="X1797" i="31" a="1"/>
  <c r="X1797" i="31"/>
  <c r="U1796" i="31" a="1"/>
  <c r="U1796" i="31"/>
  <c r="W1796" i="31" a="1"/>
  <c r="W1796" i="31"/>
  <c r="V1796" i="31" a="1"/>
  <c r="V1796" i="31"/>
  <c r="X1796" i="31" a="1"/>
  <c r="X1796" i="31"/>
  <c r="U1795" i="31" a="1"/>
  <c r="U1795" i="31"/>
  <c r="W1795" i="31" a="1"/>
  <c r="W1795" i="31"/>
  <c r="V1795" i="31" a="1"/>
  <c r="V1795" i="31"/>
  <c r="X1795" i="31" a="1"/>
  <c r="X1795" i="31"/>
  <c r="U1794" i="31" a="1"/>
  <c r="U1794" i="31"/>
  <c r="W1794" i="31" a="1"/>
  <c r="W1794" i="31"/>
  <c r="V1794" i="31" a="1"/>
  <c r="V1794" i="31"/>
  <c r="X1794" i="31" a="1"/>
  <c r="X1794" i="31"/>
  <c r="U1793" i="31" a="1"/>
  <c r="U1793" i="31"/>
  <c r="W1793" i="31" a="1"/>
  <c r="W1793" i="31"/>
  <c r="V1793" i="31" a="1"/>
  <c r="V1793" i="31"/>
  <c r="X1793" i="31" a="1"/>
  <c r="X1793" i="31"/>
  <c r="U1792" i="31" a="1"/>
  <c r="U1792" i="31"/>
  <c r="W1792" i="31" a="1"/>
  <c r="W1792" i="31"/>
  <c r="V1792" i="31" a="1"/>
  <c r="V1792" i="31"/>
  <c r="X1792" i="31" a="1"/>
  <c r="X1792" i="31"/>
  <c r="U1791" i="31" a="1"/>
  <c r="U1791" i="31"/>
  <c r="W1791" i="31" a="1"/>
  <c r="W1791" i="31"/>
  <c r="V1791" i="31" a="1"/>
  <c r="V1791" i="31"/>
  <c r="X1791" i="31" a="1"/>
  <c r="X1791" i="31"/>
  <c r="U1790" i="31" a="1"/>
  <c r="U1790" i="31"/>
  <c r="W1790" i="31" a="1"/>
  <c r="W1790" i="31"/>
  <c r="V1790" i="31" a="1"/>
  <c r="V1790" i="31"/>
  <c r="X1790" i="31" a="1"/>
  <c r="X1790" i="31"/>
  <c r="U1789" i="31" a="1"/>
  <c r="U1789" i="31"/>
  <c r="W1789" i="31" a="1"/>
  <c r="W1789" i="31"/>
  <c r="V1789" i="31" a="1"/>
  <c r="V1789" i="31"/>
  <c r="X1789" i="31" a="1"/>
  <c r="X1789" i="31"/>
  <c r="U1788" i="31" a="1"/>
  <c r="U1788" i="31"/>
  <c r="W1788" i="31" a="1"/>
  <c r="W1788" i="31"/>
  <c r="V1788" i="31" a="1"/>
  <c r="V1788" i="31"/>
  <c r="X1788" i="31" a="1"/>
  <c r="X1788" i="31"/>
  <c r="U1787" i="31" a="1"/>
  <c r="U1787" i="31"/>
  <c r="W1787" i="31" a="1"/>
  <c r="W1787" i="31"/>
  <c r="V1787" i="31" a="1"/>
  <c r="V1787" i="31"/>
  <c r="X1787" i="31" a="1"/>
  <c r="X1787" i="31"/>
  <c r="U1786" i="31" a="1"/>
  <c r="U1786" i="31"/>
  <c r="W1786" i="31" a="1"/>
  <c r="W1786" i="31"/>
  <c r="V1786" i="31" a="1"/>
  <c r="V1786" i="31"/>
  <c r="X1786" i="31" a="1"/>
  <c r="X1786" i="31"/>
  <c r="U1785" i="31" a="1"/>
  <c r="U1785" i="31"/>
  <c r="W1785" i="31" a="1"/>
  <c r="W1785" i="31"/>
  <c r="V1785" i="31" a="1"/>
  <c r="V1785" i="31"/>
  <c r="X1785" i="31" a="1"/>
  <c r="X1785" i="31"/>
  <c r="U1784" i="31" a="1"/>
  <c r="U1784" i="31"/>
  <c r="W1784" i="31" a="1"/>
  <c r="W1784" i="31"/>
  <c r="V1784" i="31" a="1"/>
  <c r="V1784" i="31"/>
  <c r="X1784" i="31" a="1"/>
  <c r="X1784" i="31"/>
  <c r="U1783" i="31" a="1"/>
  <c r="U1783" i="31"/>
  <c r="W1783" i="31" a="1"/>
  <c r="W1783" i="31"/>
  <c r="V1783" i="31" a="1"/>
  <c r="V1783" i="31"/>
  <c r="X1783" i="31" a="1"/>
  <c r="X1783" i="31"/>
  <c r="U1782" i="31" a="1"/>
  <c r="U1782" i="31"/>
  <c r="W1782" i="31" a="1"/>
  <c r="W1782" i="31"/>
  <c r="V1782" i="31" a="1"/>
  <c r="V1782" i="31"/>
  <c r="X1782" i="31" a="1"/>
  <c r="X1782" i="31"/>
  <c r="U1781" i="31" a="1"/>
  <c r="U1781" i="31"/>
  <c r="W1781" i="31" a="1"/>
  <c r="W1781" i="31"/>
  <c r="V1781" i="31" a="1"/>
  <c r="V1781" i="31"/>
  <c r="X1781" i="31" a="1"/>
  <c r="X1781" i="31"/>
  <c r="U1780" i="31" a="1"/>
  <c r="U1780" i="31"/>
  <c r="W1780" i="31" a="1"/>
  <c r="W1780" i="31"/>
  <c r="V1780" i="31" a="1"/>
  <c r="V1780" i="31"/>
  <c r="X1780" i="31" a="1"/>
  <c r="X1780" i="31"/>
  <c r="U1779" i="31" a="1"/>
  <c r="U1779" i="31"/>
  <c r="W1779" i="31" a="1"/>
  <c r="W1779" i="31"/>
  <c r="V1779" i="31" a="1"/>
  <c r="V1779" i="31"/>
  <c r="X1779" i="31" a="1"/>
  <c r="X1779" i="31"/>
  <c r="U1778" i="31" a="1"/>
  <c r="U1778" i="31"/>
  <c r="W1778" i="31" a="1"/>
  <c r="W1778" i="31"/>
  <c r="V1778" i="31" a="1"/>
  <c r="V1778" i="31"/>
  <c r="X1778" i="31" a="1"/>
  <c r="X1778" i="31"/>
  <c r="U1777" i="31" a="1"/>
  <c r="U1777" i="31"/>
  <c r="W1777" i="31" a="1"/>
  <c r="W1777" i="31"/>
  <c r="V1777" i="31" a="1"/>
  <c r="V1777" i="31"/>
  <c r="X1777" i="31" a="1"/>
  <c r="X1777" i="31"/>
  <c r="U1776" i="31" a="1"/>
  <c r="U1776" i="31"/>
  <c r="W1776" i="31" a="1"/>
  <c r="W1776" i="31"/>
  <c r="V1776" i="31" a="1"/>
  <c r="V1776" i="31"/>
  <c r="X1776" i="31" a="1"/>
  <c r="X1776" i="31"/>
  <c r="U1775" i="31" a="1"/>
  <c r="U1775" i="31"/>
  <c r="W1775" i="31" a="1"/>
  <c r="W1775" i="31"/>
  <c r="V1775" i="31" a="1"/>
  <c r="V1775" i="31"/>
  <c r="X1775" i="31" a="1"/>
  <c r="X1775" i="31"/>
  <c r="U1774" i="31" a="1"/>
  <c r="U1774" i="31"/>
  <c r="W1774" i="31" a="1"/>
  <c r="W1774" i="31"/>
  <c r="V1774" i="31" a="1"/>
  <c r="V1774" i="31"/>
  <c r="X1774" i="31" a="1"/>
  <c r="X1774" i="31"/>
  <c r="U1773" i="31" a="1"/>
  <c r="U1773" i="31"/>
  <c r="W1773" i="31" a="1"/>
  <c r="W1773" i="31"/>
  <c r="V1773" i="31" a="1"/>
  <c r="V1773" i="31"/>
  <c r="X1773" i="31" a="1"/>
  <c r="X1773" i="31"/>
  <c r="U1772" i="31" a="1"/>
  <c r="U1772" i="31"/>
  <c r="W1772" i="31" a="1"/>
  <c r="W1772" i="31"/>
  <c r="V1772" i="31" a="1"/>
  <c r="V1772" i="31"/>
  <c r="X1772" i="31" a="1"/>
  <c r="X1772" i="31"/>
  <c r="U1771" i="31" a="1"/>
  <c r="U1771" i="31"/>
  <c r="W1771" i="31" a="1"/>
  <c r="W1771" i="31"/>
  <c r="V1771" i="31" a="1"/>
  <c r="V1771" i="31"/>
  <c r="X1771" i="31" a="1"/>
  <c r="X1771" i="31"/>
  <c r="U1770" i="31" a="1"/>
  <c r="U1770" i="31"/>
  <c r="W1770" i="31" a="1"/>
  <c r="W1770" i="31"/>
  <c r="V1770" i="31" a="1"/>
  <c r="V1770" i="31"/>
  <c r="X1770" i="31" a="1"/>
  <c r="X1770" i="31"/>
  <c r="U1769" i="31" a="1"/>
  <c r="U1769" i="31"/>
  <c r="W1769" i="31" a="1"/>
  <c r="W1769" i="31"/>
  <c r="V1769" i="31" a="1"/>
  <c r="V1769" i="31"/>
  <c r="X1769" i="31" a="1"/>
  <c r="X1769" i="31"/>
  <c r="U1768" i="31" a="1"/>
  <c r="U1768" i="31"/>
  <c r="W1768" i="31" a="1"/>
  <c r="W1768" i="31"/>
  <c r="V1768" i="31" a="1"/>
  <c r="V1768" i="31"/>
  <c r="X1768" i="31" a="1"/>
  <c r="X1768" i="31"/>
  <c r="U1767" i="31" a="1"/>
  <c r="U1767" i="31"/>
  <c r="W1767" i="31" a="1"/>
  <c r="W1767" i="31"/>
  <c r="V1767" i="31" a="1"/>
  <c r="V1767" i="31"/>
  <c r="X1767" i="31" a="1"/>
  <c r="X1767" i="31"/>
  <c r="U1766" i="31" a="1"/>
  <c r="U1766" i="31"/>
  <c r="W1766" i="31" a="1"/>
  <c r="W1766" i="31"/>
  <c r="V1766" i="31" a="1"/>
  <c r="V1766" i="31"/>
  <c r="X1766" i="31" a="1"/>
  <c r="X1766" i="31"/>
  <c r="U1765" i="31" a="1"/>
  <c r="U1765" i="31"/>
  <c r="W1765" i="31" a="1"/>
  <c r="W1765" i="31"/>
  <c r="V1765" i="31" a="1"/>
  <c r="V1765" i="31"/>
  <c r="X1765" i="31" a="1"/>
  <c r="X1765" i="31"/>
  <c r="U1764" i="31" a="1"/>
  <c r="U1764" i="31"/>
  <c r="W1764" i="31" a="1"/>
  <c r="W1764" i="31"/>
  <c r="V1764" i="31" a="1"/>
  <c r="V1764" i="31"/>
  <c r="X1764" i="31" a="1"/>
  <c r="X1764" i="31"/>
  <c r="U1763" i="31" a="1"/>
  <c r="U1763" i="31"/>
  <c r="W1763" i="31" a="1"/>
  <c r="W1763" i="31"/>
  <c r="V1763" i="31" a="1"/>
  <c r="V1763" i="31"/>
  <c r="X1763" i="31" a="1"/>
  <c r="X1763" i="31"/>
  <c r="U1762" i="31" a="1"/>
  <c r="U1762" i="31"/>
  <c r="W1762" i="31" a="1"/>
  <c r="W1762" i="31"/>
  <c r="V1762" i="31" a="1"/>
  <c r="V1762" i="31"/>
  <c r="X1762" i="31" a="1"/>
  <c r="X1762" i="31"/>
  <c r="U1761" i="31" a="1"/>
  <c r="U1761" i="31"/>
  <c r="W1761" i="31" a="1"/>
  <c r="W1761" i="31"/>
  <c r="V1761" i="31" a="1"/>
  <c r="V1761" i="31"/>
  <c r="X1761" i="31" a="1"/>
  <c r="X1761" i="31"/>
  <c r="U1760" i="31" a="1"/>
  <c r="U1760" i="31"/>
  <c r="W1760" i="31" a="1"/>
  <c r="W1760" i="31"/>
  <c r="V1760" i="31" a="1"/>
  <c r="V1760" i="31"/>
  <c r="X1760" i="31" a="1"/>
  <c r="X1760" i="31"/>
  <c r="U1759" i="31" a="1"/>
  <c r="U1759" i="31"/>
  <c r="W1759" i="31" a="1"/>
  <c r="W1759" i="31"/>
  <c r="V1759" i="31" a="1"/>
  <c r="V1759" i="31"/>
  <c r="X1759" i="31" a="1"/>
  <c r="X1759" i="31"/>
  <c r="U1758" i="31" a="1"/>
  <c r="U1758" i="31"/>
  <c r="W1758" i="31" a="1"/>
  <c r="W1758" i="31"/>
  <c r="V1758" i="31" a="1"/>
  <c r="V1758" i="31"/>
  <c r="X1758" i="31" a="1"/>
  <c r="X1758" i="31"/>
  <c r="U1757" i="31" a="1"/>
  <c r="U1757" i="31"/>
  <c r="W1757" i="31" a="1"/>
  <c r="W1757" i="31"/>
  <c r="V1757" i="31" a="1"/>
  <c r="V1757" i="31"/>
  <c r="X1757" i="31" a="1"/>
  <c r="X1757" i="31"/>
  <c r="U1756" i="31" a="1"/>
  <c r="U1756" i="31"/>
  <c r="W1756" i="31" a="1"/>
  <c r="W1756" i="31"/>
  <c r="V1756" i="31" a="1"/>
  <c r="V1756" i="31"/>
  <c r="X1756" i="31" a="1"/>
  <c r="X1756" i="31"/>
  <c r="U1755" i="31" a="1"/>
  <c r="U1755" i="31"/>
  <c r="W1755" i="31" a="1"/>
  <c r="W1755" i="31"/>
  <c r="V1755" i="31" a="1"/>
  <c r="V1755" i="31"/>
  <c r="X1755" i="31" a="1"/>
  <c r="X1755" i="31"/>
  <c r="U1754" i="31" a="1"/>
  <c r="U1754" i="31"/>
  <c r="W1754" i="31" a="1"/>
  <c r="W1754" i="31"/>
  <c r="V1754" i="31" a="1"/>
  <c r="V1754" i="31"/>
  <c r="X1754" i="31" a="1"/>
  <c r="X1754" i="31"/>
  <c r="U1753" i="31" a="1"/>
  <c r="U1753" i="31"/>
  <c r="W1753" i="31" a="1"/>
  <c r="W1753" i="31"/>
  <c r="V1753" i="31" a="1"/>
  <c r="V1753" i="31"/>
  <c r="X1753" i="31" a="1"/>
  <c r="X1753" i="31"/>
  <c r="U1752" i="31" a="1"/>
  <c r="U1752" i="31"/>
  <c r="W1752" i="31" a="1"/>
  <c r="W1752" i="31"/>
  <c r="V1752" i="31" a="1"/>
  <c r="V1752" i="31"/>
  <c r="X1752" i="31" a="1"/>
  <c r="X1752" i="31"/>
  <c r="U1751" i="31" a="1"/>
  <c r="U1751" i="31"/>
  <c r="W1751" i="31" a="1"/>
  <c r="W1751" i="31"/>
  <c r="V1751" i="31" a="1"/>
  <c r="V1751" i="31"/>
  <c r="X1751" i="31" a="1"/>
  <c r="X1751" i="31"/>
  <c r="U1750" i="31" a="1"/>
  <c r="U1750" i="31"/>
  <c r="W1750" i="31" a="1"/>
  <c r="W1750" i="31"/>
  <c r="V1750" i="31" a="1"/>
  <c r="V1750" i="31"/>
  <c r="X1750" i="31" a="1"/>
  <c r="X1750" i="31"/>
  <c r="U1749" i="31" a="1"/>
  <c r="U1749" i="31"/>
  <c r="W1749" i="31" a="1"/>
  <c r="W1749" i="31"/>
  <c r="V1749" i="31" a="1"/>
  <c r="V1749" i="31"/>
  <c r="X1749" i="31" a="1"/>
  <c r="X1749" i="31"/>
  <c r="U1748" i="31" a="1"/>
  <c r="U1748" i="31"/>
  <c r="W1748" i="31" a="1"/>
  <c r="W1748" i="31"/>
  <c r="V1748" i="31" a="1"/>
  <c r="V1748" i="31"/>
  <c r="X1748" i="31" a="1"/>
  <c r="X1748" i="31"/>
  <c r="U1747" i="31" a="1"/>
  <c r="U1747" i="31"/>
  <c r="W1747" i="31" a="1"/>
  <c r="W1747" i="31"/>
  <c r="V1747" i="31" a="1"/>
  <c r="V1747" i="31"/>
  <c r="X1747" i="31" a="1"/>
  <c r="X1747" i="31"/>
  <c r="U1746" i="31" a="1"/>
  <c r="U1746" i="31"/>
  <c r="W1746" i="31" a="1"/>
  <c r="W1746" i="31"/>
  <c r="V1746" i="31" a="1"/>
  <c r="V1746" i="31"/>
  <c r="X1746" i="31" a="1"/>
  <c r="X1746" i="31"/>
  <c r="U1745" i="31" a="1"/>
  <c r="U1745" i="31"/>
  <c r="W1745" i="31" a="1"/>
  <c r="W1745" i="31"/>
  <c r="V1745" i="31" a="1"/>
  <c r="V1745" i="31"/>
  <c r="X1745" i="31" a="1"/>
  <c r="X1745" i="31"/>
  <c r="U1744" i="31" a="1"/>
  <c r="U1744" i="31"/>
  <c r="W1744" i="31" a="1"/>
  <c r="W1744" i="31"/>
  <c r="V1744" i="31" a="1"/>
  <c r="V1744" i="31"/>
  <c r="X1744" i="31" a="1"/>
  <c r="X1744" i="31"/>
  <c r="U1743" i="31" a="1"/>
  <c r="U1743" i="31"/>
  <c r="W1743" i="31" a="1"/>
  <c r="W1743" i="31"/>
  <c r="V1743" i="31" a="1"/>
  <c r="V1743" i="31"/>
  <c r="X1743" i="31" a="1"/>
  <c r="X1743" i="31"/>
  <c r="U1742" i="31" a="1"/>
  <c r="U1742" i="31"/>
  <c r="W1742" i="31" a="1"/>
  <c r="W1742" i="31"/>
  <c r="V1742" i="31" a="1"/>
  <c r="V1742" i="31"/>
  <c r="X1742" i="31" a="1"/>
  <c r="X1742" i="31"/>
  <c r="U1741" i="31" a="1"/>
  <c r="U1741" i="31"/>
  <c r="W1741" i="31" a="1"/>
  <c r="W1741" i="31"/>
  <c r="V1741" i="31" a="1"/>
  <c r="V1741" i="31"/>
  <c r="X1741" i="31" a="1"/>
  <c r="X1741" i="31"/>
  <c r="U1740" i="31" a="1"/>
  <c r="U1740" i="31"/>
  <c r="W1740" i="31" a="1"/>
  <c r="W1740" i="31"/>
  <c r="V1740" i="31" a="1"/>
  <c r="V1740" i="31"/>
  <c r="X1740" i="31" a="1"/>
  <c r="X1740" i="31"/>
  <c r="U1739" i="31" a="1"/>
  <c r="U1739" i="31"/>
  <c r="W1739" i="31" a="1"/>
  <c r="W1739" i="31"/>
  <c r="V1739" i="31" a="1"/>
  <c r="V1739" i="31"/>
  <c r="X1739" i="31" a="1"/>
  <c r="X1739" i="31"/>
  <c r="U1738" i="31" a="1"/>
  <c r="U1738" i="31"/>
  <c r="W1738" i="31" a="1"/>
  <c r="W1738" i="31"/>
  <c r="V1738" i="31" a="1"/>
  <c r="V1738" i="31"/>
  <c r="X1738" i="31" a="1"/>
  <c r="X1738" i="31"/>
  <c r="U1737" i="31" a="1"/>
  <c r="U1737" i="31"/>
  <c r="W1737" i="31" a="1"/>
  <c r="W1737" i="31"/>
  <c r="V1737" i="31" a="1"/>
  <c r="V1737" i="31"/>
  <c r="X1737" i="31" a="1"/>
  <c r="X1737" i="31"/>
  <c r="U1736" i="31" a="1"/>
  <c r="U1736" i="31"/>
  <c r="W1736" i="31" a="1"/>
  <c r="W1736" i="31"/>
  <c r="V1736" i="31" a="1"/>
  <c r="V1736" i="31"/>
  <c r="X1736" i="31" a="1"/>
  <c r="X1736" i="31"/>
  <c r="U1735" i="31" a="1"/>
  <c r="U1735" i="31"/>
  <c r="W1735" i="31" a="1"/>
  <c r="W1735" i="31"/>
  <c r="V1735" i="31" a="1"/>
  <c r="V1735" i="31"/>
  <c r="X1735" i="31" a="1"/>
  <c r="X1735" i="31"/>
  <c r="U1734" i="31" a="1"/>
  <c r="U1734" i="31"/>
  <c r="W1734" i="31" a="1"/>
  <c r="W1734" i="31"/>
  <c r="V1734" i="31" a="1"/>
  <c r="V1734" i="31"/>
  <c r="X1734" i="31" a="1"/>
  <c r="X1734" i="31"/>
  <c r="U1733" i="31" a="1"/>
  <c r="U1733" i="31"/>
  <c r="W1733" i="31" a="1"/>
  <c r="W1733" i="31"/>
  <c r="V1733" i="31" a="1"/>
  <c r="V1733" i="31"/>
  <c r="X1733" i="31" a="1"/>
  <c r="X1733" i="31"/>
  <c r="U1732" i="31" a="1"/>
  <c r="U1732" i="31"/>
  <c r="W1732" i="31" a="1"/>
  <c r="W1732" i="31"/>
  <c r="V1732" i="31" a="1"/>
  <c r="V1732" i="31"/>
  <c r="X1732" i="31" a="1"/>
  <c r="X1732" i="31"/>
  <c r="U1731" i="31" a="1"/>
  <c r="U1731" i="31"/>
  <c r="W1731" i="31" a="1"/>
  <c r="W1731" i="31"/>
  <c r="V1731" i="31" a="1"/>
  <c r="V1731" i="31"/>
  <c r="X1731" i="31" a="1"/>
  <c r="X1731" i="31"/>
  <c r="U1730" i="31" a="1"/>
  <c r="U1730" i="31"/>
  <c r="W1730" i="31" a="1"/>
  <c r="W1730" i="31"/>
  <c r="V1730" i="31" a="1"/>
  <c r="V1730" i="31"/>
  <c r="X1730" i="31" a="1"/>
  <c r="X1730" i="31"/>
  <c r="U1729" i="31" a="1"/>
  <c r="U1729" i="31"/>
  <c r="W1729" i="31" a="1"/>
  <c r="W1729" i="31"/>
  <c r="V1729" i="31" a="1"/>
  <c r="V1729" i="31"/>
  <c r="X1729" i="31" a="1"/>
  <c r="X1729" i="31"/>
  <c r="U1728" i="31" a="1"/>
  <c r="U1728" i="31"/>
  <c r="W1728" i="31" a="1"/>
  <c r="W1728" i="31"/>
  <c r="V1728" i="31" a="1"/>
  <c r="V1728" i="31"/>
  <c r="X1728" i="31" a="1"/>
  <c r="X1728" i="31"/>
  <c r="U1727" i="31" a="1"/>
  <c r="U1727" i="31"/>
  <c r="W1727" i="31" a="1"/>
  <c r="W1727" i="31"/>
  <c r="V1727" i="31" a="1"/>
  <c r="V1727" i="31"/>
  <c r="X1727" i="31" a="1"/>
  <c r="X1727" i="31"/>
  <c r="U1726" i="31" a="1"/>
  <c r="U1726" i="31"/>
  <c r="W1726" i="31" a="1"/>
  <c r="W1726" i="31"/>
  <c r="V1726" i="31" a="1"/>
  <c r="V1726" i="31"/>
  <c r="X1726" i="31" a="1"/>
  <c r="X1726" i="31"/>
  <c r="U1725" i="31" a="1"/>
  <c r="U1725" i="31"/>
  <c r="W1725" i="31" a="1"/>
  <c r="W1725" i="31"/>
  <c r="V1725" i="31" a="1"/>
  <c r="V1725" i="31"/>
  <c r="X1725" i="31" a="1"/>
  <c r="X1725" i="31"/>
  <c r="U1724" i="31" a="1"/>
  <c r="U1724" i="31"/>
  <c r="W1724" i="31" a="1"/>
  <c r="W1724" i="31"/>
  <c r="V1724" i="31" a="1"/>
  <c r="V1724" i="31"/>
  <c r="X1724" i="31" a="1"/>
  <c r="X1724" i="31"/>
  <c r="U1723" i="31" a="1"/>
  <c r="U1723" i="31"/>
  <c r="W1723" i="31" a="1"/>
  <c r="W1723" i="31"/>
  <c r="V1723" i="31" a="1"/>
  <c r="V1723" i="31"/>
  <c r="X1723" i="31" a="1"/>
  <c r="X1723" i="31"/>
  <c r="U1722" i="31" a="1"/>
  <c r="U1722" i="31"/>
  <c r="W1722" i="31" a="1"/>
  <c r="W1722" i="31"/>
  <c r="V1722" i="31" a="1"/>
  <c r="V1722" i="31"/>
  <c r="X1722" i="31" a="1"/>
  <c r="X1722" i="31"/>
  <c r="U1721" i="31" a="1"/>
  <c r="U1721" i="31"/>
  <c r="W1721" i="31" a="1"/>
  <c r="W1721" i="31"/>
  <c r="V1721" i="31" a="1"/>
  <c r="V1721" i="31"/>
  <c r="X1721" i="31" a="1"/>
  <c r="X1721" i="31"/>
  <c r="U1720" i="31" a="1"/>
  <c r="U1720" i="31"/>
  <c r="W1720" i="31" a="1"/>
  <c r="W1720" i="31"/>
  <c r="V1720" i="31" a="1"/>
  <c r="V1720" i="31"/>
  <c r="X1720" i="31" a="1"/>
  <c r="X1720" i="31"/>
  <c r="U1719" i="31" a="1"/>
  <c r="U1719" i="31"/>
  <c r="W1719" i="31" a="1"/>
  <c r="W1719" i="31"/>
  <c r="V1719" i="31" a="1"/>
  <c r="V1719" i="31"/>
  <c r="X1719" i="31" a="1"/>
  <c r="X1719" i="31"/>
  <c r="U1718" i="31" a="1"/>
  <c r="U1718" i="31"/>
  <c r="W1718" i="31" a="1"/>
  <c r="W1718" i="31"/>
  <c r="V1718" i="31" a="1"/>
  <c r="V1718" i="31"/>
  <c r="X1718" i="31" a="1"/>
  <c r="X1718" i="31"/>
  <c r="U1717" i="31" a="1"/>
  <c r="U1717" i="31"/>
  <c r="W1717" i="31" a="1"/>
  <c r="W1717" i="31"/>
  <c r="V1717" i="31" a="1"/>
  <c r="V1717" i="31"/>
  <c r="X1717" i="31" a="1"/>
  <c r="X1717" i="31"/>
  <c r="U1716" i="31" a="1"/>
  <c r="U1716" i="31"/>
  <c r="W1716" i="31" a="1"/>
  <c r="W1716" i="31"/>
  <c r="V1716" i="31" a="1"/>
  <c r="V1716" i="31"/>
  <c r="X1716" i="31" a="1"/>
  <c r="X1716" i="31"/>
  <c r="U1715" i="31" a="1"/>
  <c r="U1715" i="31"/>
  <c r="W1715" i="31" a="1"/>
  <c r="W1715" i="31"/>
  <c r="V1715" i="31" a="1"/>
  <c r="V1715" i="31"/>
  <c r="X1715" i="31" a="1"/>
  <c r="X1715" i="31"/>
  <c r="U1714" i="31" a="1"/>
  <c r="U1714" i="31"/>
  <c r="W1714" i="31" a="1"/>
  <c r="W1714" i="31"/>
  <c r="V1714" i="31" a="1"/>
  <c r="V1714" i="31"/>
  <c r="X1714" i="31" a="1"/>
  <c r="X1714" i="31"/>
  <c r="U1713" i="31" a="1"/>
  <c r="U1713" i="31"/>
  <c r="W1713" i="31" a="1"/>
  <c r="W1713" i="31"/>
  <c r="V1713" i="31" a="1"/>
  <c r="V1713" i="31"/>
  <c r="X1713" i="31" a="1"/>
  <c r="X1713" i="31"/>
  <c r="U1712" i="31" a="1"/>
  <c r="U1712" i="31"/>
  <c r="W1712" i="31" a="1"/>
  <c r="W1712" i="31"/>
  <c r="V1712" i="31" a="1"/>
  <c r="V1712" i="31"/>
  <c r="X1712" i="31" a="1"/>
  <c r="X1712" i="31"/>
  <c r="U1711" i="31" a="1"/>
  <c r="U1711" i="31"/>
  <c r="W1711" i="31" a="1"/>
  <c r="W1711" i="31"/>
  <c r="V1711" i="31" a="1"/>
  <c r="V1711" i="31"/>
  <c r="X1711" i="31" a="1"/>
  <c r="X1711" i="31"/>
  <c r="U1710" i="31" a="1"/>
  <c r="U1710" i="31"/>
  <c r="W1710" i="31" a="1"/>
  <c r="W1710" i="31"/>
  <c r="V1710" i="31" a="1"/>
  <c r="V1710" i="31"/>
  <c r="X1710" i="31" a="1"/>
  <c r="X1710" i="31"/>
  <c r="U1709" i="31" a="1"/>
  <c r="U1709" i="31"/>
  <c r="W1709" i="31" a="1"/>
  <c r="W1709" i="31"/>
  <c r="V1709" i="31" a="1"/>
  <c r="V1709" i="31"/>
  <c r="X1709" i="31" a="1"/>
  <c r="X1709" i="31"/>
  <c r="U1708" i="31" a="1"/>
  <c r="U1708" i="31"/>
  <c r="W1708" i="31" a="1"/>
  <c r="W1708" i="31"/>
  <c r="V1708" i="31" a="1"/>
  <c r="V1708" i="31"/>
  <c r="X1708" i="31" a="1"/>
  <c r="X1708" i="31"/>
  <c r="U1707" i="31" a="1"/>
  <c r="U1707" i="31"/>
  <c r="W1707" i="31" a="1"/>
  <c r="W1707" i="31"/>
  <c r="V1707" i="31" a="1"/>
  <c r="V1707" i="31"/>
  <c r="X1707" i="31" a="1"/>
  <c r="X1707" i="31"/>
  <c r="U1706" i="31" a="1"/>
  <c r="U1706" i="31"/>
  <c r="W1706" i="31" a="1"/>
  <c r="W1706" i="31"/>
  <c r="V1706" i="31" a="1"/>
  <c r="V1706" i="31"/>
  <c r="X1706" i="31" a="1"/>
  <c r="X1706" i="31"/>
  <c r="U1705" i="31" a="1"/>
  <c r="U1705" i="31"/>
  <c r="W1705" i="31" a="1"/>
  <c r="W1705" i="31"/>
  <c r="V1705" i="31" a="1"/>
  <c r="V1705" i="31"/>
  <c r="X1705" i="31" a="1"/>
  <c r="X1705" i="31"/>
  <c r="U1704" i="31" a="1"/>
  <c r="U1704" i="31"/>
  <c r="W1704" i="31" a="1"/>
  <c r="W1704" i="31"/>
  <c r="V1704" i="31" a="1"/>
  <c r="V1704" i="31"/>
  <c r="X1704" i="31" a="1"/>
  <c r="X1704" i="31"/>
  <c r="U1703" i="31" a="1"/>
  <c r="U1703" i="31"/>
  <c r="W1703" i="31" a="1"/>
  <c r="W1703" i="31"/>
  <c r="V1703" i="31" a="1"/>
  <c r="V1703" i="31"/>
  <c r="X1703" i="31" a="1"/>
  <c r="X1703" i="31"/>
  <c r="U1702" i="31" a="1"/>
  <c r="U1702" i="31"/>
  <c r="W1702" i="31" a="1"/>
  <c r="W1702" i="31"/>
  <c r="V1702" i="31" a="1"/>
  <c r="V1702" i="31"/>
  <c r="X1702" i="31" a="1"/>
  <c r="X1702" i="31"/>
  <c r="U1701" i="31" a="1"/>
  <c r="U1701" i="31"/>
  <c r="W1701" i="31" a="1"/>
  <c r="W1701" i="31"/>
  <c r="V1701" i="31" a="1"/>
  <c r="V1701" i="31"/>
  <c r="X1701" i="31" a="1"/>
  <c r="X1701" i="31"/>
  <c r="U1700" i="31" a="1"/>
  <c r="U1700" i="31"/>
  <c r="W1700" i="31" a="1"/>
  <c r="W1700" i="31"/>
  <c r="V1700" i="31" a="1"/>
  <c r="V1700" i="31"/>
  <c r="X1700" i="31" a="1"/>
  <c r="X1700" i="31"/>
  <c r="U1699" i="31" a="1"/>
  <c r="U1699" i="31"/>
  <c r="W1699" i="31" a="1"/>
  <c r="W1699" i="31"/>
  <c r="V1699" i="31" a="1"/>
  <c r="V1699" i="31"/>
  <c r="X1699" i="31" a="1"/>
  <c r="X1699" i="31"/>
  <c r="U1698" i="31" a="1"/>
  <c r="U1698" i="31"/>
  <c r="W1698" i="31" a="1"/>
  <c r="W1698" i="31"/>
  <c r="V1698" i="31" a="1"/>
  <c r="V1698" i="31"/>
  <c r="X1698" i="31" a="1"/>
  <c r="X1698" i="31"/>
  <c r="U1697" i="31" a="1"/>
  <c r="U1697" i="31"/>
  <c r="W1697" i="31" a="1"/>
  <c r="W1697" i="31"/>
  <c r="V1697" i="31" a="1"/>
  <c r="V1697" i="31"/>
  <c r="X1697" i="31" a="1"/>
  <c r="X1697" i="31"/>
  <c r="U1696" i="31" a="1"/>
  <c r="U1696" i="31"/>
  <c r="W1696" i="31" a="1"/>
  <c r="W1696" i="31"/>
  <c r="V1696" i="31" a="1"/>
  <c r="V1696" i="31"/>
  <c r="X1696" i="31" a="1"/>
  <c r="X1696" i="31"/>
  <c r="U1695" i="31" a="1"/>
  <c r="U1695" i="31"/>
  <c r="W1695" i="31" a="1"/>
  <c r="W1695" i="31"/>
  <c r="V1695" i="31" a="1"/>
  <c r="V1695" i="31"/>
  <c r="X1695" i="31" a="1"/>
  <c r="X1695" i="31"/>
  <c r="U1694" i="31" a="1"/>
  <c r="U1694" i="31"/>
  <c r="W1694" i="31" a="1"/>
  <c r="W1694" i="31"/>
  <c r="V1694" i="31" a="1"/>
  <c r="V1694" i="31"/>
  <c r="X1694" i="31" a="1"/>
  <c r="X1694" i="31"/>
  <c r="U1693" i="31" a="1"/>
  <c r="U1693" i="31"/>
  <c r="W1693" i="31" a="1"/>
  <c r="W1693" i="31"/>
  <c r="V1693" i="31" a="1"/>
  <c r="V1693" i="31"/>
  <c r="X1693" i="31" a="1"/>
  <c r="X1693" i="31"/>
  <c r="U1692" i="31" a="1"/>
  <c r="U1692" i="31"/>
  <c r="W1692" i="31" a="1"/>
  <c r="W1692" i="31"/>
  <c r="V1692" i="31" a="1"/>
  <c r="V1692" i="31"/>
  <c r="X1692" i="31" a="1"/>
  <c r="X1692" i="31"/>
  <c r="U1691" i="31" a="1"/>
  <c r="U1691" i="31"/>
  <c r="W1691" i="31" a="1"/>
  <c r="W1691" i="31"/>
  <c r="V1691" i="31" a="1"/>
  <c r="V1691" i="31"/>
  <c r="X1691" i="31" a="1"/>
  <c r="X1691" i="31"/>
  <c r="U1690" i="31" a="1"/>
  <c r="U1690" i="31"/>
  <c r="W1690" i="31" a="1"/>
  <c r="W1690" i="31"/>
  <c r="V1690" i="31" a="1"/>
  <c r="V1690" i="31"/>
  <c r="X1690" i="31" a="1"/>
  <c r="X1690" i="31"/>
  <c r="U1689" i="31" a="1"/>
  <c r="U1689" i="31"/>
  <c r="W1689" i="31" a="1"/>
  <c r="W1689" i="31"/>
  <c r="V1689" i="31" a="1"/>
  <c r="V1689" i="31"/>
  <c r="X1689" i="31" a="1"/>
  <c r="X1689" i="31"/>
  <c r="U1688" i="31" a="1"/>
  <c r="U1688" i="31"/>
  <c r="W1688" i="31" a="1"/>
  <c r="W1688" i="31"/>
  <c r="V1688" i="31" a="1"/>
  <c r="V1688" i="31"/>
  <c r="X1688" i="31" a="1"/>
  <c r="X1688" i="31"/>
  <c r="U1687" i="31" a="1"/>
  <c r="U1687" i="31"/>
  <c r="W1687" i="31" a="1"/>
  <c r="W1687" i="31"/>
  <c r="V1687" i="31" a="1"/>
  <c r="V1687" i="31"/>
  <c r="X1687" i="31" a="1"/>
  <c r="X1687" i="31"/>
  <c r="U1686" i="31" a="1"/>
  <c r="U1686" i="31"/>
  <c r="W1686" i="31" a="1"/>
  <c r="W1686" i="31"/>
  <c r="V1686" i="31" a="1"/>
  <c r="V1686" i="31"/>
  <c r="X1686" i="31" a="1"/>
  <c r="X1686" i="31"/>
  <c r="U1685" i="31" a="1"/>
  <c r="U1685" i="31"/>
  <c r="W1685" i="31" a="1"/>
  <c r="W1685" i="31"/>
  <c r="V1685" i="31" a="1"/>
  <c r="V1685" i="31"/>
  <c r="X1685" i="31" a="1"/>
  <c r="X1685" i="31"/>
  <c r="U1684" i="31" a="1"/>
  <c r="U1684" i="31"/>
  <c r="W1684" i="31" a="1"/>
  <c r="W1684" i="31"/>
  <c r="V1684" i="31" a="1"/>
  <c r="V1684" i="31"/>
  <c r="X1684" i="31" a="1"/>
  <c r="X1684" i="31"/>
  <c r="U1683" i="31" a="1"/>
  <c r="U1683" i="31"/>
  <c r="W1683" i="31" a="1"/>
  <c r="W1683" i="31"/>
  <c r="V1683" i="31" a="1"/>
  <c r="V1683" i="31"/>
  <c r="X1683" i="31" a="1"/>
  <c r="X1683" i="31"/>
  <c r="U1682" i="31" a="1"/>
  <c r="U1682" i="31"/>
  <c r="W1682" i="31" a="1"/>
  <c r="W1682" i="31"/>
  <c r="V1682" i="31" a="1"/>
  <c r="V1682" i="31"/>
  <c r="X1682" i="31" a="1"/>
  <c r="X1682" i="31"/>
  <c r="U1681" i="31" a="1"/>
  <c r="U1681" i="31"/>
  <c r="W1681" i="31" a="1"/>
  <c r="W1681" i="31"/>
  <c r="V1681" i="31" a="1"/>
  <c r="V1681" i="31"/>
  <c r="X1681" i="31" a="1"/>
  <c r="X1681" i="31"/>
  <c r="U1680" i="31" a="1"/>
  <c r="U1680" i="31"/>
  <c r="W1680" i="31" a="1"/>
  <c r="W1680" i="31"/>
  <c r="V1680" i="31" a="1"/>
  <c r="V1680" i="31"/>
  <c r="X1680" i="31" a="1"/>
  <c r="X1680" i="31"/>
  <c r="U1679" i="31" a="1"/>
  <c r="U1679" i="31"/>
  <c r="W1679" i="31" a="1"/>
  <c r="W1679" i="31"/>
  <c r="V1679" i="31" a="1"/>
  <c r="V1679" i="31"/>
  <c r="X1679" i="31" a="1"/>
  <c r="X1679" i="31"/>
  <c r="U1678" i="31" a="1"/>
  <c r="U1678" i="31"/>
  <c r="W1678" i="31" a="1"/>
  <c r="W1678" i="31"/>
  <c r="V1678" i="31" a="1"/>
  <c r="V1678" i="31"/>
  <c r="X1678" i="31" a="1"/>
  <c r="X1678" i="31"/>
  <c r="U1677" i="31" a="1"/>
  <c r="U1677" i="31"/>
  <c r="W1677" i="31" a="1"/>
  <c r="W1677" i="31"/>
  <c r="V1677" i="31" a="1"/>
  <c r="V1677" i="31"/>
  <c r="X1677" i="31" a="1"/>
  <c r="X1677" i="31"/>
  <c r="U1676" i="31" a="1"/>
  <c r="U1676" i="31"/>
  <c r="W1676" i="31" a="1"/>
  <c r="W1676" i="31"/>
  <c r="V1676" i="31" a="1"/>
  <c r="V1676" i="31"/>
  <c r="X1676" i="31" a="1"/>
  <c r="X1676" i="31"/>
  <c r="U1675" i="31" a="1"/>
  <c r="U1675" i="31"/>
  <c r="W1675" i="31" a="1"/>
  <c r="W1675" i="31"/>
  <c r="V1675" i="31" a="1"/>
  <c r="V1675" i="31"/>
  <c r="X1675" i="31" a="1"/>
  <c r="X1675" i="31"/>
  <c r="U1674" i="31" a="1"/>
  <c r="U1674" i="31"/>
  <c r="W1674" i="31" a="1"/>
  <c r="W1674" i="31"/>
  <c r="V1674" i="31" a="1"/>
  <c r="V1674" i="31"/>
  <c r="X1674" i="31" a="1"/>
  <c r="X1674" i="31"/>
  <c r="U1673" i="31" a="1"/>
  <c r="U1673" i="31"/>
  <c r="W1673" i="31" a="1"/>
  <c r="W1673" i="31"/>
  <c r="V1673" i="31" a="1"/>
  <c r="V1673" i="31"/>
  <c r="X1673" i="31" a="1"/>
  <c r="X1673" i="31"/>
  <c r="U1672" i="31" a="1"/>
  <c r="U1672" i="31"/>
  <c r="W1672" i="31" a="1"/>
  <c r="W1672" i="31"/>
  <c r="V1672" i="31" a="1"/>
  <c r="V1672" i="31"/>
  <c r="X1672" i="31" a="1"/>
  <c r="X1672" i="31"/>
  <c r="U1671" i="31" a="1"/>
  <c r="U1671" i="31"/>
  <c r="W1671" i="31" a="1"/>
  <c r="W1671" i="31"/>
  <c r="V1671" i="31" a="1"/>
  <c r="V1671" i="31"/>
  <c r="X1671" i="31" a="1"/>
  <c r="X1671" i="31"/>
  <c r="U1670" i="31" a="1"/>
  <c r="U1670" i="31"/>
  <c r="W1670" i="31" a="1"/>
  <c r="W1670" i="31"/>
  <c r="V1670" i="31" a="1"/>
  <c r="V1670" i="31"/>
  <c r="X1670" i="31" a="1"/>
  <c r="X1670" i="31"/>
  <c r="U1669" i="31" a="1"/>
  <c r="U1669" i="31"/>
  <c r="W1669" i="31" a="1"/>
  <c r="W1669" i="31"/>
  <c r="V1669" i="31" a="1"/>
  <c r="V1669" i="31"/>
  <c r="X1669" i="31" a="1"/>
  <c r="X1669" i="31"/>
  <c r="U1668" i="31" a="1"/>
  <c r="U1668" i="31"/>
  <c r="W1668" i="31" a="1"/>
  <c r="W1668" i="31"/>
  <c r="V1668" i="31" a="1"/>
  <c r="V1668" i="31"/>
  <c r="X1668" i="31" a="1"/>
  <c r="X1668" i="31"/>
  <c r="U1667" i="31" a="1"/>
  <c r="U1667" i="31"/>
  <c r="W1667" i="31" a="1"/>
  <c r="W1667" i="31"/>
  <c r="V1667" i="31" a="1"/>
  <c r="V1667" i="31"/>
  <c r="X1667" i="31" a="1"/>
  <c r="X1667" i="31"/>
  <c r="U1666" i="31" a="1"/>
  <c r="U1666" i="31"/>
  <c r="W1666" i="31" a="1"/>
  <c r="W1666" i="31"/>
  <c r="V1666" i="31" a="1"/>
  <c r="V1666" i="31"/>
  <c r="X1666" i="31" a="1"/>
  <c r="X1666" i="31"/>
  <c r="U1665" i="31" a="1"/>
  <c r="U1665" i="31"/>
  <c r="W1665" i="31" a="1"/>
  <c r="W1665" i="31"/>
  <c r="V1665" i="31" a="1"/>
  <c r="V1665" i="31"/>
  <c r="X1665" i="31" a="1"/>
  <c r="X1665" i="31"/>
  <c r="U1664" i="31" a="1"/>
  <c r="U1664" i="31"/>
  <c r="W1664" i="31" a="1"/>
  <c r="W1664" i="31"/>
  <c r="V1664" i="31" a="1"/>
  <c r="V1664" i="31"/>
  <c r="X1664" i="31" a="1"/>
  <c r="X1664" i="31"/>
  <c r="U1663" i="31" a="1"/>
  <c r="U1663" i="31"/>
  <c r="W1663" i="31" a="1"/>
  <c r="W1663" i="31"/>
  <c r="V1663" i="31" a="1"/>
  <c r="V1663" i="31"/>
  <c r="X1663" i="31" a="1"/>
  <c r="X1663" i="31"/>
  <c r="U1662" i="31" a="1"/>
  <c r="U1662" i="31"/>
  <c r="W1662" i="31" a="1"/>
  <c r="W1662" i="31"/>
  <c r="V1662" i="31" a="1"/>
  <c r="V1662" i="31"/>
  <c r="X1662" i="31" a="1"/>
  <c r="X1662" i="31"/>
  <c r="U1661" i="31" a="1"/>
  <c r="U1661" i="31"/>
  <c r="W1661" i="31" a="1"/>
  <c r="W1661" i="31"/>
  <c r="V1661" i="31" a="1"/>
  <c r="V1661" i="31"/>
  <c r="X1661" i="31" a="1"/>
  <c r="X1661" i="31"/>
  <c r="U1660" i="31" a="1"/>
  <c r="U1660" i="31"/>
  <c r="W1660" i="31" a="1"/>
  <c r="W1660" i="31"/>
  <c r="V1660" i="31" a="1"/>
  <c r="V1660" i="31"/>
  <c r="X1660" i="31" a="1"/>
  <c r="X1660" i="31"/>
  <c r="U1659" i="31" a="1"/>
  <c r="U1659" i="31"/>
  <c r="W1659" i="31" a="1"/>
  <c r="W1659" i="31"/>
  <c r="V1659" i="31" a="1"/>
  <c r="V1659" i="31"/>
  <c r="X1659" i="31" a="1"/>
  <c r="X1659" i="31"/>
  <c r="U1658" i="31" a="1"/>
  <c r="U1658" i="31"/>
  <c r="W1658" i="31" a="1"/>
  <c r="W1658" i="31"/>
  <c r="V1658" i="31" a="1"/>
  <c r="V1658" i="31"/>
  <c r="X1658" i="31" a="1"/>
  <c r="X1658" i="31"/>
  <c r="U1657" i="31" a="1"/>
  <c r="U1657" i="31"/>
  <c r="W1657" i="31" a="1"/>
  <c r="W1657" i="31"/>
  <c r="V1657" i="31" a="1"/>
  <c r="V1657" i="31"/>
  <c r="X1657" i="31" a="1"/>
  <c r="X1657" i="31"/>
  <c r="U1656" i="31" a="1"/>
  <c r="U1656" i="31"/>
  <c r="W1656" i="31" a="1"/>
  <c r="W1656" i="31"/>
  <c r="V1656" i="31" a="1"/>
  <c r="V1656" i="31"/>
  <c r="X1656" i="31" a="1"/>
  <c r="X1656" i="31"/>
  <c r="U1655" i="31" a="1"/>
  <c r="U1655" i="31"/>
  <c r="W1655" i="31" a="1"/>
  <c r="W1655" i="31"/>
  <c r="V1655" i="31" a="1"/>
  <c r="V1655" i="31"/>
  <c r="X1655" i="31" a="1"/>
  <c r="X1655" i="31"/>
  <c r="U1654" i="31" a="1"/>
  <c r="U1654" i="31"/>
  <c r="W1654" i="31" a="1"/>
  <c r="W1654" i="31"/>
  <c r="V1654" i="31" a="1"/>
  <c r="V1654" i="31"/>
  <c r="X1654" i="31" a="1"/>
  <c r="X1654" i="31"/>
  <c r="U1653" i="31" a="1"/>
  <c r="U1653" i="31"/>
  <c r="W1653" i="31" a="1"/>
  <c r="W1653" i="31"/>
  <c r="V1653" i="31" a="1"/>
  <c r="V1653" i="31"/>
  <c r="X1653" i="31" a="1"/>
  <c r="X1653" i="31"/>
  <c r="U1652" i="31" a="1"/>
  <c r="U1652" i="31"/>
  <c r="W1652" i="31" a="1"/>
  <c r="W1652" i="31"/>
  <c r="V1652" i="31" a="1"/>
  <c r="V1652" i="31"/>
  <c r="X1652" i="31" a="1"/>
  <c r="X1652" i="31"/>
  <c r="U1651" i="31" a="1"/>
  <c r="U1651" i="31"/>
  <c r="W1651" i="31" a="1"/>
  <c r="W1651" i="31"/>
  <c r="V1651" i="31" a="1"/>
  <c r="V1651" i="31"/>
  <c r="X1651" i="31" a="1"/>
  <c r="X1651" i="31"/>
  <c r="U1650" i="31" a="1"/>
  <c r="U1650" i="31"/>
  <c r="W1650" i="31" a="1"/>
  <c r="W1650" i="31"/>
  <c r="V1650" i="31" a="1"/>
  <c r="V1650" i="31"/>
  <c r="X1650" i="31" a="1"/>
  <c r="X1650" i="31"/>
  <c r="U1649" i="31" a="1"/>
  <c r="U1649" i="31"/>
  <c r="W1649" i="31" a="1"/>
  <c r="W1649" i="31"/>
  <c r="V1649" i="31" a="1"/>
  <c r="V1649" i="31"/>
  <c r="X1649" i="31" a="1"/>
  <c r="X1649" i="31"/>
  <c r="U1648" i="31" a="1"/>
  <c r="U1648" i="31"/>
  <c r="W1648" i="31" a="1"/>
  <c r="W1648" i="31"/>
  <c r="V1648" i="31" a="1"/>
  <c r="V1648" i="31"/>
  <c r="X1648" i="31" a="1"/>
  <c r="X1648" i="31"/>
  <c r="U1647" i="31" a="1"/>
  <c r="U1647" i="31"/>
  <c r="W1647" i="31" a="1"/>
  <c r="W1647" i="31"/>
  <c r="V1647" i="31" a="1"/>
  <c r="V1647" i="31"/>
  <c r="X1647" i="31" a="1"/>
  <c r="X1647" i="31"/>
  <c r="U1646" i="31" a="1"/>
  <c r="U1646" i="31"/>
  <c r="W1646" i="31" a="1"/>
  <c r="W1646" i="31"/>
  <c r="V1646" i="31" a="1"/>
  <c r="V1646" i="31"/>
  <c r="X1646" i="31" a="1"/>
  <c r="X1646" i="31"/>
  <c r="U1645" i="31" a="1"/>
  <c r="U1645" i="31"/>
  <c r="W1645" i="31" a="1"/>
  <c r="W1645" i="31"/>
  <c r="V1645" i="31" a="1"/>
  <c r="V1645" i="31"/>
  <c r="X1645" i="31" a="1"/>
  <c r="X1645" i="31"/>
  <c r="U1644" i="31" a="1"/>
  <c r="U1644" i="31"/>
  <c r="W1644" i="31" a="1"/>
  <c r="W1644" i="31"/>
  <c r="V1644" i="31" a="1"/>
  <c r="V1644" i="31"/>
  <c r="X1644" i="31" a="1"/>
  <c r="X1644" i="31"/>
  <c r="U1643" i="31" a="1"/>
  <c r="U1643" i="31"/>
  <c r="W1643" i="31" a="1"/>
  <c r="W1643" i="31"/>
  <c r="V1643" i="31" a="1"/>
  <c r="V1643" i="31"/>
  <c r="X1643" i="31" a="1"/>
  <c r="X1643" i="31"/>
  <c r="U1642" i="31" a="1"/>
  <c r="U1642" i="31"/>
  <c r="W1642" i="31" a="1"/>
  <c r="W1642" i="31"/>
  <c r="V1642" i="31" a="1"/>
  <c r="V1642" i="31"/>
  <c r="X1642" i="31" a="1"/>
  <c r="X1642" i="31"/>
  <c r="U1641" i="31" a="1"/>
  <c r="U1641" i="31"/>
  <c r="W1641" i="31" a="1"/>
  <c r="W1641" i="31"/>
  <c r="V1641" i="31" a="1"/>
  <c r="V1641" i="31"/>
  <c r="X1641" i="31" a="1"/>
  <c r="X1641" i="31"/>
  <c r="U1640" i="31" a="1"/>
  <c r="U1640" i="31"/>
  <c r="W1640" i="31" a="1"/>
  <c r="W1640" i="31"/>
  <c r="V1640" i="31" a="1"/>
  <c r="V1640" i="31"/>
  <c r="X1640" i="31" a="1"/>
  <c r="X1640" i="31"/>
  <c r="U1639" i="31" a="1"/>
  <c r="U1639" i="31"/>
  <c r="W1639" i="31" a="1"/>
  <c r="W1639" i="31"/>
  <c r="V1639" i="31" a="1"/>
  <c r="V1639" i="31"/>
  <c r="X1639" i="31" a="1"/>
  <c r="X1639" i="31"/>
  <c r="U1638" i="31" a="1"/>
  <c r="U1638" i="31"/>
  <c r="W1638" i="31" a="1"/>
  <c r="W1638" i="31"/>
  <c r="V1638" i="31" a="1"/>
  <c r="V1638" i="31"/>
  <c r="X1638" i="31" a="1"/>
  <c r="X1638" i="31"/>
  <c r="U1637" i="31" a="1"/>
  <c r="U1637" i="31"/>
  <c r="W1637" i="31" a="1"/>
  <c r="W1637" i="31"/>
  <c r="V1637" i="31" a="1"/>
  <c r="V1637" i="31"/>
  <c r="X1637" i="31" a="1"/>
  <c r="X1637" i="31"/>
  <c r="U1636" i="31" a="1"/>
  <c r="U1636" i="31"/>
  <c r="W1636" i="31" a="1"/>
  <c r="W1636" i="31"/>
  <c r="V1636" i="31" a="1"/>
  <c r="V1636" i="31"/>
  <c r="X1636" i="31" a="1"/>
  <c r="X1636" i="31"/>
  <c r="U1635" i="31" a="1"/>
  <c r="U1635" i="31"/>
  <c r="W1635" i="31" a="1"/>
  <c r="W1635" i="31"/>
  <c r="V1635" i="31" a="1"/>
  <c r="V1635" i="31"/>
  <c r="X1635" i="31" a="1"/>
  <c r="X1635" i="31"/>
  <c r="U1634" i="31" a="1"/>
  <c r="U1634" i="31"/>
  <c r="W1634" i="31" a="1"/>
  <c r="W1634" i="31"/>
  <c r="V1634" i="31" a="1"/>
  <c r="V1634" i="31"/>
  <c r="X1634" i="31" a="1"/>
  <c r="X1634" i="31"/>
  <c r="U1633" i="31" a="1"/>
  <c r="U1633" i="31"/>
  <c r="W1633" i="31" a="1"/>
  <c r="W1633" i="31"/>
  <c r="V1633" i="31" a="1"/>
  <c r="V1633" i="31"/>
  <c r="X1633" i="31" a="1"/>
  <c r="X1633" i="31"/>
  <c r="U1632" i="31" a="1"/>
  <c r="U1632" i="31"/>
  <c r="W1632" i="31" a="1"/>
  <c r="W1632" i="31"/>
  <c r="V1632" i="31" a="1"/>
  <c r="V1632" i="31"/>
  <c r="X1632" i="31" a="1"/>
  <c r="X1632" i="31"/>
  <c r="U1631" i="31" a="1"/>
  <c r="U1631" i="31"/>
  <c r="W1631" i="31" a="1"/>
  <c r="W1631" i="31"/>
  <c r="V1631" i="31" a="1"/>
  <c r="V1631" i="31"/>
  <c r="X1631" i="31" a="1"/>
  <c r="X1631" i="31"/>
  <c r="U1630" i="31" a="1"/>
  <c r="U1630" i="31"/>
  <c r="W1630" i="31" a="1"/>
  <c r="W1630" i="31"/>
  <c r="V1630" i="31" a="1"/>
  <c r="V1630" i="31"/>
  <c r="X1630" i="31" a="1"/>
  <c r="X1630" i="31"/>
  <c r="U1629" i="31" a="1"/>
  <c r="U1629" i="31"/>
  <c r="W1629" i="31" a="1"/>
  <c r="W1629" i="31"/>
  <c r="V1629" i="31" a="1"/>
  <c r="V1629" i="31"/>
  <c r="X1629" i="31" a="1"/>
  <c r="X1629" i="31"/>
  <c r="U1628" i="31" a="1"/>
  <c r="U1628" i="31"/>
  <c r="W1628" i="31" a="1"/>
  <c r="W1628" i="31"/>
  <c r="V1628" i="31" a="1"/>
  <c r="V1628" i="31"/>
  <c r="X1628" i="31" a="1"/>
  <c r="X1628" i="31"/>
  <c r="U1627" i="31" a="1"/>
  <c r="U1627" i="31"/>
  <c r="W1627" i="31" a="1"/>
  <c r="W1627" i="31"/>
  <c r="V1627" i="31" a="1"/>
  <c r="V1627" i="31"/>
  <c r="X1627" i="31" a="1"/>
  <c r="X1627" i="31"/>
  <c r="U1626" i="31" a="1"/>
  <c r="U1626" i="31"/>
  <c r="W1626" i="31" a="1"/>
  <c r="W1626" i="31"/>
  <c r="V1626" i="31" a="1"/>
  <c r="V1626" i="31"/>
  <c r="X1626" i="31" a="1"/>
  <c r="X1626" i="31"/>
  <c r="U1625" i="31" a="1"/>
  <c r="U1625" i="31"/>
  <c r="W1625" i="31" a="1"/>
  <c r="W1625" i="31"/>
  <c r="V1625" i="31" a="1"/>
  <c r="V1625" i="31"/>
  <c r="X1625" i="31" a="1"/>
  <c r="X1625" i="31"/>
  <c r="U1624" i="31" a="1"/>
  <c r="U1624" i="31"/>
  <c r="W1624" i="31" a="1"/>
  <c r="W1624" i="31"/>
  <c r="V1624" i="31" a="1"/>
  <c r="V1624" i="31"/>
  <c r="X1624" i="31" a="1"/>
  <c r="X1624" i="31"/>
  <c r="U1623" i="31" a="1"/>
  <c r="U1623" i="31"/>
  <c r="W1623" i="31" a="1"/>
  <c r="W1623" i="31"/>
  <c r="V1623" i="31" a="1"/>
  <c r="V1623" i="31"/>
  <c r="X1623" i="31" a="1"/>
  <c r="X1623" i="31"/>
  <c r="U1622" i="31" a="1"/>
  <c r="U1622" i="31"/>
  <c r="W1622" i="31" a="1"/>
  <c r="W1622" i="31"/>
  <c r="V1622" i="31" a="1"/>
  <c r="V1622" i="31"/>
  <c r="X1622" i="31" a="1"/>
  <c r="X1622" i="31"/>
  <c r="U1621" i="31" a="1"/>
  <c r="U1621" i="31"/>
  <c r="W1621" i="31" a="1"/>
  <c r="W1621" i="31"/>
  <c r="V1621" i="31" a="1"/>
  <c r="V1621" i="31"/>
  <c r="X1621" i="31" a="1"/>
  <c r="X1621" i="31"/>
  <c r="U1620" i="31" a="1"/>
  <c r="U1620" i="31"/>
  <c r="W1620" i="31" a="1"/>
  <c r="W1620" i="31"/>
  <c r="V1620" i="31" a="1"/>
  <c r="V1620" i="31"/>
  <c r="X1620" i="31" a="1"/>
  <c r="X1620" i="31"/>
  <c r="U1619" i="31" a="1"/>
  <c r="U1619" i="31"/>
  <c r="W1619" i="31" a="1"/>
  <c r="W1619" i="31"/>
  <c r="V1619" i="31" a="1"/>
  <c r="V1619" i="31"/>
  <c r="X1619" i="31" a="1"/>
  <c r="X1619" i="31"/>
  <c r="U1618" i="31" a="1"/>
  <c r="U1618" i="31"/>
  <c r="W1618" i="31" a="1"/>
  <c r="W1618" i="31"/>
  <c r="V1618" i="31" a="1"/>
  <c r="V1618" i="31"/>
  <c r="X1618" i="31" a="1"/>
  <c r="X1618" i="31"/>
  <c r="U1617" i="31" a="1"/>
  <c r="U1617" i="31"/>
  <c r="W1617" i="31" a="1"/>
  <c r="W1617" i="31"/>
  <c r="V1617" i="31" a="1"/>
  <c r="V1617" i="31"/>
  <c r="X1617" i="31" a="1"/>
  <c r="X1617" i="31"/>
  <c r="U1616" i="31" a="1"/>
  <c r="U1616" i="31"/>
  <c r="W1616" i="31" a="1"/>
  <c r="W1616" i="31"/>
  <c r="V1616" i="31" a="1"/>
  <c r="V1616" i="31"/>
  <c r="X1616" i="31" a="1"/>
  <c r="X1616" i="31"/>
  <c r="U1615" i="31" a="1"/>
  <c r="U1615" i="31"/>
  <c r="W1615" i="31" a="1"/>
  <c r="W1615" i="31"/>
  <c r="V1615" i="31" a="1"/>
  <c r="V1615" i="31"/>
  <c r="X1615" i="31" a="1"/>
  <c r="X1615" i="31"/>
  <c r="U1614" i="31" a="1"/>
  <c r="U1614" i="31"/>
  <c r="W1614" i="31" a="1"/>
  <c r="W1614" i="31"/>
  <c r="V1614" i="31" a="1"/>
  <c r="V1614" i="31"/>
  <c r="X1614" i="31" a="1"/>
  <c r="X1614" i="31"/>
  <c r="U1613" i="31" a="1"/>
  <c r="U1613" i="31"/>
  <c r="W1613" i="31" a="1"/>
  <c r="W1613" i="31"/>
  <c r="V1613" i="31" a="1"/>
  <c r="V1613" i="31"/>
  <c r="X1613" i="31" a="1"/>
  <c r="X1613" i="31"/>
  <c r="U1612" i="31" a="1"/>
  <c r="U1612" i="31"/>
  <c r="W1612" i="31" a="1"/>
  <c r="W1612" i="31"/>
  <c r="V1612" i="31" a="1"/>
  <c r="V1612" i="31"/>
  <c r="X1612" i="31" a="1"/>
  <c r="X1612" i="31"/>
  <c r="U1611" i="31" a="1"/>
  <c r="U1611" i="31"/>
  <c r="W1611" i="31" a="1"/>
  <c r="W1611" i="31"/>
  <c r="V1611" i="31" a="1"/>
  <c r="V1611" i="31"/>
  <c r="X1611" i="31" a="1"/>
  <c r="X1611" i="31"/>
  <c r="U1610" i="31" a="1"/>
  <c r="U1610" i="31"/>
  <c r="W1610" i="31" a="1"/>
  <c r="W1610" i="31"/>
  <c r="V1610" i="31" a="1"/>
  <c r="V1610" i="31"/>
  <c r="X1610" i="31" a="1"/>
  <c r="X1610" i="31"/>
  <c r="U1609" i="31" a="1"/>
  <c r="U1609" i="31"/>
  <c r="W1609" i="31" a="1"/>
  <c r="W1609" i="31"/>
  <c r="V1609" i="31" a="1"/>
  <c r="V1609" i="31"/>
  <c r="X1609" i="31" a="1"/>
  <c r="X1609" i="31"/>
  <c r="U1608" i="31" a="1"/>
  <c r="U1608" i="31"/>
  <c r="W1608" i="31" a="1"/>
  <c r="W1608" i="31"/>
  <c r="V1608" i="31" a="1"/>
  <c r="V1608" i="31"/>
  <c r="X1608" i="31" a="1"/>
  <c r="X1608" i="31"/>
  <c r="U1607" i="31" a="1"/>
  <c r="U1607" i="31"/>
  <c r="W1607" i="31" a="1"/>
  <c r="W1607" i="31"/>
  <c r="V1607" i="31" a="1"/>
  <c r="V1607" i="31"/>
  <c r="X1607" i="31" a="1"/>
  <c r="X1607" i="31"/>
  <c r="U1606" i="31" a="1"/>
  <c r="U1606" i="31"/>
  <c r="W1606" i="31" a="1"/>
  <c r="W1606" i="31"/>
  <c r="V1606" i="31" a="1"/>
  <c r="V1606" i="31"/>
  <c r="X1606" i="31" a="1"/>
  <c r="X1606" i="31"/>
  <c r="U1605" i="31" a="1"/>
  <c r="U1605" i="31"/>
  <c r="W1605" i="31" a="1"/>
  <c r="W1605" i="31"/>
  <c r="V1605" i="31" a="1"/>
  <c r="V1605" i="31"/>
  <c r="X1605" i="31" a="1"/>
  <c r="X1605" i="31"/>
  <c r="U1604" i="31" a="1"/>
  <c r="U1604" i="31"/>
  <c r="W1604" i="31" a="1"/>
  <c r="W1604" i="31"/>
  <c r="V1604" i="31" a="1"/>
  <c r="V1604" i="31"/>
  <c r="X1604" i="31" a="1"/>
  <c r="X1604" i="31"/>
  <c r="U1603" i="31" a="1"/>
  <c r="U1603" i="31"/>
  <c r="W1603" i="31" a="1"/>
  <c r="W1603" i="31"/>
  <c r="V1603" i="31" a="1"/>
  <c r="V1603" i="31"/>
  <c r="X1603" i="31" a="1"/>
  <c r="X1603" i="31"/>
  <c r="U1602" i="31" a="1"/>
  <c r="U1602" i="31"/>
  <c r="W1602" i="31" a="1"/>
  <c r="W1602" i="31"/>
  <c r="V1602" i="31" a="1"/>
  <c r="V1602" i="31"/>
  <c r="X1602" i="31" a="1"/>
  <c r="X1602" i="31"/>
  <c r="U1601" i="31" a="1"/>
  <c r="U1601" i="31"/>
  <c r="W1601" i="31" a="1"/>
  <c r="W1601" i="31"/>
  <c r="V1601" i="31" a="1"/>
  <c r="V1601" i="31"/>
  <c r="X1601" i="31" a="1"/>
  <c r="X1601" i="31"/>
  <c r="U1600" i="31" a="1"/>
  <c r="U1600" i="31"/>
  <c r="W1600" i="31" a="1"/>
  <c r="W1600" i="31"/>
  <c r="V1600" i="31" a="1"/>
  <c r="V1600" i="31"/>
  <c r="X1600" i="31" a="1"/>
  <c r="X1600" i="31"/>
  <c r="U1599" i="31" a="1"/>
  <c r="U1599" i="31"/>
  <c r="W1599" i="31" a="1"/>
  <c r="W1599" i="31"/>
  <c r="V1599" i="31" a="1"/>
  <c r="V1599" i="31"/>
  <c r="X1599" i="31" a="1"/>
  <c r="X1599" i="31"/>
  <c r="U1598" i="31" a="1"/>
  <c r="U1598" i="31"/>
  <c r="W1598" i="31" a="1"/>
  <c r="W1598" i="31"/>
  <c r="V1598" i="31" a="1"/>
  <c r="V1598" i="31"/>
  <c r="X1598" i="31" a="1"/>
  <c r="X1598" i="31"/>
  <c r="U1597" i="31" a="1"/>
  <c r="U1597" i="31"/>
  <c r="W1597" i="31" a="1"/>
  <c r="W1597" i="31"/>
  <c r="V1597" i="31" a="1"/>
  <c r="V1597" i="31"/>
  <c r="X1597" i="31" a="1"/>
  <c r="X1597" i="31"/>
  <c r="U1596" i="31" a="1"/>
  <c r="U1596" i="31"/>
  <c r="W1596" i="31" a="1"/>
  <c r="W1596" i="31"/>
  <c r="V1596" i="31" a="1"/>
  <c r="V1596" i="31"/>
  <c r="X1596" i="31" a="1"/>
  <c r="X1596" i="31"/>
  <c r="U1595" i="31" a="1"/>
  <c r="U1595" i="31"/>
  <c r="W1595" i="31" a="1"/>
  <c r="W1595" i="31"/>
  <c r="V1595" i="31" a="1"/>
  <c r="V1595" i="31"/>
  <c r="X1595" i="31" a="1"/>
  <c r="X1595" i="31"/>
  <c r="U1594" i="31" a="1"/>
  <c r="U1594" i="31"/>
  <c r="W1594" i="31" a="1"/>
  <c r="W1594" i="31"/>
  <c r="V1594" i="31" a="1"/>
  <c r="V1594" i="31"/>
  <c r="X1594" i="31" a="1"/>
  <c r="X1594" i="31"/>
  <c r="U1593" i="31" a="1"/>
  <c r="U1593" i="31"/>
  <c r="W1593" i="31" a="1"/>
  <c r="W1593" i="31"/>
  <c r="V1593" i="31" a="1"/>
  <c r="V1593" i="31"/>
  <c r="X1593" i="31" a="1"/>
  <c r="X1593" i="31"/>
  <c r="U1592" i="31" a="1"/>
  <c r="U1592" i="31"/>
  <c r="W1592" i="31" a="1"/>
  <c r="W1592" i="31"/>
  <c r="V1592" i="31" a="1"/>
  <c r="V1592" i="31"/>
  <c r="X1592" i="31" a="1"/>
  <c r="X1592" i="31"/>
  <c r="U1591" i="31" a="1"/>
  <c r="U1591" i="31"/>
  <c r="W1591" i="31" a="1"/>
  <c r="W1591" i="31"/>
  <c r="V1591" i="31" a="1"/>
  <c r="V1591" i="31"/>
  <c r="X1591" i="31" a="1"/>
  <c r="X1591" i="31"/>
  <c r="U1590" i="31" a="1"/>
  <c r="U1590" i="31"/>
  <c r="W1590" i="31" a="1"/>
  <c r="W1590" i="31"/>
  <c r="V1590" i="31" a="1"/>
  <c r="V1590" i="31"/>
  <c r="X1590" i="31" a="1"/>
  <c r="X1590" i="31"/>
  <c r="U1589" i="31" a="1"/>
  <c r="U1589" i="31"/>
  <c r="W1589" i="31" a="1"/>
  <c r="W1589" i="31"/>
  <c r="V1589" i="31" a="1"/>
  <c r="V1589" i="31"/>
  <c r="X1589" i="31" a="1"/>
  <c r="X1589" i="31"/>
  <c r="U1588" i="31" a="1"/>
  <c r="U1588" i="31"/>
  <c r="W1588" i="31" a="1"/>
  <c r="W1588" i="31"/>
  <c r="V1588" i="31" a="1"/>
  <c r="V1588" i="31"/>
  <c r="X1588" i="31" a="1"/>
  <c r="X1588" i="31"/>
  <c r="U1587" i="31" a="1"/>
  <c r="U1587" i="31"/>
  <c r="W1587" i="31" a="1"/>
  <c r="W1587" i="31"/>
  <c r="V1587" i="31" a="1"/>
  <c r="V1587" i="31"/>
  <c r="X1587" i="31" a="1"/>
  <c r="X1587" i="31"/>
  <c r="U1586" i="31" a="1"/>
  <c r="U1586" i="31"/>
  <c r="W1586" i="31" a="1"/>
  <c r="W1586" i="31"/>
  <c r="V1586" i="31" a="1"/>
  <c r="V1586" i="31"/>
  <c r="X1586" i="31" a="1"/>
  <c r="X1586" i="31"/>
  <c r="U1585" i="31" a="1"/>
  <c r="U1585" i="31"/>
  <c r="W1585" i="31" a="1"/>
  <c r="W1585" i="31"/>
  <c r="V1585" i="31" a="1"/>
  <c r="V1585" i="31"/>
  <c r="X1585" i="31" a="1"/>
  <c r="X1585" i="31"/>
  <c r="U1584" i="31" a="1"/>
  <c r="U1584" i="31"/>
  <c r="W1584" i="31" a="1"/>
  <c r="W1584" i="31"/>
  <c r="V1584" i="31" a="1"/>
  <c r="V1584" i="31"/>
  <c r="X1584" i="31" a="1"/>
  <c r="X1584" i="31"/>
  <c r="U1583" i="31" a="1"/>
  <c r="U1583" i="31"/>
  <c r="W1583" i="31" a="1"/>
  <c r="W1583" i="31"/>
  <c r="V1583" i="31" a="1"/>
  <c r="V1583" i="31"/>
  <c r="X1583" i="31" a="1"/>
  <c r="X1583" i="31"/>
  <c r="U1582" i="31" a="1"/>
  <c r="U1582" i="31"/>
  <c r="W1582" i="31" a="1"/>
  <c r="W1582" i="31"/>
  <c r="V1582" i="31" a="1"/>
  <c r="V1582" i="31"/>
  <c r="X1582" i="31" a="1"/>
  <c r="X1582" i="31"/>
  <c r="U1581" i="31" a="1"/>
  <c r="U1581" i="31"/>
  <c r="W1581" i="31" a="1"/>
  <c r="W1581" i="31"/>
  <c r="V1581" i="31" a="1"/>
  <c r="V1581" i="31"/>
  <c r="X1581" i="31" a="1"/>
  <c r="X1581" i="31"/>
  <c r="U1580" i="31" a="1"/>
  <c r="U1580" i="31"/>
  <c r="W1580" i="31" a="1"/>
  <c r="W1580" i="31"/>
  <c r="V1580" i="31" a="1"/>
  <c r="V1580" i="31"/>
  <c r="X1580" i="31" a="1"/>
  <c r="X1580" i="31"/>
  <c r="U1579" i="31" a="1"/>
  <c r="U1579" i="31"/>
  <c r="W1579" i="31" a="1"/>
  <c r="W1579" i="31"/>
  <c r="V1579" i="31" a="1"/>
  <c r="V1579" i="31"/>
  <c r="X1579" i="31" a="1"/>
  <c r="X1579" i="31"/>
  <c r="U1578" i="31" a="1"/>
  <c r="U1578" i="31"/>
  <c r="W1578" i="31" a="1"/>
  <c r="W1578" i="31"/>
  <c r="V1578" i="31" a="1"/>
  <c r="V1578" i="31"/>
  <c r="X1578" i="31" a="1"/>
  <c r="X1578" i="31"/>
  <c r="U1577" i="31" a="1"/>
  <c r="U1577" i="31"/>
  <c r="W1577" i="31" a="1"/>
  <c r="W1577" i="31"/>
  <c r="V1577" i="31" a="1"/>
  <c r="V1577" i="31"/>
  <c r="X1577" i="31" a="1"/>
  <c r="X1577" i="31"/>
  <c r="U1576" i="31" a="1"/>
  <c r="U1576" i="31"/>
  <c r="W1576" i="31" a="1"/>
  <c r="W1576" i="31"/>
  <c r="V1576" i="31" a="1"/>
  <c r="V1576" i="31"/>
  <c r="X1576" i="31" a="1"/>
  <c r="X1576" i="31"/>
  <c r="U1575" i="31" a="1"/>
  <c r="U1575" i="31"/>
  <c r="W1575" i="31" a="1"/>
  <c r="W1575" i="31"/>
  <c r="V1575" i="31" a="1"/>
  <c r="V1575" i="31"/>
  <c r="X1575" i="31" a="1"/>
  <c r="X1575" i="31"/>
  <c r="U1574" i="31" a="1"/>
  <c r="U1574" i="31"/>
  <c r="W1574" i="31" a="1"/>
  <c r="W1574" i="31"/>
  <c r="V1574" i="31" a="1"/>
  <c r="V1574" i="31"/>
  <c r="X1574" i="31" a="1"/>
  <c r="X1574" i="31"/>
  <c r="U1573" i="31" a="1"/>
  <c r="U1573" i="31"/>
  <c r="W1573" i="31" a="1"/>
  <c r="W1573" i="31"/>
  <c r="V1573" i="31" a="1"/>
  <c r="V1573" i="31"/>
  <c r="X1573" i="31" a="1"/>
  <c r="X1573" i="31"/>
  <c r="U1572" i="31" a="1"/>
  <c r="U1572" i="31"/>
  <c r="W1572" i="31" a="1"/>
  <c r="W1572" i="31"/>
  <c r="V1572" i="31" a="1"/>
  <c r="V1572" i="31"/>
  <c r="X1572" i="31" a="1"/>
  <c r="X1572" i="31"/>
  <c r="U1571" i="31" a="1"/>
  <c r="U1571" i="31"/>
  <c r="W1571" i="31" a="1"/>
  <c r="W1571" i="31"/>
  <c r="V1571" i="31" a="1"/>
  <c r="V1571" i="31"/>
  <c r="X1571" i="31" a="1"/>
  <c r="X1571" i="31"/>
  <c r="U1570" i="31" a="1"/>
  <c r="U1570" i="31"/>
  <c r="W1570" i="31" a="1"/>
  <c r="W1570" i="31"/>
  <c r="V1570" i="31" a="1"/>
  <c r="V1570" i="31"/>
  <c r="X1570" i="31" a="1"/>
  <c r="X1570" i="31"/>
  <c r="U1569" i="31" a="1"/>
  <c r="U1569" i="31"/>
  <c r="W1569" i="31" a="1"/>
  <c r="W1569" i="31"/>
  <c r="V1569" i="31" a="1"/>
  <c r="V1569" i="31"/>
  <c r="X1569" i="31" a="1"/>
  <c r="X1569" i="31"/>
  <c r="U1568" i="31" a="1"/>
  <c r="U1568" i="31"/>
  <c r="W1568" i="31" a="1"/>
  <c r="W1568" i="31"/>
  <c r="V1568" i="31" a="1"/>
  <c r="V1568" i="31"/>
  <c r="X1568" i="31" a="1"/>
  <c r="X1568" i="31"/>
  <c r="U1567" i="31" a="1"/>
  <c r="U1567" i="31"/>
  <c r="W1567" i="31" a="1"/>
  <c r="W1567" i="31"/>
  <c r="V1567" i="31" a="1"/>
  <c r="V1567" i="31"/>
  <c r="X1567" i="31" a="1"/>
  <c r="X1567" i="31"/>
  <c r="U1566" i="31" a="1"/>
  <c r="U1566" i="31"/>
  <c r="W1566" i="31" a="1"/>
  <c r="W1566" i="31"/>
  <c r="V1566" i="31" a="1"/>
  <c r="V1566" i="31"/>
  <c r="X1566" i="31" a="1"/>
  <c r="X1566" i="31"/>
  <c r="U1565" i="31" a="1"/>
  <c r="U1565" i="31"/>
  <c r="W1565" i="31" a="1"/>
  <c r="W1565" i="31"/>
  <c r="V1565" i="31" a="1"/>
  <c r="V1565" i="31"/>
  <c r="X1565" i="31" a="1"/>
  <c r="X1565" i="31"/>
  <c r="U1564" i="31" a="1"/>
  <c r="U1564" i="31"/>
  <c r="W1564" i="31" a="1"/>
  <c r="W1564" i="31"/>
  <c r="V1564" i="31" a="1"/>
  <c r="V1564" i="31"/>
  <c r="X1564" i="31" a="1"/>
  <c r="X1564" i="31"/>
  <c r="U1563" i="31" a="1"/>
  <c r="U1563" i="31"/>
  <c r="W1563" i="31" a="1"/>
  <c r="W1563" i="31"/>
  <c r="V1563" i="31" a="1"/>
  <c r="V1563" i="31"/>
  <c r="X1563" i="31" a="1"/>
  <c r="X1563" i="31"/>
  <c r="U1562" i="31" a="1"/>
  <c r="U1562" i="31"/>
  <c r="W1562" i="31" a="1"/>
  <c r="W1562" i="31"/>
  <c r="V1562" i="31" a="1"/>
  <c r="V1562" i="31"/>
  <c r="X1562" i="31" a="1"/>
  <c r="X1562" i="31"/>
  <c r="U1561" i="31" a="1"/>
  <c r="U1561" i="31"/>
  <c r="W1561" i="31" a="1"/>
  <c r="W1561" i="31"/>
  <c r="V1561" i="31" a="1"/>
  <c r="V1561" i="31"/>
  <c r="X1561" i="31" a="1"/>
  <c r="X1561" i="31"/>
  <c r="U1560" i="31" a="1"/>
  <c r="U1560" i="31"/>
  <c r="W1560" i="31" a="1"/>
  <c r="W1560" i="31"/>
  <c r="V1560" i="31" a="1"/>
  <c r="V1560" i="31"/>
  <c r="X1560" i="31" a="1"/>
  <c r="X1560" i="31"/>
  <c r="U1559" i="31" a="1"/>
  <c r="U1559" i="31"/>
  <c r="W1559" i="31" a="1"/>
  <c r="W1559" i="31"/>
  <c r="V1559" i="31" a="1"/>
  <c r="V1559" i="31"/>
  <c r="X1559" i="31" a="1"/>
  <c r="X1559" i="31"/>
  <c r="U1558" i="31" a="1"/>
  <c r="U1558" i="31"/>
  <c r="W1558" i="31" a="1"/>
  <c r="W1558" i="31"/>
  <c r="V1558" i="31" a="1"/>
  <c r="V1558" i="31"/>
  <c r="X1558" i="31" a="1"/>
  <c r="X1558" i="31"/>
  <c r="U1557" i="31" a="1"/>
  <c r="U1557" i="31"/>
  <c r="W1557" i="31" a="1"/>
  <c r="W1557" i="31"/>
  <c r="V1557" i="31" a="1"/>
  <c r="V1557" i="31"/>
  <c r="X1557" i="31" a="1"/>
  <c r="X1557" i="31"/>
  <c r="U1556" i="31" a="1"/>
  <c r="U1556" i="31"/>
  <c r="W1556" i="31" a="1"/>
  <c r="W1556" i="31"/>
  <c r="V1556" i="31" a="1"/>
  <c r="V1556" i="31"/>
  <c r="X1556" i="31" a="1"/>
  <c r="X1556" i="31"/>
  <c r="U1555" i="31" a="1"/>
  <c r="U1555" i="31"/>
  <c r="W1555" i="31" a="1"/>
  <c r="W1555" i="31"/>
  <c r="V1555" i="31" a="1"/>
  <c r="V1555" i="31"/>
  <c r="X1555" i="31" a="1"/>
  <c r="X1555" i="31"/>
  <c r="U1554" i="31" a="1"/>
  <c r="U1554" i="31"/>
  <c r="W1554" i="31" a="1"/>
  <c r="W1554" i="31"/>
  <c r="V1554" i="31" a="1"/>
  <c r="V1554" i="31"/>
  <c r="X1554" i="31" a="1"/>
  <c r="X1554" i="31"/>
  <c r="U1553" i="31" a="1"/>
  <c r="U1553" i="31"/>
  <c r="W1553" i="31" a="1"/>
  <c r="W1553" i="31"/>
  <c r="V1553" i="31" a="1"/>
  <c r="V1553" i="31"/>
  <c r="X1553" i="31" a="1"/>
  <c r="X1553" i="31"/>
  <c r="U1552" i="31" a="1"/>
  <c r="U1552" i="31"/>
  <c r="W1552" i="31" a="1"/>
  <c r="W1552" i="31"/>
  <c r="V1552" i="31" a="1"/>
  <c r="V1552" i="31"/>
  <c r="X1552" i="31" a="1"/>
  <c r="X1552" i="31"/>
  <c r="U1551" i="31" a="1"/>
  <c r="U1551" i="31"/>
  <c r="W1551" i="31" a="1"/>
  <c r="W1551" i="31"/>
  <c r="V1551" i="31" a="1"/>
  <c r="V1551" i="31"/>
  <c r="X1551" i="31" a="1"/>
  <c r="X1551" i="31"/>
  <c r="U1550" i="31" a="1"/>
  <c r="U1550" i="31"/>
  <c r="W1550" i="31" a="1"/>
  <c r="W1550" i="31"/>
  <c r="V1550" i="31" a="1"/>
  <c r="V1550" i="31"/>
  <c r="X1550" i="31" a="1"/>
  <c r="X1550" i="31"/>
  <c r="U1549" i="31" a="1"/>
  <c r="U1549" i="31"/>
  <c r="W1549" i="31" a="1"/>
  <c r="W1549" i="31"/>
  <c r="V1549" i="31" a="1"/>
  <c r="V1549" i="31"/>
  <c r="X1549" i="31" a="1"/>
  <c r="X1549" i="31"/>
  <c r="U1548" i="31" a="1"/>
  <c r="U1548" i="31"/>
  <c r="W1548" i="31" a="1"/>
  <c r="W1548" i="31"/>
  <c r="V1548" i="31" a="1"/>
  <c r="V1548" i="31"/>
  <c r="X1548" i="31" a="1"/>
  <c r="X1548" i="31"/>
  <c r="U1547" i="31" a="1"/>
  <c r="U1547" i="31"/>
  <c r="W1547" i="31" a="1"/>
  <c r="W1547" i="31"/>
  <c r="V1547" i="31" a="1"/>
  <c r="V1547" i="31"/>
  <c r="X1547" i="31" a="1"/>
  <c r="X1547" i="31"/>
  <c r="U1546" i="31" a="1"/>
  <c r="U1546" i="31"/>
  <c r="W1546" i="31" a="1"/>
  <c r="W1546" i="31"/>
  <c r="V1546" i="31" a="1"/>
  <c r="V1546" i="31"/>
  <c r="X1546" i="31" a="1"/>
  <c r="X1546" i="31"/>
  <c r="U1545" i="31" a="1"/>
  <c r="U1545" i="31"/>
  <c r="W1545" i="31" a="1"/>
  <c r="W1545" i="31"/>
  <c r="V1545" i="31" a="1"/>
  <c r="V1545" i="31"/>
  <c r="X1545" i="31" a="1"/>
  <c r="X1545" i="31"/>
  <c r="U1544" i="31" a="1"/>
  <c r="U1544" i="31"/>
  <c r="W1544" i="31" a="1"/>
  <c r="W1544" i="31"/>
  <c r="V1544" i="31" a="1"/>
  <c r="V1544" i="31"/>
  <c r="X1544" i="31" a="1"/>
  <c r="X1544" i="31"/>
  <c r="U1543" i="31" a="1"/>
  <c r="U1543" i="31"/>
  <c r="W1543" i="31" a="1"/>
  <c r="W1543" i="31"/>
  <c r="V1543" i="31" a="1"/>
  <c r="V1543" i="31"/>
  <c r="X1543" i="31" a="1"/>
  <c r="X1543" i="31"/>
  <c r="U1542" i="31" a="1"/>
  <c r="U1542" i="31"/>
  <c r="W1542" i="31" a="1"/>
  <c r="W1542" i="31"/>
  <c r="V1542" i="31" a="1"/>
  <c r="V1542" i="31"/>
  <c r="X1542" i="31" a="1"/>
  <c r="X1542" i="31"/>
  <c r="U1541" i="31" a="1"/>
  <c r="U1541" i="31"/>
  <c r="W1541" i="31" a="1"/>
  <c r="W1541" i="31"/>
  <c r="V1541" i="31" a="1"/>
  <c r="V1541" i="31"/>
  <c r="X1541" i="31" a="1"/>
  <c r="X1541" i="31"/>
  <c r="U1540" i="31" a="1"/>
  <c r="U1540" i="31"/>
  <c r="W1540" i="31" a="1"/>
  <c r="W1540" i="31"/>
  <c r="V1540" i="31" a="1"/>
  <c r="V1540" i="31"/>
  <c r="X1540" i="31" a="1"/>
  <c r="X1540" i="31"/>
  <c r="U1539" i="31" a="1"/>
  <c r="U1539" i="31"/>
  <c r="W1539" i="31" a="1"/>
  <c r="W1539" i="31"/>
  <c r="V1539" i="31" a="1"/>
  <c r="V1539" i="31"/>
  <c r="X1539" i="31" a="1"/>
  <c r="X1539" i="31"/>
  <c r="U1538" i="31" a="1"/>
  <c r="U1538" i="31"/>
  <c r="W1538" i="31" a="1"/>
  <c r="W1538" i="31"/>
  <c r="V1538" i="31" a="1"/>
  <c r="V1538" i="31"/>
  <c r="X1538" i="31" a="1"/>
  <c r="X1538" i="31"/>
  <c r="U1537" i="31" a="1"/>
  <c r="U1537" i="31"/>
  <c r="W1537" i="31" a="1"/>
  <c r="W1537" i="31"/>
  <c r="V1537" i="31" a="1"/>
  <c r="V1537" i="31"/>
  <c r="X1537" i="31" a="1"/>
  <c r="X1537" i="31"/>
  <c r="U1536" i="31" a="1"/>
  <c r="U1536" i="31"/>
  <c r="W1536" i="31" a="1"/>
  <c r="W1536" i="31"/>
  <c r="V1536" i="31" a="1"/>
  <c r="V1536" i="31"/>
  <c r="X1536" i="31" a="1"/>
  <c r="X1536" i="31"/>
  <c r="U1535" i="31" a="1"/>
  <c r="U1535" i="31"/>
  <c r="W1535" i="31" a="1"/>
  <c r="W1535" i="31"/>
  <c r="V1535" i="31" a="1"/>
  <c r="V1535" i="31"/>
  <c r="X1535" i="31" a="1"/>
  <c r="X1535" i="31"/>
  <c r="U1534" i="31" a="1"/>
  <c r="U1534" i="31"/>
  <c r="W1534" i="31" a="1"/>
  <c r="W1534" i="31"/>
  <c r="V1534" i="31" a="1"/>
  <c r="V1534" i="31"/>
  <c r="X1534" i="31" a="1"/>
  <c r="X1534" i="31"/>
  <c r="U1533" i="31" a="1"/>
  <c r="U1533" i="31"/>
  <c r="W1533" i="31" a="1"/>
  <c r="W1533" i="31"/>
  <c r="V1533" i="31" a="1"/>
  <c r="V1533" i="31"/>
  <c r="X1533" i="31" a="1"/>
  <c r="X1533" i="31"/>
  <c r="U1532" i="31" a="1"/>
  <c r="U1532" i="31"/>
  <c r="W1532" i="31" a="1"/>
  <c r="W1532" i="31"/>
  <c r="V1532" i="31" a="1"/>
  <c r="V1532" i="31"/>
  <c r="X1532" i="31" a="1"/>
  <c r="X1532" i="31"/>
  <c r="U1531" i="31" a="1"/>
  <c r="U1531" i="31"/>
  <c r="W1531" i="31" a="1"/>
  <c r="W1531" i="31"/>
  <c r="V1531" i="31" a="1"/>
  <c r="V1531" i="31"/>
  <c r="X1531" i="31" a="1"/>
  <c r="X1531" i="31"/>
  <c r="U1530" i="31" a="1"/>
  <c r="U1530" i="31"/>
  <c r="W1530" i="31" a="1"/>
  <c r="W1530" i="31"/>
  <c r="V1530" i="31" a="1"/>
  <c r="V1530" i="31"/>
  <c r="X1530" i="31" a="1"/>
  <c r="X1530" i="31"/>
  <c r="U1529" i="31" a="1"/>
  <c r="U1529" i="31"/>
  <c r="W1529" i="31" a="1"/>
  <c r="W1529" i="31"/>
  <c r="V1529" i="31" a="1"/>
  <c r="V1529" i="31"/>
  <c r="X1529" i="31" a="1"/>
  <c r="X1529" i="31"/>
  <c r="U1528" i="31" a="1"/>
  <c r="U1528" i="31"/>
  <c r="W1528" i="31" a="1"/>
  <c r="W1528" i="31"/>
  <c r="V1528" i="31" a="1"/>
  <c r="V1528" i="31"/>
  <c r="X1528" i="31" a="1"/>
  <c r="X1528" i="31"/>
  <c r="U1527" i="31" a="1"/>
  <c r="U1527" i="31"/>
  <c r="W1527" i="31" a="1"/>
  <c r="W1527" i="31"/>
  <c r="V1527" i="31" a="1"/>
  <c r="V1527" i="31"/>
  <c r="X1527" i="31" a="1"/>
  <c r="X1527" i="31"/>
  <c r="U1526" i="31" a="1"/>
  <c r="U1526" i="31"/>
  <c r="W1526" i="31" a="1"/>
  <c r="W1526" i="31"/>
  <c r="V1526" i="31" a="1"/>
  <c r="V1526" i="31"/>
  <c r="X1526" i="31" a="1"/>
  <c r="X1526" i="31"/>
  <c r="U1525" i="31" a="1"/>
  <c r="U1525" i="31"/>
  <c r="W1525" i="31" a="1"/>
  <c r="W1525" i="31"/>
  <c r="V1525" i="31" a="1"/>
  <c r="V1525" i="31"/>
  <c r="X1525" i="31" a="1"/>
  <c r="X1525" i="31"/>
  <c r="U1524" i="31" a="1"/>
  <c r="U1524" i="31"/>
  <c r="W1524" i="31" a="1"/>
  <c r="W1524" i="31"/>
  <c r="V1524" i="31" a="1"/>
  <c r="V1524" i="31"/>
  <c r="X1524" i="31" a="1"/>
  <c r="X1524" i="31"/>
  <c r="U1523" i="31" a="1"/>
  <c r="U1523" i="31"/>
  <c r="W1523" i="31" a="1"/>
  <c r="W1523" i="31"/>
  <c r="V1523" i="31" a="1"/>
  <c r="V1523" i="31"/>
  <c r="X1523" i="31" a="1"/>
  <c r="X1523" i="31"/>
  <c r="U1522" i="31" a="1"/>
  <c r="U1522" i="31"/>
  <c r="W1522" i="31" a="1"/>
  <c r="W1522" i="31"/>
  <c r="V1522" i="31" a="1"/>
  <c r="V1522" i="31"/>
  <c r="X1522" i="31" a="1"/>
  <c r="X1522" i="31"/>
  <c r="U1521" i="31" a="1"/>
  <c r="U1521" i="31"/>
  <c r="W1521" i="31" a="1"/>
  <c r="W1521" i="31"/>
  <c r="V1521" i="31" a="1"/>
  <c r="V1521" i="31"/>
  <c r="X1521" i="31" a="1"/>
  <c r="X1521" i="31"/>
  <c r="U1520" i="31" a="1"/>
  <c r="U1520" i="31"/>
  <c r="W1520" i="31" a="1"/>
  <c r="W1520" i="31"/>
  <c r="V1520" i="31" a="1"/>
  <c r="V1520" i="31"/>
  <c r="X1520" i="31" a="1"/>
  <c r="X1520" i="31"/>
  <c r="U1519" i="31" a="1"/>
  <c r="U1519" i="31"/>
  <c r="W1519" i="31" a="1"/>
  <c r="W1519" i="31"/>
  <c r="V1519" i="31" a="1"/>
  <c r="V1519" i="31"/>
  <c r="X1519" i="31" a="1"/>
  <c r="X1519" i="31"/>
  <c r="U1518" i="31" a="1"/>
  <c r="U1518" i="31"/>
  <c r="W1518" i="31" a="1"/>
  <c r="W1518" i="31"/>
  <c r="V1518" i="31" a="1"/>
  <c r="V1518" i="31"/>
  <c r="X1518" i="31" a="1"/>
  <c r="X1518" i="31"/>
  <c r="U1517" i="31" a="1"/>
  <c r="U1517" i="31"/>
  <c r="W1517" i="31" a="1"/>
  <c r="W1517" i="31"/>
  <c r="V1517" i="31" a="1"/>
  <c r="V1517" i="31"/>
  <c r="X1517" i="31" a="1"/>
  <c r="X1517" i="31"/>
  <c r="U1516" i="31" a="1"/>
  <c r="U1516" i="31"/>
  <c r="W1516" i="31" a="1"/>
  <c r="W1516" i="31"/>
  <c r="V1516" i="31" a="1"/>
  <c r="V1516" i="31"/>
  <c r="X1516" i="31" a="1"/>
  <c r="X1516" i="31"/>
  <c r="U1515" i="31" a="1"/>
  <c r="U1515" i="31"/>
  <c r="W1515" i="31" a="1"/>
  <c r="W1515" i="31"/>
  <c r="V1515" i="31" a="1"/>
  <c r="V1515" i="31"/>
  <c r="X1515" i="31" a="1"/>
  <c r="X1515" i="31"/>
  <c r="U1514" i="31" a="1"/>
  <c r="U1514" i="31"/>
  <c r="W1514" i="31" a="1"/>
  <c r="W1514" i="31"/>
  <c r="V1514" i="31" a="1"/>
  <c r="V1514" i="31"/>
  <c r="X1514" i="31" a="1"/>
  <c r="X1514" i="31"/>
  <c r="U1513" i="31" a="1"/>
  <c r="U1513" i="31"/>
  <c r="W1513" i="31" a="1"/>
  <c r="W1513" i="31"/>
  <c r="V1513" i="31" a="1"/>
  <c r="V1513" i="31"/>
  <c r="X1513" i="31" a="1"/>
  <c r="X1513" i="31"/>
  <c r="U1512" i="31" a="1"/>
  <c r="U1512" i="31"/>
  <c r="W1512" i="31" a="1"/>
  <c r="W1512" i="31"/>
  <c r="V1512" i="31" a="1"/>
  <c r="V1512" i="31"/>
  <c r="X1512" i="31" a="1"/>
  <c r="X1512" i="31"/>
  <c r="U1511" i="31" a="1"/>
  <c r="U1511" i="31"/>
  <c r="W1511" i="31" a="1"/>
  <c r="W1511" i="31"/>
  <c r="V1511" i="31" a="1"/>
  <c r="V1511" i="31"/>
  <c r="X1511" i="31" a="1"/>
  <c r="X1511" i="31"/>
  <c r="U1510" i="31" a="1"/>
  <c r="U1510" i="31"/>
  <c r="W1510" i="31" a="1"/>
  <c r="W1510" i="31"/>
  <c r="V1510" i="31" a="1"/>
  <c r="V1510" i="31"/>
  <c r="X1510" i="31" a="1"/>
  <c r="X1510" i="31"/>
  <c r="U1509" i="31" a="1"/>
  <c r="U1509" i="31"/>
  <c r="W1509" i="31" a="1"/>
  <c r="W1509" i="31"/>
  <c r="V1509" i="31" a="1"/>
  <c r="V1509" i="31"/>
  <c r="X1509" i="31" a="1"/>
  <c r="X1509" i="31"/>
  <c r="U1508" i="31" a="1"/>
  <c r="U1508" i="31"/>
  <c r="W1508" i="31" a="1"/>
  <c r="W1508" i="31"/>
  <c r="V1508" i="31" a="1"/>
  <c r="V1508" i="31"/>
  <c r="X1508" i="31" a="1"/>
  <c r="X1508" i="31"/>
  <c r="U1507" i="31" a="1"/>
  <c r="U1507" i="31"/>
  <c r="W1507" i="31" a="1"/>
  <c r="W1507" i="31"/>
  <c r="V1507" i="31" a="1"/>
  <c r="V1507" i="31"/>
  <c r="X1507" i="31" a="1"/>
  <c r="X1507" i="31"/>
  <c r="U1506" i="31" a="1"/>
  <c r="U1506" i="31"/>
  <c r="W1506" i="31" a="1"/>
  <c r="W1506" i="31"/>
  <c r="V1506" i="31" a="1"/>
  <c r="V1506" i="31"/>
  <c r="X1506" i="31" a="1"/>
  <c r="X1506" i="31"/>
  <c r="U1505" i="31" a="1"/>
  <c r="U1505" i="31"/>
  <c r="W1505" i="31" a="1"/>
  <c r="W1505" i="31"/>
  <c r="V1505" i="31" a="1"/>
  <c r="V1505" i="31"/>
  <c r="X1505" i="31" a="1"/>
  <c r="X1505" i="31"/>
  <c r="U1504" i="31" a="1"/>
  <c r="U1504" i="31"/>
  <c r="W1504" i="31" a="1"/>
  <c r="W1504" i="31"/>
  <c r="V1504" i="31" a="1"/>
  <c r="V1504" i="31"/>
  <c r="X1504" i="31" a="1"/>
  <c r="X1504" i="31"/>
  <c r="U1503" i="31" a="1"/>
  <c r="U1503" i="31"/>
  <c r="W1503" i="31" a="1"/>
  <c r="W1503" i="31"/>
  <c r="V1503" i="31" a="1"/>
  <c r="V1503" i="31"/>
  <c r="X1503" i="31" a="1"/>
  <c r="X1503" i="31"/>
  <c r="U1502" i="31" a="1"/>
  <c r="U1502" i="31"/>
  <c r="W1502" i="31" a="1"/>
  <c r="W1502" i="31"/>
  <c r="V1502" i="31" a="1"/>
  <c r="V1502" i="31"/>
  <c r="X1502" i="31" a="1"/>
  <c r="X1502" i="31"/>
  <c r="U1501" i="31" a="1"/>
  <c r="U1501" i="31"/>
  <c r="W1501" i="31" a="1"/>
  <c r="W1501" i="31"/>
  <c r="V1501" i="31" a="1"/>
  <c r="V1501" i="31"/>
  <c r="X1501" i="31" a="1"/>
  <c r="X1501" i="31"/>
  <c r="U1500" i="31" a="1"/>
  <c r="U1500" i="31"/>
  <c r="W1500" i="31" a="1"/>
  <c r="W1500" i="31"/>
  <c r="V1500" i="31" a="1"/>
  <c r="V1500" i="31"/>
  <c r="X1500" i="31" a="1"/>
  <c r="X1500" i="31"/>
  <c r="U1499" i="31" a="1"/>
  <c r="U1499" i="31"/>
  <c r="W1499" i="31" a="1"/>
  <c r="W1499" i="31"/>
  <c r="V1499" i="31" a="1"/>
  <c r="V1499" i="31"/>
  <c r="X1499" i="31" a="1"/>
  <c r="X1499" i="31"/>
  <c r="U1498" i="31" a="1"/>
  <c r="U1498" i="31"/>
  <c r="W1498" i="31" a="1"/>
  <c r="W1498" i="31"/>
  <c r="V1498" i="31" a="1"/>
  <c r="V1498" i="31"/>
  <c r="X1498" i="31" a="1"/>
  <c r="X1498" i="31"/>
  <c r="U1497" i="31" a="1"/>
  <c r="U1497" i="31"/>
  <c r="W1497" i="31" a="1"/>
  <c r="W1497" i="31"/>
  <c r="V1497" i="31" a="1"/>
  <c r="V1497" i="31"/>
  <c r="X1497" i="31" a="1"/>
  <c r="X1497" i="31"/>
  <c r="U1496" i="31" a="1"/>
  <c r="U1496" i="31"/>
  <c r="W1496" i="31" a="1"/>
  <c r="W1496" i="31"/>
  <c r="V1496" i="31" a="1"/>
  <c r="V1496" i="31"/>
  <c r="X1496" i="31" a="1"/>
  <c r="X1496" i="31"/>
  <c r="U1495" i="31" a="1"/>
  <c r="U1495" i="31"/>
  <c r="W1495" i="31" a="1"/>
  <c r="W1495" i="31"/>
  <c r="V1495" i="31" a="1"/>
  <c r="V1495" i="31"/>
  <c r="X1495" i="31" a="1"/>
  <c r="X1495" i="31"/>
  <c r="U1494" i="31" a="1"/>
  <c r="U1494" i="31"/>
  <c r="W1494" i="31" a="1"/>
  <c r="W1494" i="31"/>
  <c r="V1494" i="31" a="1"/>
  <c r="V1494" i="31"/>
  <c r="X1494" i="31" a="1"/>
  <c r="X1494" i="31"/>
  <c r="U1493" i="31" a="1"/>
  <c r="U1493" i="31"/>
  <c r="W1493" i="31" a="1"/>
  <c r="W1493" i="31"/>
  <c r="V1493" i="31" a="1"/>
  <c r="V1493" i="31"/>
  <c r="X1493" i="31" a="1"/>
  <c r="X1493" i="31"/>
  <c r="U1492" i="31" a="1"/>
  <c r="U1492" i="31"/>
  <c r="W1492" i="31" a="1"/>
  <c r="W1492" i="31"/>
  <c r="V1492" i="31" a="1"/>
  <c r="V1492" i="31"/>
  <c r="X1492" i="31" a="1"/>
  <c r="X1492" i="31"/>
  <c r="U1491" i="31" a="1"/>
  <c r="U1491" i="31"/>
  <c r="W1491" i="31" a="1"/>
  <c r="W1491" i="31"/>
  <c r="V1491" i="31" a="1"/>
  <c r="V1491" i="31"/>
  <c r="X1491" i="31" a="1"/>
  <c r="X1491" i="31"/>
  <c r="U1490" i="31" a="1"/>
  <c r="U1490" i="31"/>
  <c r="W1490" i="31" a="1"/>
  <c r="W1490" i="31"/>
  <c r="V1490" i="31" a="1"/>
  <c r="V1490" i="31"/>
  <c r="X1490" i="31" a="1"/>
  <c r="X1490" i="31"/>
  <c r="U1489" i="31" a="1"/>
  <c r="U1489" i="31"/>
  <c r="W1489" i="31" a="1"/>
  <c r="W1489" i="31"/>
  <c r="V1489" i="31" a="1"/>
  <c r="V1489" i="31"/>
  <c r="X1489" i="31" a="1"/>
  <c r="X1489" i="31"/>
  <c r="U1488" i="31" a="1"/>
  <c r="U1488" i="31"/>
  <c r="W1488" i="31" a="1"/>
  <c r="W1488" i="31"/>
  <c r="V1488" i="31" a="1"/>
  <c r="V1488" i="31"/>
  <c r="X1488" i="31" a="1"/>
  <c r="X1488" i="31"/>
  <c r="U1487" i="31" a="1"/>
  <c r="U1487" i="31"/>
  <c r="W1487" i="31" a="1"/>
  <c r="W1487" i="31"/>
  <c r="V1487" i="31" a="1"/>
  <c r="V1487" i="31"/>
  <c r="X1487" i="31" a="1"/>
  <c r="X1487" i="31"/>
  <c r="U1486" i="31" a="1"/>
  <c r="U1486" i="31"/>
  <c r="W1486" i="31" a="1"/>
  <c r="W1486" i="31"/>
  <c r="V1486" i="31" a="1"/>
  <c r="V1486" i="31"/>
  <c r="X1486" i="31" a="1"/>
  <c r="X1486" i="31"/>
  <c r="U1485" i="31" a="1"/>
  <c r="U1485" i="31"/>
  <c r="W1485" i="31" a="1"/>
  <c r="W1485" i="31"/>
  <c r="V1485" i="31" a="1"/>
  <c r="V1485" i="31"/>
  <c r="X1485" i="31" a="1"/>
  <c r="X1485" i="31"/>
  <c r="U1484" i="31" a="1"/>
  <c r="U1484" i="31"/>
  <c r="W1484" i="31" a="1"/>
  <c r="W1484" i="31"/>
  <c r="V1484" i="31" a="1"/>
  <c r="V1484" i="31"/>
  <c r="X1484" i="31" a="1"/>
  <c r="X1484" i="31"/>
  <c r="U1483" i="31" a="1"/>
  <c r="U1483" i="31"/>
  <c r="W1483" i="31" a="1"/>
  <c r="W1483" i="31"/>
  <c r="V1483" i="31" a="1"/>
  <c r="V1483" i="31"/>
  <c r="X1483" i="31" a="1"/>
  <c r="X1483" i="31"/>
  <c r="U1482" i="31" a="1"/>
  <c r="U1482" i="31"/>
  <c r="W1482" i="31" a="1"/>
  <c r="W1482" i="31"/>
  <c r="V1482" i="31" a="1"/>
  <c r="V1482" i="31"/>
  <c r="X1482" i="31" a="1"/>
  <c r="X1482" i="31"/>
  <c r="U1481" i="31" a="1"/>
  <c r="U1481" i="31"/>
  <c r="W1481" i="31" a="1"/>
  <c r="W1481" i="31"/>
  <c r="V1481" i="31" a="1"/>
  <c r="V1481" i="31"/>
  <c r="X1481" i="31" a="1"/>
  <c r="X1481" i="31"/>
  <c r="U1480" i="31" a="1"/>
  <c r="U1480" i="31"/>
  <c r="W1480" i="31" a="1"/>
  <c r="W1480" i="31"/>
  <c r="V1480" i="31" a="1"/>
  <c r="V1480" i="31"/>
  <c r="X1480" i="31" a="1"/>
  <c r="X1480" i="31"/>
  <c r="U1479" i="31" a="1"/>
  <c r="U1479" i="31"/>
  <c r="W1479" i="31" a="1"/>
  <c r="W1479" i="31"/>
  <c r="V1479" i="31" a="1"/>
  <c r="V1479" i="31"/>
  <c r="X1479" i="31" a="1"/>
  <c r="X1479" i="31"/>
  <c r="U1478" i="31" a="1"/>
  <c r="U1478" i="31"/>
  <c r="W1478" i="31" a="1"/>
  <c r="W1478" i="31"/>
  <c r="V1478" i="31" a="1"/>
  <c r="V1478" i="31"/>
  <c r="X1478" i="31" a="1"/>
  <c r="X1478" i="31"/>
  <c r="U1477" i="31" a="1"/>
  <c r="U1477" i="31"/>
  <c r="W1477" i="31" a="1"/>
  <c r="W1477" i="31"/>
  <c r="V1477" i="31" a="1"/>
  <c r="V1477" i="31"/>
  <c r="X1477" i="31" a="1"/>
  <c r="X1477" i="31"/>
  <c r="U1476" i="31" a="1"/>
  <c r="U1476" i="31"/>
  <c r="W1476" i="31" a="1"/>
  <c r="W1476" i="31"/>
  <c r="V1476" i="31" a="1"/>
  <c r="V1476" i="31"/>
  <c r="X1476" i="31" a="1"/>
  <c r="X1476" i="31"/>
  <c r="U1475" i="31" a="1"/>
  <c r="U1475" i="31"/>
  <c r="W1475" i="31" a="1"/>
  <c r="W1475" i="31"/>
  <c r="V1475" i="31" a="1"/>
  <c r="V1475" i="31"/>
  <c r="X1475" i="31" a="1"/>
  <c r="X1475" i="31"/>
  <c r="U1474" i="31" a="1"/>
  <c r="U1474" i="31"/>
  <c r="W1474" i="31" a="1"/>
  <c r="W1474" i="31"/>
  <c r="V1474" i="31" a="1"/>
  <c r="V1474" i="31"/>
  <c r="X1474" i="31" a="1"/>
  <c r="X1474" i="31"/>
  <c r="U1473" i="31" a="1"/>
  <c r="U1473" i="31"/>
  <c r="W1473" i="31" a="1"/>
  <c r="W1473" i="31"/>
  <c r="V1473" i="31" a="1"/>
  <c r="V1473" i="31"/>
  <c r="X1473" i="31" a="1"/>
  <c r="X1473" i="31"/>
  <c r="U1472" i="31" a="1"/>
  <c r="U1472" i="31"/>
  <c r="W1472" i="31" a="1"/>
  <c r="W1472" i="31"/>
  <c r="V1472" i="31" a="1"/>
  <c r="V1472" i="31"/>
  <c r="X1472" i="31" a="1"/>
  <c r="X1472" i="31"/>
  <c r="U1471" i="31" a="1"/>
  <c r="U1471" i="31"/>
  <c r="W1471" i="31" a="1"/>
  <c r="W1471" i="31"/>
  <c r="V1471" i="31" a="1"/>
  <c r="V1471" i="31"/>
  <c r="X1471" i="31" a="1"/>
  <c r="X1471" i="31"/>
  <c r="U1470" i="31" a="1"/>
  <c r="U1470" i="31"/>
  <c r="W1470" i="31" a="1"/>
  <c r="W1470" i="31"/>
  <c r="V1470" i="31" a="1"/>
  <c r="V1470" i="31"/>
  <c r="X1470" i="31" a="1"/>
  <c r="X1470" i="31"/>
  <c r="U1469" i="31" a="1"/>
  <c r="U1469" i="31"/>
  <c r="W1469" i="31" a="1"/>
  <c r="W1469" i="31"/>
  <c r="V1469" i="31" a="1"/>
  <c r="V1469" i="31"/>
  <c r="X1469" i="31" a="1"/>
  <c r="X1469" i="31"/>
  <c r="U1468" i="31" a="1"/>
  <c r="U1468" i="31"/>
  <c r="W1468" i="31" a="1"/>
  <c r="W1468" i="31"/>
  <c r="V1468" i="31" a="1"/>
  <c r="V1468" i="31"/>
  <c r="X1468" i="31" a="1"/>
  <c r="X1468" i="31"/>
  <c r="U1467" i="31" a="1"/>
  <c r="U1467" i="31"/>
  <c r="W1467" i="31" a="1"/>
  <c r="W1467" i="31"/>
  <c r="V1467" i="31" a="1"/>
  <c r="V1467" i="31"/>
  <c r="X1467" i="31" a="1"/>
  <c r="X1467" i="31"/>
  <c r="U1466" i="31" a="1"/>
  <c r="U1466" i="31"/>
  <c r="W1466" i="31" a="1"/>
  <c r="W1466" i="31"/>
  <c r="V1466" i="31" a="1"/>
  <c r="V1466" i="31"/>
  <c r="X1466" i="31" a="1"/>
  <c r="X1466" i="31"/>
  <c r="U1465" i="31" a="1"/>
  <c r="U1465" i="31"/>
  <c r="W1465" i="31" a="1"/>
  <c r="W1465" i="31"/>
  <c r="V1465" i="31" a="1"/>
  <c r="V1465" i="31"/>
  <c r="X1465" i="31" a="1"/>
  <c r="X1465" i="31"/>
  <c r="U1464" i="31" a="1"/>
  <c r="U1464" i="31"/>
  <c r="W1464" i="31" a="1"/>
  <c r="W1464" i="31"/>
  <c r="V1464" i="31" a="1"/>
  <c r="V1464" i="31"/>
  <c r="X1464" i="31" a="1"/>
  <c r="X1464" i="31"/>
  <c r="U1463" i="31" a="1"/>
  <c r="U1463" i="31"/>
  <c r="W1463" i="31" a="1"/>
  <c r="W1463" i="31"/>
  <c r="V1463" i="31" a="1"/>
  <c r="V1463" i="31"/>
  <c r="X1463" i="31" a="1"/>
  <c r="X1463" i="31"/>
  <c r="U1462" i="31" a="1"/>
  <c r="U1462" i="31"/>
  <c r="W1462" i="31" a="1"/>
  <c r="W1462" i="31"/>
  <c r="V1462" i="31" a="1"/>
  <c r="V1462" i="31"/>
  <c r="X1462" i="31" a="1"/>
  <c r="X1462" i="31"/>
  <c r="U1461" i="31" a="1"/>
  <c r="U1461" i="31"/>
  <c r="W1461" i="31" a="1"/>
  <c r="W1461" i="31"/>
  <c r="V1461" i="31" a="1"/>
  <c r="V1461" i="31"/>
  <c r="X1461" i="31" a="1"/>
  <c r="X1461" i="31"/>
  <c r="U1460" i="31" a="1"/>
  <c r="U1460" i="31"/>
  <c r="W1460" i="31" a="1"/>
  <c r="W1460" i="31"/>
  <c r="V1460" i="31" a="1"/>
  <c r="V1460" i="31"/>
  <c r="X1460" i="31" a="1"/>
  <c r="X1460" i="31"/>
  <c r="U1459" i="31" a="1"/>
  <c r="U1459" i="31"/>
  <c r="W1459" i="31" a="1"/>
  <c r="W1459" i="31"/>
  <c r="V1459" i="31" a="1"/>
  <c r="V1459" i="31"/>
  <c r="X1459" i="31" a="1"/>
  <c r="X1459" i="31"/>
  <c r="U1458" i="31" a="1"/>
  <c r="U1458" i="31"/>
  <c r="W1458" i="31" a="1"/>
  <c r="W1458" i="31"/>
  <c r="V1458" i="31" a="1"/>
  <c r="V1458" i="31"/>
  <c r="X1458" i="31" a="1"/>
  <c r="X1458" i="31"/>
  <c r="U1457" i="31" a="1"/>
  <c r="U1457" i="31"/>
  <c r="W1457" i="31" a="1"/>
  <c r="W1457" i="31"/>
  <c r="V1457" i="31" a="1"/>
  <c r="V1457" i="31"/>
  <c r="X1457" i="31" a="1"/>
  <c r="X1457" i="31"/>
  <c r="U1456" i="31" a="1"/>
  <c r="U1456" i="31"/>
  <c r="W1456" i="31" a="1"/>
  <c r="W1456" i="31"/>
  <c r="V1456" i="31" a="1"/>
  <c r="V1456" i="31"/>
  <c r="X1456" i="31" a="1"/>
  <c r="X1456" i="31"/>
  <c r="U1455" i="31" a="1"/>
  <c r="U1455" i="31"/>
  <c r="W1455" i="31" a="1"/>
  <c r="W1455" i="31"/>
  <c r="V1455" i="31" a="1"/>
  <c r="V1455" i="31"/>
  <c r="X1455" i="31" a="1"/>
  <c r="X1455" i="31"/>
  <c r="U1454" i="31" a="1"/>
  <c r="U1454" i="31"/>
  <c r="W1454" i="31" a="1"/>
  <c r="W1454" i="31"/>
  <c r="V1454" i="31" a="1"/>
  <c r="V1454" i="31"/>
  <c r="X1454" i="31" a="1"/>
  <c r="X1454" i="31"/>
  <c r="U1453" i="31" a="1"/>
  <c r="U1453" i="31"/>
  <c r="W1453" i="31" a="1"/>
  <c r="W1453" i="31"/>
  <c r="V1453" i="31" a="1"/>
  <c r="V1453" i="31"/>
  <c r="X1453" i="31" a="1"/>
  <c r="X1453" i="31"/>
  <c r="U1452" i="31" a="1"/>
  <c r="U1452" i="31"/>
  <c r="W1452" i="31" a="1"/>
  <c r="W1452" i="31"/>
  <c r="V1452" i="31" a="1"/>
  <c r="V1452" i="31"/>
  <c r="X1452" i="31" a="1"/>
  <c r="X1452" i="31"/>
  <c r="U1451" i="31" a="1"/>
  <c r="U1451" i="31"/>
  <c r="W1451" i="31" a="1"/>
  <c r="W1451" i="31"/>
  <c r="V1451" i="31" a="1"/>
  <c r="V1451" i="31"/>
  <c r="X1451" i="31" a="1"/>
  <c r="X1451" i="31"/>
  <c r="U1450" i="31" a="1"/>
  <c r="U1450" i="31"/>
  <c r="W1450" i="31" a="1"/>
  <c r="W1450" i="31"/>
  <c r="V1450" i="31" a="1"/>
  <c r="V1450" i="31"/>
  <c r="X1450" i="31" a="1"/>
  <c r="X1450" i="31"/>
  <c r="U1449" i="31" a="1"/>
  <c r="U1449" i="31"/>
  <c r="W1449" i="31" a="1"/>
  <c r="W1449" i="31"/>
  <c r="V1449" i="31" a="1"/>
  <c r="V1449" i="31"/>
  <c r="X1449" i="31" a="1"/>
  <c r="X1449" i="31"/>
  <c r="U1448" i="31" a="1"/>
  <c r="U1448" i="31"/>
  <c r="W1448" i="31" a="1"/>
  <c r="W1448" i="31"/>
  <c r="V1448" i="31" a="1"/>
  <c r="V1448" i="31"/>
  <c r="X1448" i="31" a="1"/>
  <c r="X1448" i="31"/>
  <c r="U1447" i="31" a="1"/>
  <c r="U1447" i="31"/>
  <c r="W1447" i="31" a="1"/>
  <c r="W1447" i="31"/>
  <c r="V1447" i="31" a="1"/>
  <c r="V1447" i="31"/>
  <c r="X1447" i="31" a="1"/>
  <c r="X1447" i="31"/>
  <c r="U1446" i="31" a="1"/>
  <c r="U1446" i="31"/>
  <c r="W1446" i="31" a="1"/>
  <c r="W1446" i="31"/>
  <c r="V1446" i="31" a="1"/>
  <c r="V1446" i="31"/>
  <c r="X1446" i="31" a="1"/>
  <c r="X1446" i="31"/>
  <c r="U1445" i="31" a="1"/>
  <c r="U1445" i="31"/>
  <c r="W1445" i="31" a="1"/>
  <c r="W1445" i="31"/>
  <c r="V1445" i="31" a="1"/>
  <c r="V1445" i="31"/>
  <c r="X1445" i="31" a="1"/>
  <c r="X1445" i="31"/>
  <c r="U1444" i="31" a="1"/>
  <c r="U1444" i="31"/>
  <c r="W1444" i="31" a="1"/>
  <c r="W1444" i="31"/>
  <c r="V1444" i="31" a="1"/>
  <c r="V1444" i="31"/>
  <c r="X1444" i="31" a="1"/>
  <c r="X1444" i="31"/>
  <c r="U1443" i="31" a="1"/>
  <c r="U1443" i="31"/>
  <c r="W1443" i="31" a="1"/>
  <c r="W1443" i="31"/>
  <c r="V1443" i="31" a="1"/>
  <c r="V1443" i="31"/>
  <c r="X1443" i="31" a="1"/>
  <c r="X1443" i="31"/>
  <c r="U1442" i="31" a="1"/>
  <c r="U1442" i="31"/>
  <c r="W1442" i="31" a="1"/>
  <c r="W1442" i="31"/>
  <c r="V1442" i="31" a="1"/>
  <c r="V1442" i="31"/>
  <c r="X1442" i="31" a="1"/>
  <c r="X1442" i="31"/>
  <c r="U1441" i="31" a="1"/>
  <c r="U1441" i="31"/>
  <c r="W1441" i="31" a="1"/>
  <c r="W1441" i="31"/>
  <c r="V1441" i="31" a="1"/>
  <c r="V1441" i="31"/>
  <c r="X1441" i="31" a="1"/>
  <c r="X1441" i="31"/>
  <c r="U1440" i="31" a="1"/>
  <c r="U1440" i="31"/>
  <c r="W1440" i="31" a="1"/>
  <c r="W1440" i="31"/>
  <c r="V1440" i="31" a="1"/>
  <c r="V1440" i="31"/>
  <c r="X1440" i="31" a="1"/>
  <c r="X1440" i="31"/>
  <c r="U1439" i="31" a="1"/>
  <c r="U1439" i="31"/>
  <c r="W1439" i="31" a="1"/>
  <c r="W1439" i="31"/>
  <c r="V1439" i="31" a="1"/>
  <c r="V1439" i="31"/>
  <c r="X1439" i="31" a="1"/>
  <c r="X1439" i="31"/>
  <c r="U1438" i="31" a="1"/>
  <c r="U1438" i="31"/>
  <c r="W1438" i="31" a="1"/>
  <c r="W1438" i="31"/>
  <c r="V1438" i="31" a="1"/>
  <c r="V1438" i="31"/>
  <c r="X1438" i="31" a="1"/>
  <c r="X1438" i="31"/>
  <c r="U1437" i="31" a="1"/>
  <c r="U1437" i="31"/>
  <c r="W1437" i="31" a="1"/>
  <c r="W1437" i="31"/>
  <c r="V1437" i="31" a="1"/>
  <c r="V1437" i="31"/>
  <c r="X1437" i="31" a="1"/>
  <c r="X1437" i="31"/>
  <c r="U1436" i="31" a="1"/>
  <c r="U1436" i="31"/>
  <c r="W1436" i="31" a="1"/>
  <c r="W1436" i="31"/>
  <c r="V1436" i="31" a="1"/>
  <c r="V1436" i="31"/>
  <c r="X1436" i="31" a="1"/>
  <c r="X1436" i="31"/>
  <c r="U1435" i="31" a="1"/>
  <c r="U1435" i="31"/>
  <c r="W1435" i="31" a="1"/>
  <c r="W1435" i="31"/>
  <c r="V1435" i="31" a="1"/>
  <c r="V1435" i="31"/>
  <c r="X1435" i="31" a="1"/>
  <c r="X1435" i="31"/>
  <c r="U1434" i="31" a="1"/>
  <c r="U1434" i="31"/>
  <c r="W1434" i="31" a="1"/>
  <c r="W1434" i="31"/>
  <c r="V1434" i="31" a="1"/>
  <c r="V1434" i="31"/>
  <c r="X1434" i="31" a="1"/>
  <c r="X1434" i="31"/>
  <c r="U1433" i="31" a="1"/>
  <c r="U1433" i="31"/>
  <c r="W1433" i="31" a="1"/>
  <c r="W1433" i="31"/>
  <c r="V1433" i="31" a="1"/>
  <c r="V1433" i="31"/>
  <c r="X1433" i="31" a="1"/>
  <c r="X1433" i="31"/>
  <c r="U1432" i="31" a="1"/>
  <c r="U1432" i="31"/>
  <c r="W1432" i="31" a="1"/>
  <c r="W1432" i="31"/>
  <c r="V1432" i="31" a="1"/>
  <c r="V1432" i="31"/>
  <c r="X1432" i="31" a="1"/>
  <c r="X1432" i="31"/>
  <c r="U1431" i="31" a="1"/>
  <c r="U1431" i="31"/>
  <c r="W1431" i="31" a="1"/>
  <c r="W1431" i="31"/>
  <c r="V1431" i="31" a="1"/>
  <c r="V1431" i="31"/>
  <c r="X1431" i="31" a="1"/>
  <c r="X1431" i="31"/>
  <c r="U1430" i="31" a="1"/>
  <c r="U1430" i="31"/>
  <c r="W1430" i="31" a="1"/>
  <c r="W1430" i="31"/>
  <c r="V1430" i="31" a="1"/>
  <c r="V1430" i="31"/>
  <c r="X1430" i="31" a="1"/>
  <c r="X1430" i="31"/>
  <c r="U1429" i="31" a="1"/>
  <c r="U1429" i="31"/>
  <c r="W1429" i="31" a="1"/>
  <c r="W1429" i="31"/>
  <c r="V1429" i="31" a="1"/>
  <c r="V1429" i="31"/>
  <c r="X1429" i="31" a="1"/>
  <c r="X1429" i="31"/>
  <c r="U1428" i="31" a="1"/>
  <c r="U1428" i="31"/>
  <c r="W1428" i="31" a="1"/>
  <c r="W1428" i="31"/>
  <c r="V1428" i="31" a="1"/>
  <c r="V1428" i="31"/>
  <c r="X1428" i="31" a="1"/>
  <c r="X1428" i="31"/>
  <c r="U1427" i="31" a="1"/>
  <c r="U1427" i="31"/>
  <c r="W1427" i="31" a="1"/>
  <c r="W1427" i="31"/>
  <c r="V1427" i="31" a="1"/>
  <c r="V1427" i="31"/>
  <c r="X1427" i="31" a="1"/>
  <c r="X1427" i="31"/>
  <c r="U1426" i="31" a="1"/>
  <c r="U1426" i="31"/>
  <c r="W1426" i="31" a="1"/>
  <c r="W1426" i="31"/>
  <c r="V1426" i="31" a="1"/>
  <c r="V1426" i="31"/>
  <c r="X1426" i="31" a="1"/>
  <c r="X1426" i="31"/>
  <c r="U1425" i="31" a="1"/>
  <c r="U1425" i="31"/>
  <c r="W1425" i="31" a="1"/>
  <c r="W1425" i="31"/>
  <c r="V1425" i="31" a="1"/>
  <c r="V1425" i="31"/>
  <c r="X1425" i="31" a="1"/>
  <c r="X1425" i="31"/>
  <c r="U1424" i="31" a="1"/>
  <c r="U1424" i="31"/>
  <c r="W1424" i="31" a="1"/>
  <c r="W1424" i="31"/>
  <c r="V1424" i="31" a="1"/>
  <c r="V1424" i="31"/>
  <c r="X1424" i="31" a="1"/>
  <c r="X1424" i="31"/>
  <c r="U1423" i="31" a="1"/>
  <c r="U1423" i="31"/>
  <c r="W1423" i="31" a="1"/>
  <c r="W1423" i="31"/>
  <c r="V1423" i="31" a="1"/>
  <c r="V1423" i="31"/>
  <c r="X1423" i="31" a="1"/>
  <c r="X1423" i="31"/>
  <c r="U1422" i="31" a="1"/>
  <c r="U1422" i="31"/>
  <c r="W1422" i="31" a="1"/>
  <c r="W1422" i="31"/>
  <c r="V1422" i="31" a="1"/>
  <c r="V1422" i="31"/>
  <c r="X1422" i="31" a="1"/>
  <c r="X1422" i="31"/>
  <c r="U1421" i="31" a="1"/>
  <c r="U1421" i="31"/>
  <c r="W1421" i="31" a="1"/>
  <c r="W1421" i="31"/>
  <c r="V1421" i="31" a="1"/>
  <c r="V1421" i="31"/>
  <c r="X1421" i="31" a="1"/>
  <c r="X1421" i="31"/>
  <c r="U1420" i="31" a="1"/>
  <c r="U1420" i="31"/>
  <c r="W1420" i="31" a="1"/>
  <c r="W1420" i="31"/>
  <c r="V1420" i="31" a="1"/>
  <c r="V1420" i="31"/>
  <c r="X1420" i="31" a="1"/>
  <c r="X1420" i="31"/>
  <c r="U1419" i="31" a="1"/>
  <c r="U1419" i="31"/>
  <c r="W1419" i="31" a="1"/>
  <c r="W1419" i="31"/>
  <c r="V1419" i="31" a="1"/>
  <c r="V1419" i="31"/>
  <c r="X1419" i="31" a="1"/>
  <c r="X1419" i="31"/>
  <c r="U1418" i="31" a="1"/>
  <c r="U1418" i="31"/>
  <c r="W1418" i="31" a="1"/>
  <c r="W1418" i="31"/>
  <c r="V1418" i="31" a="1"/>
  <c r="V1418" i="31"/>
  <c r="X1418" i="31" a="1"/>
  <c r="X1418" i="31"/>
  <c r="U1417" i="31" a="1"/>
  <c r="U1417" i="31"/>
  <c r="W1417" i="31" a="1"/>
  <c r="W1417" i="31"/>
  <c r="V1417" i="31" a="1"/>
  <c r="V1417" i="31"/>
  <c r="X1417" i="31" a="1"/>
  <c r="X1417" i="31"/>
  <c r="U1416" i="31" a="1"/>
  <c r="U1416" i="31"/>
  <c r="W1416" i="31" a="1"/>
  <c r="W1416" i="31"/>
  <c r="V1416" i="31" a="1"/>
  <c r="V1416" i="31"/>
  <c r="X1416" i="31" a="1"/>
  <c r="X1416" i="31"/>
  <c r="U1415" i="31" a="1"/>
  <c r="U1415" i="31"/>
  <c r="W1415" i="31" a="1"/>
  <c r="W1415" i="31"/>
  <c r="V1415" i="31" a="1"/>
  <c r="V1415" i="31"/>
  <c r="X1415" i="31" a="1"/>
  <c r="X1415" i="31"/>
  <c r="U1414" i="31" a="1"/>
  <c r="U1414" i="31"/>
  <c r="W1414" i="31" a="1"/>
  <c r="W1414" i="31"/>
  <c r="V1414" i="31" a="1"/>
  <c r="V1414" i="31"/>
  <c r="X1414" i="31" a="1"/>
  <c r="X1414" i="31"/>
  <c r="U1413" i="31" a="1"/>
  <c r="U1413" i="31"/>
  <c r="W1413" i="31" a="1"/>
  <c r="W1413" i="31"/>
  <c r="V1413" i="31" a="1"/>
  <c r="V1413" i="31"/>
  <c r="X1413" i="31" a="1"/>
  <c r="X1413" i="31"/>
  <c r="U1412" i="31" a="1"/>
  <c r="U1412" i="31"/>
  <c r="W1412" i="31" a="1"/>
  <c r="W1412" i="31"/>
  <c r="V1412" i="31" a="1"/>
  <c r="V1412" i="31"/>
  <c r="X1412" i="31" a="1"/>
  <c r="X1412" i="31"/>
  <c r="U1411" i="31" a="1"/>
  <c r="U1411" i="31"/>
  <c r="W1411" i="31" a="1"/>
  <c r="W1411" i="31"/>
  <c r="V1411" i="31" a="1"/>
  <c r="V1411" i="31"/>
  <c r="X1411" i="31" a="1"/>
  <c r="X1411" i="31"/>
  <c r="U1410" i="31" a="1"/>
  <c r="U1410" i="31"/>
  <c r="W1410" i="31" a="1"/>
  <c r="W1410" i="31"/>
  <c r="V1410" i="31" a="1"/>
  <c r="V1410" i="31"/>
  <c r="X1410" i="31" a="1"/>
  <c r="X1410" i="31"/>
  <c r="U1409" i="31" a="1"/>
  <c r="U1409" i="31"/>
  <c r="W1409" i="31" a="1"/>
  <c r="W1409" i="31"/>
  <c r="V1409" i="31" a="1"/>
  <c r="V1409" i="31"/>
  <c r="X1409" i="31" a="1"/>
  <c r="X1409" i="31"/>
  <c r="U1408" i="31" a="1"/>
  <c r="U1408" i="31"/>
  <c r="W1408" i="31" a="1"/>
  <c r="W1408" i="31"/>
  <c r="V1408" i="31" a="1"/>
  <c r="V1408" i="31"/>
  <c r="X1408" i="31" a="1"/>
  <c r="X1408" i="31"/>
  <c r="U1407" i="31" a="1"/>
  <c r="U1407" i="31"/>
  <c r="W1407" i="31" a="1"/>
  <c r="W1407" i="31"/>
  <c r="V1407" i="31" a="1"/>
  <c r="V1407" i="31"/>
  <c r="X1407" i="31" a="1"/>
  <c r="X1407" i="31"/>
  <c r="U1406" i="31" a="1"/>
  <c r="U1406" i="31"/>
  <c r="W1406" i="31" a="1"/>
  <c r="W1406" i="31"/>
  <c r="V1406" i="31" a="1"/>
  <c r="V1406" i="31"/>
  <c r="X1406" i="31" a="1"/>
  <c r="X1406" i="31"/>
  <c r="U1405" i="31" a="1"/>
  <c r="U1405" i="31"/>
  <c r="W1405" i="31" a="1"/>
  <c r="W1405" i="31"/>
  <c r="V1405" i="31" a="1"/>
  <c r="V1405" i="31"/>
  <c r="X1405" i="31" a="1"/>
  <c r="X1405" i="31"/>
  <c r="U1404" i="31" a="1"/>
  <c r="U1404" i="31"/>
  <c r="W1404" i="31" a="1"/>
  <c r="W1404" i="31"/>
  <c r="V1404" i="31" a="1"/>
  <c r="V1404" i="31"/>
  <c r="X1404" i="31" a="1"/>
  <c r="X1404" i="31"/>
  <c r="U1403" i="31" a="1"/>
  <c r="U1403" i="31"/>
  <c r="W1403" i="31" a="1"/>
  <c r="W1403" i="31"/>
  <c r="V1403" i="31" a="1"/>
  <c r="V1403" i="31"/>
  <c r="X1403" i="31" a="1"/>
  <c r="X1403" i="31"/>
  <c r="U1402" i="31" a="1"/>
  <c r="U1402" i="31"/>
  <c r="W1402" i="31" a="1"/>
  <c r="W1402" i="31"/>
  <c r="V1402" i="31" a="1"/>
  <c r="V1402" i="31"/>
  <c r="X1402" i="31" a="1"/>
  <c r="X1402" i="31"/>
  <c r="U1401" i="31" a="1"/>
  <c r="U1401" i="31"/>
  <c r="W1401" i="31" a="1"/>
  <c r="W1401" i="31"/>
  <c r="V1401" i="31" a="1"/>
  <c r="V1401" i="31"/>
  <c r="X1401" i="31" a="1"/>
  <c r="X1401" i="31"/>
  <c r="U1400" i="31" a="1"/>
  <c r="U1400" i="31"/>
  <c r="W1400" i="31" a="1"/>
  <c r="W1400" i="31"/>
  <c r="V1400" i="31" a="1"/>
  <c r="V1400" i="31"/>
  <c r="X1400" i="31" a="1"/>
  <c r="X1400" i="31"/>
  <c r="U1399" i="31" a="1"/>
  <c r="U1399" i="31"/>
  <c r="W1399" i="31" a="1"/>
  <c r="W1399" i="31"/>
  <c r="V1399" i="31" a="1"/>
  <c r="V1399" i="31"/>
  <c r="X1399" i="31" a="1"/>
  <c r="X1399" i="31"/>
  <c r="U1398" i="31" a="1"/>
  <c r="U1398" i="31"/>
  <c r="W1398" i="31" a="1"/>
  <c r="W1398" i="31"/>
  <c r="V1398" i="31" a="1"/>
  <c r="V1398" i="31"/>
  <c r="X1398" i="31" a="1"/>
  <c r="X1398" i="31"/>
  <c r="U1397" i="31" a="1"/>
  <c r="U1397" i="31"/>
  <c r="W1397" i="31" a="1"/>
  <c r="W1397" i="31"/>
  <c r="V1397" i="31" a="1"/>
  <c r="V1397" i="31"/>
  <c r="X1397" i="31" a="1"/>
  <c r="X1397" i="31"/>
  <c r="U1396" i="31" a="1"/>
  <c r="U1396" i="31"/>
  <c r="W1396" i="31" a="1"/>
  <c r="W1396" i="31"/>
  <c r="V1396" i="31" a="1"/>
  <c r="V1396" i="31"/>
  <c r="X1396" i="31" a="1"/>
  <c r="X1396" i="31"/>
  <c r="U1395" i="31" a="1"/>
  <c r="U1395" i="31"/>
  <c r="W1395" i="31" a="1"/>
  <c r="W1395" i="31"/>
  <c r="V1395" i="31" a="1"/>
  <c r="V1395" i="31"/>
  <c r="X1395" i="31" a="1"/>
  <c r="X1395" i="31"/>
  <c r="U1394" i="31" a="1"/>
  <c r="U1394" i="31"/>
  <c r="W1394" i="31" a="1"/>
  <c r="W1394" i="31"/>
  <c r="V1394" i="31" a="1"/>
  <c r="V1394" i="31"/>
  <c r="X1394" i="31" a="1"/>
  <c r="X1394" i="31"/>
  <c r="U1393" i="31" a="1"/>
  <c r="U1393" i="31"/>
  <c r="W1393" i="31" a="1"/>
  <c r="W1393" i="31"/>
  <c r="V1393" i="31" a="1"/>
  <c r="V1393" i="31"/>
  <c r="X1393" i="31" a="1"/>
  <c r="X1393" i="31"/>
  <c r="U1392" i="31" a="1"/>
  <c r="U1392" i="31"/>
  <c r="W1392" i="31" a="1"/>
  <c r="W1392" i="31"/>
  <c r="V1392" i="31" a="1"/>
  <c r="V1392" i="31"/>
  <c r="X1392" i="31" a="1"/>
  <c r="X1392" i="31"/>
  <c r="U1391" i="31" a="1"/>
  <c r="U1391" i="31"/>
  <c r="W1391" i="31" a="1"/>
  <c r="W1391" i="31"/>
  <c r="V1391" i="31" a="1"/>
  <c r="V1391" i="31"/>
  <c r="X1391" i="31" a="1"/>
  <c r="X1391" i="31"/>
  <c r="U1390" i="31" a="1"/>
  <c r="U1390" i="31"/>
  <c r="W1390" i="31" a="1"/>
  <c r="W1390" i="31"/>
  <c r="V1390" i="31" a="1"/>
  <c r="V1390" i="31"/>
  <c r="X1390" i="31" a="1"/>
  <c r="X1390" i="31"/>
  <c r="U1389" i="31" a="1"/>
  <c r="U1389" i="31"/>
  <c r="W1389" i="31" a="1"/>
  <c r="W1389" i="31"/>
  <c r="V1389" i="31" a="1"/>
  <c r="V1389" i="31"/>
  <c r="X1389" i="31" a="1"/>
  <c r="X1389" i="31"/>
  <c r="U1388" i="31" a="1"/>
  <c r="U1388" i="31"/>
  <c r="W1388" i="31" a="1"/>
  <c r="W1388" i="31"/>
  <c r="V1388" i="31" a="1"/>
  <c r="V1388" i="31"/>
  <c r="X1388" i="31" a="1"/>
  <c r="X1388" i="31"/>
  <c r="U1387" i="31" a="1"/>
  <c r="U1387" i="31"/>
  <c r="W1387" i="31" a="1"/>
  <c r="W1387" i="31"/>
  <c r="V1387" i="31" a="1"/>
  <c r="V1387" i="31"/>
  <c r="X1387" i="31" a="1"/>
  <c r="X1387" i="31"/>
  <c r="U1386" i="31" a="1"/>
  <c r="U1386" i="31"/>
  <c r="W1386" i="31" a="1"/>
  <c r="W1386" i="31"/>
  <c r="V1386" i="31" a="1"/>
  <c r="V1386" i="31"/>
  <c r="X1386" i="31" a="1"/>
  <c r="X1386" i="31"/>
  <c r="U1385" i="31" a="1"/>
  <c r="U1385" i="31"/>
  <c r="W1385" i="31" a="1"/>
  <c r="W1385" i="31"/>
  <c r="V1385" i="31" a="1"/>
  <c r="V1385" i="31"/>
  <c r="X1385" i="31" a="1"/>
  <c r="X1385" i="31"/>
  <c r="U1384" i="31" a="1"/>
  <c r="U1384" i="31"/>
  <c r="W1384" i="31" a="1"/>
  <c r="W1384" i="31"/>
  <c r="V1384" i="31" a="1"/>
  <c r="V1384" i="31"/>
  <c r="X1384" i="31" a="1"/>
  <c r="X1384" i="31"/>
  <c r="U1383" i="31" a="1"/>
  <c r="U1383" i="31"/>
  <c r="W1383" i="31" a="1"/>
  <c r="W1383" i="31"/>
  <c r="V1383" i="31" a="1"/>
  <c r="V1383" i="31"/>
  <c r="X1383" i="31" a="1"/>
  <c r="X1383" i="31"/>
  <c r="U1382" i="31" a="1"/>
  <c r="U1382" i="31"/>
  <c r="W1382" i="31" a="1"/>
  <c r="W1382" i="31"/>
  <c r="V1382" i="31" a="1"/>
  <c r="V1382" i="31"/>
  <c r="X1382" i="31" a="1"/>
  <c r="X1382" i="31"/>
  <c r="U1381" i="31" a="1"/>
  <c r="U1381" i="31"/>
  <c r="W1381" i="31" a="1"/>
  <c r="W1381" i="31"/>
  <c r="V1381" i="31" a="1"/>
  <c r="V1381" i="31"/>
  <c r="X1381" i="31" a="1"/>
  <c r="X1381" i="31"/>
  <c r="U1380" i="31" a="1"/>
  <c r="U1380" i="31"/>
  <c r="W1380" i="31" a="1"/>
  <c r="W1380" i="31"/>
  <c r="V1380" i="31" a="1"/>
  <c r="V1380" i="31"/>
  <c r="X1380" i="31" a="1"/>
  <c r="X1380" i="31"/>
  <c r="U1379" i="31" a="1"/>
  <c r="U1379" i="31"/>
  <c r="W1379" i="31" a="1"/>
  <c r="W1379" i="31"/>
  <c r="V1379" i="31" a="1"/>
  <c r="V1379" i="31"/>
  <c r="X1379" i="31" a="1"/>
  <c r="X1379" i="31"/>
  <c r="U1378" i="31" a="1"/>
  <c r="U1378" i="31"/>
  <c r="W1378" i="31" a="1"/>
  <c r="W1378" i="31"/>
  <c r="V1378" i="31" a="1"/>
  <c r="V1378" i="31"/>
  <c r="X1378" i="31" a="1"/>
  <c r="X1378" i="31"/>
  <c r="U1377" i="31" a="1"/>
  <c r="U1377" i="31"/>
  <c r="W1377" i="31" a="1"/>
  <c r="W1377" i="31"/>
  <c r="V1377" i="31" a="1"/>
  <c r="V1377" i="31"/>
  <c r="X1377" i="31" a="1"/>
  <c r="X1377" i="31"/>
  <c r="U1376" i="31" a="1"/>
  <c r="U1376" i="31"/>
  <c r="W1376" i="31" a="1"/>
  <c r="W1376" i="31"/>
  <c r="V1376" i="31" a="1"/>
  <c r="V1376" i="31"/>
  <c r="X1376" i="31" a="1"/>
  <c r="X1376" i="31"/>
  <c r="U1375" i="31" a="1"/>
  <c r="U1375" i="31"/>
  <c r="W1375" i="31" a="1"/>
  <c r="W1375" i="31"/>
  <c r="V1375" i="31" a="1"/>
  <c r="V1375" i="31"/>
  <c r="X1375" i="31" a="1"/>
  <c r="X1375" i="31"/>
  <c r="U1374" i="31" a="1"/>
  <c r="U1374" i="31"/>
  <c r="W1374" i="31" a="1"/>
  <c r="W1374" i="31"/>
  <c r="V1374" i="31" a="1"/>
  <c r="V1374" i="31"/>
  <c r="X1374" i="31" a="1"/>
  <c r="X1374" i="31"/>
  <c r="U1373" i="31" a="1"/>
  <c r="U1373" i="31"/>
  <c r="W1373" i="31" a="1"/>
  <c r="W1373" i="31"/>
  <c r="V1373" i="31" a="1"/>
  <c r="V1373" i="31"/>
  <c r="X1373" i="31" a="1"/>
  <c r="X1373" i="31"/>
  <c r="U1372" i="31" a="1"/>
  <c r="U1372" i="31"/>
  <c r="W1372" i="31" a="1"/>
  <c r="W1372" i="31"/>
  <c r="V1372" i="31" a="1"/>
  <c r="V1372" i="31"/>
  <c r="X1372" i="31" a="1"/>
  <c r="X1372" i="31"/>
  <c r="U1371" i="31" a="1"/>
  <c r="U1371" i="31"/>
  <c r="W1371" i="31" a="1"/>
  <c r="W1371" i="31"/>
  <c r="V1371" i="31" a="1"/>
  <c r="V1371" i="31"/>
  <c r="X1371" i="31" a="1"/>
  <c r="X1371" i="31"/>
  <c r="U1370" i="31" a="1"/>
  <c r="U1370" i="31"/>
  <c r="W1370" i="31" a="1"/>
  <c r="W1370" i="31"/>
  <c r="V1370" i="31" a="1"/>
  <c r="V1370" i="31"/>
  <c r="X1370" i="31" a="1"/>
  <c r="X1370" i="31"/>
  <c r="U1369" i="31" a="1"/>
  <c r="U1369" i="31"/>
  <c r="W1369" i="31" a="1"/>
  <c r="W1369" i="31"/>
  <c r="V1369" i="31" a="1"/>
  <c r="V1369" i="31"/>
  <c r="X1369" i="31" a="1"/>
  <c r="X1369" i="31"/>
  <c r="U1368" i="31" a="1"/>
  <c r="U1368" i="31"/>
  <c r="W1368" i="31" a="1"/>
  <c r="W1368" i="31"/>
  <c r="V1368" i="31" a="1"/>
  <c r="V1368" i="31"/>
  <c r="X1368" i="31" a="1"/>
  <c r="X1368" i="31"/>
  <c r="U1367" i="31" a="1"/>
  <c r="U1367" i="31"/>
  <c r="W1367" i="31" a="1"/>
  <c r="W1367" i="31"/>
  <c r="V1367" i="31" a="1"/>
  <c r="V1367" i="31"/>
  <c r="X1367" i="31" a="1"/>
  <c r="X1367" i="31"/>
  <c r="U1366" i="31" a="1"/>
  <c r="U1366" i="31"/>
  <c r="W1366" i="31" a="1"/>
  <c r="W1366" i="31"/>
  <c r="V1366" i="31" a="1"/>
  <c r="V1366" i="31"/>
  <c r="X1366" i="31" a="1"/>
  <c r="X1366" i="31"/>
  <c r="U1365" i="31" a="1"/>
  <c r="U1365" i="31"/>
  <c r="W1365" i="31" a="1"/>
  <c r="W1365" i="31"/>
  <c r="V1365" i="31" a="1"/>
  <c r="V1365" i="31"/>
  <c r="X1365" i="31" a="1"/>
  <c r="X1365" i="31"/>
  <c r="U1364" i="31" a="1"/>
  <c r="U1364" i="31"/>
  <c r="W1364" i="31" a="1"/>
  <c r="W1364" i="31"/>
  <c r="V1364" i="31" a="1"/>
  <c r="V1364" i="31"/>
  <c r="X1364" i="31" a="1"/>
  <c r="X1364" i="31"/>
  <c r="U1363" i="31" a="1"/>
  <c r="U1363" i="31"/>
  <c r="W1363" i="31" a="1"/>
  <c r="W1363" i="31"/>
  <c r="V1363" i="31" a="1"/>
  <c r="V1363" i="31"/>
  <c r="X1363" i="31" a="1"/>
  <c r="X1363" i="31"/>
  <c r="U1362" i="31" a="1"/>
  <c r="U1362" i="31"/>
  <c r="W1362" i="31" a="1"/>
  <c r="W1362" i="31"/>
  <c r="V1362" i="31" a="1"/>
  <c r="V1362" i="31"/>
  <c r="X1362" i="31" a="1"/>
  <c r="X1362" i="31"/>
  <c r="U1361" i="31" a="1"/>
  <c r="U1361" i="31"/>
  <c r="W1361" i="31" a="1"/>
  <c r="W1361" i="31"/>
  <c r="V1361" i="31" a="1"/>
  <c r="V1361" i="31"/>
  <c r="X1361" i="31" a="1"/>
  <c r="X1361" i="31"/>
  <c r="U1360" i="31" a="1"/>
  <c r="U1360" i="31"/>
  <c r="W1360" i="31" a="1"/>
  <c r="W1360" i="31"/>
  <c r="V1360" i="31" a="1"/>
  <c r="V1360" i="31"/>
  <c r="X1360" i="31" a="1"/>
  <c r="X1360" i="31"/>
  <c r="U1359" i="31" a="1"/>
  <c r="U1359" i="31"/>
  <c r="W1359" i="31" a="1"/>
  <c r="W1359" i="31"/>
  <c r="V1359" i="31" a="1"/>
  <c r="V1359" i="31"/>
  <c r="X1359" i="31" a="1"/>
  <c r="X1359" i="31"/>
  <c r="U1358" i="31" a="1"/>
  <c r="U1358" i="31"/>
  <c r="W1358" i="31" a="1"/>
  <c r="W1358" i="31"/>
  <c r="V1358" i="31" a="1"/>
  <c r="V1358" i="31"/>
  <c r="X1358" i="31" a="1"/>
  <c r="X1358" i="31"/>
  <c r="U1357" i="31" a="1"/>
  <c r="U1357" i="31"/>
  <c r="W1357" i="31" a="1"/>
  <c r="W1357" i="31"/>
  <c r="V1357" i="31" a="1"/>
  <c r="V1357" i="31"/>
  <c r="X1357" i="31" a="1"/>
  <c r="X1357" i="31"/>
  <c r="U1356" i="31" a="1"/>
  <c r="U1356" i="31"/>
  <c r="W1356" i="31" a="1"/>
  <c r="W1356" i="31"/>
  <c r="V1356" i="31" a="1"/>
  <c r="V1356" i="31"/>
  <c r="X1356" i="31" a="1"/>
  <c r="X1356" i="31"/>
  <c r="U1355" i="31" a="1"/>
  <c r="U1355" i="31"/>
  <c r="W1355" i="31" a="1"/>
  <c r="W1355" i="31"/>
  <c r="V1355" i="31" a="1"/>
  <c r="V1355" i="31"/>
  <c r="X1355" i="31" a="1"/>
  <c r="X1355" i="31"/>
  <c r="U1354" i="31" a="1"/>
  <c r="U1354" i="31"/>
  <c r="W1354" i="31" a="1"/>
  <c r="W1354" i="31"/>
  <c r="V1354" i="31" a="1"/>
  <c r="V1354" i="31"/>
  <c r="X1354" i="31" a="1"/>
  <c r="X1354" i="31"/>
  <c r="U1353" i="31" a="1"/>
  <c r="U1353" i="31"/>
  <c r="W1353" i="31" a="1"/>
  <c r="W1353" i="31"/>
  <c r="V1353" i="31" a="1"/>
  <c r="V1353" i="31"/>
  <c r="X1353" i="31" a="1"/>
  <c r="X1353" i="31"/>
  <c r="U1352" i="31" a="1"/>
  <c r="U1352" i="31"/>
  <c r="W1352" i="31" a="1"/>
  <c r="W1352" i="31"/>
  <c r="V1352" i="31" a="1"/>
  <c r="V1352" i="31"/>
  <c r="X1352" i="31" a="1"/>
  <c r="X1352" i="31"/>
  <c r="U1351" i="31" a="1"/>
  <c r="U1351" i="31"/>
  <c r="W1351" i="31" a="1"/>
  <c r="W1351" i="31"/>
  <c r="V1351" i="31" a="1"/>
  <c r="V1351" i="31"/>
  <c r="X1351" i="31" a="1"/>
  <c r="X1351" i="31"/>
  <c r="U1350" i="31" a="1"/>
  <c r="U1350" i="31"/>
  <c r="W1350" i="31" a="1"/>
  <c r="W1350" i="31"/>
  <c r="V1350" i="31" a="1"/>
  <c r="V1350" i="31"/>
  <c r="X1350" i="31" a="1"/>
  <c r="X1350" i="31"/>
  <c r="U1349" i="31" a="1"/>
  <c r="U1349" i="31"/>
  <c r="W1349" i="31" a="1"/>
  <c r="W1349" i="31"/>
  <c r="V1349" i="31" a="1"/>
  <c r="V1349" i="31"/>
  <c r="X1349" i="31" a="1"/>
  <c r="X1349" i="31"/>
  <c r="U1348" i="31" a="1"/>
  <c r="U1348" i="31"/>
  <c r="W1348" i="31" a="1"/>
  <c r="W1348" i="31"/>
  <c r="V1348" i="31" a="1"/>
  <c r="V1348" i="31"/>
  <c r="X1348" i="31" a="1"/>
  <c r="X1348" i="31"/>
  <c r="U1347" i="31" a="1"/>
  <c r="U1347" i="31"/>
  <c r="W1347" i="31" a="1"/>
  <c r="W1347" i="31"/>
  <c r="V1347" i="31" a="1"/>
  <c r="V1347" i="31"/>
  <c r="X1347" i="31" a="1"/>
  <c r="X1347" i="31"/>
  <c r="U1346" i="31" a="1"/>
  <c r="U1346" i="31"/>
  <c r="W1346" i="31" a="1"/>
  <c r="W1346" i="31"/>
  <c r="V1346" i="31" a="1"/>
  <c r="V1346" i="31"/>
  <c r="X1346" i="31" a="1"/>
  <c r="X1346" i="31"/>
  <c r="U1345" i="31" a="1"/>
  <c r="U1345" i="31"/>
  <c r="W1345" i="31" a="1"/>
  <c r="W1345" i="31"/>
  <c r="V1345" i="31" a="1"/>
  <c r="V1345" i="31"/>
  <c r="X1345" i="31" a="1"/>
  <c r="X1345" i="31"/>
  <c r="U1344" i="31" a="1"/>
  <c r="U1344" i="31"/>
  <c r="W1344" i="31" a="1"/>
  <c r="W1344" i="31"/>
  <c r="V1344" i="31" a="1"/>
  <c r="V1344" i="31"/>
  <c r="X1344" i="31" a="1"/>
  <c r="X1344" i="31"/>
  <c r="U1343" i="31" a="1"/>
  <c r="U1343" i="31"/>
  <c r="W1343" i="31" a="1"/>
  <c r="W1343" i="31"/>
  <c r="V1343" i="31" a="1"/>
  <c r="V1343" i="31"/>
  <c r="X1343" i="31" a="1"/>
  <c r="X1343" i="31"/>
  <c r="U1342" i="31" a="1"/>
  <c r="U1342" i="31"/>
  <c r="W1342" i="31" a="1"/>
  <c r="W1342" i="31"/>
  <c r="V1342" i="31" a="1"/>
  <c r="V1342" i="31"/>
  <c r="X1342" i="31" a="1"/>
  <c r="X1342" i="31"/>
  <c r="U1341" i="31" a="1"/>
  <c r="U1341" i="31"/>
  <c r="W1341" i="31" a="1"/>
  <c r="W1341" i="31"/>
  <c r="V1341" i="31" a="1"/>
  <c r="V1341" i="31"/>
  <c r="X1341" i="31" a="1"/>
  <c r="X1341" i="31"/>
  <c r="U1340" i="31" a="1"/>
  <c r="U1340" i="31"/>
  <c r="W1340" i="31" a="1"/>
  <c r="W1340" i="31"/>
  <c r="V1340" i="31" a="1"/>
  <c r="V1340" i="31"/>
  <c r="X1340" i="31" a="1"/>
  <c r="X1340" i="31"/>
  <c r="U1339" i="31" a="1"/>
  <c r="U1339" i="31"/>
  <c r="W1339" i="31" a="1"/>
  <c r="W1339" i="31"/>
  <c r="V1339" i="31" a="1"/>
  <c r="V1339" i="31"/>
  <c r="X1339" i="31" a="1"/>
  <c r="X1339" i="31"/>
  <c r="U1338" i="31" a="1"/>
  <c r="U1338" i="31"/>
  <c r="W1338" i="31" a="1"/>
  <c r="W1338" i="31"/>
  <c r="V1338" i="31" a="1"/>
  <c r="V1338" i="31"/>
  <c r="X1338" i="31" a="1"/>
  <c r="X1338" i="31"/>
  <c r="U1337" i="31" a="1"/>
  <c r="U1337" i="31"/>
  <c r="W1337" i="31" a="1"/>
  <c r="W1337" i="31"/>
  <c r="V1337" i="31" a="1"/>
  <c r="V1337" i="31"/>
  <c r="X1337" i="31" a="1"/>
  <c r="X1337" i="31"/>
  <c r="U1336" i="31" a="1"/>
  <c r="U1336" i="31"/>
  <c r="W1336" i="31" a="1"/>
  <c r="W1336" i="31"/>
  <c r="V1336" i="31" a="1"/>
  <c r="V1336" i="31"/>
  <c r="X1336" i="31" a="1"/>
  <c r="X1336" i="31"/>
  <c r="U1335" i="31" a="1"/>
  <c r="U1335" i="31"/>
  <c r="W1335" i="31" a="1"/>
  <c r="W1335" i="31"/>
  <c r="V1335" i="31" a="1"/>
  <c r="V1335" i="31"/>
  <c r="X1335" i="31" a="1"/>
  <c r="X1335" i="31"/>
  <c r="U1334" i="31" a="1"/>
  <c r="U1334" i="31"/>
  <c r="W1334" i="31" a="1"/>
  <c r="W1334" i="31"/>
  <c r="V1334" i="31" a="1"/>
  <c r="V1334" i="31"/>
  <c r="X1334" i="31" a="1"/>
  <c r="X1334" i="31"/>
  <c r="U1333" i="31" a="1"/>
  <c r="U1333" i="31"/>
  <c r="W1333" i="31" a="1"/>
  <c r="W1333" i="31"/>
  <c r="V1333" i="31" a="1"/>
  <c r="V1333" i="31"/>
  <c r="X1333" i="31" a="1"/>
  <c r="X1333" i="31"/>
  <c r="U1332" i="31" a="1"/>
  <c r="U1332" i="31"/>
  <c r="W1332" i="31" a="1"/>
  <c r="W1332" i="31"/>
  <c r="V1332" i="31" a="1"/>
  <c r="V1332" i="31"/>
  <c r="X1332" i="31" a="1"/>
  <c r="X1332" i="31"/>
  <c r="U1331" i="31" a="1"/>
  <c r="U1331" i="31"/>
  <c r="W1331" i="31" a="1"/>
  <c r="W1331" i="31"/>
  <c r="V1331" i="31" a="1"/>
  <c r="V1331" i="31"/>
  <c r="X1331" i="31" a="1"/>
  <c r="X1331" i="31"/>
  <c r="U1330" i="31" a="1"/>
  <c r="U1330" i="31"/>
  <c r="W1330" i="31" a="1"/>
  <c r="W1330" i="31"/>
  <c r="V1330" i="31" a="1"/>
  <c r="V1330" i="31"/>
  <c r="X1330" i="31" a="1"/>
  <c r="X1330" i="31"/>
  <c r="U1329" i="31" a="1"/>
  <c r="U1329" i="31"/>
  <c r="W1329" i="31" a="1"/>
  <c r="W1329" i="31"/>
  <c r="V1329" i="31" a="1"/>
  <c r="V1329" i="31"/>
  <c r="X1329" i="31" a="1"/>
  <c r="X1329" i="31"/>
  <c r="U1328" i="31" a="1"/>
  <c r="U1328" i="31"/>
  <c r="W1328" i="31" a="1"/>
  <c r="W1328" i="31"/>
  <c r="V1328" i="31" a="1"/>
  <c r="V1328" i="31"/>
  <c r="X1328" i="31" a="1"/>
  <c r="X1328" i="31"/>
  <c r="U1327" i="31" a="1"/>
  <c r="U1327" i="31"/>
  <c r="W1327" i="31" a="1"/>
  <c r="W1327" i="31"/>
  <c r="V1327" i="31" a="1"/>
  <c r="V1327" i="31"/>
  <c r="X1327" i="31" a="1"/>
  <c r="X1327" i="31"/>
  <c r="U1326" i="31" a="1"/>
  <c r="U1326" i="31"/>
  <c r="W1326" i="31" a="1"/>
  <c r="W1326" i="31"/>
  <c r="V1326" i="31" a="1"/>
  <c r="V1326" i="31"/>
  <c r="X1326" i="31" a="1"/>
  <c r="X1326" i="31"/>
  <c r="U1325" i="31" a="1"/>
  <c r="U1325" i="31"/>
  <c r="W1325" i="31" a="1"/>
  <c r="W1325" i="31"/>
  <c r="V1325" i="31" a="1"/>
  <c r="V1325" i="31"/>
  <c r="X1325" i="31" a="1"/>
  <c r="X1325" i="31"/>
  <c r="U1324" i="31" a="1"/>
  <c r="U1324" i="31"/>
  <c r="W1324" i="31" a="1"/>
  <c r="W1324" i="31"/>
  <c r="V1324" i="31" a="1"/>
  <c r="V1324" i="31"/>
  <c r="X1324" i="31" a="1"/>
  <c r="X1324" i="31"/>
  <c r="U1323" i="31" a="1"/>
  <c r="U1323" i="31"/>
  <c r="W1323" i="31" a="1"/>
  <c r="W1323" i="31"/>
  <c r="V1323" i="31" a="1"/>
  <c r="V1323" i="31"/>
  <c r="X1323" i="31" a="1"/>
  <c r="X1323" i="31"/>
  <c r="U1322" i="31" a="1"/>
  <c r="U1322" i="31"/>
  <c r="W1322" i="31" a="1"/>
  <c r="W1322" i="31"/>
  <c r="V1322" i="31" a="1"/>
  <c r="V1322" i="31"/>
  <c r="X1322" i="31" a="1"/>
  <c r="X1322" i="31"/>
  <c r="U1321" i="31" a="1"/>
  <c r="U1321" i="31"/>
  <c r="W1321" i="31" a="1"/>
  <c r="W1321" i="31"/>
  <c r="V1321" i="31" a="1"/>
  <c r="V1321" i="31"/>
  <c r="X1321" i="31" a="1"/>
  <c r="X1321" i="31"/>
  <c r="U1320" i="31" a="1"/>
  <c r="U1320" i="31"/>
  <c r="W1320" i="31" a="1"/>
  <c r="W1320" i="31"/>
  <c r="V1320" i="31" a="1"/>
  <c r="V1320" i="31"/>
  <c r="X1320" i="31" a="1"/>
  <c r="X1320" i="31"/>
  <c r="U1319" i="31" a="1"/>
  <c r="U1319" i="31"/>
  <c r="W1319" i="31" a="1"/>
  <c r="W1319" i="31"/>
  <c r="V1319" i="31" a="1"/>
  <c r="V1319" i="31"/>
  <c r="X1319" i="31" a="1"/>
  <c r="X1319" i="31"/>
  <c r="U1318" i="31" a="1"/>
  <c r="U1318" i="31"/>
  <c r="W1318" i="31" a="1"/>
  <c r="W1318" i="31"/>
  <c r="V1318" i="31" a="1"/>
  <c r="V1318" i="31"/>
  <c r="X1318" i="31" a="1"/>
  <c r="X1318" i="31"/>
  <c r="U1317" i="31" a="1"/>
  <c r="U1317" i="31"/>
  <c r="W1317" i="31" a="1"/>
  <c r="W1317" i="31"/>
  <c r="V1317" i="31" a="1"/>
  <c r="V1317" i="31"/>
  <c r="X1317" i="31" a="1"/>
  <c r="X1317" i="31"/>
  <c r="U1316" i="31" a="1"/>
  <c r="U1316" i="31"/>
  <c r="W1316" i="31" a="1"/>
  <c r="W1316" i="31"/>
  <c r="V1316" i="31" a="1"/>
  <c r="V1316" i="31"/>
  <c r="X1316" i="31" a="1"/>
  <c r="X1316" i="31"/>
  <c r="U1315" i="31" a="1"/>
  <c r="U1315" i="31"/>
  <c r="W1315" i="31" a="1"/>
  <c r="W1315" i="31"/>
  <c r="V1315" i="31" a="1"/>
  <c r="V1315" i="31"/>
  <c r="X1315" i="31" a="1"/>
  <c r="X1315" i="31"/>
  <c r="U1314" i="31" a="1"/>
  <c r="U1314" i="31"/>
  <c r="W1314" i="31" a="1"/>
  <c r="W1314" i="31"/>
  <c r="V1314" i="31" a="1"/>
  <c r="V1314" i="31"/>
  <c r="X1314" i="31" a="1"/>
  <c r="X1314" i="31"/>
  <c r="U1313" i="31" a="1"/>
  <c r="U1313" i="31"/>
  <c r="W1313" i="31" a="1"/>
  <c r="W1313" i="31"/>
  <c r="V1313" i="31" a="1"/>
  <c r="V1313" i="31"/>
  <c r="X1313" i="31" a="1"/>
  <c r="X1313" i="31"/>
  <c r="U1312" i="31" a="1"/>
  <c r="U1312" i="31"/>
  <c r="W1312" i="31" a="1"/>
  <c r="W1312" i="31"/>
  <c r="V1312" i="31" a="1"/>
  <c r="V1312" i="31"/>
  <c r="X1312" i="31" a="1"/>
  <c r="X1312" i="31"/>
  <c r="U1311" i="31" a="1"/>
  <c r="U1311" i="31"/>
  <c r="W1311" i="31" a="1"/>
  <c r="W1311" i="31"/>
  <c r="V1311" i="31" a="1"/>
  <c r="V1311" i="31"/>
  <c r="X1311" i="31" a="1"/>
  <c r="X1311" i="31"/>
  <c r="U1310" i="31" a="1"/>
  <c r="U1310" i="31"/>
  <c r="W1310" i="31" a="1"/>
  <c r="W1310" i="31"/>
  <c r="V1310" i="31" a="1"/>
  <c r="V1310" i="31"/>
  <c r="X1310" i="31" a="1"/>
  <c r="X1310" i="31"/>
  <c r="U1309" i="31" a="1"/>
  <c r="U1309" i="31"/>
  <c r="W1309" i="31" a="1"/>
  <c r="W1309" i="31"/>
  <c r="V1309" i="31" a="1"/>
  <c r="V1309" i="31"/>
  <c r="X1309" i="31" a="1"/>
  <c r="X1309" i="31"/>
  <c r="U1308" i="31" a="1"/>
  <c r="U1308" i="31"/>
  <c r="W1308" i="31" a="1"/>
  <c r="W1308" i="31"/>
  <c r="V1308" i="31" a="1"/>
  <c r="V1308" i="31"/>
  <c r="X1308" i="31" a="1"/>
  <c r="X1308" i="31"/>
  <c r="U1307" i="31" a="1"/>
  <c r="U1307" i="31"/>
  <c r="W1307" i="31" a="1"/>
  <c r="W1307" i="31"/>
  <c r="V1307" i="31" a="1"/>
  <c r="V1307" i="31"/>
  <c r="X1307" i="31" a="1"/>
  <c r="X1307" i="31"/>
  <c r="U1306" i="31" a="1"/>
  <c r="U1306" i="31"/>
  <c r="W1306" i="31" a="1"/>
  <c r="W1306" i="31"/>
  <c r="V1306" i="31" a="1"/>
  <c r="V1306" i="31"/>
  <c r="X1306" i="31" a="1"/>
  <c r="X1306" i="31"/>
  <c r="U1305" i="31" a="1"/>
  <c r="U1305" i="31"/>
  <c r="W1305" i="31" a="1"/>
  <c r="W1305" i="31"/>
  <c r="V1305" i="31" a="1"/>
  <c r="V1305" i="31"/>
  <c r="X1305" i="31" a="1"/>
  <c r="X1305" i="31"/>
  <c r="U1304" i="31" a="1"/>
  <c r="U1304" i="31"/>
  <c r="W1304" i="31" a="1"/>
  <c r="W1304" i="31"/>
  <c r="V1304" i="31" a="1"/>
  <c r="V1304" i="31"/>
  <c r="X1304" i="31" a="1"/>
  <c r="X1304" i="31"/>
  <c r="U1303" i="31" a="1"/>
  <c r="U1303" i="31"/>
  <c r="W1303" i="31" a="1"/>
  <c r="W1303" i="31"/>
  <c r="V1303" i="31" a="1"/>
  <c r="V1303" i="31"/>
  <c r="X1303" i="31" a="1"/>
  <c r="X1303" i="31"/>
  <c r="U1302" i="31" a="1"/>
  <c r="U1302" i="31"/>
  <c r="W1302" i="31" a="1"/>
  <c r="W1302" i="31"/>
  <c r="V1302" i="31" a="1"/>
  <c r="V1302" i="31"/>
  <c r="X1302" i="31" a="1"/>
  <c r="X1302" i="31"/>
  <c r="U1301" i="31" a="1"/>
  <c r="U1301" i="31"/>
  <c r="W1301" i="31" a="1"/>
  <c r="W1301" i="31"/>
  <c r="V1301" i="31" a="1"/>
  <c r="V1301" i="31"/>
  <c r="X1301" i="31" a="1"/>
  <c r="X1301" i="31"/>
  <c r="U1300" i="31" a="1"/>
  <c r="U1300" i="31"/>
  <c r="W1300" i="31" a="1"/>
  <c r="W1300" i="31"/>
  <c r="V1300" i="31" a="1"/>
  <c r="V1300" i="31"/>
  <c r="X1300" i="31" a="1"/>
  <c r="X1300" i="31"/>
  <c r="U1299" i="31" a="1"/>
  <c r="U1299" i="31"/>
  <c r="W1299" i="31" a="1"/>
  <c r="W1299" i="31"/>
  <c r="V1299" i="31" a="1"/>
  <c r="V1299" i="31"/>
  <c r="X1299" i="31" a="1"/>
  <c r="X1299" i="31"/>
  <c r="U1298" i="31" a="1"/>
  <c r="U1298" i="31"/>
  <c r="W1298" i="31" a="1"/>
  <c r="W1298" i="31"/>
  <c r="V1298" i="31" a="1"/>
  <c r="V1298" i="31"/>
  <c r="X1298" i="31" a="1"/>
  <c r="X1298" i="31"/>
  <c r="U1297" i="31" a="1"/>
  <c r="U1297" i="31"/>
  <c r="W1297" i="31" a="1"/>
  <c r="W1297" i="31"/>
  <c r="V1297" i="31" a="1"/>
  <c r="V1297" i="31"/>
  <c r="X1297" i="31" a="1"/>
  <c r="X1297" i="31"/>
  <c r="U1296" i="31" a="1"/>
  <c r="U1296" i="31"/>
  <c r="W1296" i="31" a="1"/>
  <c r="W1296" i="31"/>
  <c r="V1296" i="31" a="1"/>
  <c r="V1296" i="31"/>
  <c r="X1296" i="31" a="1"/>
  <c r="X1296" i="31"/>
  <c r="U1295" i="31" a="1"/>
  <c r="U1295" i="31"/>
  <c r="W1295" i="31" a="1"/>
  <c r="W1295" i="31"/>
  <c r="V1295" i="31" a="1"/>
  <c r="V1295" i="31"/>
  <c r="X1295" i="31" a="1"/>
  <c r="X1295" i="31"/>
  <c r="U1294" i="31" a="1"/>
  <c r="U1294" i="31"/>
  <c r="W1294" i="31" a="1"/>
  <c r="W1294" i="31"/>
  <c r="V1294" i="31" a="1"/>
  <c r="V1294" i="31"/>
  <c r="X1294" i="31" a="1"/>
  <c r="X1294" i="31"/>
  <c r="U1293" i="31" a="1"/>
  <c r="U1293" i="31"/>
  <c r="W1293" i="31" a="1"/>
  <c r="W1293" i="31"/>
  <c r="V1293" i="31" a="1"/>
  <c r="V1293" i="31"/>
  <c r="X1293" i="31" a="1"/>
  <c r="X1293" i="31"/>
  <c r="U1292" i="31" a="1"/>
  <c r="U1292" i="31"/>
  <c r="W1292" i="31" a="1"/>
  <c r="W1292" i="31"/>
  <c r="V1292" i="31" a="1"/>
  <c r="V1292" i="31"/>
  <c r="X1292" i="31" a="1"/>
  <c r="X1292" i="31"/>
  <c r="U1291" i="31" a="1"/>
  <c r="U1291" i="31"/>
  <c r="W1291" i="31" a="1"/>
  <c r="W1291" i="31"/>
  <c r="V1291" i="31" a="1"/>
  <c r="V1291" i="31"/>
  <c r="X1291" i="31" a="1"/>
  <c r="X1291" i="31"/>
  <c r="U1290" i="31" a="1"/>
  <c r="U1290" i="31"/>
  <c r="W1290" i="31" a="1"/>
  <c r="W1290" i="31"/>
  <c r="V1290" i="31" a="1"/>
  <c r="V1290" i="31"/>
  <c r="X1290" i="31" a="1"/>
  <c r="X1290" i="31"/>
  <c r="U1289" i="31" a="1"/>
  <c r="U1289" i="31"/>
  <c r="W1289" i="31" a="1"/>
  <c r="W1289" i="31"/>
  <c r="V1289" i="31" a="1"/>
  <c r="V1289" i="31"/>
  <c r="X1289" i="31" a="1"/>
  <c r="X1289" i="31"/>
  <c r="U1288" i="31" a="1"/>
  <c r="U1288" i="31"/>
  <c r="W1288" i="31" a="1"/>
  <c r="W1288" i="31"/>
  <c r="V1288" i="31" a="1"/>
  <c r="V1288" i="31"/>
  <c r="X1288" i="31" a="1"/>
  <c r="X1288" i="31"/>
  <c r="U1287" i="31" a="1"/>
  <c r="U1287" i="31"/>
  <c r="W1287" i="31" a="1"/>
  <c r="W1287" i="31"/>
  <c r="V1287" i="31" a="1"/>
  <c r="V1287" i="31"/>
  <c r="X1287" i="31" a="1"/>
  <c r="X1287" i="31"/>
  <c r="U1286" i="31" a="1"/>
  <c r="U1286" i="31"/>
  <c r="W1286" i="31" a="1"/>
  <c r="W1286" i="31"/>
  <c r="V1286" i="31" a="1"/>
  <c r="V1286" i="31"/>
  <c r="X1286" i="31" a="1"/>
  <c r="X1286" i="31"/>
  <c r="U1285" i="31" a="1"/>
  <c r="U1285" i="31"/>
  <c r="W1285" i="31" a="1"/>
  <c r="W1285" i="31"/>
  <c r="V1285" i="31" a="1"/>
  <c r="V1285" i="31"/>
  <c r="X1285" i="31" a="1"/>
  <c r="X1285" i="31"/>
  <c r="U1284" i="31" a="1"/>
  <c r="U1284" i="31"/>
  <c r="W1284" i="31" a="1"/>
  <c r="W1284" i="31"/>
  <c r="V1284" i="31" a="1"/>
  <c r="V1284" i="31"/>
  <c r="X1284" i="31" a="1"/>
  <c r="X1284" i="31"/>
  <c r="U1283" i="31" a="1"/>
  <c r="U1283" i="31"/>
  <c r="W1283" i="31" a="1"/>
  <c r="W1283" i="31"/>
  <c r="V1283" i="31" a="1"/>
  <c r="V1283" i="31"/>
  <c r="X1283" i="31" a="1"/>
  <c r="X1283" i="31"/>
  <c r="U1282" i="31" a="1"/>
  <c r="U1282" i="31"/>
  <c r="W1282" i="31" a="1"/>
  <c r="W1282" i="31"/>
  <c r="V1282" i="31" a="1"/>
  <c r="V1282" i="31"/>
  <c r="X1282" i="31" a="1"/>
  <c r="X1282" i="31"/>
  <c r="U1281" i="31" a="1"/>
  <c r="U1281" i="31"/>
  <c r="W1281" i="31" a="1"/>
  <c r="W1281" i="31"/>
  <c r="V1281" i="31" a="1"/>
  <c r="V1281" i="31"/>
  <c r="X1281" i="31" a="1"/>
  <c r="X1281" i="31"/>
  <c r="U1280" i="31" a="1"/>
  <c r="U1280" i="31"/>
  <c r="W1280" i="31" a="1"/>
  <c r="W1280" i="31"/>
  <c r="V1280" i="31" a="1"/>
  <c r="V1280" i="31"/>
  <c r="X1280" i="31" a="1"/>
  <c r="X1280" i="31"/>
  <c r="U1279" i="31" a="1"/>
  <c r="U1279" i="31"/>
  <c r="W1279" i="31" a="1"/>
  <c r="W1279" i="31"/>
  <c r="V1279" i="31" a="1"/>
  <c r="V1279" i="31"/>
  <c r="X1279" i="31" a="1"/>
  <c r="X1279" i="31"/>
  <c r="U1278" i="31" a="1"/>
  <c r="U1278" i="31"/>
  <c r="W1278" i="31" a="1"/>
  <c r="W1278" i="31"/>
  <c r="V1278" i="31" a="1"/>
  <c r="V1278" i="31"/>
  <c r="X1278" i="31" a="1"/>
  <c r="X1278" i="31"/>
  <c r="U1277" i="31" a="1"/>
  <c r="U1277" i="31"/>
  <c r="W1277" i="31" a="1"/>
  <c r="W1277" i="31"/>
  <c r="V1277" i="31" a="1"/>
  <c r="V1277" i="31"/>
  <c r="X1277" i="31" a="1"/>
  <c r="X1277" i="31"/>
  <c r="U1276" i="31" a="1"/>
  <c r="U1276" i="31"/>
  <c r="W1276" i="31" a="1"/>
  <c r="W1276" i="31"/>
  <c r="V1276" i="31" a="1"/>
  <c r="V1276" i="31"/>
  <c r="X1276" i="31" a="1"/>
  <c r="X1276" i="31"/>
  <c r="U1275" i="31" a="1"/>
  <c r="U1275" i="31"/>
  <c r="W1275" i="31" a="1"/>
  <c r="W1275" i="31"/>
  <c r="V1275" i="31" a="1"/>
  <c r="V1275" i="31"/>
  <c r="X1275" i="31" a="1"/>
  <c r="X1275" i="31"/>
  <c r="U1274" i="31" a="1"/>
  <c r="U1274" i="31"/>
  <c r="W1274" i="31" a="1"/>
  <c r="W1274" i="31"/>
  <c r="V1274" i="31" a="1"/>
  <c r="V1274" i="31"/>
  <c r="X1274" i="31" a="1"/>
  <c r="X1274" i="31"/>
  <c r="U1273" i="31" a="1"/>
  <c r="U1273" i="31"/>
  <c r="W1273" i="31" a="1"/>
  <c r="W1273" i="31"/>
  <c r="V1273" i="31" a="1"/>
  <c r="V1273" i="31"/>
  <c r="X1273" i="31" a="1"/>
  <c r="X1273" i="31"/>
  <c r="U1272" i="31" a="1"/>
  <c r="U1272" i="31"/>
  <c r="W1272" i="31" a="1"/>
  <c r="W1272" i="31"/>
  <c r="V1272" i="31" a="1"/>
  <c r="V1272" i="31"/>
  <c r="X1272" i="31" a="1"/>
  <c r="X1272" i="31"/>
  <c r="U1271" i="31" a="1"/>
  <c r="U1271" i="31"/>
  <c r="W1271" i="31" a="1"/>
  <c r="W1271" i="31"/>
  <c r="V1271" i="31" a="1"/>
  <c r="V1271" i="31"/>
  <c r="X1271" i="31" a="1"/>
  <c r="X1271" i="31"/>
  <c r="U1270" i="31" a="1"/>
  <c r="U1270" i="31"/>
  <c r="W1270" i="31" a="1"/>
  <c r="W1270" i="31"/>
  <c r="V1270" i="31" a="1"/>
  <c r="V1270" i="31"/>
  <c r="X1270" i="31" a="1"/>
  <c r="X1270" i="31"/>
  <c r="U1269" i="31" a="1"/>
  <c r="U1269" i="31"/>
  <c r="W1269" i="31" a="1"/>
  <c r="W1269" i="31"/>
  <c r="V1269" i="31" a="1"/>
  <c r="V1269" i="31"/>
  <c r="X1269" i="31" a="1"/>
  <c r="X1269" i="31"/>
  <c r="U1268" i="31" a="1"/>
  <c r="U1268" i="31"/>
  <c r="W1268" i="31" a="1"/>
  <c r="W1268" i="31"/>
  <c r="V1268" i="31" a="1"/>
  <c r="V1268" i="31"/>
  <c r="X1268" i="31" a="1"/>
  <c r="X1268" i="31"/>
  <c r="U1267" i="31" a="1"/>
  <c r="U1267" i="31"/>
  <c r="W1267" i="31" a="1"/>
  <c r="W1267" i="31"/>
  <c r="V1267" i="31" a="1"/>
  <c r="V1267" i="31"/>
  <c r="X1267" i="31" a="1"/>
  <c r="X1267" i="31"/>
  <c r="U1266" i="31" a="1"/>
  <c r="U1266" i="31"/>
  <c r="W1266" i="31" a="1"/>
  <c r="W1266" i="31"/>
  <c r="V1266" i="31" a="1"/>
  <c r="V1266" i="31"/>
  <c r="X1266" i="31" a="1"/>
  <c r="X1266" i="31"/>
  <c r="U1265" i="31" a="1"/>
  <c r="U1265" i="31"/>
  <c r="W1265" i="31" a="1"/>
  <c r="W1265" i="31"/>
  <c r="V1265" i="31" a="1"/>
  <c r="V1265" i="31"/>
  <c r="X1265" i="31" a="1"/>
  <c r="X1265" i="31"/>
  <c r="U1264" i="31" a="1"/>
  <c r="U1264" i="31"/>
  <c r="W1264" i="31" a="1"/>
  <c r="W1264" i="31"/>
  <c r="V1264" i="31" a="1"/>
  <c r="V1264" i="31"/>
  <c r="X1264" i="31" a="1"/>
  <c r="X1264" i="31"/>
  <c r="U1263" i="31" a="1"/>
  <c r="U1263" i="31"/>
  <c r="W1263" i="31" a="1"/>
  <c r="W1263" i="31"/>
  <c r="V1263" i="31" a="1"/>
  <c r="V1263" i="31"/>
  <c r="X1263" i="31" a="1"/>
  <c r="X1263" i="31"/>
  <c r="U1262" i="31" a="1"/>
  <c r="U1262" i="31"/>
  <c r="W1262" i="31" a="1"/>
  <c r="W1262" i="31"/>
  <c r="V1262" i="31" a="1"/>
  <c r="V1262" i="31"/>
  <c r="X1262" i="31" a="1"/>
  <c r="X1262" i="31"/>
  <c r="U1261" i="31" a="1"/>
  <c r="U1261" i="31"/>
  <c r="W1261" i="31" a="1"/>
  <c r="W1261" i="31"/>
  <c r="V1261" i="31" a="1"/>
  <c r="V1261" i="31"/>
  <c r="X1261" i="31" a="1"/>
  <c r="X1261" i="31"/>
  <c r="U1260" i="31" a="1"/>
  <c r="U1260" i="31"/>
  <c r="W1260" i="31" a="1"/>
  <c r="W1260" i="31"/>
  <c r="V1260" i="31" a="1"/>
  <c r="V1260" i="31"/>
  <c r="X1260" i="31" a="1"/>
  <c r="X1260" i="31"/>
  <c r="U1259" i="31" a="1"/>
  <c r="U1259" i="31"/>
  <c r="W1259" i="31" a="1"/>
  <c r="W1259" i="31"/>
  <c r="V1259" i="31" a="1"/>
  <c r="V1259" i="31"/>
  <c r="X1259" i="31" a="1"/>
  <c r="X1259" i="31"/>
  <c r="U1258" i="31" a="1"/>
  <c r="U1258" i="31"/>
  <c r="W1258" i="31" a="1"/>
  <c r="W1258" i="31"/>
  <c r="V1258" i="31" a="1"/>
  <c r="V1258" i="31"/>
  <c r="X1258" i="31" a="1"/>
  <c r="X1258" i="31"/>
  <c r="U1257" i="31" a="1"/>
  <c r="U1257" i="31"/>
  <c r="W1257" i="31" a="1"/>
  <c r="W1257" i="31"/>
  <c r="V1257" i="31" a="1"/>
  <c r="V1257" i="31"/>
  <c r="X1257" i="31" a="1"/>
  <c r="X1257" i="31"/>
  <c r="U1256" i="31" a="1"/>
  <c r="U1256" i="31"/>
  <c r="W1256" i="31" a="1"/>
  <c r="W1256" i="31"/>
  <c r="V1256" i="31" a="1"/>
  <c r="V1256" i="31"/>
  <c r="X1256" i="31" a="1"/>
  <c r="X1256" i="31"/>
  <c r="U1255" i="31" a="1"/>
  <c r="U1255" i="31"/>
  <c r="W1255" i="31" a="1"/>
  <c r="W1255" i="31"/>
  <c r="V1255" i="31" a="1"/>
  <c r="V1255" i="31"/>
  <c r="X1255" i="31" a="1"/>
  <c r="X1255" i="31"/>
  <c r="U1254" i="31" a="1"/>
  <c r="U1254" i="31"/>
  <c r="W1254" i="31" a="1"/>
  <c r="W1254" i="31"/>
  <c r="V1254" i="31" a="1"/>
  <c r="V1254" i="31"/>
  <c r="X1254" i="31" a="1"/>
  <c r="X1254" i="31"/>
  <c r="U1253" i="31" a="1"/>
  <c r="U1253" i="31"/>
  <c r="W1253" i="31" a="1"/>
  <c r="W1253" i="31"/>
  <c r="V1253" i="31" a="1"/>
  <c r="V1253" i="31"/>
  <c r="X1253" i="31" a="1"/>
  <c r="X1253" i="31"/>
  <c r="U1252" i="31" a="1"/>
  <c r="U1252" i="31"/>
  <c r="W1252" i="31" a="1"/>
  <c r="W1252" i="31"/>
  <c r="V1252" i="31" a="1"/>
  <c r="V1252" i="31"/>
  <c r="X1252" i="31" a="1"/>
  <c r="X1252" i="31"/>
  <c r="U1251" i="31" a="1"/>
  <c r="U1251" i="31"/>
  <c r="W1251" i="31" a="1"/>
  <c r="W1251" i="31"/>
  <c r="V1251" i="31" a="1"/>
  <c r="V1251" i="31"/>
  <c r="X1251" i="31" a="1"/>
  <c r="X1251" i="31"/>
  <c r="U1250" i="31" a="1"/>
  <c r="U1250" i="31"/>
  <c r="W1250" i="31" a="1"/>
  <c r="W1250" i="31"/>
  <c r="V1250" i="31" a="1"/>
  <c r="V1250" i="31"/>
  <c r="X1250" i="31" a="1"/>
  <c r="X1250" i="31"/>
  <c r="U1249" i="31" a="1"/>
  <c r="U1249" i="31"/>
  <c r="W1249" i="31" a="1"/>
  <c r="W1249" i="31"/>
  <c r="V1249" i="31" a="1"/>
  <c r="V1249" i="31"/>
  <c r="X1249" i="31" a="1"/>
  <c r="X1249" i="31"/>
  <c r="U1248" i="31" a="1"/>
  <c r="U1248" i="31"/>
  <c r="W1248" i="31" a="1"/>
  <c r="W1248" i="31"/>
  <c r="V1248" i="31" a="1"/>
  <c r="V1248" i="31"/>
  <c r="X1248" i="31" a="1"/>
  <c r="X1248" i="31"/>
  <c r="U1247" i="31" a="1"/>
  <c r="U1247" i="31"/>
  <c r="W1247" i="31" a="1"/>
  <c r="W1247" i="31"/>
  <c r="V1247" i="31" a="1"/>
  <c r="V1247" i="31"/>
  <c r="X1247" i="31" a="1"/>
  <c r="X1247" i="31"/>
  <c r="U1246" i="31" a="1"/>
  <c r="U1246" i="31"/>
  <c r="W1246" i="31" a="1"/>
  <c r="W1246" i="31"/>
  <c r="V1246" i="31" a="1"/>
  <c r="V1246" i="31"/>
  <c r="X1246" i="31" a="1"/>
  <c r="X1246" i="31"/>
  <c r="U1245" i="31" a="1"/>
  <c r="U1245" i="31"/>
  <c r="W1245" i="31" a="1"/>
  <c r="W1245" i="31"/>
  <c r="V1245" i="31" a="1"/>
  <c r="V1245" i="31"/>
  <c r="X1245" i="31" a="1"/>
  <c r="X1245" i="31"/>
  <c r="U1244" i="31" a="1"/>
  <c r="U1244" i="31"/>
  <c r="W1244" i="31" a="1"/>
  <c r="W1244" i="31"/>
  <c r="V1244" i="31" a="1"/>
  <c r="V1244" i="31"/>
  <c r="X1244" i="31" a="1"/>
  <c r="X1244" i="31"/>
  <c r="U1243" i="31" a="1"/>
  <c r="U1243" i="31"/>
  <c r="W1243" i="31" a="1"/>
  <c r="W1243" i="31"/>
  <c r="V1243" i="31" a="1"/>
  <c r="V1243" i="31"/>
  <c r="X1243" i="31" a="1"/>
  <c r="X1243" i="31"/>
  <c r="U1242" i="31" a="1"/>
  <c r="U1242" i="31"/>
  <c r="W1242" i="31" a="1"/>
  <c r="W1242" i="31"/>
  <c r="V1242" i="31" a="1"/>
  <c r="V1242" i="31"/>
  <c r="X1242" i="31" a="1"/>
  <c r="X1242" i="31"/>
  <c r="U1241" i="31" a="1"/>
  <c r="U1241" i="31"/>
  <c r="W1241" i="31" a="1"/>
  <c r="W1241" i="31"/>
  <c r="V1241" i="31" a="1"/>
  <c r="V1241" i="31"/>
  <c r="X1241" i="31" a="1"/>
  <c r="X1241" i="31"/>
  <c r="U1240" i="31" a="1"/>
  <c r="U1240" i="31"/>
  <c r="W1240" i="31" a="1"/>
  <c r="W1240" i="31"/>
  <c r="V1240" i="31" a="1"/>
  <c r="V1240" i="31"/>
  <c r="X1240" i="31" a="1"/>
  <c r="X1240" i="31"/>
  <c r="U1239" i="31" a="1"/>
  <c r="U1239" i="31"/>
  <c r="W1239" i="31" a="1"/>
  <c r="W1239" i="31"/>
  <c r="V1239" i="31" a="1"/>
  <c r="V1239" i="31"/>
  <c r="X1239" i="31" a="1"/>
  <c r="X1239" i="31"/>
  <c r="U1238" i="31" a="1"/>
  <c r="U1238" i="31"/>
  <c r="W1238" i="31" a="1"/>
  <c r="W1238" i="31"/>
  <c r="V1238" i="31" a="1"/>
  <c r="V1238" i="31"/>
  <c r="X1238" i="31" a="1"/>
  <c r="X1238" i="31"/>
  <c r="U1237" i="31" a="1"/>
  <c r="U1237" i="31"/>
  <c r="W1237" i="31" a="1"/>
  <c r="W1237" i="31"/>
  <c r="V1237" i="31" a="1"/>
  <c r="V1237" i="31"/>
  <c r="X1237" i="31" a="1"/>
  <c r="X1237" i="31"/>
  <c r="U1236" i="31" a="1"/>
  <c r="U1236" i="31"/>
  <c r="W1236" i="31" a="1"/>
  <c r="W1236" i="31"/>
  <c r="V1236" i="31" a="1"/>
  <c r="V1236" i="31"/>
  <c r="X1236" i="31" a="1"/>
  <c r="X1236" i="31"/>
  <c r="U1235" i="31" a="1"/>
  <c r="U1235" i="31"/>
  <c r="W1235" i="31" a="1"/>
  <c r="W1235" i="31"/>
  <c r="V1235" i="31" a="1"/>
  <c r="V1235" i="31"/>
  <c r="X1235" i="31" a="1"/>
  <c r="X1235" i="31"/>
  <c r="U1234" i="31" a="1"/>
  <c r="U1234" i="31"/>
  <c r="W1234" i="31" a="1"/>
  <c r="W1234" i="31"/>
  <c r="V1234" i="31" a="1"/>
  <c r="V1234" i="31"/>
  <c r="X1234" i="31" a="1"/>
  <c r="X1234" i="31"/>
  <c r="U1233" i="31" a="1"/>
  <c r="U1233" i="31"/>
  <c r="W1233" i="31" a="1"/>
  <c r="W1233" i="31"/>
  <c r="V1233" i="31" a="1"/>
  <c r="V1233" i="31"/>
  <c r="X1233" i="31" a="1"/>
  <c r="X1233" i="31"/>
  <c r="U1232" i="31" a="1"/>
  <c r="U1232" i="31"/>
  <c r="W1232" i="31" a="1"/>
  <c r="W1232" i="31"/>
  <c r="V1232" i="31" a="1"/>
  <c r="V1232" i="31"/>
  <c r="X1232" i="31" a="1"/>
  <c r="X1232" i="31"/>
  <c r="U1231" i="31" a="1"/>
  <c r="U1231" i="31"/>
  <c r="W1231" i="31" a="1"/>
  <c r="W1231" i="31"/>
  <c r="V1231" i="31" a="1"/>
  <c r="V1231" i="31"/>
  <c r="X1231" i="31" a="1"/>
  <c r="X1231" i="31"/>
  <c r="U1230" i="31" a="1"/>
  <c r="U1230" i="31"/>
  <c r="W1230" i="31" a="1"/>
  <c r="W1230" i="31"/>
  <c r="V1230" i="31" a="1"/>
  <c r="V1230" i="31"/>
  <c r="X1230" i="31" a="1"/>
  <c r="X1230" i="31"/>
  <c r="U1229" i="31" a="1"/>
  <c r="U1229" i="31"/>
  <c r="W1229" i="31" a="1"/>
  <c r="W1229" i="31"/>
  <c r="V1229" i="31" a="1"/>
  <c r="V1229" i="31"/>
  <c r="X1229" i="31" a="1"/>
  <c r="X1229" i="31"/>
  <c r="U1228" i="31" a="1"/>
  <c r="U1228" i="31"/>
  <c r="W1228" i="31" a="1"/>
  <c r="W1228" i="31"/>
  <c r="V1228" i="31" a="1"/>
  <c r="V1228" i="31"/>
  <c r="X1228" i="31" a="1"/>
  <c r="X1228" i="31"/>
  <c r="U1227" i="31" a="1"/>
  <c r="U1227" i="31"/>
  <c r="W1227" i="31" a="1"/>
  <c r="W1227" i="31"/>
  <c r="V1227" i="31" a="1"/>
  <c r="V1227" i="31"/>
  <c r="X1227" i="31" a="1"/>
  <c r="X1227" i="31"/>
  <c r="U1226" i="31" a="1"/>
  <c r="U1226" i="31"/>
  <c r="W1226" i="31" a="1"/>
  <c r="W1226" i="31"/>
  <c r="V1226" i="31" a="1"/>
  <c r="V1226" i="31"/>
  <c r="X1226" i="31" a="1"/>
  <c r="X1226" i="31"/>
  <c r="U1225" i="31" a="1"/>
  <c r="U1225" i="31"/>
  <c r="W1225" i="31" a="1"/>
  <c r="W1225" i="31"/>
  <c r="V1225" i="31" a="1"/>
  <c r="V1225" i="31"/>
  <c r="X1225" i="31" a="1"/>
  <c r="X1225" i="31"/>
  <c r="U1224" i="31" a="1"/>
  <c r="U1224" i="31"/>
  <c r="W1224" i="31" a="1"/>
  <c r="W1224" i="31"/>
  <c r="V1224" i="31" a="1"/>
  <c r="V1224" i="31"/>
  <c r="X1224" i="31" a="1"/>
  <c r="X1224" i="31"/>
  <c r="U1223" i="31" a="1"/>
  <c r="U1223" i="31"/>
  <c r="W1223" i="31" a="1"/>
  <c r="W1223" i="31"/>
  <c r="V1223" i="31" a="1"/>
  <c r="V1223" i="31"/>
  <c r="X1223" i="31" a="1"/>
  <c r="X1223" i="31"/>
  <c r="U1222" i="31" a="1"/>
  <c r="U1222" i="31"/>
  <c r="W1222" i="31" a="1"/>
  <c r="W1222" i="31"/>
  <c r="V1222" i="31" a="1"/>
  <c r="V1222" i="31"/>
  <c r="X1222" i="31" a="1"/>
  <c r="X1222" i="31"/>
  <c r="U1221" i="31" a="1"/>
  <c r="U1221" i="31"/>
  <c r="W1221" i="31" a="1"/>
  <c r="W1221" i="31"/>
  <c r="V1221" i="31" a="1"/>
  <c r="V1221" i="31"/>
  <c r="X1221" i="31" a="1"/>
  <c r="X1221" i="31"/>
  <c r="U1220" i="31" a="1"/>
  <c r="U1220" i="31"/>
  <c r="W1220" i="31" a="1"/>
  <c r="W1220" i="31"/>
  <c r="V1220" i="31" a="1"/>
  <c r="V1220" i="31"/>
  <c r="X1220" i="31" a="1"/>
  <c r="X1220" i="31"/>
  <c r="U1219" i="31" a="1"/>
  <c r="U1219" i="31"/>
  <c r="W1219" i="31" a="1"/>
  <c r="W1219" i="31"/>
  <c r="V1219" i="31" a="1"/>
  <c r="V1219" i="31"/>
  <c r="X1219" i="31" a="1"/>
  <c r="X1219" i="31"/>
  <c r="U1218" i="31" a="1"/>
  <c r="U1218" i="31"/>
  <c r="W1218" i="31" a="1"/>
  <c r="W1218" i="31"/>
  <c r="V1218" i="31" a="1"/>
  <c r="V1218" i="31"/>
  <c r="X1218" i="31" a="1"/>
  <c r="X1218" i="31"/>
  <c r="U1217" i="31" a="1"/>
  <c r="U1217" i="31"/>
  <c r="W1217" i="31" a="1"/>
  <c r="W1217" i="31"/>
  <c r="V1217" i="31" a="1"/>
  <c r="V1217" i="31"/>
  <c r="X1217" i="31" a="1"/>
  <c r="X1217" i="31"/>
  <c r="U1216" i="31" a="1"/>
  <c r="U1216" i="31"/>
  <c r="W1216" i="31" a="1"/>
  <c r="W1216" i="31"/>
  <c r="V1216" i="31" a="1"/>
  <c r="V1216" i="31"/>
  <c r="X1216" i="31" a="1"/>
  <c r="X1216" i="31"/>
  <c r="U1215" i="31" a="1"/>
  <c r="U1215" i="31"/>
  <c r="W1215" i="31" a="1"/>
  <c r="W1215" i="31"/>
  <c r="V1215" i="31" a="1"/>
  <c r="V1215" i="31"/>
  <c r="X1215" i="31" a="1"/>
  <c r="X1215" i="31"/>
  <c r="U1214" i="31" a="1"/>
  <c r="U1214" i="31"/>
  <c r="W1214" i="31" a="1"/>
  <c r="W1214" i="31"/>
  <c r="V1214" i="31" a="1"/>
  <c r="V1214" i="31"/>
  <c r="X1214" i="31" a="1"/>
  <c r="X1214" i="31"/>
  <c r="U1213" i="31" a="1"/>
  <c r="U1213" i="31"/>
  <c r="W1213" i="31" a="1"/>
  <c r="W1213" i="31"/>
  <c r="V1213" i="31" a="1"/>
  <c r="V1213" i="31"/>
  <c r="X1213" i="31" a="1"/>
  <c r="X1213" i="31"/>
  <c r="U1212" i="31" a="1"/>
  <c r="U1212" i="31"/>
  <c r="W1212" i="31" a="1"/>
  <c r="W1212" i="31"/>
  <c r="V1212" i="31" a="1"/>
  <c r="V1212" i="31"/>
  <c r="X1212" i="31" a="1"/>
  <c r="X1212" i="31"/>
  <c r="U1211" i="31" a="1"/>
  <c r="U1211" i="31"/>
  <c r="W1211" i="31" a="1"/>
  <c r="W1211" i="31"/>
  <c r="V1211" i="31" a="1"/>
  <c r="V1211" i="31"/>
  <c r="X1211" i="31" a="1"/>
  <c r="X1211" i="31"/>
  <c r="U1210" i="31" a="1"/>
  <c r="U1210" i="31"/>
  <c r="W1210" i="31" a="1"/>
  <c r="W1210" i="31"/>
  <c r="V1210" i="31" a="1"/>
  <c r="V1210" i="31"/>
  <c r="X1210" i="31" a="1"/>
  <c r="X1210" i="31"/>
  <c r="U1209" i="31" a="1"/>
  <c r="U1209" i="31"/>
  <c r="W1209" i="31" a="1"/>
  <c r="W1209" i="31"/>
  <c r="V1209" i="31" a="1"/>
  <c r="V1209" i="31"/>
  <c r="X1209" i="31" a="1"/>
  <c r="X1209" i="31"/>
  <c r="U1208" i="31" a="1"/>
  <c r="U1208" i="31"/>
  <c r="W1208" i="31" a="1"/>
  <c r="W1208" i="31"/>
  <c r="V1208" i="31" a="1"/>
  <c r="V1208" i="31"/>
  <c r="X1208" i="31" a="1"/>
  <c r="X1208" i="31"/>
  <c r="U1207" i="31" a="1"/>
  <c r="U1207" i="31"/>
  <c r="W1207" i="31" a="1"/>
  <c r="W1207" i="31"/>
  <c r="V1207" i="31" a="1"/>
  <c r="V1207" i="31"/>
  <c r="X1207" i="31" a="1"/>
  <c r="X1207" i="31"/>
  <c r="U1206" i="31" a="1"/>
  <c r="U1206" i="31"/>
  <c r="W1206" i="31" a="1"/>
  <c r="W1206" i="31"/>
  <c r="V1206" i="31" a="1"/>
  <c r="V1206" i="31"/>
  <c r="X1206" i="31" a="1"/>
  <c r="X1206" i="31"/>
  <c r="U1205" i="31" a="1"/>
  <c r="U1205" i="31"/>
  <c r="W1205" i="31" a="1"/>
  <c r="W1205" i="31"/>
  <c r="V1205" i="31" a="1"/>
  <c r="V1205" i="31"/>
  <c r="X1205" i="31" a="1"/>
  <c r="X1205" i="31"/>
  <c r="U1204" i="31" a="1"/>
  <c r="U1204" i="31"/>
  <c r="W1204" i="31" a="1"/>
  <c r="W1204" i="31"/>
  <c r="V1204" i="31" a="1"/>
  <c r="V1204" i="31"/>
  <c r="X1204" i="31" a="1"/>
  <c r="X1204" i="31"/>
  <c r="U1203" i="31" a="1"/>
  <c r="U1203" i="31"/>
  <c r="W1203" i="31" a="1"/>
  <c r="W1203" i="31"/>
  <c r="V1203" i="31" a="1"/>
  <c r="V1203" i="31"/>
  <c r="X1203" i="31" a="1"/>
  <c r="X1203" i="31"/>
  <c r="U1202" i="31" a="1"/>
  <c r="U1202" i="31"/>
  <c r="W1202" i="31" a="1"/>
  <c r="W1202" i="31"/>
  <c r="V1202" i="31" a="1"/>
  <c r="V1202" i="31"/>
  <c r="X1202" i="31" a="1"/>
  <c r="X1202" i="31"/>
  <c r="U1201" i="31" a="1"/>
  <c r="U1201" i="31"/>
  <c r="W1201" i="31" a="1"/>
  <c r="W1201" i="31"/>
  <c r="V1201" i="31" a="1"/>
  <c r="V1201" i="31"/>
  <c r="X1201" i="31" a="1"/>
  <c r="X1201" i="31"/>
  <c r="U1200" i="31" a="1"/>
  <c r="U1200" i="31"/>
  <c r="W1200" i="31" a="1"/>
  <c r="W1200" i="31"/>
  <c r="V1200" i="31" a="1"/>
  <c r="V1200" i="31"/>
  <c r="X1200" i="31" a="1"/>
  <c r="X1200" i="31"/>
  <c r="U1199" i="31" a="1"/>
  <c r="U1199" i="31"/>
  <c r="W1199" i="31" a="1"/>
  <c r="W1199" i="31"/>
  <c r="V1199" i="31" a="1"/>
  <c r="V1199" i="31"/>
  <c r="X1199" i="31" a="1"/>
  <c r="X1199" i="31"/>
  <c r="U1198" i="31" a="1"/>
  <c r="U1198" i="31"/>
  <c r="W1198" i="31" a="1"/>
  <c r="W1198" i="31"/>
  <c r="V1198" i="31" a="1"/>
  <c r="V1198" i="31"/>
  <c r="X1198" i="31" a="1"/>
  <c r="X1198" i="31"/>
  <c r="U1197" i="31" a="1"/>
  <c r="U1197" i="31"/>
  <c r="W1197" i="31" a="1"/>
  <c r="W1197" i="31"/>
  <c r="V1197" i="31" a="1"/>
  <c r="V1197" i="31"/>
  <c r="X1197" i="31" a="1"/>
  <c r="X1197" i="31"/>
  <c r="U1196" i="31" a="1"/>
  <c r="U1196" i="31"/>
  <c r="W1196" i="31" a="1"/>
  <c r="W1196" i="31"/>
  <c r="V1196" i="31" a="1"/>
  <c r="V1196" i="31"/>
  <c r="X1196" i="31" a="1"/>
  <c r="X1196" i="31"/>
  <c r="U1195" i="31" a="1"/>
  <c r="U1195" i="31"/>
  <c r="W1195" i="31" a="1"/>
  <c r="W1195" i="31"/>
  <c r="V1195" i="31" a="1"/>
  <c r="V1195" i="31"/>
  <c r="X1195" i="31" a="1"/>
  <c r="X1195" i="31"/>
  <c r="U1194" i="31" a="1"/>
  <c r="U1194" i="31"/>
  <c r="W1194" i="31" a="1"/>
  <c r="W1194" i="31"/>
  <c r="V1194" i="31" a="1"/>
  <c r="V1194" i="31"/>
  <c r="X1194" i="31" a="1"/>
  <c r="X1194" i="31"/>
  <c r="U1193" i="31" a="1"/>
  <c r="U1193" i="31"/>
  <c r="W1193" i="31" a="1"/>
  <c r="W1193" i="31"/>
  <c r="V1193" i="31" a="1"/>
  <c r="V1193" i="31"/>
  <c r="X1193" i="31" a="1"/>
  <c r="X1193" i="31"/>
  <c r="U1192" i="31" a="1"/>
  <c r="U1192" i="31"/>
  <c r="W1192" i="31" a="1"/>
  <c r="W1192" i="31"/>
  <c r="V1192" i="31" a="1"/>
  <c r="V1192" i="31"/>
  <c r="X1192" i="31" a="1"/>
  <c r="X1192" i="31"/>
  <c r="U1191" i="31" a="1"/>
  <c r="U1191" i="31"/>
  <c r="W1191" i="31" a="1"/>
  <c r="W1191" i="31"/>
  <c r="V1191" i="31" a="1"/>
  <c r="V1191" i="31"/>
  <c r="X1191" i="31" a="1"/>
  <c r="X1191" i="31"/>
  <c r="U1190" i="31" a="1"/>
  <c r="U1190" i="31"/>
  <c r="W1190" i="31" a="1"/>
  <c r="W1190" i="31"/>
  <c r="V1190" i="31" a="1"/>
  <c r="V1190" i="31"/>
  <c r="X1190" i="31" a="1"/>
  <c r="X1190" i="31"/>
  <c r="U1189" i="31" a="1"/>
  <c r="U1189" i="31"/>
  <c r="W1189" i="31" a="1"/>
  <c r="W1189" i="31"/>
  <c r="V1189" i="31" a="1"/>
  <c r="V1189" i="31"/>
  <c r="X1189" i="31" a="1"/>
  <c r="X1189" i="31"/>
  <c r="U1188" i="31" a="1"/>
  <c r="U1188" i="31"/>
  <c r="W1188" i="31" a="1"/>
  <c r="W1188" i="31"/>
  <c r="V1188" i="31" a="1"/>
  <c r="V1188" i="31"/>
  <c r="X1188" i="31" a="1"/>
  <c r="X1188" i="31"/>
  <c r="U1187" i="31" a="1"/>
  <c r="U1187" i="31"/>
  <c r="W1187" i="31" a="1"/>
  <c r="W1187" i="31"/>
  <c r="V1187" i="31" a="1"/>
  <c r="V1187" i="31"/>
  <c r="X1187" i="31" a="1"/>
  <c r="X1187" i="31"/>
  <c r="U1186" i="31" a="1"/>
  <c r="U1186" i="31"/>
  <c r="W1186" i="31" a="1"/>
  <c r="W1186" i="31"/>
  <c r="V1186" i="31" a="1"/>
  <c r="V1186" i="31"/>
  <c r="X1186" i="31" a="1"/>
  <c r="X1186" i="31"/>
  <c r="U1185" i="31" a="1"/>
  <c r="U1185" i="31"/>
  <c r="W1185" i="31" a="1"/>
  <c r="W1185" i="31"/>
  <c r="V1185" i="31" a="1"/>
  <c r="V1185" i="31"/>
  <c r="X1185" i="31" a="1"/>
  <c r="X1185" i="31"/>
  <c r="U1184" i="31" a="1"/>
  <c r="U1184" i="31"/>
  <c r="W1184" i="31" a="1"/>
  <c r="W1184" i="31"/>
  <c r="V1184" i="31" a="1"/>
  <c r="V1184" i="31"/>
  <c r="X1184" i="31" a="1"/>
  <c r="X1184" i="31"/>
  <c r="U1183" i="31" a="1"/>
  <c r="U1183" i="31"/>
  <c r="W1183" i="31" a="1"/>
  <c r="W1183" i="31"/>
  <c r="V1183" i="31" a="1"/>
  <c r="V1183" i="31"/>
  <c r="X1183" i="31" a="1"/>
  <c r="X1183" i="31"/>
  <c r="U1182" i="31" a="1"/>
  <c r="U1182" i="31"/>
  <c r="W1182" i="31" a="1"/>
  <c r="W1182" i="31"/>
  <c r="V1182" i="31" a="1"/>
  <c r="V1182" i="31"/>
  <c r="X1182" i="31" a="1"/>
  <c r="X1182" i="31"/>
  <c r="U1181" i="31" a="1"/>
  <c r="U1181" i="31"/>
  <c r="W1181" i="31" a="1"/>
  <c r="W1181" i="31"/>
  <c r="V1181" i="31" a="1"/>
  <c r="V1181" i="31"/>
  <c r="X1181" i="31" a="1"/>
  <c r="X1181" i="31"/>
  <c r="U1180" i="31" a="1"/>
  <c r="U1180" i="31"/>
  <c r="W1180" i="31" a="1"/>
  <c r="W1180" i="31"/>
  <c r="V1180" i="31" a="1"/>
  <c r="V1180" i="31"/>
  <c r="X1180" i="31" a="1"/>
  <c r="X1180" i="31"/>
  <c r="U1179" i="31" a="1"/>
  <c r="U1179" i="31"/>
  <c r="W1179" i="31" a="1"/>
  <c r="W1179" i="31"/>
  <c r="V1179" i="31" a="1"/>
  <c r="V1179" i="31"/>
  <c r="X1179" i="31" a="1"/>
  <c r="X1179" i="31"/>
  <c r="U1178" i="31" a="1"/>
  <c r="U1178" i="31"/>
  <c r="W1178" i="31" a="1"/>
  <c r="W1178" i="31"/>
  <c r="V1178" i="31" a="1"/>
  <c r="V1178" i="31"/>
  <c r="X1178" i="31" a="1"/>
  <c r="X1178" i="31"/>
  <c r="U1177" i="31" a="1"/>
  <c r="U1177" i="31"/>
  <c r="W1177" i="31" a="1"/>
  <c r="W1177" i="31"/>
  <c r="V1177" i="31" a="1"/>
  <c r="V1177" i="31"/>
  <c r="X1177" i="31" a="1"/>
  <c r="X1177" i="31"/>
  <c r="U1176" i="31" a="1"/>
  <c r="U1176" i="31"/>
  <c r="W1176" i="31" a="1"/>
  <c r="W1176" i="31"/>
  <c r="V1176" i="31" a="1"/>
  <c r="V1176" i="31"/>
  <c r="X1176" i="31" a="1"/>
  <c r="X1176" i="31"/>
  <c r="U1175" i="31" a="1"/>
  <c r="U1175" i="31"/>
  <c r="W1175" i="31" a="1"/>
  <c r="W1175" i="31"/>
  <c r="V1175" i="31" a="1"/>
  <c r="V1175" i="31"/>
  <c r="X1175" i="31" a="1"/>
  <c r="X1175" i="31"/>
  <c r="U1174" i="31" a="1"/>
  <c r="U1174" i="31"/>
  <c r="W1174" i="31" a="1"/>
  <c r="W1174" i="31"/>
  <c r="V1174" i="31" a="1"/>
  <c r="V1174" i="31"/>
  <c r="X1174" i="31" a="1"/>
  <c r="X1174" i="31"/>
  <c r="U1173" i="31" a="1"/>
  <c r="U1173" i="31"/>
  <c r="W1173" i="31" a="1"/>
  <c r="W1173" i="31"/>
  <c r="V1173" i="31" a="1"/>
  <c r="V1173" i="31"/>
  <c r="X1173" i="31" a="1"/>
  <c r="X1173" i="31"/>
  <c r="U1172" i="31" a="1"/>
  <c r="U1172" i="31"/>
  <c r="W1172" i="31" a="1"/>
  <c r="W1172" i="31"/>
  <c r="V1172" i="31" a="1"/>
  <c r="V1172" i="31"/>
  <c r="X1172" i="31" a="1"/>
  <c r="X1172" i="31"/>
  <c r="U1171" i="31" a="1"/>
  <c r="U1171" i="31"/>
  <c r="W1171" i="31" a="1"/>
  <c r="W1171" i="31"/>
  <c r="V1171" i="31" a="1"/>
  <c r="V1171" i="31"/>
  <c r="X1171" i="31" a="1"/>
  <c r="X1171" i="31"/>
  <c r="U1170" i="31" a="1"/>
  <c r="U1170" i="31"/>
  <c r="W1170" i="31" a="1"/>
  <c r="W1170" i="31"/>
  <c r="V1170" i="31" a="1"/>
  <c r="V1170" i="31"/>
  <c r="X1170" i="31" a="1"/>
  <c r="X1170" i="31"/>
  <c r="U1169" i="31" a="1"/>
  <c r="U1169" i="31"/>
  <c r="W1169" i="31" a="1"/>
  <c r="W1169" i="31"/>
  <c r="V1169" i="31" a="1"/>
  <c r="V1169" i="31"/>
  <c r="X1169" i="31" a="1"/>
  <c r="X1169" i="31"/>
  <c r="U1168" i="31" a="1"/>
  <c r="U1168" i="31"/>
  <c r="W1168" i="31" a="1"/>
  <c r="W1168" i="31"/>
  <c r="V1168" i="31" a="1"/>
  <c r="V1168" i="31"/>
  <c r="X1168" i="31" a="1"/>
  <c r="X1168" i="31"/>
  <c r="U1167" i="31" a="1"/>
  <c r="U1167" i="31"/>
  <c r="W1167" i="31" a="1"/>
  <c r="W1167" i="31"/>
  <c r="V1167" i="31" a="1"/>
  <c r="V1167" i="31"/>
  <c r="X1167" i="31" a="1"/>
  <c r="X1167" i="31"/>
  <c r="U1166" i="31" a="1"/>
  <c r="U1166" i="31"/>
  <c r="W1166" i="31" a="1"/>
  <c r="W1166" i="31"/>
  <c r="V1166" i="31" a="1"/>
  <c r="V1166" i="31"/>
  <c r="X1166" i="31" a="1"/>
  <c r="X1166" i="31"/>
  <c r="U1165" i="31" a="1"/>
  <c r="U1165" i="31"/>
  <c r="W1165" i="31" a="1"/>
  <c r="W1165" i="31"/>
  <c r="V1165" i="31" a="1"/>
  <c r="V1165" i="31"/>
  <c r="X1165" i="31" a="1"/>
  <c r="X1165" i="31"/>
  <c r="U1164" i="31" a="1"/>
  <c r="U1164" i="31"/>
  <c r="W1164" i="31" a="1"/>
  <c r="W1164" i="31"/>
  <c r="V1164" i="31" a="1"/>
  <c r="V1164" i="31"/>
  <c r="X1164" i="31" a="1"/>
  <c r="X1164" i="31"/>
  <c r="U1163" i="31" a="1"/>
  <c r="U1163" i="31"/>
  <c r="W1163" i="31" a="1"/>
  <c r="W1163" i="31"/>
  <c r="V1163" i="31" a="1"/>
  <c r="V1163" i="31"/>
  <c r="X1163" i="31" a="1"/>
  <c r="X1163" i="31"/>
  <c r="U1162" i="31" a="1"/>
  <c r="U1162" i="31"/>
  <c r="W1162" i="31" a="1"/>
  <c r="W1162" i="31"/>
  <c r="V1162" i="31" a="1"/>
  <c r="V1162" i="31"/>
  <c r="X1162" i="31" a="1"/>
  <c r="X1162" i="31"/>
  <c r="U1161" i="31" a="1"/>
  <c r="U1161" i="31"/>
  <c r="W1161" i="31" a="1"/>
  <c r="W1161" i="31"/>
  <c r="V1161" i="31" a="1"/>
  <c r="V1161" i="31"/>
  <c r="X1161" i="31" a="1"/>
  <c r="X1161" i="31"/>
  <c r="U1160" i="31" a="1"/>
  <c r="U1160" i="31"/>
  <c r="W1160" i="31" a="1"/>
  <c r="W1160" i="31"/>
  <c r="V1160" i="31" a="1"/>
  <c r="V1160" i="31"/>
  <c r="X1160" i="31" a="1"/>
  <c r="X1160" i="31"/>
  <c r="U1159" i="31" a="1"/>
  <c r="U1159" i="31"/>
  <c r="W1159" i="31" a="1"/>
  <c r="W1159" i="31"/>
  <c r="V1159" i="31" a="1"/>
  <c r="V1159" i="31"/>
  <c r="X1159" i="31" a="1"/>
  <c r="X1159" i="31"/>
  <c r="U1158" i="31" a="1"/>
  <c r="U1158" i="31"/>
  <c r="W1158" i="31" a="1"/>
  <c r="W1158" i="31"/>
  <c r="V1158" i="31" a="1"/>
  <c r="V1158" i="31"/>
  <c r="X1158" i="31" a="1"/>
  <c r="X1158" i="31"/>
  <c r="U1157" i="31" a="1"/>
  <c r="U1157" i="31"/>
  <c r="W1157" i="31" a="1"/>
  <c r="W1157" i="31"/>
  <c r="V1157" i="31" a="1"/>
  <c r="V1157" i="31"/>
  <c r="X1157" i="31" a="1"/>
  <c r="X1157" i="31"/>
  <c r="U1156" i="31" a="1"/>
  <c r="U1156" i="31"/>
  <c r="W1156" i="31" a="1"/>
  <c r="W1156" i="31"/>
  <c r="V1156" i="31" a="1"/>
  <c r="V1156" i="31"/>
  <c r="X1156" i="31" a="1"/>
  <c r="X1156" i="31"/>
  <c r="U1155" i="31" a="1"/>
  <c r="U1155" i="31"/>
  <c r="W1155" i="31" a="1"/>
  <c r="W1155" i="31"/>
  <c r="V1155" i="31" a="1"/>
  <c r="V1155" i="31"/>
  <c r="X1155" i="31" a="1"/>
  <c r="X1155" i="31"/>
  <c r="U1154" i="31" a="1"/>
  <c r="U1154" i="31"/>
  <c r="W1154" i="31" a="1"/>
  <c r="W1154" i="31"/>
  <c r="V1154" i="31" a="1"/>
  <c r="V1154" i="31"/>
  <c r="X1154" i="31" a="1"/>
  <c r="X1154" i="31"/>
  <c r="U1153" i="31" a="1"/>
  <c r="U1153" i="31"/>
  <c r="W1153" i="31" a="1"/>
  <c r="W1153" i="31"/>
  <c r="V1153" i="31" a="1"/>
  <c r="V1153" i="31"/>
  <c r="X1153" i="31" a="1"/>
  <c r="X1153" i="31"/>
  <c r="U1152" i="31" a="1"/>
  <c r="U1152" i="31"/>
  <c r="W1152" i="31" a="1"/>
  <c r="W1152" i="31"/>
  <c r="V1152" i="31" a="1"/>
  <c r="V1152" i="31"/>
  <c r="X1152" i="31" a="1"/>
  <c r="X1152" i="31"/>
  <c r="U1151" i="31" a="1"/>
  <c r="U1151" i="31"/>
  <c r="W1151" i="31" a="1"/>
  <c r="W1151" i="31"/>
  <c r="V1151" i="31" a="1"/>
  <c r="V1151" i="31"/>
  <c r="X1151" i="31" a="1"/>
  <c r="X1151" i="31"/>
  <c r="U1150" i="31" a="1"/>
  <c r="U1150" i="31"/>
  <c r="W1150" i="31" a="1"/>
  <c r="W1150" i="31"/>
  <c r="V1150" i="31" a="1"/>
  <c r="V1150" i="31"/>
  <c r="X1150" i="31" a="1"/>
  <c r="X1150" i="31"/>
  <c r="U1149" i="31" a="1"/>
  <c r="U1149" i="31"/>
  <c r="W1149" i="31" a="1"/>
  <c r="W1149" i="31"/>
  <c r="V1149" i="31" a="1"/>
  <c r="V1149" i="31"/>
  <c r="X1149" i="31" a="1"/>
  <c r="X1149" i="31"/>
  <c r="U1148" i="31" a="1"/>
  <c r="U1148" i="31"/>
  <c r="W1148" i="31" a="1"/>
  <c r="W1148" i="31"/>
  <c r="V1148" i="31" a="1"/>
  <c r="V1148" i="31"/>
  <c r="X1148" i="31" a="1"/>
  <c r="X1148" i="31"/>
  <c r="U1147" i="31" a="1"/>
  <c r="U1147" i="31"/>
  <c r="W1147" i="31" a="1"/>
  <c r="W1147" i="31"/>
  <c r="V1147" i="31" a="1"/>
  <c r="V1147" i="31"/>
  <c r="X1147" i="31" a="1"/>
  <c r="X1147" i="31"/>
  <c r="U1146" i="31" a="1"/>
  <c r="U1146" i="31"/>
  <c r="W1146" i="31" a="1"/>
  <c r="W1146" i="31"/>
  <c r="V1146" i="31" a="1"/>
  <c r="V1146" i="31"/>
  <c r="X1146" i="31" a="1"/>
  <c r="X1146" i="31"/>
  <c r="U1145" i="31" a="1"/>
  <c r="U1145" i="31"/>
  <c r="W1145" i="31" a="1"/>
  <c r="W1145" i="31"/>
  <c r="V1145" i="31" a="1"/>
  <c r="V1145" i="31"/>
  <c r="X1145" i="31" a="1"/>
  <c r="X1145" i="31"/>
  <c r="U1144" i="31" a="1"/>
  <c r="U1144" i="31"/>
  <c r="W1144" i="31" a="1"/>
  <c r="W1144" i="31"/>
  <c r="V1144" i="31" a="1"/>
  <c r="V1144" i="31"/>
  <c r="X1144" i="31" a="1"/>
  <c r="X1144" i="31"/>
  <c r="U1143" i="31" a="1"/>
  <c r="U1143" i="31"/>
  <c r="W1143" i="31" a="1"/>
  <c r="W1143" i="31"/>
  <c r="V1143" i="31" a="1"/>
  <c r="V1143" i="31"/>
  <c r="X1143" i="31" a="1"/>
  <c r="X1143" i="31"/>
  <c r="U1142" i="31" a="1"/>
  <c r="U1142" i="31"/>
  <c r="W1142" i="31" a="1"/>
  <c r="W1142" i="31"/>
  <c r="V1142" i="31" a="1"/>
  <c r="V1142" i="31"/>
  <c r="X1142" i="31" a="1"/>
  <c r="X1142" i="31"/>
  <c r="U1141" i="31" a="1"/>
  <c r="U1141" i="31"/>
  <c r="W1141" i="31" a="1"/>
  <c r="W1141" i="31"/>
  <c r="V1141" i="31" a="1"/>
  <c r="V1141" i="31"/>
  <c r="X1141" i="31" a="1"/>
  <c r="X1141" i="31"/>
  <c r="U1140" i="31" a="1"/>
  <c r="U1140" i="31"/>
  <c r="W1140" i="31" a="1"/>
  <c r="W1140" i="31"/>
  <c r="V1140" i="31" a="1"/>
  <c r="V1140" i="31"/>
  <c r="X1140" i="31" a="1"/>
  <c r="X1140" i="31"/>
  <c r="U1139" i="31" a="1"/>
  <c r="U1139" i="31"/>
  <c r="W1139" i="31" a="1"/>
  <c r="W1139" i="31"/>
  <c r="V1139" i="31" a="1"/>
  <c r="V1139" i="31"/>
  <c r="X1139" i="31" a="1"/>
  <c r="X1139" i="31"/>
  <c r="U1138" i="31" a="1"/>
  <c r="U1138" i="31"/>
  <c r="W1138" i="31" a="1"/>
  <c r="W1138" i="31"/>
  <c r="V1138" i="31" a="1"/>
  <c r="V1138" i="31"/>
  <c r="X1138" i="31" a="1"/>
  <c r="X1138" i="31"/>
  <c r="U1137" i="31" a="1"/>
  <c r="U1137" i="31"/>
  <c r="W1137" i="31" a="1"/>
  <c r="W1137" i="31"/>
  <c r="V1137" i="31" a="1"/>
  <c r="V1137" i="31"/>
  <c r="X1137" i="31" a="1"/>
  <c r="X1137" i="31"/>
  <c r="U1136" i="31" a="1"/>
  <c r="U1136" i="31"/>
  <c r="W1136" i="31" a="1"/>
  <c r="W1136" i="31"/>
  <c r="V1136" i="31" a="1"/>
  <c r="V1136" i="31"/>
  <c r="X1136" i="31" a="1"/>
  <c r="X1136" i="31"/>
  <c r="U1135" i="31" a="1"/>
  <c r="U1135" i="31"/>
  <c r="W1135" i="31" a="1"/>
  <c r="W1135" i="31"/>
  <c r="V1135" i="31" a="1"/>
  <c r="V1135" i="31"/>
  <c r="X1135" i="31" a="1"/>
  <c r="X1135" i="31"/>
  <c r="U1134" i="31" a="1"/>
  <c r="U1134" i="31"/>
  <c r="W1134" i="31" a="1"/>
  <c r="W1134" i="31"/>
  <c r="V1134" i="31" a="1"/>
  <c r="V1134" i="31"/>
  <c r="X1134" i="31" a="1"/>
  <c r="X1134" i="31"/>
  <c r="U1133" i="31" a="1"/>
  <c r="U1133" i="31"/>
  <c r="W1133" i="31" a="1"/>
  <c r="W1133" i="31"/>
  <c r="V1133" i="31" a="1"/>
  <c r="V1133" i="31"/>
  <c r="X1133" i="31" a="1"/>
  <c r="X1133" i="31"/>
  <c r="U1132" i="31" a="1"/>
  <c r="U1132" i="31"/>
  <c r="W1132" i="31" a="1"/>
  <c r="W1132" i="31"/>
  <c r="V1132" i="31" a="1"/>
  <c r="V1132" i="31"/>
  <c r="X1132" i="31" a="1"/>
  <c r="X1132" i="31"/>
  <c r="U1131" i="31" a="1"/>
  <c r="U1131" i="31"/>
  <c r="W1131" i="31" a="1"/>
  <c r="W1131" i="31"/>
  <c r="V1131" i="31" a="1"/>
  <c r="V1131" i="31"/>
  <c r="X1131" i="31" a="1"/>
  <c r="X1131" i="31"/>
  <c r="U1130" i="31" a="1"/>
  <c r="U1130" i="31"/>
  <c r="W1130" i="31" a="1"/>
  <c r="W1130" i="31"/>
  <c r="V1130" i="31" a="1"/>
  <c r="V1130" i="31"/>
  <c r="X1130" i="31" a="1"/>
  <c r="X1130" i="31"/>
  <c r="U1129" i="31" a="1"/>
  <c r="U1129" i="31"/>
  <c r="W1129" i="31" a="1"/>
  <c r="W1129" i="31"/>
  <c r="V1129" i="31" a="1"/>
  <c r="V1129" i="31"/>
  <c r="X1129" i="31" a="1"/>
  <c r="X1129" i="31"/>
  <c r="U1128" i="31" a="1"/>
  <c r="U1128" i="31"/>
  <c r="W1128" i="31" a="1"/>
  <c r="W1128" i="31"/>
  <c r="V1128" i="31" a="1"/>
  <c r="V1128" i="31"/>
  <c r="X1128" i="31" a="1"/>
  <c r="X1128" i="31"/>
  <c r="U1127" i="31" a="1"/>
  <c r="U1127" i="31"/>
  <c r="W1127" i="31" a="1"/>
  <c r="W1127" i="31"/>
  <c r="V1127" i="31" a="1"/>
  <c r="V1127" i="31"/>
  <c r="X1127" i="31" a="1"/>
  <c r="X1127" i="31"/>
  <c r="U1126" i="31" a="1"/>
  <c r="U1126" i="31"/>
  <c r="W1126" i="31" a="1"/>
  <c r="W1126" i="31"/>
  <c r="V1126" i="31" a="1"/>
  <c r="V1126" i="31"/>
  <c r="X1126" i="31" a="1"/>
  <c r="X1126" i="31"/>
  <c r="U1125" i="31" a="1"/>
  <c r="U1125" i="31"/>
  <c r="W1125" i="31" a="1"/>
  <c r="W1125" i="31"/>
  <c r="V1125" i="31" a="1"/>
  <c r="V1125" i="31"/>
  <c r="X1125" i="31" a="1"/>
  <c r="X1125" i="31"/>
  <c r="U1124" i="31" a="1"/>
  <c r="U1124" i="31"/>
  <c r="W1124" i="31" a="1"/>
  <c r="W1124" i="31"/>
  <c r="V1124" i="31" a="1"/>
  <c r="V1124" i="31"/>
  <c r="X1124" i="31" a="1"/>
  <c r="X1124" i="31"/>
  <c r="U1123" i="31" a="1"/>
  <c r="U1123" i="31"/>
  <c r="W1123" i="31" a="1"/>
  <c r="W1123" i="31"/>
  <c r="V1123" i="31" a="1"/>
  <c r="V1123" i="31"/>
  <c r="X1123" i="31" a="1"/>
  <c r="X1123" i="31"/>
  <c r="U1122" i="31" a="1"/>
  <c r="U1122" i="31"/>
  <c r="W1122" i="31" a="1"/>
  <c r="W1122" i="31"/>
  <c r="V1122" i="31" a="1"/>
  <c r="V1122" i="31"/>
  <c r="X1122" i="31" a="1"/>
  <c r="X1122" i="31"/>
  <c r="U1121" i="31" a="1"/>
  <c r="U1121" i="31"/>
  <c r="W1121" i="31" a="1"/>
  <c r="W1121" i="31"/>
  <c r="V1121" i="31" a="1"/>
  <c r="V1121" i="31"/>
  <c r="X1121" i="31" a="1"/>
  <c r="X1121" i="31"/>
  <c r="U1120" i="31" a="1"/>
  <c r="U1120" i="31"/>
  <c r="W1120" i="31" a="1"/>
  <c r="W1120" i="31"/>
  <c r="V1120" i="31" a="1"/>
  <c r="V1120" i="31"/>
  <c r="X1120" i="31" a="1"/>
  <c r="X1120" i="31"/>
  <c r="U1119" i="31" a="1"/>
  <c r="U1119" i="31"/>
  <c r="W1119" i="31" a="1"/>
  <c r="W1119" i="31"/>
  <c r="V1119" i="31" a="1"/>
  <c r="V1119" i="31"/>
  <c r="X1119" i="31" a="1"/>
  <c r="X1119" i="31"/>
  <c r="U1118" i="31" a="1"/>
  <c r="U1118" i="31"/>
  <c r="W1118" i="31" a="1"/>
  <c r="W1118" i="31"/>
  <c r="V1118" i="31" a="1"/>
  <c r="V1118" i="31"/>
  <c r="X1118" i="31" a="1"/>
  <c r="X1118" i="31"/>
  <c r="U1117" i="31" a="1"/>
  <c r="U1117" i="31"/>
  <c r="W1117" i="31" a="1"/>
  <c r="W1117" i="31"/>
  <c r="V1117" i="31" a="1"/>
  <c r="V1117" i="31"/>
  <c r="X1117" i="31" a="1"/>
  <c r="X1117" i="31"/>
  <c r="U1116" i="31" a="1"/>
  <c r="U1116" i="31"/>
  <c r="W1116" i="31" a="1"/>
  <c r="W1116" i="31"/>
  <c r="V1116" i="31" a="1"/>
  <c r="V1116" i="31"/>
  <c r="X1116" i="31" a="1"/>
  <c r="X1116" i="31"/>
  <c r="U1115" i="31" a="1"/>
  <c r="U1115" i="31"/>
  <c r="W1115" i="31" a="1"/>
  <c r="W1115" i="31"/>
  <c r="V1115" i="31" a="1"/>
  <c r="V1115" i="31"/>
  <c r="X1115" i="31" a="1"/>
  <c r="X1115" i="31"/>
  <c r="U1114" i="31" a="1"/>
  <c r="U1114" i="31"/>
  <c r="W1114" i="31" a="1"/>
  <c r="W1114" i="31"/>
  <c r="V1114" i="31" a="1"/>
  <c r="V1114" i="31"/>
  <c r="X1114" i="31" a="1"/>
  <c r="X1114" i="31"/>
  <c r="U1113" i="31" a="1"/>
  <c r="U1113" i="31"/>
  <c r="W1113" i="31" a="1"/>
  <c r="W1113" i="31"/>
  <c r="V1113" i="31" a="1"/>
  <c r="V1113" i="31"/>
  <c r="X1113" i="31" a="1"/>
  <c r="X1113" i="31"/>
  <c r="U1112" i="31" a="1"/>
  <c r="U1112" i="31"/>
  <c r="W1112" i="31" a="1"/>
  <c r="W1112" i="31"/>
  <c r="V1112" i="31" a="1"/>
  <c r="V1112" i="31"/>
  <c r="X1112" i="31" a="1"/>
  <c r="X1112" i="31"/>
  <c r="U1111" i="31" a="1"/>
  <c r="U1111" i="31"/>
  <c r="W1111" i="31" a="1"/>
  <c r="W1111" i="31"/>
  <c r="V1111" i="31" a="1"/>
  <c r="V1111" i="31"/>
  <c r="X1111" i="31" a="1"/>
  <c r="X1111" i="31"/>
  <c r="U1110" i="31" a="1"/>
  <c r="U1110" i="31"/>
  <c r="W1110" i="31" a="1"/>
  <c r="W1110" i="31"/>
  <c r="V1110" i="31" a="1"/>
  <c r="V1110" i="31"/>
  <c r="X1110" i="31" a="1"/>
  <c r="X1110" i="31"/>
  <c r="U1109" i="31" a="1"/>
  <c r="U1109" i="31"/>
  <c r="W1109" i="31" a="1"/>
  <c r="W1109" i="31"/>
  <c r="V1109" i="31" a="1"/>
  <c r="V1109" i="31"/>
  <c r="X1109" i="31" a="1"/>
  <c r="X1109" i="31"/>
  <c r="U1108" i="31" a="1"/>
  <c r="U1108" i="31"/>
  <c r="W1108" i="31" a="1"/>
  <c r="W1108" i="31"/>
  <c r="V1108" i="31" a="1"/>
  <c r="V1108" i="31"/>
  <c r="X1108" i="31" a="1"/>
  <c r="X1108" i="31"/>
  <c r="U1107" i="31" a="1"/>
  <c r="U1107" i="31"/>
  <c r="W1107" i="31" a="1"/>
  <c r="W1107" i="31"/>
  <c r="V1107" i="31" a="1"/>
  <c r="V1107" i="31"/>
  <c r="X1107" i="31" a="1"/>
  <c r="X1107" i="31"/>
  <c r="U1106" i="31" a="1"/>
  <c r="U1106" i="31"/>
  <c r="W1106" i="31" a="1"/>
  <c r="W1106" i="31"/>
  <c r="V1106" i="31" a="1"/>
  <c r="V1106" i="31"/>
  <c r="X1106" i="31" a="1"/>
  <c r="X1106" i="31"/>
  <c r="U1105" i="31" a="1"/>
  <c r="U1105" i="31"/>
  <c r="W1105" i="31" a="1"/>
  <c r="W1105" i="31"/>
  <c r="V1105" i="31" a="1"/>
  <c r="V1105" i="31"/>
  <c r="X1105" i="31" a="1"/>
  <c r="X1105" i="31"/>
  <c r="U1104" i="31" a="1"/>
  <c r="U1104" i="31"/>
  <c r="W1104" i="31" a="1"/>
  <c r="W1104" i="31"/>
  <c r="V1104" i="31" a="1"/>
  <c r="V1104" i="31"/>
  <c r="X1104" i="31" a="1"/>
  <c r="X1104" i="31"/>
  <c r="U1103" i="31" a="1"/>
  <c r="U1103" i="31"/>
  <c r="W1103" i="31" a="1"/>
  <c r="W1103" i="31"/>
  <c r="V1103" i="31" a="1"/>
  <c r="V1103" i="31"/>
  <c r="X1103" i="31" a="1"/>
  <c r="X1103" i="31"/>
  <c r="U1102" i="31" a="1"/>
  <c r="U1102" i="31"/>
  <c r="W1102" i="31" a="1"/>
  <c r="W1102" i="31"/>
  <c r="V1102" i="31" a="1"/>
  <c r="V1102" i="31"/>
  <c r="X1102" i="31" a="1"/>
  <c r="X1102" i="31"/>
  <c r="U1101" i="31" a="1"/>
  <c r="U1101" i="31"/>
  <c r="W1101" i="31" a="1"/>
  <c r="W1101" i="31"/>
  <c r="V1101" i="31" a="1"/>
  <c r="V1101" i="31"/>
  <c r="X1101" i="31" a="1"/>
  <c r="X1101" i="31"/>
  <c r="U1100" i="31" a="1"/>
  <c r="U1100" i="31"/>
  <c r="W1100" i="31" a="1"/>
  <c r="W1100" i="31"/>
  <c r="V1100" i="31" a="1"/>
  <c r="V1100" i="31"/>
  <c r="X1100" i="31" a="1"/>
  <c r="X1100" i="31"/>
  <c r="U1099" i="31" a="1"/>
  <c r="U1099" i="31"/>
  <c r="W1099" i="31" a="1"/>
  <c r="W1099" i="31"/>
  <c r="V1099" i="31" a="1"/>
  <c r="V1099" i="31"/>
  <c r="X1099" i="31" a="1"/>
  <c r="X1099" i="31"/>
  <c r="U1098" i="31" a="1"/>
  <c r="U1098" i="31"/>
  <c r="W1098" i="31" a="1"/>
  <c r="W1098" i="31"/>
  <c r="V1098" i="31" a="1"/>
  <c r="V1098" i="31"/>
  <c r="X1098" i="31" a="1"/>
  <c r="X1098" i="31"/>
  <c r="U1097" i="31" a="1"/>
  <c r="U1097" i="31"/>
  <c r="W1097" i="31" a="1"/>
  <c r="W1097" i="31"/>
  <c r="V1097" i="31" a="1"/>
  <c r="V1097" i="31"/>
  <c r="X1097" i="31" a="1"/>
  <c r="X1097" i="31"/>
  <c r="U1096" i="31" a="1"/>
  <c r="U1096" i="31"/>
  <c r="W1096" i="31" a="1"/>
  <c r="W1096" i="31"/>
  <c r="V1096" i="31" a="1"/>
  <c r="V1096" i="31"/>
  <c r="X1096" i="31" a="1"/>
  <c r="X1096" i="31"/>
  <c r="U1095" i="31" a="1"/>
  <c r="U1095" i="31"/>
  <c r="W1095" i="31" a="1"/>
  <c r="W1095" i="31"/>
  <c r="V1095" i="31" a="1"/>
  <c r="V1095" i="31"/>
  <c r="X1095" i="31" a="1"/>
  <c r="X1095" i="31"/>
  <c r="U1094" i="31" a="1"/>
  <c r="U1094" i="31"/>
  <c r="W1094" i="31" a="1"/>
  <c r="W1094" i="31"/>
  <c r="V1094" i="31" a="1"/>
  <c r="V1094" i="31"/>
  <c r="X1094" i="31" a="1"/>
  <c r="X1094" i="31"/>
  <c r="U1093" i="31" a="1"/>
  <c r="U1093" i="31"/>
  <c r="W1093" i="31" a="1"/>
  <c r="W1093" i="31"/>
  <c r="V1093" i="31" a="1"/>
  <c r="V1093" i="31"/>
  <c r="X1093" i="31" a="1"/>
  <c r="X1093" i="31"/>
  <c r="U1092" i="31" a="1"/>
  <c r="U1092" i="31"/>
  <c r="W1092" i="31" a="1"/>
  <c r="W1092" i="31"/>
  <c r="V1092" i="31" a="1"/>
  <c r="V1092" i="31"/>
  <c r="X1092" i="31" a="1"/>
  <c r="X1092" i="31"/>
  <c r="U1091" i="31" a="1"/>
  <c r="U1091" i="31"/>
  <c r="W1091" i="31" a="1"/>
  <c r="W1091" i="31"/>
  <c r="V1091" i="31" a="1"/>
  <c r="V1091" i="31"/>
  <c r="X1091" i="31" a="1"/>
  <c r="X1091" i="31"/>
  <c r="U1090" i="31" a="1"/>
  <c r="U1090" i="31"/>
  <c r="W1090" i="31" a="1"/>
  <c r="W1090" i="31"/>
  <c r="V1090" i="31" a="1"/>
  <c r="V1090" i="31"/>
  <c r="X1090" i="31" a="1"/>
  <c r="X1090" i="31"/>
  <c r="U1089" i="31" a="1"/>
  <c r="U1089" i="31"/>
  <c r="W1089" i="31" a="1"/>
  <c r="W1089" i="31"/>
  <c r="V1089" i="31" a="1"/>
  <c r="V1089" i="31"/>
  <c r="X1089" i="31" a="1"/>
  <c r="X1089" i="31"/>
  <c r="U1088" i="31" a="1"/>
  <c r="U1088" i="31"/>
  <c r="W1088" i="31" a="1"/>
  <c r="W1088" i="31"/>
  <c r="V1088" i="31" a="1"/>
  <c r="V1088" i="31"/>
  <c r="X1088" i="31" a="1"/>
  <c r="X1088" i="31"/>
  <c r="U1087" i="31" a="1"/>
  <c r="U1087" i="31"/>
  <c r="W1087" i="31" a="1"/>
  <c r="W1087" i="31"/>
  <c r="V1087" i="31" a="1"/>
  <c r="V1087" i="31"/>
  <c r="X1087" i="31" a="1"/>
  <c r="X1087" i="31"/>
  <c r="U1086" i="31" a="1"/>
  <c r="U1086" i="31"/>
  <c r="W1086" i="31" a="1"/>
  <c r="W1086" i="31"/>
  <c r="V1086" i="31" a="1"/>
  <c r="V1086" i="31"/>
  <c r="X1086" i="31" a="1"/>
  <c r="X1086" i="31"/>
  <c r="U1085" i="31" a="1"/>
  <c r="U1085" i="31"/>
  <c r="W1085" i="31" a="1"/>
  <c r="W1085" i="31"/>
  <c r="V1085" i="31" a="1"/>
  <c r="V1085" i="31"/>
  <c r="X1085" i="31" a="1"/>
  <c r="X1085" i="31"/>
  <c r="U1084" i="31" a="1"/>
  <c r="U1084" i="31"/>
  <c r="W1084" i="31" a="1"/>
  <c r="W1084" i="31"/>
  <c r="V1084" i="31" a="1"/>
  <c r="V1084" i="31"/>
  <c r="X1084" i="31" a="1"/>
  <c r="X1084" i="31"/>
  <c r="U1083" i="31" a="1"/>
  <c r="U1083" i="31"/>
  <c r="W1083" i="31" a="1"/>
  <c r="W1083" i="31"/>
  <c r="V1083" i="31" a="1"/>
  <c r="V1083" i="31"/>
  <c r="X1083" i="31" a="1"/>
  <c r="X1083" i="31"/>
  <c r="U1082" i="31" a="1"/>
  <c r="U1082" i="31"/>
  <c r="W1082" i="31" a="1"/>
  <c r="W1082" i="31"/>
  <c r="V1082" i="31" a="1"/>
  <c r="V1082" i="31"/>
  <c r="X1082" i="31" a="1"/>
  <c r="X1082" i="31"/>
  <c r="U1081" i="31" a="1"/>
  <c r="U1081" i="31"/>
  <c r="W1081" i="31" a="1"/>
  <c r="W1081" i="31"/>
  <c r="V1081" i="31" a="1"/>
  <c r="V1081" i="31"/>
  <c r="X1081" i="31" a="1"/>
  <c r="X1081" i="31"/>
  <c r="U1080" i="31" a="1"/>
  <c r="U1080" i="31"/>
  <c r="W1080" i="31" a="1"/>
  <c r="W1080" i="31"/>
  <c r="V1080" i="31" a="1"/>
  <c r="V1080" i="31"/>
  <c r="X1080" i="31" a="1"/>
  <c r="X1080" i="31"/>
  <c r="U1079" i="31" a="1"/>
  <c r="U1079" i="31"/>
  <c r="W1079" i="31" a="1"/>
  <c r="W1079" i="31"/>
  <c r="V1079" i="31" a="1"/>
  <c r="V1079" i="31"/>
  <c r="X1079" i="31" a="1"/>
  <c r="X1079" i="31"/>
  <c r="U1078" i="31" a="1"/>
  <c r="U1078" i="31"/>
  <c r="W1078" i="31" a="1"/>
  <c r="W1078" i="31"/>
  <c r="V1078" i="31" a="1"/>
  <c r="V1078" i="31"/>
  <c r="X1078" i="31" a="1"/>
  <c r="X1078" i="31"/>
  <c r="U1077" i="31" a="1"/>
  <c r="U1077" i="31"/>
  <c r="W1077" i="31" a="1"/>
  <c r="W1077" i="31"/>
  <c r="V1077" i="31" a="1"/>
  <c r="V1077" i="31"/>
  <c r="X1077" i="31" a="1"/>
  <c r="X1077" i="31"/>
  <c r="U1076" i="31" a="1"/>
  <c r="U1076" i="31"/>
  <c r="W1076" i="31" a="1"/>
  <c r="W1076" i="31"/>
  <c r="V1076" i="31" a="1"/>
  <c r="V1076" i="31"/>
  <c r="X1076" i="31" a="1"/>
  <c r="X1076" i="31"/>
  <c r="U1075" i="31" a="1"/>
  <c r="U1075" i="31"/>
  <c r="W1075" i="31" a="1"/>
  <c r="W1075" i="31"/>
  <c r="V1075" i="31" a="1"/>
  <c r="V1075" i="31"/>
  <c r="X1075" i="31" a="1"/>
  <c r="X1075" i="31"/>
  <c r="U1074" i="31" a="1"/>
  <c r="U1074" i="31"/>
  <c r="W1074" i="31" a="1"/>
  <c r="W1074" i="31"/>
  <c r="V1074" i="31" a="1"/>
  <c r="V1074" i="31"/>
  <c r="X1074" i="31" a="1"/>
  <c r="X1074" i="31"/>
  <c r="U1073" i="31" a="1"/>
  <c r="U1073" i="31"/>
  <c r="W1073" i="31" a="1"/>
  <c r="W1073" i="31"/>
  <c r="V1073" i="31" a="1"/>
  <c r="V1073" i="31"/>
  <c r="X1073" i="31" a="1"/>
  <c r="X1073" i="31"/>
  <c r="U1072" i="31" a="1"/>
  <c r="U1072" i="31"/>
  <c r="W1072" i="31" a="1"/>
  <c r="W1072" i="31"/>
  <c r="V1072" i="31" a="1"/>
  <c r="V1072" i="31"/>
  <c r="X1072" i="31" a="1"/>
  <c r="X1072" i="31"/>
  <c r="U1071" i="31" a="1"/>
  <c r="U1071" i="31"/>
  <c r="W1071" i="31" a="1"/>
  <c r="W1071" i="31"/>
  <c r="V1071" i="31" a="1"/>
  <c r="V1071" i="31"/>
  <c r="X1071" i="31" a="1"/>
  <c r="X1071" i="31"/>
  <c r="U1070" i="31" a="1"/>
  <c r="U1070" i="31"/>
  <c r="W1070" i="31" a="1"/>
  <c r="W1070" i="31"/>
  <c r="V1070" i="31" a="1"/>
  <c r="V1070" i="31"/>
  <c r="X1070" i="31" a="1"/>
  <c r="X1070" i="31"/>
  <c r="U1069" i="31" a="1"/>
  <c r="U1069" i="31"/>
  <c r="W1069" i="31" a="1"/>
  <c r="W1069" i="31"/>
  <c r="V1069" i="31" a="1"/>
  <c r="V1069" i="31"/>
  <c r="X1069" i="31" a="1"/>
  <c r="X1069" i="31"/>
  <c r="U1068" i="31" a="1"/>
  <c r="U1068" i="31"/>
  <c r="W1068" i="31" a="1"/>
  <c r="W1068" i="31"/>
  <c r="V1068" i="31" a="1"/>
  <c r="V1068" i="31"/>
  <c r="X1068" i="31" a="1"/>
  <c r="X1068" i="31"/>
  <c r="U1067" i="31" a="1"/>
  <c r="U1067" i="31"/>
  <c r="W1067" i="31" a="1"/>
  <c r="W1067" i="31"/>
  <c r="V1067" i="31" a="1"/>
  <c r="V1067" i="31"/>
  <c r="X1067" i="31" a="1"/>
  <c r="X1067" i="31"/>
  <c r="U1066" i="31" a="1"/>
  <c r="U1066" i="31"/>
  <c r="W1066" i="31" a="1"/>
  <c r="W1066" i="31"/>
  <c r="V1066" i="31" a="1"/>
  <c r="V1066" i="31"/>
  <c r="X1066" i="31" a="1"/>
  <c r="X1066" i="31"/>
  <c r="U1065" i="31" a="1"/>
  <c r="U1065" i="31"/>
  <c r="W1065" i="31" a="1"/>
  <c r="W1065" i="31"/>
  <c r="V1065" i="31" a="1"/>
  <c r="V1065" i="31"/>
  <c r="X1065" i="31" a="1"/>
  <c r="X1065" i="31"/>
  <c r="U1064" i="31" a="1"/>
  <c r="U1064" i="31"/>
  <c r="W1064" i="31" a="1"/>
  <c r="W1064" i="31"/>
  <c r="V1064" i="31" a="1"/>
  <c r="V1064" i="31"/>
  <c r="X1064" i="31" a="1"/>
  <c r="X1064" i="31"/>
  <c r="U1063" i="31" a="1"/>
  <c r="U1063" i="31"/>
  <c r="W1063" i="31" a="1"/>
  <c r="W1063" i="31"/>
  <c r="V1063" i="31" a="1"/>
  <c r="V1063" i="31"/>
  <c r="X1063" i="31" a="1"/>
  <c r="X1063" i="31"/>
  <c r="U1062" i="31" a="1"/>
  <c r="U1062" i="31"/>
  <c r="W1062" i="31" a="1"/>
  <c r="W1062" i="31"/>
  <c r="V1062" i="31" a="1"/>
  <c r="V1062" i="31"/>
  <c r="X1062" i="31" a="1"/>
  <c r="X1062" i="31"/>
  <c r="U1061" i="31" a="1"/>
  <c r="U1061" i="31"/>
  <c r="W1061" i="31" a="1"/>
  <c r="W1061" i="31"/>
  <c r="V1061" i="31" a="1"/>
  <c r="V1061" i="31"/>
  <c r="X1061" i="31" a="1"/>
  <c r="X1061" i="31"/>
  <c r="U1060" i="31" a="1"/>
  <c r="U1060" i="31"/>
  <c r="W1060" i="31" a="1"/>
  <c r="W1060" i="31"/>
  <c r="V1060" i="31" a="1"/>
  <c r="V1060" i="31"/>
  <c r="X1060" i="31" a="1"/>
  <c r="X1060" i="31"/>
  <c r="U1059" i="31" a="1"/>
  <c r="U1059" i="31"/>
  <c r="W1059" i="31" a="1"/>
  <c r="W1059" i="31"/>
  <c r="V1059" i="31" a="1"/>
  <c r="V1059" i="31"/>
  <c r="X1059" i="31" a="1"/>
  <c r="X1059" i="31"/>
  <c r="U1058" i="31" a="1"/>
  <c r="U1058" i="31"/>
  <c r="W1058" i="31" a="1"/>
  <c r="W1058" i="31"/>
  <c r="V1058" i="31" a="1"/>
  <c r="V1058" i="31"/>
  <c r="X1058" i="31" a="1"/>
  <c r="X1058" i="31"/>
  <c r="U1057" i="31" a="1"/>
  <c r="U1057" i="31"/>
  <c r="W1057" i="31" a="1"/>
  <c r="W1057" i="31"/>
  <c r="V1057" i="31" a="1"/>
  <c r="V1057" i="31"/>
  <c r="X1057" i="31" a="1"/>
  <c r="X1057" i="31"/>
  <c r="U1056" i="31" a="1"/>
  <c r="U1056" i="31"/>
  <c r="W1056" i="31" a="1"/>
  <c r="W1056" i="31"/>
  <c r="V1056" i="31" a="1"/>
  <c r="V1056" i="31"/>
  <c r="X1056" i="31" a="1"/>
  <c r="X1056" i="31"/>
  <c r="U1055" i="31" a="1"/>
  <c r="U1055" i="31"/>
  <c r="W1055" i="31" a="1"/>
  <c r="W1055" i="31"/>
  <c r="V1055" i="31" a="1"/>
  <c r="V1055" i="31"/>
  <c r="X1055" i="31" a="1"/>
  <c r="X1055" i="31"/>
  <c r="U1054" i="31" a="1"/>
  <c r="U1054" i="31"/>
  <c r="W1054" i="31" a="1"/>
  <c r="W1054" i="31"/>
  <c r="V1054" i="31" a="1"/>
  <c r="V1054" i="31"/>
  <c r="X1054" i="31" a="1"/>
  <c r="X1054" i="31"/>
  <c r="U1053" i="31" a="1"/>
  <c r="U1053" i="31"/>
  <c r="W1053" i="31" a="1"/>
  <c r="W1053" i="31"/>
  <c r="V1053" i="31" a="1"/>
  <c r="V1053" i="31"/>
  <c r="X1053" i="31" a="1"/>
  <c r="X1053" i="31"/>
  <c r="U1052" i="31" a="1"/>
  <c r="U1052" i="31"/>
  <c r="W1052" i="31" a="1"/>
  <c r="W1052" i="31"/>
  <c r="V1052" i="31" a="1"/>
  <c r="V1052" i="31"/>
  <c r="X1052" i="31" a="1"/>
  <c r="X1052" i="31"/>
  <c r="U1051" i="31" a="1"/>
  <c r="U1051" i="31"/>
  <c r="W1051" i="31" a="1"/>
  <c r="W1051" i="31"/>
  <c r="V1051" i="31" a="1"/>
  <c r="V1051" i="31"/>
  <c r="X1051" i="31" a="1"/>
  <c r="X1051" i="31"/>
  <c r="U1050" i="31" a="1"/>
  <c r="U1050" i="31"/>
  <c r="W1050" i="31" a="1"/>
  <c r="W1050" i="31"/>
  <c r="V1050" i="31" a="1"/>
  <c r="V1050" i="31"/>
  <c r="X1050" i="31" a="1"/>
  <c r="X1050" i="31"/>
  <c r="U1049" i="31" a="1"/>
  <c r="U1049" i="31"/>
  <c r="W1049" i="31" a="1"/>
  <c r="W1049" i="31"/>
  <c r="V1049" i="31" a="1"/>
  <c r="V1049" i="31"/>
  <c r="X1049" i="31" a="1"/>
  <c r="X1049" i="31"/>
  <c r="U1048" i="31" a="1"/>
  <c r="U1048" i="31"/>
  <c r="W1048" i="31" a="1"/>
  <c r="W1048" i="31"/>
  <c r="V1048" i="31" a="1"/>
  <c r="V1048" i="31"/>
  <c r="X1048" i="31" a="1"/>
  <c r="X1048" i="31"/>
  <c r="U1047" i="31" a="1"/>
  <c r="U1047" i="31"/>
  <c r="W1047" i="31" a="1"/>
  <c r="W1047" i="31"/>
  <c r="V1047" i="31" a="1"/>
  <c r="V1047" i="31"/>
  <c r="X1047" i="31" a="1"/>
  <c r="X1047" i="31"/>
  <c r="U1046" i="31" a="1"/>
  <c r="U1046" i="31"/>
  <c r="W1046" i="31" a="1"/>
  <c r="W1046" i="31"/>
  <c r="V1046" i="31" a="1"/>
  <c r="V1046" i="31"/>
  <c r="X1046" i="31" a="1"/>
  <c r="X1046" i="31"/>
  <c r="U1045" i="31" a="1"/>
  <c r="U1045" i="31"/>
  <c r="W1045" i="31" a="1"/>
  <c r="W1045" i="31"/>
  <c r="V1045" i="31" a="1"/>
  <c r="V1045" i="31"/>
  <c r="X1045" i="31" a="1"/>
  <c r="X1045" i="31"/>
  <c r="U1044" i="31" a="1"/>
  <c r="U1044" i="31"/>
  <c r="W1044" i="31" a="1"/>
  <c r="W1044" i="31"/>
  <c r="V1044" i="31" a="1"/>
  <c r="V1044" i="31"/>
  <c r="X1044" i="31" a="1"/>
  <c r="X1044" i="31"/>
  <c r="U1043" i="31" a="1"/>
  <c r="U1043" i="31"/>
  <c r="W1043" i="31" a="1"/>
  <c r="W1043" i="31"/>
  <c r="V1043" i="31" a="1"/>
  <c r="V1043" i="31"/>
  <c r="X1043" i="31" a="1"/>
  <c r="X1043" i="31"/>
  <c r="U1042" i="31" a="1"/>
  <c r="U1042" i="31"/>
  <c r="W1042" i="31" a="1"/>
  <c r="W1042" i="31"/>
  <c r="V1042" i="31" a="1"/>
  <c r="V1042" i="31"/>
  <c r="X1042" i="31" a="1"/>
  <c r="X1042" i="31"/>
  <c r="U1041" i="31" a="1"/>
  <c r="U1041" i="31"/>
  <c r="W1041" i="31" a="1"/>
  <c r="W1041" i="31"/>
  <c r="V1041" i="31" a="1"/>
  <c r="V1041" i="31"/>
  <c r="X1041" i="31" a="1"/>
  <c r="X1041" i="31"/>
  <c r="U1040" i="31" a="1"/>
  <c r="U1040" i="31"/>
  <c r="W1040" i="31" a="1"/>
  <c r="W1040" i="31"/>
  <c r="V1040" i="31" a="1"/>
  <c r="V1040" i="31"/>
  <c r="X1040" i="31" a="1"/>
  <c r="X1040" i="31"/>
  <c r="U1039" i="31" a="1"/>
  <c r="U1039" i="31"/>
  <c r="W1039" i="31" a="1"/>
  <c r="W1039" i="31"/>
  <c r="V1039" i="31" a="1"/>
  <c r="V1039" i="31"/>
  <c r="X1039" i="31" a="1"/>
  <c r="X1039" i="31"/>
  <c r="U1038" i="31" a="1"/>
  <c r="U1038" i="31"/>
  <c r="W1038" i="31" a="1"/>
  <c r="W1038" i="31"/>
  <c r="V1038" i="31" a="1"/>
  <c r="V1038" i="31"/>
  <c r="X1038" i="31" a="1"/>
  <c r="X1038" i="31"/>
  <c r="U1037" i="31" a="1"/>
  <c r="U1037" i="31"/>
  <c r="W1037" i="31" a="1"/>
  <c r="W1037" i="31"/>
  <c r="V1037" i="31" a="1"/>
  <c r="V1037" i="31"/>
  <c r="X1037" i="31" a="1"/>
  <c r="X1037" i="31"/>
  <c r="U1036" i="31" a="1"/>
  <c r="U1036" i="31"/>
  <c r="W1036" i="31" a="1"/>
  <c r="W1036" i="31"/>
  <c r="V1036" i="31" a="1"/>
  <c r="V1036" i="31"/>
  <c r="X1036" i="31" a="1"/>
  <c r="X1036" i="31"/>
  <c r="U1035" i="31" a="1"/>
  <c r="U1035" i="31"/>
  <c r="W1035" i="31" a="1"/>
  <c r="W1035" i="31"/>
  <c r="V1035" i="31" a="1"/>
  <c r="V1035" i="31"/>
  <c r="X1035" i="31" a="1"/>
  <c r="X1035" i="31"/>
  <c r="U1034" i="31" a="1"/>
  <c r="U1034" i="31"/>
  <c r="W1034" i="31" a="1"/>
  <c r="W1034" i="31"/>
  <c r="V1034" i="31" a="1"/>
  <c r="V1034" i="31"/>
  <c r="X1034" i="31" a="1"/>
  <c r="X1034" i="31"/>
  <c r="U1033" i="31" a="1"/>
  <c r="U1033" i="31"/>
  <c r="W1033" i="31" a="1"/>
  <c r="W1033" i="31"/>
  <c r="V1033" i="31" a="1"/>
  <c r="V1033" i="31"/>
  <c r="X1033" i="31" a="1"/>
  <c r="X1033" i="31"/>
  <c r="U1032" i="31" a="1"/>
  <c r="U1032" i="31"/>
  <c r="W1032" i="31" a="1"/>
  <c r="W1032" i="31"/>
  <c r="V1032" i="31" a="1"/>
  <c r="V1032" i="31"/>
  <c r="X1032" i="31" a="1"/>
  <c r="X1032" i="31"/>
  <c r="U1031" i="31" a="1"/>
  <c r="U1031" i="31"/>
  <c r="W1031" i="31" a="1"/>
  <c r="W1031" i="31"/>
  <c r="V1031" i="31" a="1"/>
  <c r="V1031" i="31"/>
  <c r="X1031" i="31" a="1"/>
  <c r="X1031" i="31"/>
  <c r="U1030" i="31" a="1"/>
  <c r="U1030" i="31"/>
  <c r="W1030" i="31" a="1"/>
  <c r="W1030" i="31"/>
  <c r="V1030" i="31" a="1"/>
  <c r="V1030" i="31"/>
  <c r="X1030" i="31" a="1"/>
  <c r="X1030" i="31"/>
  <c r="U1029" i="31" a="1"/>
  <c r="U1029" i="31"/>
  <c r="W1029" i="31" a="1"/>
  <c r="W1029" i="31"/>
  <c r="V1029" i="31" a="1"/>
  <c r="V1029" i="31"/>
  <c r="X1029" i="31" a="1"/>
  <c r="X1029" i="31"/>
  <c r="U1028" i="31" a="1"/>
  <c r="U1028" i="31"/>
  <c r="W1028" i="31" a="1"/>
  <c r="W1028" i="31"/>
  <c r="V1028" i="31" a="1"/>
  <c r="V1028" i="31"/>
  <c r="X1028" i="31" a="1"/>
  <c r="X1028" i="31"/>
  <c r="U1027" i="31" a="1"/>
  <c r="U1027" i="31"/>
  <c r="W1027" i="31" a="1"/>
  <c r="W1027" i="31"/>
  <c r="V1027" i="31" a="1"/>
  <c r="V1027" i="31"/>
  <c r="X1027" i="31" a="1"/>
  <c r="X1027" i="31"/>
  <c r="U1026" i="31" a="1"/>
  <c r="U1026" i="31"/>
  <c r="W1026" i="31" a="1"/>
  <c r="W1026" i="31"/>
  <c r="V1026" i="31" a="1"/>
  <c r="V1026" i="31"/>
  <c r="X1026" i="31" a="1"/>
  <c r="X1026" i="31"/>
  <c r="U1025" i="31" a="1"/>
  <c r="U1025" i="31"/>
  <c r="W1025" i="31" a="1"/>
  <c r="W1025" i="31"/>
  <c r="V1025" i="31" a="1"/>
  <c r="V1025" i="31"/>
  <c r="X1025" i="31" a="1"/>
  <c r="X1025" i="31"/>
  <c r="U1024" i="31" a="1"/>
  <c r="U1024" i="31"/>
  <c r="W1024" i="31" a="1"/>
  <c r="W1024" i="31"/>
  <c r="V1024" i="31" a="1"/>
  <c r="V1024" i="31"/>
  <c r="X1024" i="31" a="1"/>
  <c r="X1024" i="31"/>
  <c r="U1023" i="31" a="1"/>
  <c r="U1023" i="31"/>
  <c r="W1023" i="31" a="1"/>
  <c r="W1023" i="31"/>
  <c r="V1023" i="31" a="1"/>
  <c r="V1023" i="31"/>
  <c r="X1023" i="31" a="1"/>
  <c r="X1023" i="31"/>
  <c r="U1022" i="31" a="1"/>
  <c r="U1022" i="31"/>
  <c r="W1022" i="31" a="1"/>
  <c r="W1022" i="31"/>
  <c r="V1022" i="31" a="1"/>
  <c r="V1022" i="31"/>
  <c r="X1022" i="31" a="1"/>
  <c r="X1022" i="31"/>
  <c r="U1021" i="31" a="1"/>
  <c r="U1021" i="31"/>
  <c r="W1021" i="31" a="1"/>
  <c r="W1021" i="31"/>
  <c r="V1021" i="31" a="1"/>
  <c r="V1021" i="31"/>
  <c r="X1021" i="31" a="1"/>
  <c r="X1021" i="31"/>
  <c r="U1020" i="31" a="1"/>
  <c r="U1020" i="31"/>
  <c r="W1020" i="31" a="1"/>
  <c r="W1020" i="31"/>
  <c r="V1020" i="31" a="1"/>
  <c r="V1020" i="31"/>
  <c r="X1020" i="31" a="1"/>
  <c r="X1020" i="31"/>
  <c r="U1019" i="31" a="1"/>
  <c r="U1019" i="31"/>
  <c r="W1019" i="31" a="1"/>
  <c r="W1019" i="31"/>
  <c r="V1019" i="31" a="1"/>
  <c r="V1019" i="31"/>
  <c r="X1019" i="31" a="1"/>
  <c r="X1019" i="31"/>
  <c r="U1018" i="31" a="1"/>
  <c r="U1018" i="31"/>
  <c r="W1018" i="31" a="1"/>
  <c r="W1018" i="31"/>
  <c r="V1018" i="31" a="1"/>
  <c r="V1018" i="31"/>
  <c r="X1018" i="31" a="1"/>
  <c r="X1018" i="31"/>
  <c r="U1017" i="31" a="1"/>
  <c r="U1017" i="31"/>
  <c r="W1017" i="31" a="1"/>
  <c r="W1017" i="31"/>
  <c r="V1017" i="31" a="1"/>
  <c r="V1017" i="31"/>
  <c r="X1017" i="31" a="1"/>
  <c r="X1017" i="31"/>
  <c r="U1016" i="31" a="1"/>
  <c r="U1016" i="31"/>
  <c r="W1016" i="31" a="1"/>
  <c r="W1016" i="31"/>
  <c r="V1016" i="31" a="1"/>
  <c r="V1016" i="31"/>
  <c r="X1016" i="31" a="1"/>
  <c r="X1016" i="31"/>
  <c r="U1015" i="31" a="1"/>
  <c r="U1015" i="31"/>
  <c r="W1015" i="31" a="1"/>
  <c r="W1015" i="31"/>
  <c r="V1015" i="31" a="1"/>
  <c r="V1015" i="31"/>
  <c r="X1015" i="31" a="1"/>
  <c r="X1015" i="31"/>
  <c r="U1014" i="31" a="1"/>
  <c r="U1014" i="31"/>
  <c r="W1014" i="31" a="1"/>
  <c r="W1014" i="31"/>
  <c r="V1014" i="31" a="1"/>
  <c r="V1014" i="31"/>
  <c r="X1014" i="31" a="1"/>
  <c r="X1014" i="31"/>
  <c r="U1013" i="31" a="1"/>
  <c r="U1013" i="31"/>
  <c r="W1013" i="31" a="1"/>
  <c r="W1013" i="31"/>
  <c r="V1013" i="31" a="1"/>
  <c r="V1013" i="31"/>
  <c r="X1013" i="31" a="1"/>
  <c r="X1013" i="31"/>
  <c r="U1012" i="31" a="1"/>
  <c r="U1012" i="31"/>
  <c r="W1012" i="31" a="1"/>
  <c r="W1012" i="31"/>
  <c r="V1012" i="31" a="1"/>
  <c r="V1012" i="31"/>
  <c r="X1012" i="31" a="1"/>
  <c r="X1012" i="31"/>
  <c r="U1011" i="31" a="1"/>
  <c r="U1011" i="31"/>
  <c r="W1011" i="31" a="1"/>
  <c r="W1011" i="31"/>
  <c r="V1011" i="31" a="1"/>
  <c r="V1011" i="31"/>
  <c r="X1011" i="31" a="1"/>
  <c r="X1011" i="31"/>
  <c r="U1010" i="31" a="1"/>
  <c r="U1010" i="31"/>
  <c r="W1010" i="31" a="1"/>
  <c r="W1010" i="31"/>
  <c r="V1010" i="31" a="1"/>
  <c r="V1010" i="31"/>
  <c r="X1010" i="31" a="1"/>
  <c r="X1010" i="31"/>
  <c r="U1009" i="31" a="1"/>
  <c r="U1009" i="31"/>
  <c r="W1009" i="31" a="1"/>
  <c r="W1009" i="31"/>
  <c r="V1009" i="31" a="1"/>
  <c r="V1009" i="31"/>
  <c r="X1009" i="31" a="1"/>
  <c r="X1009" i="31"/>
  <c r="U1008" i="31" a="1"/>
  <c r="U1008" i="31"/>
  <c r="W1008" i="31" a="1"/>
  <c r="W1008" i="31"/>
  <c r="V1008" i="31" a="1"/>
  <c r="V1008" i="31"/>
  <c r="X1008" i="31" a="1"/>
  <c r="X1008" i="31"/>
  <c r="U1007" i="31" a="1"/>
  <c r="U1007" i="31"/>
  <c r="W1007" i="31" a="1"/>
  <c r="W1007" i="31"/>
  <c r="V1007" i="31" a="1"/>
  <c r="V1007" i="31"/>
  <c r="X1007" i="31" a="1"/>
  <c r="X1007" i="31"/>
  <c r="U1006" i="31" a="1"/>
  <c r="U1006" i="31"/>
  <c r="W1006" i="31" a="1"/>
  <c r="W1006" i="31"/>
  <c r="V1006" i="31" a="1"/>
  <c r="V1006" i="31"/>
  <c r="X1006" i="31" a="1"/>
  <c r="X1006" i="31"/>
  <c r="U1005" i="31" a="1"/>
  <c r="U1005" i="31"/>
  <c r="W1005" i="31" a="1"/>
  <c r="W1005" i="31"/>
  <c r="V1005" i="31" a="1"/>
  <c r="V1005" i="31"/>
  <c r="X1005" i="31" a="1"/>
  <c r="X1005" i="31"/>
  <c r="U1004" i="31" a="1"/>
  <c r="U1004" i="31"/>
  <c r="W1004" i="31" a="1"/>
  <c r="W1004" i="31"/>
  <c r="V1004" i="31" a="1"/>
  <c r="V1004" i="31"/>
  <c r="X1004" i="31" a="1"/>
  <c r="X1004" i="31"/>
  <c r="U1003" i="31" a="1"/>
  <c r="U1003" i="31"/>
  <c r="W1003" i="31" a="1"/>
  <c r="W1003" i="31"/>
  <c r="V1003" i="31" a="1"/>
  <c r="V1003" i="31"/>
  <c r="X1003" i="31" a="1"/>
  <c r="X1003" i="31"/>
  <c r="U1002" i="31" a="1"/>
  <c r="U1002" i="31"/>
  <c r="W1002" i="31" a="1"/>
  <c r="W1002" i="31"/>
  <c r="V1002" i="31" a="1"/>
  <c r="V1002" i="31"/>
  <c r="X1002" i="31" a="1"/>
  <c r="X1002" i="31"/>
  <c r="U1001" i="31" a="1"/>
  <c r="U1001" i="31"/>
  <c r="W1001" i="31" a="1"/>
  <c r="W1001" i="31"/>
  <c r="V1001" i="31" a="1"/>
  <c r="V1001" i="31"/>
  <c r="X1001" i="31" a="1"/>
  <c r="X1001" i="31"/>
  <c r="U1000" i="31" a="1"/>
  <c r="U1000" i="31"/>
  <c r="W1000" i="31" a="1"/>
  <c r="W1000" i="31"/>
  <c r="V1000" i="31" a="1"/>
  <c r="V1000" i="31"/>
  <c r="X1000" i="31" a="1"/>
  <c r="X1000" i="31"/>
  <c r="U999" i="31" a="1"/>
  <c r="U999" i="31"/>
  <c r="W999" i="31" a="1"/>
  <c r="W999" i="31"/>
  <c r="V999" i="31" a="1"/>
  <c r="V999" i="31"/>
  <c r="X999" i="31" a="1"/>
  <c r="X999" i="31"/>
  <c r="U998" i="31" a="1"/>
  <c r="U998" i="31"/>
  <c r="W998" i="31" a="1"/>
  <c r="W998" i="31"/>
  <c r="V998" i="31" a="1"/>
  <c r="V998" i="31"/>
  <c r="X998" i="31" a="1"/>
  <c r="X998" i="31"/>
  <c r="U997" i="31" a="1"/>
  <c r="U997" i="31"/>
  <c r="W997" i="31" a="1"/>
  <c r="W997" i="31"/>
  <c r="V997" i="31" a="1"/>
  <c r="V997" i="31"/>
  <c r="X997" i="31" a="1"/>
  <c r="X997" i="31"/>
  <c r="U996" i="31" a="1"/>
  <c r="U996" i="31"/>
  <c r="W996" i="31" a="1"/>
  <c r="W996" i="31"/>
  <c r="V996" i="31" a="1"/>
  <c r="V996" i="31"/>
  <c r="X996" i="31" a="1"/>
  <c r="X996" i="31"/>
  <c r="U995" i="31" a="1"/>
  <c r="U995" i="31"/>
  <c r="W995" i="31" a="1"/>
  <c r="W995" i="31"/>
  <c r="V995" i="31" a="1"/>
  <c r="V995" i="31"/>
  <c r="X995" i="31" a="1"/>
  <c r="X995" i="31"/>
  <c r="U994" i="31" a="1"/>
  <c r="U994" i="31"/>
  <c r="W994" i="31" a="1"/>
  <c r="W994" i="31"/>
  <c r="V994" i="31" a="1"/>
  <c r="V994" i="31"/>
  <c r="X994" i="31" a="1"/>
  <c r="X994" i="31"/>
  <c r="U993" i="31" a="1"/>
  <c r="U993" i="31"/>
  <c r="W993" i="31" a="1"/>
  <c r="W993" i="31"/>
  <c r="V993" i="31" a="1"/>
  <c r="V993" i="31"/>
  <c r="X993" i="31" a="1"/>
  <c r="X993" i="31"/>
  <c r="U992" i="31" a="1"/>
  <c r="U992" i="31"/>
  <c r="W992" i="31" a="1"/>
  <c r="W992" i="31"/>
  <c r="V992" i="31" a="1"/>
  <c r="V992" i="31"/>
  <c r="X992" i="31" a="1"/>
  <c r="X992" i="31"/>
  <c r="U991" i="31" a="1"/>
  <c r="U991" i="31"/>
  <c r="W991" i="31" a="1"/>
  <c r="W991" i="31"/>
  <c r="V991" i="31" a="1"/>
  <c r="V991" i="31"/>
  <c r="X991" i="31" a="1"/>
  <c r="X991" i="31"/>
  <c r="U990" i="31" a="1"/>
  <c r="U990" i="31"/>
  <c r="W990" i="31" a="1"/>
  <c r="W990" i="31"/>
  <c r="V990" i="31" a="1"/>
  <c r="V990" i="31"/>
  <c r="X990" i="31" a="1"/>
  <c r="X990" i="31"/>
  <c r="U989" i="31" a="1"/>
  <c r="U989" i="31"/>
  <c r="W989" i="31" a="1"/>
  <c r="W989" i="31"/>
  <c r="V989" i="31" a="1"/>
  <c r="V989" i="31"/>
  <c r="X989" i="31" a="1"/>
  <c r="X989" i="31"/>
  <c r="U988" i="31" a="1"/>
  <c r="U988" i="31"/>
  <c r="W988" i="31" a="1"/>
  <c r="W988" i="31"/>
  <c r="V988" i="31" a="1"/>
  <c r="V988" i="31"/>
  <c r="X988" i="31" a="1"/>
  <c r="X988" i="31"/>
  <c r="U987" i="31" a="1"/>
  <c r="U987" i="31"/>
  <c r="W987" i="31" a="1"/>
  <c r="W987" i="31"/>
  <c r="V987" i="31" a="1"/>
  <c r="V987" i="31"/>
  <c r="X987" i="31" a="1"/>
  <c r="X987" i="31"/>
  <c r="U986" i="31" a="1"/>
  <c r="U986" i="31"/>
  <c r="W986" i="31" a="1"/>
  <c r="W986" i="31"/>
  <c r="V986" i="31" a="1"/>
  <c r="V986" i="31"/>
  <c r="X986" i="31" a="1"/>
  <c r="X986" i="31"/>
  <c r="U985" i="31" a="1"/>
  <c r="U985" i="31"/>
  <c r="W985" i="31" a="1"/>
  <c r="W985" i="31"/>
  <c r="V985" i="31" a="1"/>
  <c r="V985" i="31"/>
  <c r="X985" i="31" a="1"/>
  <c r="X985" i="31"/>
  <c r="U984" i="31" a="1"/>
  <c r="U984" i="31"/>
  <c r="W984" i="31" a="1"/>
  <c r="W984" i="31"/>
  <c r="V984" i="31" a="1"/>
  <c r="V984" i="31"/>
  <c r="X984" i="31" a="1"/>
  <c r="X984" i="31"/>
  <c r="U983" i="31" a="1"/>
  <c r="U983" i="31"/>
  <c r="W983" i="31" a="1"/>
  <c r="W983" i="31"/>
  <c r="V983" i="31" a="1"/>
  <c r="V983" i="31"/>
  <c r="X983" i="31" a="1"/>
  <c r="X983" i="31"/>
  <c r="U982" i="31" a="1"/>
  <c r="U982" i="31"/>
  <c r="W982" i="31" a="1"/>
  <c r="W982" i="31"/>
  <c r="V982" i="31" a="1"/>
  <c r="V982" i="31"/>
  <c r="X982" i="31" a="1"/>
  <c r="X982" i="31"/>
  <c r="U981" i="31" a="1"/>
  <c r="U981" i="31"/>
  <c r="W981" i="31" a="1"/>
  <c r="W981" i="31"/>
  <c r="V981" i="31" a="1"/>
  <c r="V981" i="31"/>
  <c r="X981" i="31" a="1"/>
  <c r="X981" i="31"/>
  <c r="U980" i="31" a="1"/>
  <c r="U980" i="31"/>
  <c r="W980" i="31" a="1"/>
  <c r="W980" i="31"/>
  <c r="V980" i="31" a="1"/>
  <c r="V980" i="31"/>
  <c r="X980" i="31" a="1"/>
  <c r="X980" i="31"/>
  <c r="U979" i="31" a="1"/>
  <c r="U979" i="31"/>
  <c r="W979" i="31" a="1"/>
  <c r="W979" i="31"/>
  <c r="V979" i="31" a="1"/>
  <c r="V979" i="31"/>
  <c r="X979" i="31" a="1"/>
  <c r="X979" i="31"/>
  <c r="U978" i="31" a="1"/>
  <c r="U978" i="31"/>
  <c r="W978" i="31" a="1"/>
  <c r="W978" i="31"/>
  <c r="V978" i="31" a="1"/>
  <c r="V978" i="31"/>
  <c r="X978" i="31" a="1"/>
  <c r="X978" i="31"/>
  <c r="U977" i="31" a="1"/>
  <c r="U977" i="31"/>
  <c r="W977" i="31" a="1"/>
  <c r="W977" i="31"/>
  <c r="V977" i="31" a="1"/>
  <c r="V977" i="31"/>
  <c r="X977" i="31" a="1"/>
  <c r="X977" i="31"/>
  <c r="U976" i="31" a="1"/>
  <c r="U976" i="31"/>
  <c r="W976" i="31" a="1"/>
  <c r="W976" i="31"/>
  <c r="V976" i="31" a="1"/>
  <c r="V976" i="31"/>
  <c r="X976" i="31" a="1"/>
  <c r="X976" i="31"/>
  <c r="U975" i="31" a="1"/>
  <c r="U975" i="31"/>
  <c r="W975" i="31" a="1"/>
  <c r="W975" i="31"/>
  <c r="V975" i="31" a="1"/>
  <c r="V975" i="31"/>
  <c r="X975" i="31" a="1"/>
  <c r="X975" i="31"/>
  <c r="U974" i="31" a="1"/>
  <c r="U974" i="31"/>
  <c r="W974" i="31" a="1"/>
  <c r="W974" i="31"/>
  <c r="V974" i="31" a="1"/>
  <c r="V974" i="31"/>
  <c r="X974" i="31" a="1"/>
  <c r="X974" i="31"/>
  <c r="U973" i="31" a="1"/>
  <c r="U973" i="31"/>
  <c r="W973" i="31" a="1"/>
  <c r="W973" i="31"/>
  <c r="V973" i="31" a="1"/>
  <c r="V973" i="31"/>
  <c r="X973" i="31" a="1"/>
  <c r="X973" i="31"/>
  <c r="U972" i="31" a="1"/>
  <c r="U972" i="31"/>
  <c r="W972" i="31" a="1"/>
  <c r="W972" i="31"/>
  <c r="V972" i="31" a="1"/>
  <c r="V972" i="31"/>
  <c r="X972" i="31" a="1"/>
  <c r="X972" i="31"/>
  <c r="U971" i="31" a="1"/>
  <c r="U971" i="31"/>
  <c r="W971" i="31" a="1"/>
  <c r="W971" i="31"/>
  <c r="V971" i="31" a="1"/>
  <c r="V971" i="31"/>
  <c r="X971" i="31" a="1"/>
  <c r="X971" i="31"/>
  <c r="U970" i="31" a="1"/>
  <c r="U970" i="31"/>
  <c r="W970" i="31" a="1"/>
  <c r="W970" i="31"/>
  <c r="V970" i="31" a="1"/>
  <c r="V970" i="31"/>
  <c r="X970" i="31" a="1"/>
  <c r="X970" i="31"/>
  <c r="U969" i="31" a="1"/>
  <c r="U969" i="31"/>
  <c r="W969" i="31" a="1"/>
  <c r="W969" i="31"/>
  <c r="V969" i="31" a="1"/>
  <c r="V969" i="31"/>
  <c r="X969" i="31" a="1"/>
  <c r="X969" i="31"/>
  <c r="U968" i="31" a="1"/>
  <c r="U968" i="31"/>
  <c r="W968" i="31" a="1"/>
  <c r="W968" i="31"/>
  <c r="V968" i="31" a="1"/>
  <c r="V968" i="31"/>
  <c r="X968" i="31" a="1"/>
  <c r="X968" i="31"/>
  <c r="U967" i="31" a="1"/>
  <c r="U967" i="31"/>
  <c r="W967" i="31" a="1"/>
  <c r="W967" i="31"/>
  <c r="V967" i="31" a="1"/>
  <c r="V967" i="31"/>
  <c r="X967" i="31" a="1"/>
  <c r="X967" i="31"/>
  <c r="U966" i="31" a="1"/>
  <c r="U966" i="31"/>
  <c r="W966" i="31" a="1"/>
  <c r="W966" i="31"/>
  <c r="V966" i="31" a="1"/>
  <c r="V966" i="31"/>
  <c r="X966" i="31" a="1"/>
  <c r="X966" i="31"/>
  <c r="U965" i="31" a="1"/>
  <c r="U965" i="31"/>
  <c r="W965" i="31" a="1"/>
  <c r="W965" i="31"/>
  <c r="V965" i="31" a="1"/>
  <c r="V965" i="31"/>
  <c r="X965" i="31" a="1"/>
  <c r="X965" i="31"/>
  <c r="U964" i="31" a="1"/>
  <c r="U964" i="31"/>
  <c r="W964" i="31" a="1"/>
  <c r="W964" i="31"/>
  <c r="V964" i="31" a="1"/>
  <c r="V964" i="31"/>
  <c r="X964" i="31" a="1"/>
  <c r="X964" i="31"/>
  <c r="U963" i="31" a="1"/>
  <c r="U963" i="31"/>
  <c r="W963" i="31" a="1"/>
  <c r="W963" i="31"/>
  <c r="V963" i="31" a="1"/>
  <c r="V963" i="31"/>
  <c r="X963" i="31" a="1"/>
  <c r="X963" i="31"/>
  <c r="U962" i="31" a="1"/>
  <c r="U962" i="31"/>
  <c r="W962" i="31" a="1"/>
  <c r="W962" i="31"/>
  <c r="V962" i="31" a="1"/>
  <c r="V962" i="31"/>
  <c r="X962" i="31" a="1"/>
  <c r="X962" i="31"/>
  <c r="U961" i="31" a="1"/>
  <c r="U961" i="31"/>
  <c r="W961" i="31" a="1"/>
  <c r="W961" i="31"/>
  <c r="V961" i="31" a="1"/>
  <c r="V961" i="31"/>
  <c r="X961" i="31" a="1"/>
  <c r="X961" i="31"/>
  <c r="U960" i="31" a="1"/>
  <c r="U960" i="31"/>
  <c r="W960" i="31" a="1"/>
  <c r="W960" i="31"/>
  <c r="V960" i="31" a="1"/>
  <c r="V960" i="31"/>
  <c r="X960" i="31" a="1"/>
  <c r="X960" i="31"/>
  <c r="U959" i="31" a="1"/>
  <c r="U959" i="31"/>
  <c r="W959" i="31" a="1"/>
  <c r="W959" i="31"/>
  <c r="V959" i="31" a="1"/>
  <c r="V959" i="31"/>
  <c r="X959" i="31" a="1"/>
  <c r="X959" i="31"/>
  <c r="U958" i="31" a="1"/>
  <c r="U958" i="31"/>
  <c r="W958" i="31" a="1"/>
  <c r="W958" i="31"/>
  <c r="V958" i="31" a="1"/>
  <c r="V958" i="31"/>
  <c r="X958" i="31" a="1"/>
  <c r="X958" i="31"/>
  <c r="U957" i="31" a="1"/>
  <c r="U957" i="31"/>
  <c r="W957" i="31" a="1"/>
  <c r="W957" i="31"/>
  <c r="V957" i="31" a="1"/>
  <c r="V957" i="31"/>
  <c r="X957" i="31" a="1"/>
  <c r="X957" i="31"/>
  <c r="U956" i="31" a="1"/>
  <c r="U956" i="31"/>
  <c r="W956" i="31" a="1"/>
  <c r="W956" i="31"/>
  <c r="V956" i="31" a="1"/>
  <c r="V956" i="31"/>
  <c r="X956" i="31" a="1"/>
  <c r="X956" i="31"/>
  <c r="U955" i="31" a="1"/>
  <c r="U955" i="31"/>
  <c r="W955" i="31" a="1"/>
  <c r="W955" i="31"/>
  <c r="V955" i="31" a="1"/>
  <c r="V955" i="31"/>
  <c r="X955" i="31" a="1"/>
  <c r="X955" i="31"/>
  <c r="U954" i="31" a="1"/>
  <c r="U954" i="31"/>
  <c r="W954" i="31" a="1"/>
  <c r="W954" i="31"/>
  <c r="V954" i="31" a="1"/>
  <c r="V954" i="31"/>
  <c r="X954" i="31" a="1"/>
  <c r="X954" i="31"/>
  <c r="U953" i="31" a="1"/>
  <c r="U953" i="31"/>
  <c r="W953" i="31" a="1"/>
  <c r="W953" i="31"/>
  <c r="V953" i="31" a="1"/>
  <c r="V953" i="31"/>
  <c r="X953" i="31" a="1"/>
  <c r="X953" i="31"/>
  <c r="U952" i="31" a="1"/>
  <c r="U952" i="31"/>
  <c r="W952" i="31" a="1"/>
  <c r="W952" i="31"/>
  <c r="V952" i="31" a="1"/>
  <c r="V952" i="31"/>
  <c r="X952" i="31" a="1"/>
  <c r="X952" i="31"/>
  <c r="U951" i="31" a="1"/>
  <c r="U951" i="31"/>
  <c r="W951" i="31" a="1"/>
  <c r="W951" i="31"/>
  <c r="V951" i="31" a="1"/>
  <c r="V951" i="31"/>
  <c r="X951" i="31" a="1"/>
  <c r="X951" i="31"/>
  <c r="U950" i="31" a="1"/>
  <c r="U950" i="31"/>
  <c r="W950" i="31" a="1"/>
  <c r="W950" i="31"/>
  <c r="V950" i="31" a="1"/>
  <c r="V950" i="31"/>
  <c r="X950" i="31" a="1"/>
  <c r="X950" i="31"/>
  <c r="U949" i="31" a="1"/>
  <c r="U949" i="31"/>
  <c r="W949" i="31" a="1"/>
  <c r="W949" i="31"/>
  <c r="V949" i="31" a="1"/>
  <c r="V949" i="31"/>
  <c r="X949" i="31" a="1"/>
  <c r="X949" i="31"/>
  <c r="U948" i="31" a="1"/>
  <c r="U948" i="31"/>
  <c r="W948" i="31" a="1"/>
  <c r="W948" i="31"/>
  <c r="V948" i="31" a="1"/>
  <c r="V948" i="31"/>
  <c r="X948" i="31" a="1"/>
  <c r="X948" i="31"/>
  <c r="U947" i="31" a="1"/>
  <c r="U947" i="31"/>
  <c r="W947" i="31" a="1"/>
  <c r="W947" i="31"/>
  <c r="V947" i="31" a="1"/>
  <c r="V947" i="31"/>
  <c r="X947" i="31" a="1"/>
  <c r="X947" i="31"/>
  <c r="U946" i="31" a="1"/>
  <c r="U946" i="31"/>
  <c r="W946" i="31" a="1"/>
  <c r="W946" i="31"/>
  <c r="V946" i="31" a="1"/>
  <c r="V946" i="31"/>
  <c r="X946" i="31" a="1"/>
  <c r="X946" i="31"/>
  <c r="U945" i="31" a="1"/>
  <c r="U945" i="31"/>
  <c r="W945" i="31" a="1"/>
  <c r="W945" i="31"/>
  <c r="V945" i="31" a="1"/>
  <c r="V945" i="31"/>
  <c r="X945" i="31" a="1"/>
  <c r="X945" i="31"/>
  <c r="U944" i="31" a="1"/>
  <c r="U944" i="31"/>
  <c r="W944" i="31" a="1"/>
  <c r="W944" i="31"/>
  <c r="V944" i="31" a="1"/>
  <c r="V944" i="31"/>
  <c r="X944" i="31" a="1"/>
  <c r="X944" i="31"/>
  <c r="U943" i="31" a="1"/>
  <c r="U943" i="31"/>
  <c r="W943" i="31" a="1"/>
  <c r="W943" i="31"/>
  <c r="V943" i="31" a="1"/>
  <c r="V943" i="31"/>
  <c r="X943" i="31" a="1"/>
  <c r="X943" i="31"/>
  <c r="U942" i="31" a="1"/>
  <c r="U942" i="31"/>
  <c r="W942" i="31" a="1"/>
  <c r="W942" i="31"/>
  <c r="V942" i="31" a="1"/>
  <c r="V942" i="31"/>
  <c r="X942" i="31" a="1"/>
  <c r="X942" i="31"/>
  <c r="U941" i="31" a="1"/>
  <c r="U941" i="31"/>
  <c r="W941" i="31" a="1"/>
  <c r="W941" i="31"/>
  <c r="V941" i="31" a="1"/>
  <c r="V941" i="31"/>
  <c r="X941" i="31" a="1"/>
  <c r="X941" i="31"/>
  <c r="U940" i="31" a="1"/>
  <c r="U940" i="31"/>
  <c r="W940" i="31" a="1"/>
  <c r="W940" i="31"/>
  <c r="V940" i="31" a="1"/>
  <c r="V940" i="31"/>
  <c r="X940" i="31" a="1"/>
  <c r="X940" i="31"/>
  <c r="U939" i="31" a="1"/>
  <c r="U939" i="31"/>
  <c r="W939" i="31" a="1"/>
  <c r="W939" i="31"/>
  <c r="V939" i="31" a="1"/>
  <c r="V939" i="31"/>
  <c r="X939" i="31" a="1"/>
  <c r="X939" i="31"/>
  <c r="U938" i="31" a="1"/>
  <c r="U938" i="31"/>
  <c r="W938" i="31" a="1"/>
  <c r="W938" i="31"/>
  <c r="V938" i="31" a="1"/>
  <c r="V938" i="31"/>
  <c r="X938" i="31" a="1"/>
  <c r="X938" i="31"/>
  <c r="U937" i="31" a="1"/>
  <c r="U937" i="31"/>
  <c r="W937" i="31" a="1"/>
  <c r="W937" i="31"/>
  <c r="V937" i="31" a="1"/>
  <c r="V937" i="31"/>
  <c r="X937" i="31" a="1"/>
  <c r="X937" i="31"/>
  <c r="U936" i="31" a="1"/>
  <c r="U936" i="31"/>
  <c r="W936" i="31" a="1"/>
  <c r="W936" i="31"/>
  <c r="V936" i="31" a="1"/>
  <c r="V936" i="31"/>
  <c r="X936" i="31" a="1"/>
  <c r="X936" i="31"/>
  <c r="U935" i="31" a="1"/>
  <c r="U935" i="31"/>
  <c r="W935" i="31" a="1"/>
  <c r="W935" i="31"/>
  <c r="V935" i="31" a="1"/>
  <c r="V935" i="31"/>
  <c r="X935" i="31" a="1"/>
  <c r="X935" i="31"/>
  <c r="U934" i="31" a="1"/>
  <c r="U934" i="31"/>
  <c r="W934" i="31" a="1"/>
  <c r="W934" i="31"/>
  <c r="V934" i="31" a="1"/>
  <c r="V934" i="31"/>
  <c r="X934" i="31" a="1"/>
  <c r="X934" i="31"/>
  <c r="U933" i="31" a="1"/>
  <c r="U933" i="31"/>
  <c r="W933" i="31" a="1"/>
  <c r="W933" i="31"/>
  <c r="V933" i="31" a="1"/>
  <c r="V933" i="31"/>
  <c r="X933" i="31" a="1"/>
  <c r="X933" i="31"/>
  <c r="U932" i="31" a="1"/>
  <c r="U932" i="31"/>
  <c r="W932" i="31" a="1"/>
  <c r="W932" i="31"/>
  <c r="V932" i="31" a="1"/>
  <c r="V932" i="31"/>
  <c r="X932" i="31" a="1"/>
  <c r="X932" i="31"/>
  <c r="U931" i="31" a="1"/>
  <c r="U931" i="31"/>
  <c r="W931" i="31" a="1"/>
  <c r="W931" i="31"/>
  <c r="V931" i="31" a="1"/>
  <c r="V931" i="31"/>
  <c r="X931" i="31" a="1"/>
  <c r="X931" i="31"/>
  <c r="U930" i="31" a="1"/>
  <c r="U930" i="31"/>
  <c r="W930" i="31" a="1"/>
  <c r="W930" i="31"/>
  <c r="V930" i="31" a="1"/>
  <c r="V930" i="31"/>
  <c r="X930" i="31" a="1"/>
  <c r="X930" i="31"/>
  <c r="U929" i="31" a="1"/>
  <c r="U929" i="31"/>
  <c r="W929" i="31" a="1"/>
  <c r="W929" i="31"/>
  <c r="V929" i="31" a="1"/>
  <c r="V929" i="31"/>
  <c r="X929" i="31" a="1"/>
  <c r="X929" i="31"/>
  <c r="U928" i="31" a="1"/>
  <c r="U928" i="31"/>
  <c r="W928" i="31" a="1"/>
  <c r="W928" i="31"/>
  <c r="V928" i="31" a="1"/>
  <c r="V928" i="31"/>
  <c r="X928" i="31" a="1"/>
  <c r="X928" i="31"/>
  <c r="U927" i="31" a="1"/>
  <c r="U927" i="31"/>
  <c r="W927" i="31" a="1"/>
  <c r="W927" i="31"/>
  <c r="V927" i="31" a="1"/>
  <c r="V927" i="31"/>
  <c r="X927" i="31" a="1"/>
  <c r="X927" i="31"/>
  <c r="U926" i="31" a="1"/>
  <c r="U926" i="31"/>
  <c r="W926" i="31" a="1"/>
  <c r="W926" i="31"/>
  <c r="V926" i="31" a="1"/>
  <c r="V926" i="31"/>
  <c r="X926" i="31" a="1"/>
  <c r="X926" i="31"/>
  <c r="U925" i="31" a="1"/>
  <c r="U925" i="31"/>
  <c r="W925" i="31" a="1"/>
  <c r="W925" i="31"/>
  <c r="V925" i="31" a="1"/>
  <c r="V925" i="31"/>
  <c r="X925" i="31" a="1"/>
  <c r="X925" i="31"/>
  <c r="U924" i="31" a="1"/>
  <c r="U924" i="31"/>
  <c r="W924" i="31" a="1"/>
  <c r="W924" i="31"/>
  <c r="V924" i="31" a="1"/>
  <c r="V924" i="31"/>
  <c r="X924" i="31" a="1"/>
  <c r="X924" i="31"/>
  <c r="U923" i="31" a="1"/>
  <c r="U923" i="31"/>
  <c r="W923" i="31" a="1"/>
  <c r="W923" i="31"/>
  <c r="V923" i="31" a="1"/>
  <c r="V923" i="31"/>
  <c r="X923" i="31" a="1"/>
  <c r="X923" i="31"/>
  <c r="U922" i="31" a="1"/>
  <c r="U922" i="31"/>
  <c r="W922" i="31" a="1"/>
  <c r="W922" i="31"/>
  <c r="V922" i="31" a="1"/>
  <c r="V922" i="31"/>
  <c r="X922" i="31" a="1"/>
  <c r="X922" i="31"/>
  <c r="U921" i="31" a="1"/>
  <c r="U921" i="31"/>
  <c r="W921" i="31" a="1"/>
  <c r="W921" i="31"/>
  <c r="V921" i="31" a="1"/>
  <c r="V921" i="31"/>
  <c r="X921" i="31" a="1"/>
  <c r="X921" i="31"/>
  <c r="U920" i="31" a="1"/>
  <c r="U920" i="31"/>
  <c r="W920" i="31" a="1"/>
  <c r="W920" i="31"/>
  <c r="V920" i="31" a="1"/>
  <c r="V920" i="31"/>
  <c r="X920" i="31" a="1"/>
  <c r="X920" i="31"/>
  <c r="U919" i="31" a="1"/>
  <c r="U919" i="31"/>
  <c r="W919" i="31" a="1"/>
  <c r="W919" i="31"/>
  <c r="V919" i="31" a="1"/>
  <c r="V919" i="31"/>
  <c r="X919" i="31" a="1"/>
  <c r="X919" i="31"/>
  <c r="U918" i="31" a="1"/>
  <c r="U918" i="31"/>
  <c r="W918" i="31" a="1"/>
  <c r="W918" i="31"/>
  <c r="V918" i="31" a="1"/>
  <c r="V918" i="31"/>
  <c r="X918" i="31" a="1"/>
  <c r="X918" i="31"/>
  <c r="U917" i="31" a="1"/>
  <c r="U917" i="31"/>
  <c r="W917" i="31" a="1"/>
  <c r="W917" i="31"/>
  <c r="V917" i="31" a="1"/>
  <c r="V917" i="31"/>
  <c r="X917" i="31" a="1"/>
  <c r="X917" i="31"/>
  <c r="U916" i="31" a="1"/>
  <c r="U916" i="31"/>
  <c r="W916" i="31" a="1"/>
  <c r="W916" i="31"/>
  <c r="V916" i="31" a="1"/>
  <c r="V916" i="31"/>
  <c r="X916" i="31" a="1"/>
  <c r="X916" i="31"/>
  <c r="U915" i="31" a="1"/>
  <c r="U915" i="31"/>
  <c r="W915" i="31" a="1"/>
  <c r="W915" i="31"/>
  <c r="V915" i="31" a="1"/>
  <c r="V915" i="31"/>
  <c r="X915" i="31" a="1"/>
  <c r="X915" i="31"/>
  <c r="U914" i="31" a="1"/>
  <c r="U914" i="31"/>
  <c r="W914" i="31" a="1"/>
  <c r="W914" i="31"/>
  <c r="V914" i="31" a="1"/>
  <c r="V914" i="31"/>
  <c r="X914" i="31" a="1"/>
  <c r="X914" i="31"/>
  <c r="U913" i="31" a="1"/>
  <c r="U913" i="31"/>
  <c r="W913" i="31" a="1"/>
  <c r="W913" i="31"/>
  <c r="V913" i="31" a="1"/>
  <c r="V913" i="31"/>
  <c r="X913" i="31" a="1"/>
  <c r="X913" i="31"/>
  <c r="U912" i="31" a="1"/>
  <c r="U912" i="31"/>
  <c r="W912" i="31" a="1"/>
  <c r="W912" i="31"/>
  <c r="V912" i="31" a="1"/>
  <c r="V912" i="31"/>
  <c r="X912" i="31" a="1"/>
  <c r="X912" i="31"/>
  <c r="U911" i="31" a="1"/>
  <c r="U911" i="31"/>
  <c r="W911" i="31" a="1"/>
  <c r="W911" i="31"/>
  <c r="V911" i="31" a="1"/>
  <c r="V911" i="31"/>
  <c r="X911" i="31" a="1"/>
  <c r="X911" i="31"/>
  <c r="U910" i="31" a="1"/>
  <c r="U910" i="31"/>
  <c r="W910" i="31" a="1"/>
  <c r="W910" i="31"/>
  <c r="V910" i="31" a="1"/>
  <c r="V910" i="31"/>
  <c r="X910" i="31" a="1"/>
  <c r="X910" i="31"/>
  <c r="U909" i="31" a="1"/>
  <c r="U909" i="31"/>
  <c r="W909" i="31" a="1"/>
  <c r="W909" i="31"/>
  <c r="V909" i="31" a="1"/>
  <c r="V909" i="31"/>
  <c r="X909" i="31" a="1"/>
  <c r="X909" i="31"/>
  <c r="U908" i="31" a="1"/>
  <c r="U908" i="31"/>
  <c r="W908" i="31" a="1"/>
  <c r="W908" i="31"/>
  <c r="V908" i="31" a="1"/>
  <c r="V908" i="31"/>
  <c r="X908" i="31" a="1"/>
  <c r="X908" i="31"/>
  <c r="U907" i="31" a="1"/>
  <c r="U907" i="31"/>
  <c r="W907" i="31" a="1"/>
  <c r="W907" i="31"/>
  <c r="V907" i="31" a="1"/>
  <c r="V907" i="31"/>
  <c r="X907" i="31" a="1"/>
  <c r="X907" i="31"/>
  <c r="U906" i="31" a="1"/>
  <c r="U906" i="31"/>
  <c r="W906" i="31" a="1"/>
  <c r="W906" i="31"/>
  <c r="V906" i="31" a="1"/>
  <c r="V906" i="31"/>
  <c r="X906" i="31" a="1"/>
  <c r="X906" i="31"/>
  <c r="U905" i="31" a="1"/>
  <c r="U905" i="31"/>
  <c r="W905" i="31" a="1"/>
  <c r="W905" i="31"/>
  <c r="V905" i="31" a="1"/>
  <c r="V905" i="31"/>
  <c r="X905" i="31" a="1"/>
  <c r="X905" i="31"/>
  <c r="U904" i="31" a="1"/>
  <c r="U904" i="31"/>
  <c r="W904" i="31" a="1"/>
  <c r="W904" i="31"/>
  <c r="V904" i="31" a="1"/>
  <c r="V904" i="31"/>
  <c r="X904" i="31" a="1"/>
  <c r="X904" i="31"/>
  <c r="U903" i="31" a="1"/>
  <c r="U903" i="31"/>
  <c r="W903" i="31" a="1"/>
  <c r="W903" i="31"/>
  <c r="V903" i="31" a="1"/>
  <c r="V903" i="31"/>
  <c r="X903" i="31" a="1"/>
  <c r="X903" i="31"/>
  <c r="U902" i="31" a="1"/>
  <c r="U902" i="31"/>
  <c r="W902" i="31" a="1"/>
  <c r="W902" i="31"/>
  <c r="V902" i="31" a="1"/>
  <c r="V902" i="31"/>
  <c r="X902" i="31" a="1"/>
  <c r="X902" i="31"/>
  <c r="U901" i="31" a="1"/>
  <c r="U901" i="31"/>
  <c r="W901" i="31" a="1"/>
  <c r="W901" i="31"/>
  <c r="V901" i="31" a="1"/>
  <c r="V901" i="31"/>
  <c r="X901" i="31" a="1"/>
  <c r="X901" i="31"/>
  <c r="U900" i="31" a="1"/>
  <c r="U900" i="31"/>
  <c r="W900" i="31" a="1"/>
  <c r="W900" i="31"/>
  <c r="V900" i="31" a="1"/>
  <c r="V900" i="31"/>
  <c r="X900" i="31" a="1"/>
  <c r="X900" i="31"/>
  <c r="U899" i="31" a="1"/>
  <c r="U899" i="31"/>
  <c r="W899" i="31" a="1"/>
  <c r="W899" i="31"/>
  <c r="V899" i="31" a="1"/>
  <c r="V899" i="31"/>
  <c r="X899" i="31" a="1"/>
  <c r="X899" i="31"/>
  <c r="U898" i="31" a="1"/>
  <c r="U898" i="31"/>
  <c r="W898" i="31" a="1"/>
  <c r="W898" i="31"/>
  <c r="V898" i="31" a="1"/>
  <c r="V898" i="31"/>
  <c r="X898" i="31" a="1"/>
  <c r="X898" i="31"/>
  <c r="U897" i="31" a="1"/>
  <c r="U897" i="31"/>
  <c r="W897" i="31" a="1"/>
  <c r="W897" i="31"/>
  <c r="V897" i="31" a="1"/>
  <c r="V897" i="31"/>
  <c r="X897" i="31" a="1"/>
  <c r="X897" i="31"/>
  <c r="U896" i="31" a="1"/>
  <c r="U896" i="31"/>
  <c r="W896" i="31" a="1"/>
  <c r="W896" i="31"/>
  <c r="V896" i="31" a="1"/>
  <c r="V896" i="31"/>
  <c r="X896" i="31" a="1"/>
  <c r="X896" i="31"/>
  <c r="U895" i="31" a="1"/>
  <c r="U895" i="31"/>
  <c r="W895" i="31" a="1"/>
  <c r="W895" i="31"/>
  <c r="V895" i="31" a="1"/>
  <c r="V895" i="31"/>
  <c r="X895" i="31" a="1"/>
  <c r="X895" i="31"/>
  <c r="U894" i="31" a="1"/>
  <c r="U894" i="31"/>
  <c r="W894" i="31" a="1"/>
  <c r="W894" i="31"/>
  <c r="V894" i="31" a="1"/>
  <c r="V894" i="31"/>
  <c r="X894" i="31" a="1"/>
  <c r="X894" i="31"/>
  <c r="U893" i="31" a="1"/>
  <c r="U893" i="31"/>
  <c r="W893" i="31" a="1"/>
  <c r="W893" i="31"/>
  <c r="V893" i="31" a="1"/>
  <c r="V893" i="31"/>
  <c r="X893" i="31" a="1"/>
  <c r="X893" i="31"/>
  <c r="U892" i="31" a="1"/>
  <c r="U892" i="31"/>
  <c r="W892" i="31" a="1"/>
  <c r="W892" i="31"/>
  <c r="V892" i="31" a="1"/>
  <c r="V892" i="31"/>
  <c r="X892" i="31" a="1"/>
  <c r="X892" i="31"/>
  <c r="U891" i="31" a="1"/>
  <c r="U891" i="31"/>
  <c r="W891" i="31" a="1"/>
  <c r="W891" i="31"/>
  <c r="V891" i="31" a="1"/>
  <c r="V891" i="31"/>
  <c r="X891" i="31" a="1"/>
  <c r="X891" i="31"/>
  <c r="U890" i="31" a="1"/>
  <c r="U890" i="31"/>
  <c r="W890" i="31" a="1"/>
  <c r="W890" i="31"/>
  <c r="V890" i="31" a="1"/>
  <c r="V890" i="31"/>
  <c r="X890" i="31" a="1"/>
  <c r="X890" i="31"/>
  <c r="U889" i="31" a="1"/>
  <c r="U889" i="31"/>
  <c r="W889" i="31" a="1"/>
  <c r="W889" i="31"/>
  <c r="V889" i="31" a="1"/>
  <c r="V889" i="31"/>
  <c r="X889" i="31" a="1"/>
  <c r="X889" i="31"/>
  <c r="U888" i="31" a="1"/>
  <c r="U888" i="31"/>
  <c r="W888" i="31" a="1"/>
  <c r="W888" i="31"/>
  <c r="V888" i="31" a="1"/>
  <c r="V888" i="31"/>
  <c r="X888" i="31" a="1"/>
  <c r="X888" i="31"/>
  <c r="U887" i="31" a="1"/>
  <c r="U887" i="31"/>
  <c r="W887" i="31" a="1"/>
  <c r="W887" i="31"/>
  <c r="V887" i="31" a="1"/>
  <c r="V887" i="31"/>
  <c r="X887" i="31" a="1"/>
  <c r="X887" i="31"/>
  <c r="U886" i="31" a="1"/>
  <c r="U886" i="31"/>
  <c r="W886" i="31" a="1"/>
  <c r="W886" i="31"/>
  <c r="V886" i="31" a="1"/>
  <c r="V886" i="31"/>
  <c r="X886" i="31" a="1"/>
  <c r="X886" i="31"/>
  <c r="U885" i="31" a="1"/>
  <c r="U885" i="31"/>
  <c r="W885" i="31" a="1"/>
  <c r="W885" i="31"/>
  <c r="V885" i="31" a="1"/>
  <c r="V885" i="31"/>
  <c r="X885" i="31" a="1"/>
  <c r="X885" i="31"/>
  <c r="U884" i="31" a="1"/>
  <c r="U884" i="31"/>
  <c r="W884" i="31" a="1"/>
  <c r="W884" i="31"/>
  <c r="V884" i="31" a="1"/>
  <c r="V884" i="31"/>
  <c r="X884" i="31" a="1"/>
  <c r="X884" i="31"/>
  <c r="U883" i="31" a="1"/>
  <c r="U883" i="31"/>
  <c r="W883" i="31" a="1"/>
  <c r="W883" i="31"/>
  <c r="V883" i="31" a="1"/>
  <c r="V883" i="31"/>
  <c r="X883" i="31" a="1"/>
  <c r="X883" i="31"/>
  <c r="U882" i="31" a="1"/>
  <c r="U882" i="31"/>
  <c r="W882" i="31" a="1"/>
  <c r="W882" i="31"/>
  <c r="V882" i="31" a="1"/>
  <c r="V882" i="31"/>
  <c r="X882" i="31" a="1"/>
  <c r="X882" i="31"/>
  <c r="U881" i="31" a="1"/>
  <c r="U881" i="31"/>
  <c r="W881" i="31" a="1"/>
  <c r="W881" i="31"/>
  <c r="V881" i="31" a="1"/>
  <c r="V881" i="31"/>
  <c r="X881" i="31" a="1"/>
  <c r="X881" i="31"/>
  <c r="U880" i="31" a="1"/>
  <c r="U880" i="31"/>
  <c r="W880" i="31" a="1"/>
  <c r="W880" i="31"/>
  <c r="V880" i="31" a="1"/>
  <c r="V880" i="31"/>
  <c r="X880" i="31" a="1"/>
  <c r="X880" i="31"/>
  <c r="U879" i="31" a="1"/>
  <c r="U879" i="31"/>
  <c r="W879" i="31" a="1"/>
  <c r="W879" i="31"/>
  <c r="V879" i="31" a="1"/>
  <c r="V879" i="31"/>
  <c r="X879" i="31" a="1"/>
  <c r="X879" i="31"/>
  <c r="U878" i="31" a="1"/>
  <c r="U878" i="31"/>
  <c r="W878" i="31" a="1"/>
  <c r="W878" i="31"/>
  <c r="V878" i="31" a="1"/>
  <c r="V878" i="31"/>
  <c r="X878" i="31" a="1"/>
  <c r="X878" i="31"/>
  <c r="U877" i="31" a="1"/>
  <c r="U877" i="31"/>
  <c r="W877" i="31" a="1"/>
  <c r="W877" i="31"/>
  <c r="V877" i="31" a="1"/>
  <c r="V877" i="31"/>
  <c r="X877" i="31" a="1"/>
  <c r="X877" i="31"/>
  <c r="U876" i="31" a="1"/>
  <c r="U876" i="31"/>
  <c r="W876" i="31" a="1"/>
  <c r="W876" i="31"/>
  <c r="V876" i="31" a="1"/>
  <c r="V876" i="31"/>
  <c r="X876" i="31" a="1"/>
  <c r="X876" i="31"/>
  <c r="U875" i="31" a="1"/>
  <c r="U875" i="31"/>
  <c r="W875" i="31" a="1"/>
  <c r="W875" i="31"/>
  <c r="V875" i="31" a="1"/>
  <c r="V875" i="31"/>
  <c r="X875" i="31" a="1"/>
  <c r="X875" i="31"/>
  <c r="U874" i="31" a="1"/>
  <c r="U874" i="31"/>
  <c r="W874" i="31" a="1"/>
  <c r="W874" i="31"/>
  <c r="V874" i="31" a="1"/>
  <c r="V874" i="31"/>
  <c r="X874" i="31" a="1"/>
  <c r="X874" i="31"/>
  <c r="U873" i="31" a="1"/>
  <c r="U873" i="31"/>
  <c r="W873" i="31" a="1"/>
  <c r="W873" i="31"/>
  <c r="V873" i="31" a="1"/>
  <c r="V873" i="31"/>
  <c r="X873" i="31" a="1"/>
  <c r="X873" i="31"/>
  <c r="U872" i="31" a="1"/>
  <c r="U872" i="31"/>
  <c r="W872" i="31" a="1"/>
  <c r="W872" i="31"/>
  <c r="V872" i="31" a="1"/>
  <c r="V872" i="31"/>
  <c r="X872" i="31" a="1"/>
  <c r="X872" i="31"/>
  <c r="U871" i="31" a="1"/>
  <c r="U871" i="31"/>
  <c r="W871" i="31" a="1"/>
  <c r="W871" i="31"/>
  <c r="V871" i="31" a="1"/>
  <c r="V871" i="31"/>
  <c r="X871" i="31" a="1"/>
  <c r="X871" i="31"/>
  <c r="U870" i="31" a="1"/>
  <c r="U870" i="31"/>
  <c r="W870" i="31" a="1"/>
  <c r="W870" i="31"/>
  <c r="V870" i="31" a="1"/>
  <c r="V870" i="31"/>
  <c r="X870" i="31" a="1"/>
  <c r="X870" i="31"/>
  <c r="U869" i="31" a="1"/>
  <c r="U869" i="31"/>
  <c r="W869" i="31" a="1"/>
  <c r="W869" i="31"/>
  <c r="V869" i="31" a="1"/>
  <c r="V869" i="31"/>
  <c r="X869" i="31" a="1"/>
  <c r="X869" i="31"/>
  <c r="U868" i="31" a="1"/>
  <c r="U868" i="31"/>
  <c r="W868" i="31" a="1"/>
  <c r="W868" i="31"/>
  <c r="V868" i="31" a="1"/>
  <c r="V868" i="31"/>
  <c r="X868" i="31" a="1"/>
  <c r="X868" i="31"/>
  <c r="U867" i="31" a="1"/>
  <c r="U867" i="31"/>
  <c r="W867" i="31" a="1"/>
  <c r="W867" i="31"/>
  <c r="V867" i="31" a="1"/>
  <c r="V867" i="31"/>
  <c r="X867" i="31" a="1"/>
  <c r="X867" i="31"/>
  <c r="U866" i="31" a="1"/>
  <c r="U866" i="31"/>
  <c r="W866" i="31" a="1"/>
  <c r="W866" i="31"/>
  <c r="V866" i="31" a="1"/>
  <c r="V866" i="31"/>
  <c r="X866" i="31" a="1"/>
  <c r="X866" i="31"/>
  <c r="U865" i="31" a="1"/>
  <c r="U865" i="31"/>
  <c r="W865" i="31" a="1"/>
  <c r="W865" i="31"/>
  <c r="V865" i="31" a="1"/>
  <c r="V865" i="31"/>
  <c r="X865" i="31" a="1"/>
  <c r="X865" i="31"/>
  <c r="U864" i="31" a="1"/>
  <c r="U864" i="31"/>
  <c r="W864" i="31" a="1"/>
  <c r="W864" i="31"/>
  <c r="V864" i="31" a="1"/>
  <c r="V864" i="31"/>
  <c r="X864" i="31" a="1"/>
  <c r="X864" i="31"/>
  <c r="U863" i="31" a="1"/>
  <c r="U863" i="31"/>
  <c r="W863" i="31" a="1"/>
  <c r="W863" i="31"/>
  <c r="V863" i="31" a="1"/>
  <c r="V863" i="31"/>
  <c r="X863" i="31" a="1"/>
  <c r="X863" i="31"/>
  <c r="U862" i="31" a="1"/>
  <c r="U862" i="31"/>
  <c r="W862" i="31" a="1"/>
  <c r="W862" i="31"/>
  <c r="V862" i="31" a="1"/>
  <c r="V862" i="31"/>
  <c r="X862" i="31" a="1"/>
  <c r="X862" i="31"/>
  <c r="U861" i="31" a="1"/>
  <c r="U861" i="31"/>
  <c r="W861" i="31" a="1"/>
  <c r="W861" i="31"/>
  <c r="V861" i="31" a="1"/>
  <c r="V861" i="31"/>
  <c r="X861" i="31" a="1"/>
  <c r="X861" i="31"/>
  <c r="U860" i="31" a="1"/>
  <c r="U860" i="31"/>
  <c r="W860" i="31" a="1"/>
  <c r="W860" i="31"/>
  <c r="V860" i="31" a="1"/>
  <c r="V860" i="31"/>
  <c r="X860" i="31" a="1"/>
  <c r="X860" i="31"/>
  <c r="U859" i="31" a="1"/>
  <c r="U859" i="31"/>
  <c r="W859" i="31" a="1"/>
  <c r="W859" i="31"/>
  <c r="V859" i="31" a="1"/>
  <c r="V859" i="31"/>
  <c r="X859" i="31" a="1"/>
  <c r="X859" i="31"/>
  <c r="U858" i="31" a="1"/>
  <c r="U858" i="31"/>
  <c r="W858" i="31" a="1"/>
  <c r="W858" i="31"/>
  <c r="V858" i="31" a="1"/>
  <c r="V858" i="31"/>
  <c r="X858" i="31" a="1"/>
  <c r="X858" i="31"/>
  <c r="U857" i="31" a="1"/>
  <c r="U857" i="31"/>
  <c r="W857" i="31" a="1"/>
  <c r="W857" i="31"/>
  <c r="V857" i="31" a="1"/>
  <c r="V857" i="31"/>
  <c r="X857" i="31" a="1"/>
  <c r="X857" i="31"/>
  <c r="U856" i="31" a="1"/>
  <c r="U856" i="31"/>
  <c r="W856" i="31" a="1"/>
  <c r="W856" i="31"/>
  <c r="V856" i="31" a="1"/>
  <c r="V856" i="31"/>
  <c r="X856" i="31" a="1"/>
  <c r="X856" i="31"/>
  <c r="U855" i="31" a="1"/>
  <c r="U855" i="31"/>
  <c r="W855" i="31" a="1"/>
  <c r="W855" i="31"/>
  <c r="V855" i="31" a="1"/>
  <c r="V855" i="31"/>
  <c r="X855" i="31" a="1"/>
  <c r="X855" i="31"/>
  <c r="U854" i="31" a="1"/>
  <c r="U854" i="31"/>
  <c r="W854" i="31" a="1"/>
  <c r="W854" i="31"/>
  <c r="V854" i="31" a="1"/>
  <c r="V854" i="31"/>
  <c r="X854" i="31" a="1"/>
  <c r="X854" i="31"/>
  <c r="U853" i="31" a="1"/>
  <c r="U853" i="31"/>
  <c r="W853" i="31" a="1"/>
  <c r="W853" i="31"/>
  <c r="V853" i="31" a="1"/>
  <c r="V853" i="31"/>
  <c r="X853" i="31" a="1"/>
  <c r="X853" i="31"/>
  <c r="U852" i="31" a="1"/>
  <c r="U852" i="31"/>
  <c r="W852" i="31" a="1"/>
  <c r="W852" i="31"/>
  <c r="V852" i="31" a="1"/>
  <c r="V852" i="31"/>
  <c r="X852" i="31" a="1"/>
  <c r="X852" i="31"/>
  <c r="U851" i="31" a="1"/>
  <c r="U851" i="31"/>
  <c r="W851" i="31" a="1"/>
  <c r="W851" i="31"/>
  <c r="V851" i="31" a="1"/>
  <c r="V851" i="31"/>
  <c r="X851" i="31" a="1"/>
  <c r="X851" i="31"/>
  <c r="U850" i="31" a="1"/>
  <c r="U850" i="31"/>
  <c r="W850" i="31" a="1"/>
  <c r="W850" i="31"/>
  <c r="V850" i="31" a="1"/>
  <c r="V850" i="31"/>
  <c r="X850" i="31" a="1"/>
  <c r="X850" i="31"/>
  <c r="U849" i="31" a="1"/>
  <c r="U849" i="31"/>
  <c r="W849" i="31" a="1"/>
  <c r="W849" i="31"/>
  <c r="V849" i="31" a="1"/>
  <c r="V849" i="31"/>
  <c r="X849" i="31" a="1"/>
  <c r="X849" i="31"/>
  <c r="U848" i="31" a="1"/>
  <c r="U848" i="31"/>
  <c r="W848" i="31" a="1"/>
  <c r="W848" i="31"/>
  <c r="V848" i="31" a="1"/>
  <c r="V848" i="31"/>
  <c r="X848" i="31" a="1"/>
  <c r="X848" i="31"/>
  <c r="U847" i="31" a="1"/>
  <c r="U847" i="31"/>
  <c r="W847" i="31" a="1"/>
  <c r="W847" i="31"/>
  <c r="V847" i="31" a="1"/>
  <c r="V847" i="31"/>
  <c r="X847" i="31" a="1"/>
  <c r="X847" i="31"/>
  <c r="U846" i="31" a="1"/>
  <c r="U846" i="31"/>
  <c r="W846" i="31" a="1"/>
  <c r="W846" i="31"/>
  <c r="V846" i="31" a="1"/>
  <c r="V846" i="31"/>
  <c r="X846" i="31" a="1"/>
  <c r="X846" i="31"/>
  <c r="U845" i="31" a="1"/>
  <c r="U845" i="31"/>
  <c r="W845" i="31" a="1"/>
  <c r="W845" i="31"/>
  <c r="V845" i="31" a="1"/>
  <c r="V845" i="31"/>
  <c r="X845" i="31" a="1"/>
  <c r="X845" i="31"/>
  <c r="U844" i="31" a="1"/>
  <c r="U844" i="31"/>
  <c r="W844" i="31" a="1"/>
  <c r="W844" i="31"/>
  <c r="V844" i="31" a="1"/>
  <c r="V844" i="31"/>
  <c r="X844" i="31" a="1"/>
  <c r="X844" i="31"/>
  <c r="U843" i="31" a="1"/>
  <c r="U843" i="31"/>
  <c r="W843" i="31" a="1"/>
  <c r="W843" i="31"/>
  <c r="V843" i="31" a="1"/>
  <c r="V843" i="31"/>
  <c r="X843" i="31" a="1"/>
  <c r="X843" i="31"/>
  <c r="U842" i="31" a="1"/>
  <c r="U842" i="31"/>
  <c r="W842" i="31" a="1"/>
  <c r="W842" i="31"/>
  <c r="V842" i="31" a="1"/>
  <c r="V842" i="31"/>
  <c r="X842" i="31" a="1"/>
  <c r="X842" i="31"/>
  <c r="U841" i="31" a="1"/>
  <c r="U841" i="31"/>
  <c r="W841" i="31" a="1"/>
  <c r="W841" i="31"/>
  <c r="V841" i="31" a="1"/>
  <c r="V841" i="31"/>
  <c r="X841" i="31" a="1"/>
  <c r="X841" i="31"/>
  <c r="U840" i="31" a="1"/>
  <c r="U840" i="31"/>
  <c r="W840" i="31" a="1"/>
  <c r="W840" i="31"/>
  <c r="V840" i="31" a="1"/>
  <c r="V840" i="31"/>
  <c r="X840" i="31" a="1"/>
  <c r="X840" i="31"/>
  <c r="U839" i="31" a="1"/>
  <c r="U839" i="31"/>
  <c r="W839" i="31" a="1"/>
  <c r="W839" i="31"/>
  <c r="V839" i="31" a="1"/>
  <c r="V839" i="31"/>
  <c r="X839" i="31" a="1"/>
  <c r="X839" i="31"/>
  <c r="U838" i="31" a="1"/>
  <c r="U838" i="31"/>
  <c r="W838" i="31" a="1"/>
  <c r="W838" i="31"/>
  <c r="V838" i="31" a="1"/>
  <c r="V838" i="31"/>
  <c r="X838" i="31" a="1"/>
  <c r="X838" i="31"/>
  <c r="U837" i="31" a="1"/>
  <c r="U837" i="31"/>
  <c r="W837" i="31" a="1"/>
  <c r="W837" i="31"/>
  <c r="V837" i="31" a="1"/>
  <c r="V837" i="31"/>
  <c r="X837" i="31" a="1"/>
  <c r="X837" i="31"/>
  <c r="U836" i="31" a="1"/>
  <c r="U836" i="31"/>
  <c r="W836" i="31" a="1"/>
  <c r="W836" i="31"/>
  <c r="V836" i="31" a="1"/>
  <c r="V836" i="31"/>
  <c r="X836" i="31" a="1"/>
  <c r="X836" i="31"/>
  <c r="U835" i="31" a="1"/>
  <c r="U835" i="31"/>
  <c r="W835" i="31" a="1"/>
  <c r="W835" i="31"/>
  <c r="V835" i="31" a="1"/>
  <c r="V835" i="31"/>
  <c r="X835" i="31" a="1"/>
  <c r="X835" i="31"/>
  <c r="U834" i="31" a="1"/>
  <c r="U834" i="31"/>
  <c r="W834" i="31" a="1"/>
  <c r="W834" i="31"/>
  <c r="V834" i="31" a="1"/>
  <c r="V834" i="31"/>
  <c r="X834" i="31" a="1"/>
  <c r="X834" i="31"/>
  <c r="U833" i="31" a="1"/>
  <c r="U833" i="31"/>
  <c r="W833" i="31" a="1"/>
  <c r="W833" i="31"/>
  <c r="V833" i="31" a="1"/>
  <c r="V833" i="31"/>
  <c r="X833" i="31" a="1"/>
  <c r="X833" i="31"/>
  <c r="U832" i="31" a="1"/>
  <c r="U832" i="31"/>
  <c r="W832" i="31" a="1"/>
  <c r="W832" i="31"/>
  <c r="V832" i="31" a="1"/>
  <c r="V832" i="31"/>
  <c r="X832" i="31" a="1"/>
  <c r="X832" i="31"/>
  <c r="U831" i="31" a="1"/>
  <c r="U831" i="31"/>
  <c r="W831" i="31" a="1"/>
  <c r="W831" i="31"/>
  <c r="V831" i="31" a="1"/>
  <c r="V831" i="31"/>
  <c r="X831" i="31" a="1"/>
  <c r="X831" i="31"/>
  <c r="U830" i="31" a="1"/>
  <c r="U830" i="31"/>
  <c r="W830" i="31" a="1"/>
  <c r="W830" i="31"/>
  <c r="V830" i="31" a="1"/>
  <c r="V830" i="31"/>
  <c r="X830" i="31" a="1"/>
  <c r="X830" i="31"/>
  <c r="U829" i="31" a="1"/>
  <c r="U829" i="31"/>
  <c r="W829" i="31" a="1"/>
  <c r="W829" i="31"/>
  <c r="V829" i="31" a="1"/>
  <c r="V829" i="31"/>
  <c r="X829" i="31" a="1"/>
  <c r="X829" i="31"/>
  <c r="U828" i="31" a="1"/>
  <c r="U828" i="31"/>
  <c r="W828" i="31" a="1"/>
  <c r="W828" i="31"/>
  <c r="V828" i="31" a="1"/>
  <c r="V828" i="31"/>
  <c r="X828" i="31" a="1"/>
  <c r="X828" i="31"/>
  <c r="U827" i="31" a="1"/>
  <c r="U827" i="31"/>
  <c r="W827" i="31" a="1"/>
  <c r="W827" i="31"/>
  <c r="V827" i="31" a="1"/>
  <c r="V827" i="31"/>
  <c r="X827" i="31" a="1"/>
  <c r="X827" i="31"/>
  <c r="U826" i="31" a="1"/>
  <c r="U826" i="31"/>
  <c r="W826" i="31" a="1"/>
  <c r="W826" i="31"/>
  <c r="V826" i="31" a="1"/>
  <c r="V826" i="31"/>
  <c r="X826" i="31" a="1"/>
  <c r="X826" i="31"/>
  <c r="U825" i="31" a="1"/>
  <c r="U825" i="31"/>
  <c r="W825" i="31" a="1"/>
  <c r="W825" i="31"/>
  <c r="V825" i="31" a="1"/>
  <c r="V825" i="31"/>
  <c r="X825" i="31" a="1"/>
  <c r="X825" i="31"/>
  <c r="U824" i="31" a="1"/>
  <c r="U824" i="31"/>
  <c r="W824" i="31" a="1"/>
  <c r="W824" i="31"/>
  <c r="V824" i="31" a="1"/>
  <c r="V824" i="31"/>
  <c r="X824" i="31" a="1"/>
  <c r="X824" i="31"/>
  <c r="U823" i="31" a="1"/>
  <c r="U823" i="31"/>
  <c r="W823" i="31" a="1"/>
  <c r="W823" i="31"/>
  <c r="V823" i="31" a="1"/>
  <c r="V823" i="31"/>
  <c r="X823" i="31" a="1"/>
  <c r="X823" i="31"/>
  <c r="U822" i="31" a="1"/>
  <c r="U822" i="31"/>
  <c r="W822" i="31" a="1"/>
  <c r="W822" i="31"/>
  <c r="V822" i="31" a="1"/>
  <c r="V822" i="31"/>
  <c r="X822" i="31" a="1"/>
  <c r="X822" i="31"/>
  <c r="U821" i="31" a="1"/>
  <c r="U821" i="31"/>
  <c r="W821" i="31" a="1"/>
  <c r="W821" i="31"/>
  <c r="V821" i="31" a="1"/>
  <c r="V821" i="31"/>
  <c r="X821" i="31" a="1"/>
  <c r="X821" i="31"/>
  <c r="U820" i="31" a="1"/>
  <c r="U820" i="31"/>
  <c r="W820" i="31" a="1"/>
  <c r="W820" i="31"/>
  <c r="V820" i="31" a="1"/>
  <c r="V820" i="31"/>
  <c r="X820" i="31" a="1"/>
  <c r="X820" i="31"/>
  <c r="U819" i="31" a="1"/>
  <c r="U819" i="31"/>
  <c r="W819" i="31" a="1"/>
  <c r="W819" i="31"/>
  <c r="V819" i="31" a="1"/>
  <c r="V819" i="31"/>
  <c r="X819" i="31" a="1"/>
  <c r="X819" i="31"/>
  <c r="U818" i="31" a="1"/>
  <c r="U818" i="31"/>
  <c r="W818" i="31" a="1"/>
  <c r="W818" i="31"/>
  <c r="V818" i="31" a="1"/>
  <c r="V818" i="31"/>
  <c r="X818" i="31" a="1"/>
  <c r="X818" i="31"/>
  <c r="U817" i="31" a="1"/>
  <c r="U817" i="31"/>
  <c r="W817" i="31" a="1"/>
  <c r="W817" i="31"/>
  <c r="V817" i="31" a="1"/>
  <c r="V817" i="31"/>
  <c r="X817" i="31" a="1"/>
  <c r="X817" i="31"/>
  <c r="U816" i="31" a="1"/>
  <c r="U816" i="31"/>
  <c r="W816" i="31" a="1"/>
  <c r="W816" i="31"/>
  <c r="V816" i="31" a="1"/>
  <c r="V816" i="31"/>
  <c r="X816" i="31" a="1"/>
  <c r="X816" i="31"/>
  <c r="U815" i="31" a="1"/>
  <c r="U815" i="31"/>
  <c r="W815" i="31" a="1"/>
  <c r="W815" i="31"/>
  <c r="V815" i="31" a="1"/>
  <c r="V815" i="31"/>
  <c r="X815" i="31" a="1"/>
  <c r="X815" i="31"/>
  <c r="U814" i="31" a="1"/>
  <c r="U814" i="31"/>
  <c r="W814" i="31" a="1"/>
  <c r="W814" i="31"/>
  <c r="V814" i="31" a="1"/>
  <c r="V814" i="31"/>
  <c r="X814" i="31" a="1"/>
  <c r="X814" i="31"/>
  <c r="U813" i="31" a="1"/>
  <c r="U813" i="31"/>
  <c r="W813" i="31" a="1"/>
  <c r="W813" i="31"/>
  <c r="V813" i="31" a="1"/>
  <c r="V813" i="31"/>
  <c r="X813" i="31" a="1"/>
  <c r="X813" i="31"/>
  <c r="U812" i="31" a="1"/>
  <c r="U812" i="31"/>
  <c r="W812" i="31" a="1"/>
  <c r="W812" i="31"/>
  <c r="V812" i="31" a="1"/>
  <c r="V812" i="31"/>
  <c r="X812" i="31" a="1"/>
  <c r="X812" i="31"/>
  <c r="U811" i="31" a="1"/>
  <c r="U811" i="31"/>
  <c r="W811" i="31" a="1"/>
  <c r="W811" i="31"/>
  <c r="V811" i="31" a="1"/>
  <c r="V811" i="31"/>
  <c r="X811" i="31" a="1"/>
  <c r="X811" i="31"/>
  <c r="U810" i="31" a="1"/>
  <c r="U810" i="31"/>
  <c r="W810" i="31" a="1"/>
  <c r="W810" i="31"/>
  <c r="V810" i="31" a="1"/>
  <c r="V810" i="31"/>
  <c r="X810" i="31" a="1"/>
  <c r="X810" i="31"/>
  <c r="U809" i="31" a="1"/>
  <c r="U809" i="31"/>
  <c r="W809" i="31" a="1"/>
  <c r="W809" i="31"/>
  <c r="V809" i="31" a="1"/>
  <c r="V809" i="31"/>
  <c r="X809" i="31" a="1"/>
  <c r="X809" i="31"/>
  <c r="U808" i="31" a="1"/>
  <c r="U808" i="31"/>
  <c r="W808" i="31" a="1"/>
  <c r="W808" i="31"/>
  <c r="V808" i="31" a="1"/>
  <c r="V808" i="31"/>
  <c r="X808" i="31" a="1"/>
  <c r="X808" i="31"/>
  <c r="U807" i="31" a="1"/>
  <c r="U807" i="31"/>
  <c r="W807" i="31" a="1"/>
  <c r="W807" i="31"/>
  <c r="V807" i="31" a="1"/>
  <c r="V807" i="31"/>
  <c r="X807" i="31" a="1"/>
  <c r="X807" i="31"/>
  <c r="U806" i="31" a="1"/>
  <c r="U806" i="31"/>
  <c r="W806" i="31" a="1"/>
  <c r="W806" i="31"/>
  <c r="V806" i="31" a="1"/>
  <c r="V806" i="31"/>
  <c r="X806" i="31" a="1"/>
  <c r="X806" i="31"/>
  <c r="U805" i="31" a="1"/>
  <c r="U805" i="31"/>
  <c r="W805" i="31" a="1"/>
  <c r="W805" i="31"/>
  <c r="V805" i="31" a="1"/>
  <c r="V805" i="31"/>
  <c r="X805" i="31" a="1"/>
  <c r="X805" i="31"/>
  <c r="U804" i="31" a="1"/>
  <c r="U804" i="31"/>
  <c r="W804" i="31" a="1"/>
  <c r="W804" i="31"/>
  <c r="V804" i="31" a="1"/>
  <c r="V804" i="31"/>
  <c r="X804" i="31" a="1"/>
  <c r="X804" i="31"/>
  <c r="U803" i="31" a="1"/>
  <c r="U803" i="31"/>
  <c r="W803" i="31" a="1"/>
  <c r="W803" i="31"/>
  <c r="V803" i="31" a="1"/>
  <c r="V803" i="31"/>
  <c r="X803" i="31" a="1"/>
  <c r="X803" i="31"/>
  <c r="U802" i="31" a="1"/>
  <c r="U802" i="31"/>
  <c r="W802" i="31" a="1"/>
  <c r="W802" i="31"/>
  <c r="V802" i="31" a="1"/>
  <c r="V802" i="31"/>
  <c r="X802" i="31" a="1"/>
  <c r="X802" i="31"/>
  <c r="U801" i="31" a="1"/>
  <c r="U801" i="31"/>
  <c r="W801" i="31" a="1"/>
  <c r="W801" i="31"/>
  <c r="V801" i="31" a="1"/>
  <c r="V801" i="31"/>
  <c r="X801" i="31" a="1"/>
  <c r="X801" i="31"/>
  <c r="U800" i="31" a="1"/>
  <c r="U800" i="31"/>
  <c r="W800" i="31" a="1"/>
  <c r="W800" i="31"/>
  <c r="V800" i="31" a="1"/>
  <c r="V800" i="31"/>
  <c r="X800" i="31" a="1"/>
  <c r="X800" i="31"/>
  <c r="U799" i="31" a="1"/>
  <c r="U799" i="31"/>
  <c r="W799" i="31" a="1"/>
  <c r="W799" i="31"/>
  <c r="V799" i="31" a="1"/>
  <c r="V799" i="31"/>
  <c r="X799" i="31" a="1"/>
  <c r="X799" i="31"/>
  <c r="U798" i="31" a="1"/>
  <c r="U798" i="31"/>
  <c r="W798" i="31" a="1"/>
  <c r="W798" i="31"/>
  <c r="V798" i="31" a="1"/>
  <c r="V798" i="31"/>
  <c r="X798" i="31" a="1"/>
  <c r="X798" i="31"/>
  <c r="U797" i="31" a="1"/>
  <c r="U797" i="31"/>
  <c r="W797" i="31" a="1"/>
  <c r="W797" i="31"/>
  <c r="V797" i="31" a="1"/>
  <c r="V797" i="31"/>
  <c r="X797" i="31" a="1"/>
  <c r="X797" i="31"/>
  <c r="U796" i="31" a="1"/>
  <c r="U796" i="31"/>
  <c r="W796" i="31" a="1"/>
  <c r="W796" i="31"/>
  <c r="V796" i="31" a="1"/>
  <c r="V796" i="31"/>
  <c r="X796" i="31" a="1"/>
  <c r="X796" i="31"/>
  <c r="U795" i="31" a="1"/>
  <c r="U795" i="31"/>
  <c r="W795" i="31" a="1"/>
  <c r="W795" i="31"/>
  <c r="V795" i="31" a="1"/>
  <c r="V795" i="31"/>
  <c r="X795" i="31" a="1"/>
  <c r="X795" i="31"/>
  <c r="U794" i="31" a="1"/>
  <c r="U794" i="31"/>
  <c r="W794" i="31" a="1"/>
  <c r="W794" i="31"/>
  <c r="V794" i="31" a="1"/>
  <c r="V794" i="31"/>
  <c r="X794" i="31" a="1"/>
  <c r="X794" i="31"/>
  <c r="U793" i="31" a="1"/>
  <c r="U793" i="31"/>
  <c r="W793" i="31" a="1"/>
  <c r="W793" i="31"/>
  <c r="V793" i="31" a="1"/>
  <c r="V793" i="31"/>
  <c r="X793" i="31" a="1"/>
  <c r="X793" i="31"/>
  <c r="U792" i="31" a="1"/>
  <c r="U792" i="31"/>
  <c r="W792" i="31" a="1"/>
  <c r="W792" i="31"/>
  <c r="V792" i="31" a="1"/>
  <c r="V792" i="31"/>
  <c r="X792" i="31" a="1"/>
  <c r="X792" i="31"/>
  <c r="U791" i="31" a="1"/>
  <c r="U791" i="31"/>
  <c r="W791" i="31" a="1"/>
  <c r="W791" i="31"/>
  <c r="V791" i="31" a="1"/>
  <c r="V791" i="31"/>
  <c r="X791" i="31" a="1"/>
  <c r="X791" i="31"/>
  <c r="U790" i="31" a="1"/>
  <c r="U790" i="31"/>
  <c r="W790" i="31" a="1"/>
  <c r="W790" i="31"/>
  <c r="V790" i="31" a="1"/>
  <c r="V790" i="31"/>
  <c r="X790" i="31" a="1"/>
  <c r="X790" i="31"/>
  <c r="U789" i="31" a="1"/>
  <c r="U789" i="31"/>
  <c r="W789" i="31" a="1"/>
  <c r="W789" i="31"/>
  <c r="V789" i="31" a="1"/>
  <c r="V789" i="31"/>
  <c r="X789" i="31" a="1"/>
  <c r="X789" i="31"/>
  <c r="U788" i="31" a="1"/>
  <c r="U788" i="31"/>
  <c r="W788" i="31" a="1"/>
  <c r="W788" i="31"/>
  <c r="V788" i="31" a="1"/>
  <c r="V788" i="31"/>
  <c r="X788" i="31" a="1"/>
  <c r="X788" i="31"/>
  <c r="U787" i="31" a="1"/>
  <c r="U787" i="31"/>
  <c r="W787" i="31" a="1"/>
  <c r="W787" i="31"/>
  <c r="V787" i="31" a="1"/>
  <c r="V787" i="31"/>
  <c r="X787" i="31" a="1"/>
  <c r="X787" i="31"/>
  <c r="U786" i="31" a="1"/>
  <c r="U786" i="31"/>
  <c r="W786" i="31" a="1"/>
  <c r="W786" i="31"/>
  <c r="V786" i="31" a="1"/>
  <c r="V786" i="31"/>
  <c r="X786" i="31" a="1"/>
  <c r="X786" i="31"/>
  <c r="U785" i="31" a="1"/>
  <c r="U785" i="31"/>
  <c r="W785" i="31" a="1"/>
  <c r="W785" i="31"/>
  <c r="V785" i="31" a="1"/>
  <c r="V785" i="31"/>
  <c r="X785" i="31" a="1"/>
  <c r="X785" i="31"/>
  <c r="U784" i="31" a="1"/>
  <c r="U784" i="31"/>
  <c r="W784" i="31" a="1"/>
  <c r="W784" i="31"/>
  <c r="V784" i="31" a="1"/>
  <c r="V784" i="31"/>
  <c r="X784" i="31" a="1"/>
  <c r="X784" i="31"/>
  <c r="U783" i="31" a="1"/>
  <c r="U783" i="31"/>
  <c r="W783" i="31" a="1"/>
  <c r="W783" i="31"/>
  <c r="V783" i="31" a="1"/>
  <c r="V783" i="31"/>
  <c r="X783" i="31" a="1"/>
  <c r="X783" i="31"/>
  <c r="U782" i="31" a="1"/>
  <c r="U782" i="31"/>
  <c r="W782" i="31" a="1"/>
  <c r="W782" i="31"/>
  <c r="V782" i="31" a="1"/>
  <c r="V782" i="31"/>
  <c r="X782" i="31" a="1"/>
  <c r="X782" i="31"/>
  <c r="U781" i="31" a="1"/>
  <c r="U781" i="31"/>
  <c r="W781" i="31" a="1"/>
  <c r="W781" i="31"/>
  <c r="V781" i="31" a="1"/>
  <c r="V781" i="31"/>
  <c r="X781" i="31" a="1"/>
  <c r="X781" i="31"/>
  <c r="U780" i="31" a="1"/>
  <c r="U780" i="31"/>
  <c r="W780" i="31" a="1"/>
  <c r="W780" i="31"/>
  <c r="V780" i="31" a="1"/>
  <c r="V780" i="31"/>
  <c r="X780" i="31" a="1"/>
  <c r="X780" i="31"/>
  <c r="U779" i="31" a="1"/>
  <c r="U779" i="31"/>
  <c r="W779" i="31" a="1"/>
  <c r="W779" i="31"/>
  <c r="V779" i="31" a="1"/>
  <c r="V779" i="31"/>
  <c r="X779" i="31" a="1"/>
  <c r="X779" i="31"/>
  <c r="U778" i="31" a="1"/>
  <c r="U778" i="31"/>
  <c r="W778" i="31" a="1"/>
  <c r="W778" i="31"/>
  <c r="V778" i="31" a="1"/>
  <c r="V778" i="31"/>
  <c r="X778" i="31" a="1"/>
  <c r="X778" i="31"/>
  <c r="U777" i="31" a="1"/>
  <c r="U777" i="31"/>
  <c r="W777" i="31" a="1"/>
  <c r="W777" i="31"/>
  <c r="V777" i="31" a="1"/>
  <c r="V777" i="31"/>
  <c r="X777" i="31" a="1"/>
  <c r="X777" i="31"/>
  <c r="U776" i="31" a="1"/>
  <c r="U776" i="31"/>
  <c r="W776" i="31" a="1"/>
  <c r="W776" i="31"/>
  <c r="V776" i="31" a="1"/>
  <c r="V776" i="31"/>
  <c r="X776" i="31" a="1"/>
  <c r="X776" i="31"/>
  <c r="U775" i="31" a="1"/>
  <c r="U775" i="31"/>
  <c r="W775" i="31" a="1"/>
  <c r="W775" i="31"/>
  <c r="V775" i="31" a="1"/>
  <c r="V775" i="31"/>
  <c r="X775" i="31" a="1"/>
  <c r="X775" i="31"/>
  <c r="U774" i="31" a="1"/>
  <c r="U774" i="31"/>
  <c r="W774" i="31" a="1"/>
  <c r="W774" i="31"/>
  <c r="V774" i="31" a="1"/>
  <c r="V774" i="31"/>
  <c r="X774" i="31" a="1"/>
  <c r="X774" i="31"/>
  <c r="U773" i="31" a="1"/>
  <c r="U773" i="31"/>
  <c r="W773" i="31" a="1"/>
  <c r="W773" i="31"/>
  <c r="V773" i="31" a="1"/>
  <c r="V773" i="31"/>
  <c r="X773" i="31" a="1"/>
  <c r="X773" i="31"/>
  <c r="U772" i="31" a="1"/>
  <c r="U772" i="31"/>
  <c r="W772" i="31" a="1"/>
  <c r="W772" i="31"/>
  <c r="V772" i="31" a="1"/>
  <c r="V772" i="31"/>
  <c r="X772" i="31" a="1"/>
  <c r="X772" i="31"/>
  <c r="U771" i="31" a="1"/>
  <c r="U771" i="31"/>
  <c r="W771" i="31" a="1"/>
  <c r="W771" i="31"/>
  <c r="V771" i="31" a="1"/>
  <c r="V771" i="31"/>
  <c r="X771" i="31" a="1"/>
  <c r="X771" i="31"/>
  <c r="U770" i="31" a="1"/>
  <c r="U770" i="31"/>
  <c r="W770" i="31" a="1"/>
  <c r="W770" i="31"/>
  <c r="V770" i="31" a="1"/>
  <c r="V770" i="31"/>
  <c r="X770" i="31" a="1"/>
  <c r="X770" i="31"/>
  <c r="U769" i="31" a="1"/>
  <c r="U769" i="31"/>
  <c r="W769" i="31" a="1"/>
  <c r="W769" i="31"/>
  <c r="V769" i="31" a="1"/>
  <c r="V769" i="31"/>
  <c r="X769" i="31" a="1"/>
  <c r="X769" i="31"/>
  <c r="U768" i="31" a="1"/>
  <c r="U768" i="31"/>
  <c r="W768" i="31" a="1"/>
  <c r="W768" i="31"/>
  <c r="V768" i="31" a="1"/>
  <c r="V768" i="31"/>
  <c r="X768" i="31" a="1"/>
  <c r="X768" i="31"/>
  <c r="U767" i="31" a="1"/>
  <c r="U767" i="31"/>
  <c r="W767" i="31" a="1"/>
  <c r="W767" i="31"/>
  <c r="V767" i="31" a="1"/>
  <c r="V767" i="31"/>
  <c r="X767" i="31" a="1"/>
  <c r="X767" i="31"/>
  <c r="U766" i="31" a="1"/>
  <c r="U766" i="31"/>
  <c r="W766" i="31" a="1"/>
  <c r="W766" i="31"/>
  <c r="V766" i="31" a="1"/>
  <c r="V766" i="31"/>
  <c r="X766" i="31" a="1"/>
  <c r="X766" i="31"/>
  <c r="U765" i="31" a="1"/>
  <c r="U765" i="31"/>
  <c r="W765" i="31" a="1"/>
  <c r="W765" i="31"/>
  <c r="V765" i="31" a="1"/>
  <c r="V765" i="31"/>
  <c r="X765" i="31" a="1"/>
  <c r="X765" i="31"/>
  <c r="U764" i="31" a="1"/>
  <c r="U764" i="31"/>
  <c r="W764" i="31" a="1"/>
  <c r="W764" i="31"/>
  <c r="V764" i="31" a="1"/>
  <c r="V764" i="31"/>
  <c r="X764" i="31" a="1"/>
  <c r="X764" i="31"/>
  <c r="U763" i="31" a="1"/>
  <c r="U763" i="31"/>
  <c r="W763" i="31" a="1"/>
  <c r="W763" i="31"/>
  <c r="V763" i="31" a="1"/>
  <c r="V763" i="31"/>
  <c r="X763" i="31" a="1"/>
  <c r="X763" i="31"/>
  <c r="U762" i="31" a="1"/>
  <c r="U762" i="31"/>
  <c r="W762" i="31" a="1"/>
  <c r="W762" i="31"/>
  <c r="V762" i="31" a="1"/>
  <c r="V762" i="31"/>
  <c r="X762" i="31" a="1"/>
  <c r="X762" i="31"/>
  <c r="U761" i="31" a="1"/>
  <c r="U761" i="31"/>
  <c r="W761" i="31" a="1"/>
  <c r="W761" i="31"/>
  <c r="V761" i="31" a="1"/>
  <c r="V761" i="31"/>
  <c r="X761" i="31" a="1"/>
  <c r="X761" i="31"/>
  <c r="U760" i="31" a="1"/>
  <c r="U760" i="31"/>
  <c r="W760" i="31" a="1"/>
  <c r="W760" i="31"/>
  <c r="V760" i="31" a="1"/>
  <c r="V760" i="31"/>
  <c r="X760" i="31" a="1"/>
  <c r="X760" i="31"/>
  <c r="U759" i="31" a="1"/>
  <c r="U759" i="31"/>
  <c r="W759" i="31" a="1"/>
  <c r="W759" i="31"/>
  <c r="V759" i="31" a="1"/>
  <c r="V759" i="31"/>
  <c r="X759" i="31" a="1"/>
  <c r="X759" i="31"/>
  <c r="U758" i="31" a="1"/>
  <c r="U758" i="31"/>
  <c r="W758" i="31" a="1"/>
  <c r="W758" i="31"/>
  <c r="V758" i="31" a="1"/>
  <c r="V758" i="31"/>
  <c r="X758" i="31" a="1"/>
  <c r="X758" i="31"/>
  <c r="U757" i="31" a="1"/>
  <c r="U757" i="31"/>
  <c r="W757" i="31" a="1"/>
  <c r="W757" i="31"/>
  <c r="V757" i="31" a="1"/>
  <c r="V757" i="31"/>
  <c r="X757" i="31" a="1"/>
  <c r="X757" i="31"/>
  <c r="U756" i="31" a="1"/>
  <c r="U756" i="31"/>
  <c r="W756" i="31" a="1"/>
  <c r="W756" i="31"/>
  <c r="V756" i="31" a="1"/>
  <c r="V756" i="31"/>
  <c r="X756" i="31" a="1"/>
  <c r="X756" i="31"/>
  <c r="U755" i="31" a="1"/>
  <c r="U755" i="31"/>
  <c r="W755" i="31" a="1"/>
  <c r="W755" i="31"/>
  <c r="V755" i="31" a="1"/>
  <c r="V755" i="31"/>
  <c r="X755" i="31" a="1"/>
  <c r="X755" i="31"/>
  <c r="U754" i="31" a="1"/>
  <c r="U754" i="31"/>
  <c r="W754" i="31" a="1"/>
  <c r="W754" i="31"/>
  <c r="V754" i="31" a="1"/>
  <c r="V754" i="31"/>
  <c r="X754" i="31" a="1"/>
  <c r="X754" i="31"/>
  <c r="U753" i="31" a="1"/>
  <c r="U753" i="31"/>
  <c r="W753" i="31" a="1"/>
  <c r="W753" i="31"/>
  <c r="V753" i="31" a="1"/>
  <c r="V753" i="31"/>
  <c r="X753" i="31" a="1"/>
  <c r="X753" i="31"/>
  <c r="U752" i="31" a="1"/>
  <c r="U752" i="31"/>
  <c r="W752" i="31" a="1"/>
  <c r="W752" i="31"/>
  <c r="V752" i="31" a="1"/>
  <c r="V752" i="31"/>
  <c r="X752" i="31" a="1"/>
  <c r="X752" i="31"/>
  <c r="U751" i="31" a="1"/>
  <c r="U751" i="31"/>
  <c r="W751" i="31" a="1"/>
  <c r="W751" i="31"/>
  <c r="V751" i="31" a="1"/>
  <c r="V751" i="31"/>
  <c r="X751" i="31" a="1"/>
  <c r="X751" i="31"/>
  <c r="U750" i="31" a="1"/>
  <c r="U750" i="31"/>
  <c r="W750" i="31" a="1"/>
  <c r="W750" i="31"/>
  <c r="V750" i="31" a="1"/>
  <c r="V750" i="31"/>
  <c r="X750" i="31" a="1"/>
  <c r="X750" i="31"/>
  <c r="U749" i="31" a="1"/>
  <c r="U749" i="31"/>
  <c r="W749" i="31" a="1"/>
  <c r="W749" i="31"/>
  <c r="V749" i="31" a="1"/>
  <c r="V749" i="31"/>
  <c r="X749" i="31" a="1"/>
  <c r="X749" i="31"/>
  <c r="U748" i="31" a="1"/>
  <c r="U748" i="31"/>
  <c r="W748" i="31" a="1"/>
  <c r="W748" i="31"/>
  <c r="V748" i="31" a="1"/>
  <c r="V748" i="31"/>
  <c r="X748" i="31" a="1"/>
  <c r="X748" i="31"/>
  <c r="U747" i="31" a="1"/>
  <c r="U747" i="31"/>
  <c r="W747" i="31" a="1"/>
  <c r="W747" i="31"/>
  <c r="V747" i="31" a="1"/>
  <c r="V747" i="31"/>
  <c r="X747" i="31" a="1"/>
  <c r="X747" i="31"/>
  <c r="U746" i="31" a="1"/>
  <c r="U746" i="31"/>
  <c r="W746" i="31" a="1"/>
  <c r="W746" i="31"/>
  <c r="V746" i="31" a="1"/>
  <c r="V746" i="31"/>
  <c r="X746" i="31" a="1"/>
  <c r="X746" i="31"/>
  <c r="U745" i="31" a="1"/>
  <c r="U745" i="31"/>
  <c r="W745" i="31" a="1"/>
  <c r="W745" i="31"/>
  <c r="V745" i="31" a="1"/>
  <c r="V745" i="31"/>
  <c r="X745" i="31" a="1"/>
  <c r="X745" i="31"/>
  <c r="U744" i="31" a="1"/>
  <c r="U744" i="31"/>
  <c r="W744" i="31" a="1"/>
  <c r="W744" i="31"/>
  <c r="V744" i="31" a="1"/>
  <c r="V744" i="31"/>
  <c r="X744" i="31" a="1"/>
  <c r="X744" i="31"/>
  <c r="U743" i="31" a="1"/>
  <c r="U743" i="31"/>
  <c r="W743" i="31" a="1"/>
  <c r="W743" i="31"/>
  <c r="V743" i="31" a="1"/>
  <c r="V743" i="31"/>
  <c r="X743" i="31" a="1"/>
  <c r="X743" i="31"/>
  <c r="U742" i="31" a="1"/>
  <c r="U742" i="31"/>
  <c r="W742" i="31" a="1"/>
  <c r="W742" i="31"/>
  <c r="V742" i="31" a="1"/>
  <c r="V742" i="31"/>
  <c r="X742" i="31" a="1"/>
  <c r="X742" i="31"/>
  <c r="U741" i="31" a="1"/>
  <c r="U741" i="31"/>
  <c r="W741" i="31" a="1"/>
  <c r="W741" i="31"/>
  <c r="V741" i="31" a="1"/>
  <c r="V741" i="31"/>
  <c r="X741" i="31" a="1"/>
  <c r="X741" i="31"/>
  <c r="U740" i="31" a="1"/>
  <c r="U740" i="31"/>
  <c r="W740" i="31" a="1"/>
  <c r="W740" i="31"/>
  <c r="V740" i="31" a="1"/>
  <c r="V740" i="31"/>
  <c r="X740" i="31" a="1"/>
  <c r="X740" i="31"/>
  <c r="U739" i="31" a="1"/>
  <c r="U739" i="31"/>
  <c r="W739" i="31" a="1"/>
  <c r="W739" i="31"/>
  <c r="V739" i="31" a="1"/>
  <c r="V739" i="31"/>
  <c r="X739" i="31" a="1"/>
  <c r="X739" i="31"/>
  <c r="U738" i="31" a="1"/>
  <c r="U738" i="31"/>
  <c r="W738" i="31" a="1"/>
  <c r="W738" i="31"/>
  <c r="V738" i="31" a="1"/>
  <c r="V738" i="31"/>
  <c r="X738" i="31" a="1"/>
  <c r="X738" i="31"/>
  <c r="U737" i="31" a="1"/>
  <c r="U737" i="31"/>
  <c r="W737" i="31" a="1"/>
  <c r="W737" i="31"/>
  <c r="V737" i="31" a="1"/>
  <c r="V737" i="31"/>
  <c r="X737" i="31" a="1"/>
  <c r="X737" i="31"/>
  <c r="U736" i="31" a="1"/>
  <c r="U736" i="31"/>
  <c r="W736" i="31" a="1"/>
  <c r="W736" i="31"/>
  <c r="V736" i="31" a="1"/>
  <c r="V736" i="31"/>
  <c r="X736" i="31" a="1"/>
  <c r="X736" i="31"/>
  <c r="U735" i="31" a="1"/>
  <c r="U735" i="31"/>
  <c r="W735" i="31" a="1"/>
  <c r="W735" i="31"/>
  <c r="V735" i="31" a="1"/>
  <c r="V735" i="31"/>
  <c r="X735" i="31" a="1"/>
  <c r="X735" i="31"/>
  <c r="U734" i="31" a="1"/>
  <c r="U734" i="31"/>
  <c r="W734" i="31" a="1"/>
  <c r="W734" i="31"/>
  <c r="V734" i="31" a="1"/>
  <c r="V734" i="31"/>
  <c r="X734" i="31" a="1"/>
  <c r="X734" i="31"/>
  <c r="U733" i="31" a="1"/>
  <c r="U733" i="31"/>
  <c r="W733" i="31" a="1"/>
  <c r="W733" i="31"/>
  <c r="V733" i="31" a="1"/>
  <c r="V733" i="31"/>
  <c r="X733" i="31" a="1"/>
  <c r="X733" i="31"/>
  <c r="U732" i="31" a="1"/>
  <c r="U732" i="31"/>
  <c r="W732" i="31" a="1"/>
  <c r="W732" i="31"/>
  <c r="V732" i="31" a="1"/>
  <c r="V732" i="31"/>
  <c r="X732" i="31" a="1"/>
  <c r="X732" i="31"/>
  <c r="U731" i="31" a="1"/>
  <c r="U731" i="31"/>
  <c r="W731" i="31" a="1"/>
  <c r="W731" i="31"/>
  <c r="V731" i="31" a="1"/>
  <c r="V731" i="31"/>
  <c r="X731" i="31" a="1"/>
  <c r="X731" i="31"/>
  <c r="U730" i="31" a="1"/>
  <c r="U730" i="31"/>
  <c r="W730" i="31" a="1"/>
  <c r="W730" i="31"/>
  <c r="V730" i="31" a="1"/>
  <c r="V730" i="31"/>
  <c r="X730" i="31" a="1"/>
  <c r="X730" i="31"/>
  <c r="U729" i="31" a="1"/>
  <c r="U729" i="31"/>
  <c r="W729" i="31" a="1"/>
  <c r="W729" i="31"/>
  <c r="V729" i="31" a="1"/>
  <c r="V729" i="31"/>
  <c r="X729" i="31" a="1"/>
  <c r="X729" i="31"/>
  <c r="U728" i="31" a="1"/>
  <c r="U728" i="31"/>
  <c r="W728" i="31" a="1"/>
  <c r="W728" i="31"/>
  <c r="V728" i="31" a="1"/>
  <c r="V728" i="31"/>
  <c r="X728" i="31" a="1"/>
  <c r="X728" i="31"/>
  <c r="U727" i="31" a="1"/>
  <c r="U727" i="31"/>
  <c r="W727" i="31" a="1"/>
  <c r="W727" i="31"/>
  <c r="V727" i="31" a="1"/>
  <c r="V727" i="31"/>
  <c r="X727" i="31" a="1"/>
  <c r="X727" i="31"/>
  <c r="U726" i="31" a="1"/>
  <c r="U726" i="31"/>
  <c r="W726" i="31" a="1"/>
  <c r="W726" i="31"/>
  <c r="V726" i="31" a="1"/>
  <c r="V726" i="31"/>
  <c r="X726" i="31" a="1"/>
  <c r="X726" i="31"/>
  <c r="U725" i="31" a="1"/>
  <c r="U725" i="31"/>
  <c r="W725" i="31" a="1"/>
  <c r="W725" i="31"/>
  <c r="V725" i="31" a="1"/>
  <c r="V725" i="31"/>
  <c r="X725" i="31" a="1"/>
  <c r="X725" i="31"/>
  <c r="U724" i="31" a="1"/>
  <c r="U724" i="31"/>
  <c r="W724" i="31" a="1"/>
  <c r="W724" i="31"/>
  <c r="V724" i="31" a="1"/>
  <c r="V724" i="31"/>
  <c r="X724" i="31" a="1"/>
  <c r="X724" i="31"/>
  <c r="U723" i="31" a="1"/>
  <c r="U723" i="31"/>
  <c r="W723" i="31" a="1"/>
  <c r="W723" i="31"/>
  <c r="V723" i="31" a="1"/>
  <c r="V723" i="31"/>
  <c r="X723" i="31" a="1"/>
  <c r="X723" i="31"/>
  <c r="U722" i="31" a="1"/>
  <c r="U722" i="31"/>
  <c r="W722" i="31" a="1"/>
  <c r="W722" i="31"/>
  <c r="V722" i="31" a="1"/>
  <c r="V722" i="31"/>
  <c r="X722" i="31" a="1"/>
  <c r="X722" i="31"/>
  <c r="U721" i="31" a="1"/>
  <c r="U721" i="31"/>
  <c r="W721" i="31" a="1"/>
  <c r="W721" i="31"/>
  <c r="V721" i="31" a="1"/>
  <c r="V721" i="31"/>
  <c r="X721" i="31" a="1"/>
  <c r="X721" i="31"/>
  <c r="U720" i="31" a="1"/>
  <c r="U720" i="31"/>
  <c r="W720" i="31" a="1"/>
  <c r="W720" i="31"/>
  <c r="V720" i="31" a="1"/>
  <c r="V720" i="31"/>
  <c r="X720" i="31" a="1"/>
  <c r="X720" i="31"/>
  <c r="U719" i="31" a="1"/>
  <c r="U719" i="31"/>
  <c r="W719" i="31" a="1"/>
  <c r="W719" i="31"/>
  <c r="V719" i="31" a="1"/>
  <c r="V719" i="31"/>
  <c r="X719" i="31" a="1"/>
  <c r="X719" i="31"/>
  <c r="U718" i="31" a="1"/>
  <c r="U718" i="31"/>
  <c r="W718" i="31" a="1"/>
  <c r="W718" i="31"/>
  <c r="V718" i="31" a="1"/>
  <c r="V718" i="31"/>
  <c r="X718" i="31" a="1"/>
  <c r="X718" i="31"/>
  <c r="U717" i="31" a="1"/>
  <c r="U717" i="31"/>
  <c r="W717" i="31" a="1"/>
  <c r="W717" i="31"/>
  <c r="V717" i="31" a="1"/>
  <c r="V717" i="31"/>
  <c r="X717" i="31" a="1"/>
  <c r="X717" i="31"/>
  <c r="U716" i="31" a="1"/>
  <c r="U716" i="31"/>
  <c r="W716" i="31" a="1"/>
  <c r="W716" i="31"/>
  <c r="V716" i="31" a="1"/>
  <c r="V716" i="31"/>
  <c r="X716" i="31" a="1"/>
  <c r="X716" i="31"/>
  <c r="U715" i="31" a="1"/>
  <c r="U715" i="31"/>
  <c r="W715" i="31" a="1"/>
  <c r="W715" i="31"/>
  <c r="V715" i="31" a="1"/>
  <c r="V715" i="31"/>
  <c r="X715" i="31" a="1"/>
  <c r="X715" i="31"/>
  <c r="U714" i="31" a="1"/>
  <c r="U714" i="31"/>
  <c r="W714" i="31" a="1"/>
  <c r="W714" i="31"/>
  <c r="V714" i="31" a="1"/>
  <c r="V714" i="31"/>
  <c r="X714" i="31" a="1"/>
  <c r="X714" i="31"/>
  <c r="U713" i="31" a="1"/>
  <c r="U713" i="31"/>
  <c r="W713" i="31" a="1"/>
  <c r="W713" i="31"/>
  <c r="V713" i="31" a="1"/>
  <c r="V713" i="31"/>
  <c r="X713" i="31" a="1"/>
  <c r="X713" i="31"/>
  <c r="U712" i="31" a="1"/>
  <c r="U712" i="31"/>
  <c r="W712" i="31" a="1"/>
  <c r="W712" i="31"/>
  <c r="V712" i="31" a="1"/>
  <c r="V712" i="31"/>
  <c r="X712" i="31" a="1"/>
  <c r="X712" i="31"/>
  <c r="U711" i="31" a="1"/>
  <c r="U711" i="31"/>
  <c r="W711" i="31" a="1"/>
  <c r="W711" i="31"/>
  <c r="V711" i="31" a="1"/>
  <c r="V711" i="31"/>
  <c r="X711" i="31" a="1"/>
  <c r="X711" i="31"/>
  <c r="U710" i="31" a="1"/>
  <c r="U710" i="31"/>
  <c r="W710" i="31" a="1"/>
  <c r="W710" i="31"/>
  <c r="V710" i="31" a="1"/>
  <c r="V710" i="31"/>
  <c r="X710" i="31" a="1"/>
  <c r="X710" i="31"/>
  <c r="U709" i="31" a="1"/>
  <c r="U709" i="31"/>
  <c r="W709" i="31" a="1"/>
  <c r="W709" i="31"/>
  <c r="V709" i="31" a="1"/>
  <c r="V709" i="31"/>
  <c r="X709" i="31" a="1"/>
  <c r="X709" i="31"/>
  <c r="U708" i="31" a="1"/>
  <c r="U708" i="31"/>
  <c r="W708" i="31" a="1"/>
  <c r="W708" i="31"/>
  <c r="V708" i="31" a="1"/>
  <c r="V708" i="31"/>
  <c r="X708" i="31" a="1"/>
  <c r="X708" i="31"/>
  <c r="U707" i="31" a="1"/>
  <c r="U707" i="31"/>
  <c r="W707" i="31" a="1"/>
  <c r="W707" i="31"/>
  <c r="V707" i="31" a="1"/>
  <c r="V707" i="31"/>
  <c r="X707" i="31" a="1"/>
  <c r="X707" i="31"/>
  <c r="U706" i="31" a="1"/>
  <c r="U706" i="31"/>
  <c r="W706" i="31" a="1"/>
  <c r="W706" i="31"/>
  <c r="V706" i="31" a="1"/>
  <c r="V706" i="31"/>
  <c r="X706" i="31" a="1"/>
  <c r="X706" i="31"/>
  <c r="U705" i="31" a="1"/>
  <c r="U705" i="31"/>
  <c r="W705" i="31" a="1"/>
  <c r="W705" i="31"/>
  <c r="V705" i="31" a="1"/>
  <c r="V705" i="31"/>
  <c r="X705" i="31" a="1"/>
  <c r="X705" i="31"/>
  <c r="U704" i="31" a="1"/>
  <c r="U704" i="31"/>
  <c r="W704" i="31" a="1"/>
  <c r="W704" i="31"/>
  <c r="V704" i="31" a="1"/>
  <c r="V704" i="31"/>
  <c r="X704" i="31" a="1"/>
  <c r="X704" i="31"/>
  <c r="U703" i="31" a="1"/>
  <c r="U703" i="31"/>
  <c r="W703" i="31" a="1"/>
  <c r="W703" i="31"/>
  <c r="V703" i="31" a="1"/>
  <c r="V703" i="31"/>
  <c r="X703" i="31" a="1"/>
  <c r="X703" i="31"/>
  <c r="U702" i="31" a="1"/>
  <c r="U702" i="31"/>
  <c r="W702" i="31" a="1"/>
  <c r="W702" i="31"/>
  <c r="V702" i="31" a="1"/>
  <c r="V702" i="31"/>
  <c r="X702" i="31" a="1"/>
  <c r="X702" i="31"/>
  <c r="U701" i="31" a="1"/>
  <c r="U701" i="31"/>
  <c r="W701" i="31" a="1"/>
  <c r="W701" i="31"/>
  <c r="V701" i="31" a="1"/>
  <c r="V701" i="31"/>
  <c r="X701" i="31" a="1"/>
  <c r="X701" i="31"/>
  <c r="U700" i="31" a="1"/>
  <c r="U700" i="31"/>
  <c r="W700" i="31" a="1"/>
  <c r="W700" i="31"/>
  <c r="V700" i="31" a="1"/>
  <c r="V700" i="31"/>
  <c r="X700" i="31" a="1"/>
  <c r="X700" i="31"/>
  <c r="U699" i="31" a="1"/>
  <c r="U699" i="31"/>
  <c r="W699" i="31" a="1"/>
  <c r="W699" i="31"/>
  <c r="V699" i="31" a="1"/>
  <c r="V699" i="31"/>
  <c r="X699" i="31" a="1"/>
  <c r="X699" i="31"/>
  <c r="U698" i="31" a="1"/>
  <c r="U698" i="31"/>
  <c r="W698" i="31" a="1"/>
  <c r="W698" i="31"/>
  <c r="V698" i="31" a="1"/>
  <c r="V698" i="31"/>
  <c r="X698" i="31" a="1"/>
  <c r="X698" i="31"/>
  <c r="U697" i="31" a="1"/>
  <c r="U697" i="31"/>
  <c r="W697" i="31" a="1"/>
  <c r="W697" i="31"/>
  <c r="V697" i="31" a="1"/>
  <c r="V697" i="31"/>
  <c r="X697" i="31" a="1"/>
  <c r="X697" i="31"/>
  <c r="U696" i="31" a="1"/>
  <c r="U696" i="31"/>
  <c r="W696" i="31" a="1"/>
  <c r="W696" i="31"/>
  <c r="V696" i="31" a="1"/>
  <c r="V696" i="31"/>
  <c r="X696" i="31" a="1"/>
  <c r="X696" i="31"/>
  <c r="U695" i="31" a="1"/>
  <c r="U695" i="31"/>
  <c r="W695" i="31" a="1"/>
  <c r="W695" i="31"/>
  <c r="V695" i="31" a="1"/>
  <c r="V695" i="31"/>
  <c r="X695" i="31" a="1"/>
  <c r="X695" i="31"/>
  <c r="U694" i="31" a="1"/>
  <c r="U694" i="31"/>
  <c r="W694" i="31" a="1"/>
  <c r="W694" i="31"/>
  <c r="V694" i="31" a="1"/>
  <c r="V694" i="31"/>
  <c r="X694" i="31" a="1"/>
  <c r="X694" i="31"/>
  <c r="U693" i="31" a="1"/>
  <c r="U693" i="31"/>
  <c r="W693" i="31" a="1"/>
  <c r="W693" i="31"/>
  <c r="V693" i="31" a="1"/>
  <c r="V693" i="31"/>
  <c r="X693" i="31" a="1"/>
  <c r="X693" i="31"/>
  <c r="U692" i="31" a="1"/>
  <c r="U692" i="31"/>
  <c r="W692" i="31" a="1"/>
  <c r="W692" i="31"/>
  <c r="V692" i="31" a="1"/>
  <c r="V692" i="31"/>
  <c r="X692" i="31" a="1"/>
  <c r="X692" i="31"/>
  <c r="U691" i="31" a="1"/>
  <c r="U691" i="31"/>
  <c r="W691" i="31" a="1"/>
  <c r="W691" i="31"/>
  <c r="V691" i="31" a="1"/>
  <c r="V691" i="31"/>
  <c r="X691" i="31" a="1"/>
  <c r="X691" i="31"/>
  <c r="U690" i="31" a="1"/>
  <c r="U690" i="31"/>
  <c r="W690" i="31" a="1"/>
  <c r="W690" i="31"/>
  <c r="V690" i="31" a="1"/>
  <c r="V690" i="31"/>
  <c r="X690" i="31" a="1"/>
  <c r="X690" i="31"/>
  <c r="U689" i="31" a="1"/>
  <c r="U689" i="31"/>
  <c r="W689" i="31" a="1"/>
  <c r="W689" i="31"/>
  <c r="V689" i="31" a="1"/>
  <c r="V689" i="31"/>
  <c r="X689" i="31" a="1"/>
  <c r="X689" i="31"/>
  <c r="U688" i="31" a="1"/>
  <c r="U688" i="31"/>
  <c r="W688" i="31" a="1"/>
  <c r="W688" i="31"/>
  <c r="V688" i="31" a="1"/>
  <c r="V688" i="31"/>
  <c r="X688" i="31" a="1"/>
  <c r="X688" i="31"/>
  <c r="U687" i="31" a="1"/>
  <c r="U687" i="31"/>
  <c r="W687" i="31" a="1"/>
  <c r="W687" i="31"/>
  <c r="V687" i="31" a="1"/>
  <c r="V687" i="31"/>
  <c r="X687" i="31" a="1"/>
  <c r="X687" i="31"/>
  <c r="U686" i="31" a="1"/>
  <c r="U686" i="31"/>
  <c r="W686" i="31" a="1"/>
  <c r="W686" i="31"/>
  <c r="V686" i="31" a="1"/>
  <c r="V686" i="31"/>
  <c r="X686" i="31" a="1"/>
  <c r="X686" i="31"/>
  <c r="U685" i="31" a="1"/>
  <c r="U685" i="31"/>
  <c r="W685" i="31" a="1"/>
  <c r="W685" i="31"/>
  <c r="V685" i="31" a="1"/>
  <c r="V685" i="31"/>
  <c r="X685" i="31" a="1"/>
  <c r="X685" i="31"/>
  <c r="U684" i="31" a="1"/>
  <c r="U684" i="31"/>
  <c r="W684" i="31" a="1"/>
  <c r="W684" i="31"/>
  <c r="V684" i="31" a="1"/>
  <c r="V684" i="31"/>
  <c r="X684" i="31" a="1"/>
  <c r="X684" i="31"/>
  <c r="U683" i="31" a="1"/>
  <c r="U683" i="31"/>
  <c r="W683" i="31" a="1"/>
  <c r="W683" i="31"/>
  <c r="V683" i="31" a="1"/>
  <c r="V683" i="31"/>
  <c r="X683" i="31" a="1"/>
  <c r="X683" i="31"/>
  <c r="U682" i="31" a="1"/>
  <c r="U682" i="31"/>
  <c r="W682" i="31" a="1"/>
  <c r="W682" i="31"/>
  <c r="V682" i="31" a="1"/>
  <c r="V682" i="31"/>
  <c r="X682" i="31" a="1"/>
  <c r="X682" i="31"/>
  <c r="U681" i="31" a="1"/>
  <c r="U681" i="31"/>
  <c r="W681" i="31" a="1"/>
  <c r="W681" i="31"/>
  <c r="V681" i="31" a="1"/>
  <c r="V681" i="31"/>
  <c r="X681" i="31" a="1"/>
  <c r="X681" i="31"/>
  <c r="U680" i="31" a="1"/>
  <c r="U680" i="31"/>
  <c r="W680" i="31" a="1"/>
  <c r="W680" i="31"/>
  <c r="V680" i="31" a="1"/>
  <c r="V680" i="31"/>
  <c r="X680" i="31" a="1"/>
  <c r="X680" i="31"/>
  <c r="U679" i="31" a="1"/>
  <c r="U679" i="31"/>
  <c r="W679" i="31" a="1"/>
  <c r="W679" i="31"/>
  <c r="V679" i="31" a="1"/>
  <c r="V679" i="31"/>
  <c r="X679" i="31" a="1"/>
  <c r="X679" i="31"/>
  <c r="U678" i="31" a="1"/>
  <c r="U678" i="31"/>
  <c r="W678" i="31" a="1"/>
  <c r="W678" i="31"/>
  <c r="V678" i="31" a="1"/>
  <c r="V678" i="31"/>
  <c r="X678" i="31" a="1"/>
  <c r="X678" i="31"/>
  <c r="U677" i="31" a="1"/>
  <c r="U677" i="31"/>
  <c r="W677" i="31" a="1"/>
  <c r="W677" i="31"/>
  <c r="V677" i="31" a="1"/>
  <c r="V677" i="31"/>
  <c r="X677" i="31" a="1"/>
  <c r="X677" i="31"/>
  <c r="U676" i="31" a="1"/>
  <c r="U676" i="31"/>
  <c r="W676" i="31" a="1"/>
  <c r="W676" i="31"/>
  <c r="V676" i="31" a="1"/>
  <c r="V676" i="31"/>
  <c r="X676" i="31" a="1"/>
  <c r="X676" i="31"/>
  <c r="U675" i="31" a="1"/>
  <c r="U675" i="31"/>
  <c r="W675" i="31" a="1"/>
  <c r="W675" i="31"/>
  <c r="V675" i="31" a="1"/>
  <c r="V675" i="31"/>
  <c r="X675" i="31" a="1"/>
  <c r="X675" i="31"/>
  <c r="U674" i="31" a="1"/>
  <c r="U674" i="31"/>
  <c r="W674" i="31" a="1"/>
  <c r="W674" i="31"/>
  <c r="V674" i="31" a="1"/>
  <c r="V674" i="31"/>
  <c r="X674" i="31" a="1"/>
  <c r="X674" i="31"/>
  <c r="U673" i="31" a="1"/>
  <c r="U673" i="31"/>
  <c r="W673" i="31" a="1"/>
  <c r="W673" i="31"/>
  <c r="V673" i="31" a="1"/>
  <c r="V673" i="31"/>
  <c r="X673" i="31" a="1"/>
  <c r="X673" i="31"/>
  <c r="U672" i="31" a="1"/>
  <c r="U672" i="31"/>
  <c r="W672" i="31" a="1"/>
  <c r="W672" i="31"/>
  <c r="V672" i="31" a="1"/>
  <c r="V672" i="31"/>
  <c r="X672" i="31" a="1"/>
  <c r="X672" i="31"/>
  <c r="U671" i="31" a="1"/>
  <c r="U671" i="31"/>
  <c r="W671" i="31" a="1"/>
  <c r="W671" i="31"/>
  <c r="V671" i="31" a="1"/>
  <c r="V671" i="31"/>
  <c r="X671" i="31" a="1"/>
  <c r="X671" i="31"/>
  <c r="U670" i="31" a="1"/>
  <c r="U670" i="31"/>
  <c r="W670" i="31" a="1"/>
  <c r="W670" i="31"/>
  <c r="V670" i="31" a="1"/>
  <c r="V670" i="31"/>
  <c r="X670" i="31" a="1"/>
  <c r="X670" i="31"/>
  <c r="U669" i="31" a="1"/>
  <c r="U669" i="31"/>
  <c r="W669" i="31" a="1"/>
  <c r="W669" i="31"/>
  <c r="V669" i="31" a="1"/>
  <c r="V669" i="31"/>
  <c r="X669" i="31" a="1"/>
  <c r="X669" i="31"/>
  <c r="U668" i="31" a="1"/>
  <c r="U668" i="31"/>
  <c r="W668" i="31" a="1"/>
  <c r="W668" i="31"/>
  <c r="V668" i="31" a="1"/>
  <c r="V668" i="31"/>
  <c r="X668" i="31" a="1"/>
  <c r="X668" i="31"/>
  <c r="U667" i="31" a="1"/>
  <c r="U667" i="31"/>
  <c r="W667" i="31" a="1"/>
  <c r="W667" i="31"/>
  <c r="V667" i="31" a="1"/>
  <c r="V667" i="31"/>
  <c r="X667" i="31" a="1"/>
  <c r="X667" i="31"/>
  <c r="U666" i="31" a="1"/>
  <c r="U666" i="31"/>
  <c r="W666" i="31" a="1"/>
  <c r="W666" i="31"/>
  <c r="V666" i="31" a="1"/>
  <c r="V666" i="31"/>
  <c r="X666" i="31" a="1"/>
  <c r="X666" i="31"/>
  <c r="U665" i="31" a="1"/>
  <c r="U665" i="31"/>
  <c r="W665" i="31" a="1"/>
  <c r="W665" i="31"/>
  <c r="V665" i="31" a="1"/>
  <c r="V665" i="31"/>
  <c r="X665" i="31" a="1"/>
  <c r="X665" i="31"/>
  <c r="U664" i="31" a="1"/>
  <c r="U664" i="31"/>
  <c r="W664" i="31" a="1"/>
  <c r="W664" i="31"/>
  <c r="V664" i="31" a="1"/>
  <c r="V664" i="31"/>
  <c r="X664" i="31" a="1"/>
  <c r="X664" i="31"/>
  <c r="U663" i="31" a="1"/>
  <c r="U663" i="31"/>
  <c r="W663" i="31" a="1"/>
  <c r="W663" i="31"/>
  <c r="V663" i="31" a="1"/>
  <c r="V663" i="31"/>
  <c r="X663" i="31" a="1"/>
  <c r="X663" i="31"/>
  <c r="U662" i="31" a="1"/>
  <c r="U662" i="31"/>
  <c r="W662" i="31" a="1"/>
  <c r="W662" i="31"/>
  <c r="V662" i="31" a="1"/>
  <c r="V662" i="31"/>
  <c r="X662" i="31" a="1"/>
  <c r="X662" i="31"/>
  <c r="U661" i="31" a="1"/>
  <c r="U661" i="31"/>
  <c r="W661" i="31" a="1"/>
  <c r="W661" i="31"/>
  <c r="V661" i="31" a="1"/>
  <c r="V661" i="31"/>
  <c r="X661" i="31" a="1"/>
  <c r="X661" i="31"/>
  <c r="U660" i="31" a="1"/>
  <c r="U660" i="31"/>
  <c r="W660" i="31" a="1"/>
  <c r="W660" i="31"/>
  <c r="V660" i="31" a="1"/>
  <c r="V660" i="31"/>
  <c r="X660" i="31" a="1"/>
  <c r="X660" i="31"/>
  <c r="U659" i="31" a="1"/>
  <c r="U659" i="31"/>
  <c r="W659" i="31" a="1"/>
  <c r="W659" i="31"/>
  <c r="V659" i="31" a="1"/>
  <c r="V659" i="31"/>
  <c r="X659" i="31" a="1"/>
  <c r="X659" i="31"/>
  <c r="U658" i="31" a="1"/>
  <c r="U658" i="31"/>
  <c r="W658" i="31" a="1"/>
  <c r="W658" i="31"/>
  <c r="V658" i="31" a="1"/>
  <c r="V658" i="31"/>
  <c r="X658" i="31" a="1"/>
  <c r="X658" i="31"/>
  <c r="U657" i="31" a="1"/>
  <c r="U657" i="31"/>
  <c r="W657" i="31" a="1"/>
  <c r="W657" i="31"/>
  <c r="V657" i="31" a="1"/>
  <c r="V657" i="31"/>
  <c r="X657" i="31" a="1"/>
  <c r="X657" i="31"/>
  <c r="U656" i="31" a="1"/>
  <c r="U656" i="31"/>
  <c r="W656" i="31" a="1"/>
  <c r="W656" i="31"/>
  <c r="V656" i="31" a="1"/>
  <c r="V656" i="31"/>
  <c r="X656" i="31" a="1"/>
  <c r="X656" i="31"/>
  <c r="U655" i="31" a="1"/>
  <c r="U655" i="31"/>
  <c r="W655" i="31" a="1"/>
  <c r="W655" i="31"/>
  <c r="V655" i="31" a="1"/>
  <c r="V655" i="31"/>
  <c r="X655" i="31" a="1"/>
  <c r="X655" i="31"/>
  <c r="U654" i="31" a="1"/>
  <c r="U654" i="31"/>
  <c r="W654" i="31" a="1"/>
  <c r="W654" i="31"/>
  <c r="V654" i="31" a="1"/>
  <c r="V654" i="31"/>
  <c r="X654" i="31" a="1"/>
  <c r="X654" i="31"/>
  <c r="U653" i="31" a="1"/>
  <c r="U653" i="31"/>
  <c r="W653" i="31" a="1"/>
  <c r="W653" i="31"/>
  <c r="V653" i="31" a="1"/>
  <c r="V653" i="31"/>
  <c r="X653" i="31" a="1"/>
  <c r="X653" i="31"/>
  <c r="U652" i="31" a="1"/>
  <c r="U652" i="31"/>
  <c r="W652" i="31" a="1"/>
  <c r="W652" i="31"/>
  <c r="V652" i="31" a="1"/>
  <c r="V652" i="31"/>
  <c r="X652" i="31" a="1"/>
  <c r="X652" i="31"/>
  <c r="U651" i="31" a="1"/>
  <c r="U651" i="31"/>
  <c r="W651" i="31" a="1"/>
  <c r="W651" i="31"/>
  <c r="V651" i="31" a="1"/>
  <c r="V651" i="31"/>
  <c r="X651" i="31" a="1"/>
  <c r="X651" i="31"/>
  <c r="U650" i="31" a="1"/>
  <c r="U650" i="31"/>
  <c r="W650" i="31" a="1"/>
  <c r="W650" i="31"/>
  <c r="V650" i="31" a="1"/>
  <c r="V650" i="31"/>
  <c r="X650" i="31" a="1"/>
  <c r="X650" i="31"/>
  <c r="U649" i="31" a="1"/>
  <c r="U649" i="31"/>
  <c r="W649" i="31" a="1"/>
  <c r="W649" i="31"/>
  <c r="V649" i="31" a="1"/>
  <c r="V649" i="31"/>
  <c r="X649" i="31" a="1"/>
  <c r="X649" i="31"/>
  <c r="U648" i="31" a="1"/>
  <c r="U648" i="31"/>
  <c r="W648" i="31" a="1"/>
  <c r="W648" i="31"/>
  <c r="V648" i="31" a="1"/>
  <c r="V648" i="31"/>
  <c r="X648" i="31" a="1"/>
  <c r="X648" i="31"/>
  <c r="U647" i="31" a="1"/>
  <c r="U647" i="31"/>
  <c r="W647" i="31" a="1"/>
  <c r="W647" i="31"/>
  <c r="V647" i="31" a="1"/>
  <c r="V647" i="31"/>
  <c r="X647" i="31" a="1"/>
  <c r="X647" i="31"/>
  <c r="U646" i="31" a="1"/>
  <c r="U646" i="31"/>
  <c r="W646" i="31" a="1"/>
  <c r="W646" i="31"/>
  <c r="V646" i="31" a="1"/>
  <c r="V646" i="31"/>
  <c r="X646" i="31" a="1"/>
  <c r="X646" i="31"/>
  <c r="U645" i="31" a="1"/>
  <c r="U645" i="31"/>
  <c r="W645" i="31" a="1"/>
  <c r="W645" i="31"/>
  <c r="V645" i="31" a="1"/>
  <c r="V645" i="31"/>
  <c r="X645" i="31" a="1"/>
  <c r="X645" i="31"/>
  <c r="U644" i="31" a="1"/>
  <c r="U644" i="31"/>
  <c r="W644" i="31" a="1"/>
  <c r="W644" i="31"/>
  <c r="V644" i="31" a="1"/>
  <c r="V644" i="31"/>
  <c r="X644" i="31" a="1"/>
  <c r="X644" i="31"/>
  <c r="U643" i="31" a="1"/>
  <c r="U643" i="31"/>
  <c r="W643" i="31" a="1"/>
  <c r="W643" i="31"/>
  <c r="V643" i="31" a="1"/>
  <c r="V643" i="31"/>
  <c r="X643" i="31" a="1"/>
  <c r="X643" i="31"/>
  <c r="U642" i="31" a="1"/>
  <c r="U642" i="31"/>
  <c r="W642" i="31" a="1"/>
  <c r="W642" i="31"/>
  <c r="V642" i="31" a="1"/>
  <c r="V642" i="31"/>
  <c r="X642" i="31" a="1"/>
  <c r="X642" i="31"/>
  <c r="U641" i="31" a="1"/>
  <c r="U641" i="31"/>
  <c r="W641" i="31" a="1"/>
  <c r="W641" i="31"/>
  <c r="V641" i="31" a="1"/>
  <c r="V641" i="31"/>
  <c r="X641" i="31" a="1"/>
  <c r="X641" i="31"/>
  <c r="U640" i="31" a="1"/>
  <c r="U640" i="31"/>
  <c r="W640" i="31" a="1"/>
  <c r="W640" i="31"/>
  <c r="V640" i="31" a="1"/>
  <c r="V640" i="31"/>
  <c r="X640" i="31" a="1"/>
  <c r="X640" i="31"/>
  <c r="U639" i="31" a="1"/>
  <c r="U639" i="31"/>
  <c r="W639" i="31" a="1"/>
  <c r="W639" i="31"/>
  <c r="V639" i="31" a="1"/>
  <c r="V639" i="31"/>
  <c r="X639" i="31" a="1"/>
  <c r="X639" i="31"/>
  <c r="U638" i="31" a="1"/>
  <c r="U638" i="31"/>
  <c r="W638" i="31" a="1"/>
  <c r="W638" i="31"/>
  <c r="V638" i="31" a="1"/>
  <c r="V638" i="31"/>
  <c r="X638" i="31" a="1"/>
  <c r="X638" i="31"/>
  <c r="U637" i="31" a="1"/>
  <c r="U637" i="31"/>
  <c r="W637" i="31" a="1"/>
  <c r="W637" i="31"/>
  <c r="V637" i="31" a="1"/>
  <c r="V637" i="31"/>
  <c r="X637" i="31" a="1"/>
  <c r="X637" i="31"/>
  <c r="U636" i="31" a="1"/>
  <c r="U636" i="31"/>
  <c r="W636" i="31" a="1"/>
  <c r="W636" i="31"/>
  <c r="V636" i="31" a="1"/>
  <c r="V636" i="31"/>
  <c r="X636" i="31" a="1"/>
  <c r="X636" i="31"/>
  <c r="U635" i="31" a="1"/>
  <c r="U635" i="31"/>
  <c r="W635" i="31" a="1"/>
  <c r="W635" i="31"/>
  <c r="V635" i="31" a="1"/>
  <c r="V635" i="31"/>
  <c r="X635" i="31" a="1"/>
  <c r="X635" i="31"/>
  <c r="U634" i="31" a="1"/>
  <c r="U634" i="31"/>
  <c r="W634" i="31" a="1"/>
  <c r="W634" i="31"/>
  <c r="V634" i="31" a="1"/>
  <c r="V634" i="31"/>
  <c r="X634" i="31" a="1"/>
  <c r="X634" i="31"/>
  <c r="U633" i="31" a="1"/>
  <c r="U633" i="31"/>
  <c r="W633" i="31" a="1"/>
  <c r="W633" i="31"/>
  <c r="V633" i="31" a="1"/>
  <c r="V633" i="31"/>
  <c r="X633" i="31" a="1"/>
  <c r="X633" i="31"/>
  <c r="U632" i="31" a="1"/>
  <c r="U632" i="31"/>
  <c r="W632" i="31" a="1"/>
  <c r="W632" i="31"/>
  <c r="V632" i="31" a="1"/>
  <c r="V632" i="31"/>
  <c r="X632" i="31" a="1"/>
  <c r="X632" i="31"/>
  <c r="U631" i="31" a="1"/>
  <c r="U631" i="31"/>
  <c r="W631" i="31" a="1"/>
  <c r="W631" i="31"/>
  <c r="V631" i="31" a="1"/>
  <c r="V631" i="31"/>
  <c r="X631" i="31" a="1"/>
  <c r="X631" i="31"/>
  <c r="U630" i="31" a="1"/>
  <c r="U630" i="31"/>
  <c r="W630" i="31" a="1"/>
  <c r="W630" i="31"/>
  <c r="V630" i="31" a="1"/>
  <c r="V630" i="31"/>
  <c r="X630" i="31" a="1"/>
  <c r="X630" i="31"/>
  <c r="U629" i="31" a="1"/>
  <c r="U629" i="31"/>
  <c r="W629" i="31" a="1"/>
  <c r="W629" i="31"/>
  <c r="V629" i="31" a="1"/>
  <c r="V629" i="31"/>
  <c r="X629" i="31" a="1"/>
  <c r="X629" i="31"/>
  <c r="U628" i="31" a="1"/>
  <c r="U628" i="31"/>
  <c r="W628" i="31" a="1"/>
  <c r="W628" i="31"/>
  <c r="V628" i="31" a="1"/>
  <c r="V628" i="31"/>
  <c r="X628" i="31" a="1"/>
  <c r="X628" i="31"/>
  <c r="U627" i="31" a="1"/>
  <c r="U627" i="31"/>
  <c r="W627" i="31" a="1"/>
  <c r="W627" i="31"/>
  <c r="V627" i="31" a="1"/>
  <c r="V627" i="31"/>
  <c r="X627" i="31" a="1"/>
  <c r="X627" i="31"/>
  <c r="U626" i="31" a="1"/>
  <c r="U626" i="31"/>
  <c r="W626" i="31" a="1"/>
  <c r="W626" i="31"/>
  <c r="V626" i="31" a="1"/>
  <c r="V626" i="31"/>
  <c r="X626" i="31" a="1"/>
  <c r="X626" i="31"/>
  <c r="U625" i="31" a="1"/>
  <c r="U625" i="31"/>
  <c r="W625" i="31" a="1"/>
  <c r="W625" i="31"/>
  <c r="V625" i="31" a="1"/>
  <c r="V625" i="31"/>
  <c r="X625" i="31" a="1"/>
  <c r="X625" i="31"/>
  <c r="U624" i="31" a="1"/>
  <c r="U624" i="31"/>
  <c r="W624" i="31" a="1"/>
  <c r="W624" i="31"/>
  <c r="V624" i="31" a="1"/>
  <c r="V624" i="31"/>
  <c r="X624" i="31" a="1"/>
  <c r="X624" i="31"/>
  <c r="U623" i="31" a="1"/>
  <c r="U623" i="31"/>
  <c r="W623" i="31" a="1"/>
  <c r="W623" i="31"/>
  <c r="V623" i="31" a="1"/>
  <c r="V623" i="31"/>
  <c r="X623" i="31" a="1"/>
  <c r="X623" i="31"/>
  <c r="U622" i="31" a="1"/>
  <c r="U622" i="31"/>
  <c r="W622" i="31" a="1"/>
  <c r="W622" i="31"/>
  <c r="V622" i="31" a="1"/>
  <c r="V622" i="31"/>
  <c r="X622" i="31" a="1"/>
  <c r="X622" i="31"/>
  <c r="U621" i="31" a="1"/>
  <c r="U621" i="31"/>
  <c r="W621" i="31" a="1"/>
  <c r="W621" i="31"/>
  <c r="V621" i="31" a="1"/>
  <c r="V621" i="31"/>
  <c r="X621" i="31" a="1"/>
  <c r="X621" i="31"/>
  <c r="U620" i="31" a="1"/>
  <c r="U620" i="31"/>
  <c r="W620" i="31" a="1"/>
  <c r="W620" i="31"/>
  <c r="V620" i="31" a="1"/>
  <c r="V620" i="31"/>
  <c r="X620" i="31" a="1"/>
  <c r="X620" i="31"/>
  <c r="U619" i="31" a="1"/>
  <c r="U619" i="31"/>
  <c r="W619" i="31" a="1"/>
  <c r="W619" i="31"/>
  <c r="V619" i="31" a="1"/>
  <c r="V619" i="31"/>
  <c r="X619" i="31" a="1"/>
  <c r="X619" i="31"/>
  <c r="U618" i="31" a="1"/>
  <c r="U618" i="31"/>
  <c r="W618" i="31" a="1"/>
  <c r="W618" i="31"/>
  <c r="V618" i="31" a="1"/>
  <c r="V618" i="31"/>
  <c r="X618" i="31" a="1"/>
  <c r="X618" i="31"/>
  <c r="U617" i="31" a="1"/>
  <c r="U617" i="31"/>
  <c r="W617" i="31" a="1"/>
  <c r="W617" i="31"/>
  <c r="V617" i="31" a="1"/>
  <c r="V617" i="31"/>
  <c r="X617" i="31" a="1"/>
  <c r="X617" i="31"/>
  <c r="U616" i="31" a="1"/>
  <c r="U616" i="31"/>
  <c r="W616" i="31" a="1"/>
  <c r="W616" i="31"/>
  <c r="V616" i="31" a="1"/>
  <c r="V616" i="31"/>
  <c r="X616" i="31" a="1"/>
  <c r="X616" i="31"/>
  <c r="U615" i="31" a="1"/>
  <c r="U615" i="31"/>
  <c r="W615" i="31" a="1"/>
  <c r="W615" i="31"/>
  <c r="V615" i="31" a="1"/>
  <c r="V615" i="31"/>
  <c r="X615" i="31" a="1"/>
  <c r="X615" i="31"/>
  <c r="U614" i="31" a="1"/>
  <c r="U614" i="31"/>
  <c r="W614" i="31" a="1"/>
  <c r="W614" i="31"/>
  <c r="V614" i="31" a="1"/>
  <c r="V614" i="31"/>
  <c r="X614" i="31" a="1"/>
  <c r="X614" i="31"/>
  <c r="U613" i="31" a="1"/>
  <c r="U613" i="31"/>
  <c r="W613" i="31" a="1"/>
  <c r="W613" i="31"/>
  <c r="V613" i="31" a="1"/>
  <c r="V613" i="31"/>
  <c r="X613" i="31" a="1"/>
  <c r="X613" i="31"/>
  <c r="U612" i="31" a="1"/>
  <c r="U612" i="31"/>
  <c r="W612" i="31" a="1"/>
  <c r="W612" i="31"/>
  <c r="V612" i="31" a="1"/>
  <c r="V612" i="31"/>
  <c r="X612" i="31" a="1"/>
  <c r="X612" i="31"/>
  <c r="U611" i="31" a="1"/>
  <c r="U611" i="31"/>
  <c r="W611" i="31" a="1"/>
  <c r="W611" i="31"/>
  <c r="V611" i="31" a="1"/>
  <c r="V611" i="31"/>
  <c r="X611" i="31" a="1"/>
  <c r="X611" i="31"/>
  <c r="U610" i="31" a="1"/>
  <c r="U610" i="31"/>
  <c r="W610" i="31" a="1"/>
  <c r="W610" i="31"/>
  <c r="V610" i="31" a="1"/>
  <c r="V610" i="31"/>
  <c r="X610" i="31" a="1"/>
  <c r="X610" i="31"/>
  <c r="U609" i="31" a="1"/>
  <c r="U609" i="31"/>
  <c r="W609" i="31" a="1"/>
  <c r="W609" i="31"/>
  <c r="V609" i="31" a="1"/>
  <c r="V609" i="31"/>
  <c r="X609" i="31" a="1"/>
  <c r="X609" i="31"/>
  <c r="U608" i="31" a="1"/>
  <c r="U608" i="31"/>
  <c r="W608" i="31" a="1"/>
  <c r="W608" i="31"/>
  <c r="V608" i="31" a="1"/>
  <c r="V608" i="31"/>
  <c r="X608" i="31" a="1"/>
  <c r="X608" i="31"/>
  <c r="U607" i="31" a="1"/>
  <c r="U607" i="31"/>
  <c r="W607" i="31" a="1"/>
  <c r="W607" i="31"/>
  <c r="V607" i="31" a="1"/>
  <c r="V607" i="31"/>
  <c r="X607" i="31" a="1"/>
  <c r="X607" i="31"/>
  <c r="U606" i="31" a="1"/>
  <c r="U606" i="31"/>
  <c r="W606" i="31" a="1"/>
  <c r="W606" i="31"/>
  <c r="V606" i="31" a="1"/>
  <c r="V606" i="31"/>
  <c r="X606" i="31" a="1"/>
  <c r="X606" i="31"/>
  <c r="U605" i="31" a="1"/>
  <c r="U605" i="31"/>
  <c r="W605" i="31" a="1"/>
  <c r="W605" i="31"/>
  <c r="V605" i="31" a="1"/>
  <c r="V605" i="31"/>
  <c r="X605" i="31" a="1"/>
  <c r="X605" i="31"/>
  <c r="U604" i="31" a="1"/>
  <c r="U604" i="31"/>
  <c r="W604" i="31" a="1"/>
  <c r="W604" i="31"/>
  <c r="V604" i="31" a="1"/>
  <c r="V604" i="31"/>
  <c r="X604" i="31" a="1"/>
  <c r="X604" i="31"/>
  <c r="U603" i="31" a="1"/>
  <c r="U603" i="31"/>
  <c r="W603" i="31" a="1"/>
  <c r="W603" i="31"/>
  <c r="V603" i="31" a="1"/>
  <c r="V603" i="31"/>
  <c r="X603" i="31" a="1"/>
  <c r="X603" i="31"/>
  <c r="U602" i="31" a="1"/>
  <c r="U602" i="31"/>
  <c r="W602" i="31" a="1"/>
  <c r="W602" i="31"/>
  <c r="V602" i="31" a="1"/>
  <c r="V602" i="31"/>
  <c r="X602" i="31" a="1"/>
  <c r="X602" i="31"/>
  <c r="U601" i="31" a="1"/>
  <c r="U601" i="31"/>
  <c r="W601" i="31" a="1"/>
  <c r="W601" i="31"/>
  <c r="V601" i="31" a="1"/>
  <c r="V601" i="31"/>
  <c r="X601" i="31" a="1"/>
  <c r="X601" i="31"/>
  <c r="U600" i="31" a="1"/>
  <c r="U600" i="31"/>
  <c r="W600" i="31" a="1"/>
  <c r="W600" i="31"/>
  <c r="V600" i="31" a="1"/>
  <c r="V600" i="31"/>
  <c r="X600" i="31" a="1"/>
  <c r="X600" i="31"/>
  <c r="U599" i="31" a="1"/>
  <c r="U599" i="31"/>
  <c r="W599" i="31" a="1"/>
  <c r="W599" i="31"/>
  <c r="V599" i="31" a="1"/>
  <c r="V599" i="31"/>
  <c r="X599" i="31" a="1"/>
  <c r="X599" i="31"/>
  <c r="U598" i="31" a="1"/>
  <c r="U598" i="31"/>
  <c r="W598" i="31" a="1"/>
  <c r="W598" i="31"/>
  <c r="V598" i="31" a="1"/>
  <c r="V598" i="31"/>
  <c r="X598" i="31" a="1"/>
  <c r="X598" i="31"/>
  <c r="U597" i="31" a="1"/>
  <c r="U597" i="31"/>
  <c r="W597" i="31" a="1"/>
  <c r="W597" i="31"/>
  <c r="V597" i="31" a="1"/>
  <c r="V597" i="31"/>
  <c r="X597" i="31" a="1"/>
  <c r="X597" i="31"/>
  <c r="U596" i="31" a="1"/>
  <c r="U596" i="31"/>
  <c r="W596" i="31" a="1"/>
  <c r="W596" i="31"/>
  <c r="V596" i="31" a="1"/>
  <c r="V596" i="31"/>
  <c r="X596" i="31" a="1"/>
  <c r="X596" i="31"/>
  <c r="U595" i="31" a="1"/>
  <c r="U595" i="31"/>
  <c r="W595" i="31" a="1"/>
  <c r="W595" i="31"/>
  <c r="V595" i="31" a="1"/>
  <c r="V595" i="31"/>
  <c r="X595" i="31" a="1"/>
  <c r="X595" i="31"/>
  <c r="U594" i="31" a="1"/>
  <c r="U594" i="31"/>
  <c r="W594" i="31" a="1"/>
  <c r="W594" i="31"/>
  <c r="V594" i="31" a="1"/>
  <c r="V594" i="31"/>
  <c r="X594" i="31" a="1"/>
  <c r="X594" i="31"/>
  <c r="U593" i="31" a="1"/>
  <c r="U593" i="31"/>
  <c r="W593" i="31" a="1"/>
  <c r="W593" i="31"/>
  <c r="V593" i="31" a="1"/>
  <c r="V593" i="31"/>
  <c r="X593" i="31" a="1"/>
  <c r="X593" i="31"/>
  <c r="U592" i="31" a="1"/>
  <c r="U592" i="31"/>
  <c r="W592" i="31" a="1"/>
  <c r="W592" i="31"/>
  <c r="V592" i="31" a="1"/>
  <c r="V592" i="31"/>
  <c r="X592" i="31" a="1"/>
  <c r="X592" i="31"/>
  <c r="U591" i="31" a="1"/>
  <c r="U591" i="31"/>
  <c r="W591" i="31" a="1"/>
  <c r="W591" i="31"/>
  <c r="V591" i="31" a="1"/>
  <c r="V591" i="31"/>
  <c r="X591" i="31" a="1"/>
  <c r="X591" i="31"/>
  <c r="U590" i="31" a="1"/>
  <c r="U590" i="31"/>
  <c r="W590" i="31" a="1"/>
  <c r="W590" i="31"/>
  <c r="V590" i="31" a="1"/>
  <c r="V590" i="31"/>
  <c r="X590" i="31" a="1"/>
  <c r="X590" i="31"/>
  <c r="U589" i="31" a="1"/>
  <c r="U589" i="31"/>
  <c r="W589" i="31" a="1"/>
  <c r="W589" i="31"/>
  <c r="V589" i="31" a="1"/>
  <c r="V589" i="31"/>
  <c r="X589" i="31" a="1"/>
  <c r="X589" i="31"/>
  <c r="U588" i="31" a="1"/>
  <c r="U588" i="31"/>
  <c r="W588" i="31" a="1"/>
  <c r="W588" i="31"/>
  <c r="V588" i="31" a="1"/>
  <c r="V588" i="31"/>
  <c r="X588" i="31" a="1"/>
  <c r="X588" i="31"/>
  <c r="U587" i="31" a="1"/>
  <c r="U587" i="31"/>
  <c r="W587" i="31" a="1"/>
  <c r="W587" i="31"/>
  <c r="V587" i="31" a="1"/>
  <c r="V587" i="31"/>
  <c r="X587" i="31" a="1"/>
  <c r="X587" i="31"/>
  <c r="U586" i="31" a="1"/>
  <c r="U586" i="31"/>
  <c r="W586" i="31" a="1"/>
  <c r="W586" i="31"/>
  <c r="V586" i="31" a="1"/>
  <c r="V586" i="31"/>
  <c r="X586" i="31" a="1"/>
  <c r="X586" i="31"/>
  <c r="U585" i="31" a="1"/>
  <c r="U585" i="31"/>
  <c r="W585" i="31" a="1"/>
  <c r="W585" i="31"/>
  <c r="V585" i="31" a="1"/>
  <c r="V585" i="31"/>
  <c r="X585" i="31" a="1"/>
  <c r="X585" i="31"/>
  <c r="U584" i="31" a="1"/>
  <c r="U584" i="31"/>
  <c r="W584" i="31" a="1"/>
  <c r="W584" i="31"/>
  <c r="V584" i="31" a="1"/>
  <c r="V584" i="31"/>
  <c r="X584" i="31" a="1"/>
  <c r="X584" i="31"/>
  <c r="U583" i="31" a="1"/>
  <c r="U583" i="31"/>
  <c r="W583" i="31" a="1"/>
  <c r="W583" i="31"/>
  <c r="V583" i="31" a="1"/>
  <c r="V583" i="31"/>
  <c r="X583" i="31" a="1"/>
  <c r="X583" i="31"/>
  <c r="U582" i="31" a="1"/>
  <c r="U582" i="31"/>
  <c r="W582" i="31" a="1"/>
  <c r="W582" i="31"/>
  <c r="V582" i="31" a="1"/>
  <c r="V582" i="31"/>
  <c r="X582" i="31" a="1"/>
  <c r="X582" i="31"/>
  <c r="U581" i="31" a="1"/>
  <c r="U581" i="31"/>
  <c r="W581" i="31" a="1"/>
  <c r="W581" i="31"/>
  <c r="V581" i="31" a="1"/>
  <c r="V581" i="31"/>
  <c r="X581" i="31" a="1"/>
  <c r="X581" i="31"/>
  <c r="U580" i="31" a="1"/>
  <c r="U580" i="31"/>
  <c r="W580" i="31" a="1"/>
  <c r="W580" i="31"/>
  <c r="V580" i="31" a="1"/>
  <c r="V580" i="31"/>
  <c r="X580" i="31" a="1"/>
  <c r="X580" i="31"/>
  <c r="U579" i="31" a="1"/>
  <c r="U579" i="31"/>
  <c r="W579" i="31" a="1"/>
  <c r="W579" i="31"/>
  <c r="V579" i="31" a="1"/>
  <c r="V579" i="31"/>
  <c r="X579" i="31" a="1"/>
  <c r="X579" i="31"/>
  <c r="U578" i="31" a="1"/>
  <c r="U578" i="31"/>
  <c r="W578" i="31" a="1"/>
  <c r="W578" i="31"/>
  <c r="V578" i="31" a="1"/>
  <c r="V578" i="31"/>
  <c r="X578" i="31" a="1"/>
  <c r="X578" i="31"/>
  <c r="U577" i="31" a="1"/>
  <c r="U577" i="31"/>
  <c r="W577" i="31" a="1"/>
  <c r="W577" i="31"/>
  <c r="V577" i="31" a="1"/>
  <c r="V577" i="31"/>
  <c r="X577" i="31" a="1"/>
  <c r="X577" i="31"/>
  <c r="U576" i="31" a="1"/>
  <c r="U576" i="31"/>
  <c r="W576" i="31" a="1"/>
  <c r="W576" i="31"/>
  <c r="V576" i="31" a="1"/>
  <c r="V576" i="31"/>
  <c r="X576" i="31" a="1"/>
  <c r="X576" i="31"/>
  <c r="U575" i="31" a="1"/>
  <c r="U575" i="31"/>
  <c r="W575" i="31" a="1"/>
  <c r="W575" i="31"/>
  <c r="V575" i="31" a="1"/>
  <c r="V575" i="31"/>
  <c r="X575" i="31" a="1"/>
  <c r="X575" i="31"/>
  <c r="U574" i="31" a="1"/>
  <c r="U574" i="31"/>
  <c r="W574" i="31" a="1"/>
  <c r="W574" i="31"/>
  <c r="V574" i="31" a="1"/>
  <c r="V574" i="31"/>
  <c r="X574" i="31" a="1"/>
  <c r="X574" i="31"/>
  <c r="U573" i="31" a="1"/>
  <c r="U573" i="31"/>
  <c r="W573" i="31" a="1"/>
  <c r="W573" i="31"/>
  <c r="V573" i="31" a="1"/>
  <c r="V573" i="31"/>
  <c r="X573" i="31" a="1"/>
  <c r="X573" i="31"/>
  <c r="U572" i="31" a="1"/>
  <c r="U572" i="31"/>
  <c r="W572" i="31" a="1"/>
  <c r="W572" i="31"/>
  <c r="V572" i="31" a="1"/>
  <c r="V572" i="31"/>
  <c r="X572" i="31" a="1"/>
  <c r="X572" i="31"/>
  <c r="U571" i="31" a="1"/>
  <c r="U571" i="31"/>
  <c r="W571" i="31" a="1"/>
  <c r="W571" i="31"/>
  <c r="V571" i="31" a="1"/>
  <c r="V571" i="31"/>
  <c r="X571" i="31" a="1"/>
  <c r="X571" i="31"/>
  <c r="U570" i="31" a="1"/>
  <c r="U570" i="31"/>
  <c r="W570" i="31" a="1"/>
  <c r="W570" i="31"/>
  <c r="V570" i="31" a="1"/>
  <c r="V570" i="31"/>
  <c r="X570" i="31" a="1"/>
  <c r="X570" i="31"/>
  <c r="U569" i="31" a="1"/>
  <c r="U569" i="31"/>
  <c r="W569" i="31" a="1"/>
  <c r="W569" i="31"/>
  <c r="V569" i="31" a="1"/>
  <c r="V569" i="31"/>
  <c r="X569" i="31" a="1"/>
  <c r="X569" i="31"/>
  <c r="U568" i="31" a="1"/>
  <c r="U568" i="31"/>
  <c r="W568" i="31" a="1"/>
  <c r="W568" i="31"/>
  <c r="V568" i="31" a="1"/>
  <c r="V568" i="31"/>
  <c r="X568" i="31" a="1"/>
  <c r="X568" i="31"/>
  <c r="U567" i="31" a="1"/>
  <c r="U567" i="31"/>
  <c r="W567" i="31" a="1"/>
  <c r="W567" i="31"/>
  <c r="V567" i="31" a="1"/>
  <c r="V567" i="31"/>
  <c r="X567" i="31" a="1"/>
  <c r="X567" i="31"/>
  <c r="U566" i="31" a="1"/>
  <c r="U566" i="31"/>
  <c r="W566" i="31" a="1"/>
  <c r="W566" i="31"/>
  <c r="V566" i="31" a="1"/>
  <c r="V566" i="31"/>
  <c r="X566" i="31" a="1"/>
  <c r="X566" i="31"/>
  <c r="U565" i="31" a="1"/>
  <c r="U565" i="31"/>
  <c r="W565" i="31" a="1"/>
  <c r="W565" i="31"/>
  <c r="V565" i="31" a="1"/>
  <c r="V565" i="31"/>
  <c r="X565" i="31" a="1"/>
  <c r="X565" i="31"/>
  <c r="U564" i="31" a="1"/>
  <c r="U564" i="31"/>
  <c r="W564" i="31" a="1"/>
  <c r="W564" i="31"/>
  <c r="V564" i="31" a="1"/>
  <c r="V564" i="31"/>
  <c r="X564" i="31" a="1"/>
  <c r="X564" i="31"/>
  <c r="U563" i="31" a="1"/>
  <c r="U563" i="31"/>
  <c r="W563" i="31" a="1"/>
  <c r="W563" i="31"/>
  <c r="V563" i="31" a="1"/>
  <c r="V563" i="31"/>
  <c r="X563" i="31" a="1"/>
  <c r="X563" i="31"/>
  <c r="U562" i="31" a="1"/>
  <c r="U562" i="31"/>
  <c r="W562" i="31" a="1"/>
  <c r="W562" i="31"/>
  <c r="V562" i="31" a="1"/>
  <c r="V562" i="31"/>
  <c r="X562" i="31" a="1"/>
  <c r="X562" i="31"/>
  <c r="U561" i="31" a="1"/>
  <c r="U561" i="31"/>
  <c r="W561" i="31" a="1"/>
  <c r="W561" i="31"/>
  <c r="V561" i="31" a="1"/>
  <c r="V561" i="31"/>
  <c r="X561" i="31" a="1"/>
  <c r="X561" i="31"/>
  <c r="U560" i="31" a="1"/>
  <c r="U560" i="31"/>
  <c r="W560" i="31" a="1"/>
  <c r="W560" i="31"/>
  <c r="V560" i="31" a="1"/>
  <c r="V560" i="31"/>
  <c r="X560" i="31" a="1"/>
  <c r="X560" i="31"/>
  <c r="U559" i="31" a="1"/>
  <c r="U559" i="31"/>
  <c r="W559" i="31" a="1"/>
  <c r="W559" i="31"/>
  <c r="V559" i="31" a="1"/>
  <c r="V559" i="31"/>
  <c r="X559" i="31" a="1"/>
  <c r="X559" i="31"/>
  <c r="U558" i="31" a="1"/>
  <c r="U558" i="31"/>
  <c r="W558" i="31" a="1"/>
  <c r="W558" i="31"/>
  <c r="V558" i="31" a="1"/>
  <c r="V558" i="31"/>
  <c r="X558" i="31" a="1"/>
  <c r="X558" i="31"/>
  <c r="U557" i="31" a="1"/>
  <c r="U557" i="31"/>
  <c r="W557" i="31" a="1"/>
  <c r="W557" i="31"/>
  <c r="V557" i="31" a="1"/>
  <c r="V557" i="31"/>
  <c r="X557" i="31" a="1"/>
  <c r="X557" i="31"/>
  <c r="U556" i="31" a="1"/>
  <c r="U556" i="31"/>
  <c r="W556" i="31" a="1"/>
  <c r="W556" i="31"/>
  <c r="V556" i="31" a="1"/>
  <c r="V556" i="31"/>
  <c r="X556" i="31" a="1"/>
  <c r="X556" i="31"/>
  <c r="U555" i="31" a="1"/>
  <c r="U555" i="31"/>
  <c r="W555" i="31" a="1"/>
  <c r="W555" i="31"/>
  <c r="V555" i="31" a="1"/>
  <c r="V555" i="31"/>
  <c r="X555" i="31" a="1"/>
  <c r="X555" i="31"/>
  <c r="U554" i="31" a="1"/>
  <c r="U554" i="31"/>
  <c r="W554" i="31" a="1"/>
  <c r="W554" i="31"/>
  <c r="V554" i="31" a="1"/>
  <c r="V554" i="31"/>
  <c r="X554" i="31" a="1"/>
  <c r="X554" i="31"/>
  <c r="U553" i="31" a="1"/>
  <c r="U553" i="31"/>
  <c r="W553" i="31" a="1"/>
  <c r="W553" i="31"/>
  <c r="V553" i="31" a="1"/>
  <c r="V553" i="31"/>
  <c r="X553" i="31" a="1"/>
  <c r="X553" i="31"/>
  <c r="U552" i="31" a="1"/>
  <c r="U552" i="31"/>
  <c r="W552" i="31" a="1"/>
  <c r="W552" i="31"/>
  <c r="V552" i="31" a="1"/>
  <c r="V552" i="31"/>
  <c r="X552" i="31" a="1"/>
  <c r="X552" i="31"/>
  <c r="U551" i="31" a="1"/>
  <c r="U551" i="31"/>
  <c r="W551" i="31" a="1"/>
  <c r="W551" i="31"/>
  <c r="V551" i="31" a="1"/>
  <c r="V551" i="31"/>
  <c r="X551" i="31" a="1"/>
  <c r="X551" i="31"/>
  <c r="U550" i="31" a="1"/>
  <c r="U550" i="31"/>
  <c r="W550" i="31" a="1"/>
  <c r="W550" i="31"/>
  <c r="V550" i="31" a="1"/>
  <c r="V550" i="31"/>
  <c r="X550" i="31" a="1"/>
  <c r="X550" i="31"/>
  <c r="U549" i="31" a="1"/>
  <c r="U549" i="31"/>
  <c r="W549" i="31" a="1"/>
  <c r="W549" i="31"/>
  <c r="V549" i="31" a="1"/>
  <c r="V549" i="31"/>
  <c r="X549" i="31" a="1"/>
  <c r="X549" i="31"/>
  <c r="U548" i="31" a="1"/>
  <c r="U548" i="31"/>
  <c r="W548" i="31" a="1"/>
  <c r="W548" i="31"/>
  <c r="V548" i="31" a="1"/>
  <c r="V548" i="31"/>
  <c r="X548" i="31" a="1"/>
  <c r="X548" i="31"/>
  <c r="U547" i="31" a="1"/>
  <c r="U547" i="31"/>
  <c r="W547" i="31" a="1"/>
  <c r="W547" i="31"/>
  <c r="V547" i="31" a="1"/>
  <c r="V547" i="31"/>
  <c r="X547" i="31" a="1"/>
  <c r="X547" i="31"/>
  <c r="U546" i="31" a="1"/>
  <c r="U546" i="31"/>
  <c r="W546" i="31" a="1"/>
  <c r="W546" i="31"/>
  <c r="V546" i="31" a="1"/>
  <c r="V546" i="31"/>
  <c r="X546" i="31" a="1"/>
  <c r="X546" i="31"/>
  <c r="U545" i="31" a="1"/>
  <c r="U545" i="31"/>
  <c r="W545" i="31" a="1"/>
  <c r="W545" i="31"/>
  <c r="V545" i="31" a="1"/>
  <c r="V545" i="31"/>
  <c r="X545" i="31" a="1"/>
  <c r="X545" i="31"/>
  <c r="U544" i="31" a="1"/>
  <c r="U544" i="31"/>
  <c r="W544" i="31" a="1"/>
  <c r="W544" i="31"/>
  <c r="V544" i="31" a="1"/>
  <c r="V544" i="31"/>
  <c r="X544" i="31" a="1"/>
  <c r="X544" i="31"/>
  <c r="U543" i="31" a="1"/>
  <c r="U543" i="31"/>
  <c r="W543" i="31" a="1"/>
  <c r="W543" i="31"/>
  <c r="V543" i="31" a="1"/>
  <c r="V543" i="31"/>
  <c r="X543" i="31" a="1"/>
  <c r="X543" i="31"/>
  <c r="U542" i="31" a="1"/>
  <c r="U542" i="31"/>
  <c r="W542" i="31" a="1"/>
  <c r="W542" i="31"/>
  <c r="V542" i="31" a="1"/>
  <c r="V542" i="31"/>
  <c r="X542" i="31" a="1"/>
  <c r="X542" i="31"/>
  <c r="U541" i="31" a="1"/>
  <c r="U541" i="31"/>
  <c r="W541" i="31" a="1"/>
  <c r="W541" i="31"/>
  <c r="V541" i="31" a="1"/>
  <c r="V541" i="31"/>
  <c r="X541" i="31" a="1"/>
  <c r="X541" i="31"/>
  <c r="U540" i="31" a="1"/>
  <c r="U540" i="31"/>
  <c r="W540" i="31" a="1"/>
  <c r="W540" i="31"/>
  <c r="V540" i="31" a="1"/>
  <c r="V540" i="31"/>
  <c r="X540" i="31" a="1"/>
  <c r="X540" i="31"/>
  <c r="U539" i="31" a="1"/>
  <c r="U539" i="31"/>
  <c r="W539" i="31" a="1"/>
  <c r="W539" i="31"/>
  <c r="V539" i="31" a="1"/>
  <c r="V539" i="31"/>
  <c r="X539" i="31" a="1"/>
  <c r="X539" i="31"/>
  <c r="U538" i="31" a="1"/>
  <c r="U538" i="31"/>
  <c r="W538" i="31" a="1"/>
  <c r="W538" i="31"/>
  <c r="V538" i="31" a="1"/>
  <c r="V538" i="31"/>
  <c r="X538" i="31" a="1"/>
  <c r="X538" i="31"/>
  <c r="U537" i="31" a="1"/>
  <c r="U537" i="31"/>
  <c r="W537" i="31" a="1"/>
  <c r="W537" i="31"/>
  <c r="V537" i="31" a="1"/>
  <c r="V537" i="31"/>
  <c r="X537" i="31" a="1"/>
  <c r="X537" i="31"/>
  <c r="U536" i="31" a="1"/>
  <c r="U536" i="31"/>
  <c r="W536" i="31" a="1"/>
  <c r="W536" i="31"/>
  <c r="V536" i="31" a="1"/>
  <c r="V536" i="31"/>
  <c r="X536" i="31" a="1"/>
  <c r="X536" i="31"/>
  <c r="U535" i="31" a="1"/>
  <c r="U535" i="31"/>
  <c r="W535" i="31" a="1"/>
  <c r="W535" i="31"/>
  <c r="V535" i="31" a="1"/>
  <c r="V535" i="31"/>
  <c r="X535" i="31" a="1"/>
  <c r="X535" i="31"/>
  <c r="U534" i="31" a="1"/>
  <c r="U534" i="31"/>
  <c r="W534" i="31" a="1"/>
  <c r="W534" i="31"/>
  <c r="V534" i="31" a="1"/>
  <c r="V534" i="31"/>
  <c r="X534" i="31" a="1"/>
  <c r="X534" i="31"/>
  <c r="U533" i="31" a="1"/>
  <c r="U533" i="31"/>
  <c r="W533" i="31" a="1"/>
  <c r="W533" i="31"/>
  <c r="V533" i="31" a="1"/>
  <c r="V533" i="31"/>
  <c r="X533" i="31" a="1"/>
  <c r="X533" i="31"/>
  <c r="U532" i="31" a="1"/>
  <c r="U532" i="31"/>
  <c r="W532" i="31" a="1"/>
  <c r="W532" i="31"/>
  <c r="V532" i="31" a="1"/>
  <c r="V532" i="31"/>
  <c r="X532" i="31" a="1"/>
  <c r="X532" i="31"/>
  <c r="U531" i="31" a="1"/>
  <c r="U531" i="31"/>
  <c r="W531" i="31" a="1"/>
  <c r="W531" i="31"/>
  <c r="V531" i="31" a="1"/>
  <c r="V531" i="31"/>
  <c r="X531" i="31" a="1"/>
  <c r="X531" i="31"/>
  <c r="U530" i="31" a="1"/>
  <c r="U530" i="31"/>
  <c r="W530" i="31" a="1"/>
  <c r="W530" i="31"/>
  <c r="V530" i="31" a="1"/>
  <c r="V530" i="31"/>
  <c r="X530" i="31" a="1"/>
  <c r="X530" i="31"/>
  <c r="U529" i="31" a="1"/>
  <c r="U529" i="31"/>
  <c r="W529" i="31" a="1"/>
  <c r="W529" i="31"/>
  <c r="V529" i="31" a="1"/>
  <c r="V529" i="31"/>
  <c r="X529" i="31" a="1"/>
  <c r="X529" i="31"/>
  <c r="U528" i="31" a="1"/>
  <c r="U528" i="31"/>
  <c r="W528" i="31" a="1"/>
  <c r="W528" i="31"/>
  <c r="V528" i="31" a="1"/>
  <c r="V528" i="31"/>
  <c r="X528" i="31" a="1"/>
  <c r="X528" i="31"/>
  <c r="U527" i="31" a="1"/>
  <c r="U527" i="31"/>
  <c r="W527" i="31" a="1"/>
  <c r="W527" i="31"/>
  <c r="V527" i="31" a="1"/>
  <c r="V527" i="31"/>
  <c r="X527" i="31" a="1"/>
  <c r="X527" i="31"/>
  <c r="U526" i="31" a="1"/>
  <c r="U526" i="31"/>
  <c r="W526" i="31" a="1"/>
  <c r="W526" i="31"/>
  <c r="V526" i="31" a="1"/>
  <c r="V526" i="31"/>
  <c r="X526" i="31" a="1"/>
  <c r="X526" i="31"/>
  <c r="U525" i="31" a="1"/>
  <c r="U525" i="31"/>
  <c r="W525" i="31" a="1"/>
  <c r="W525" i="31"/>
  <c r="V525" i="31" a="1"/>
  <c r="V525" i="31"/>
  <c r="X525" i="31" a="1"/>
  <c r="X525" i="31"/>
  <c r="U524" i="31" a="1"/>
  <c r="U524" i="31"/>
  <c r="W524" i="31" a="1"/>
  <c r="W524" i="31"/>
  <c r="V524" i="31" a="1"/>
  <c r="V524" i="31"/>
  <c r="X524" i="31" a="1"/>
  <c r="X524" i="31"/>
  <c r="U523" i="31" a="1"/>
  <c r="U523" i="31"/>
  <c r="W523" i="31" a="1"/>
  <c r="W523" i="31"/>
  <c r="V523" i="31" a="1"/>
  <c r="V523" i="31"/>
  <c r="X523" i="31" a="1"/>
  <c r="X523" i="31"/>
  <c r="U522" i="31" a="1"/>
  <c r="U522" i="31"/>
  <c r="W522" i="31" a="1"/>
  <c r="W522" i="31"/>
  <c r="V522" i="31" a="1"/>
  <c r="V522" i="31"/>
  <c r="X522" i="31" a="1"/>
  <c r="X522" i="31"/>
  <c r="U521" i="31" a="1"/>
  <c r="U521" i="31"/>
  <c r="W521" i="31" a="1"/>
  <c r="W521" i="31"/>
  <c r="V521" i="31" a="1"/>
  <c r="V521" i="31"/>
  <c r="X521" i="31" a="1"/>
  <c r="X521" i="31"/>
  <c r="U520" i="31" a="1"/>
  <c r="U520" i="31"/>
  <c r="W520" i="31" a="1"/>
  <c r="W520" i="31"/>
  <c r="V520" i="31" a="1"/>
  <c r="V520" i="31"/>
  <c r="X520" i="31" a="1"/>
  <c r="X520" i="31"/>
  <c r="U519" i="31" a="1"/>
  <c r="U519" i="31"/>
  <c r="W519" i="31" a="1"/>
  <c r="W519" i="31"/>
  <c r="V519" i="31" a="1"/>
  <c r="V519" i="31"/>
  <c r="X519" i="31" a="1"/>
  <c r="X519" i="31"/>
  <c r="U518" i="31" a="1"/>
  <c r="U518" i="31"/>
  <c r="W518" i="31" a="1"/>
  <c r="W518" i="31"/>
  <c r="V518" i="31" a="1"/>
  <c r="V518" i="31"/>
  <c r="X518" i="31" a="1"/>
  <c r="X518" i="31"/>
  <c r="U517" i="31" a="1"/>
  <c r="U517" i="31"/>
  <c r="W517" i="31" a="1"/>
  <c r="W517" i="31"/>
  <c r="V517" i="31" a="1"/>
  <c r="V517" i="31"/>
  <c r="X517" i="31" a="1"/>
  <c r="X517" i="31"/>
  <c r="U516" i="31" a="1"/>
  <c r="U516" i="31"/>
  <c r="W516" i="31" a="1"/>
  <c r="W516" i="31"/>
  <c r="V516" i="31" a="1"/>
  <c r="V516" i="31"/>
  <c r="X516" i="31" a="1"/>
  <c r="X516" i="31"/>
  <c r="U515" i="31" a="1"/>
  <c r="U515" i="31"/>
  <c r="W515" i="31" a="1"/>
  <c r="W515" i="31"/>
  <c r="V515" i="31" a="1"/>
  <c r="V515" i="31"/>
  <c r="X515" i="31" a="1"/>
  <c r="X515" i="31"/>
  <c r="U514" i="31" a="1"/>
  <c r="U514" i="31"/>
  <c r="W514" i="31" a="1"/>
  <c r="W514" i="31"/>
  <c r="V514" i="31" a="1"/>
  <c r="V514" i="31"/>
  <c r="X514" i="31" a="1"/>
  <c r="X514" i="31"/>
  <c r="U513" i="31" a="1"/>
  <c r="U513" i="31"/>
  <c r="W513" i="31" a="1"/>
  <c r="W513" i="31"/>
  <c r="V513" i="31" a="1"/>
  <c r="V513" i="31"/>
  <c r="X513" i="31" a="1"/>
  <c r="X513" i="31"/>
  <c r="U512" i="31" a="1"/>
  <c r="U512" i="31"/>
  <c r="W512" i="31" a="1"/>
  <c r="W512" i="31"/>
  <c r="V512" i="31" a="1"/>
  <c r="V512" i="31"/>
  <c r="X512" i="31" a="1"/>
  <c r="X512" i="31"/>
  <c r="U511" i="31" a="1"/>
  <c r="U511" i="31"/>
  <c r="W511" i="31" a="1"/>
  <c r="W511" i="31"/>
  <c r="V511" i="31" a="1"/>
  <c r="V511" i="31"/>
  <c r="X511" i="31" a="1"/>
  <c r="X511" i="31"/>
  <c r="U510" i="31" a="1"/>
  <c r="U510" i="31"/>
  <c r="W510" i="31" a="1"/>
  <c r="W510" i="31"/>
  <c r="V510" i="31" a="1"/>
  <c r="V510" i="31"/>
  <c r="X510" i="31" a="1"/>
  <c r="X510" i="31"/>
  <c r="U509" i="31" a="1"/>
  <c r="U509" i="31"/>
  <c r="W509" i="31" a="1"/>
  <c r="W509" i="31"/>
  <c r="V509" i="31" a="1"/>
  <c r="V509" i="31"/>
  <c r="X509" i="31" a="1"/>
  <c r="X509" i="31"/>
  <c r="U508" i="31" a="1"/>
  <c r="U508" i="31"/>
  <c r="W508" i="31" a="1"/>
  <c r="W508" i="31"/>
  <c r="V508" i="31" a="1"/>
  <c r="V508" i="31"/>
  <c r="X508" i="31" a="1"/>
  <c r="X508" i="31"/>
  <c r="U507" i="31" a="1"/>
  <c r="U507" i="31"/>
  <c r="W507" i="31" a="1"/>
  <c r="W507" i="31"/>
  <c r="V507" i="31" a="1"/>
  <c r="V507" i="31"/>
  <c r="X507" i="31" a="1"/>
  <c r="X507" i="31"/>
  <c r="U506" i="31" a="1"/>
  <c r="U506" i="31"/>
  <c r="W506" i="31" a="1"/>
  <c r="W506" i="31"/>
  <c r="V506" i="31" a="1"/>
  <c r="V506" i="31"/>
  <c r="X506" i="31" a="1"/>
  <c r="X506" i="31"/>
  <c r="U505" i="31" a="1"/>
  <c r="U505" i="31"/>
  <c r="W505" i="31" a="1"/>
  <c r="W505" i="31"/>
  <c r="V505" i="31" a="1"/>
  <c r="V505" i="31"/>
  <c r="X505" i="31" a="1"/>
  <c r="X505" i="31"/>
  <c r="U504" i="31" a="1"/>
  <c r="U504" i="31"/>
  <c r="W504" i="31" a="1"/>
  <c r="W504" i="31"/>
  <c r="V504" i="31" a="1"/>
  <c r="V504" i="31"/>
  <c r="X504" i="31" a="1"/>
  <c r="X504" i="31"/>
  <c r="U503" i="31" a="1"/>
  <c r="U503" i="31"/>
  <c r="W503" i="31" a="1"/>
  <c r="W503" i="31"/>
  <c r="V503" i="31" a="1"/>
  <c r="V503" i="31"/>
  <c r="X503" i="31" a="1"/>
  <c r="X503" i="31"/>
  <c r="U502" i="31" a="1"/>
  <c r="U502" i="31"/>
  <c r="W502" i="31" a="1"/>
  <c r="W502" i="31"/>
  <c r="V502" i="31" a="1"/>
  <c r="V502" i="31"/>
  <c r="X502" i="31" a="1"/>
  <c r="X502" i="31"/>
  <c r="U501" i="31" a="1"/>
  <c r="U501" i="31"/>
  <c r="W501" i="31" a="1"/>
  <c r="W501" i="31"/>
  <c r="V501" i="31" a="1"/>
  <c r="V501" i="31"/>
  <c r="X501" i="31" a="1"/>
  <c r="X501" i="31"/>
  <c r="U500" i="31" a="1"/>
  <c r="U500" i="31"/>
  <c r="W500" i="31" a="1"/>
  <c r="W500" i="31"/>
  <c r="V500" i="31" a="1"/>
  <c r="V500" i="31"/>
  <c r="X500" i="31" a="1"/>
  <c r="X500" i="31"/>
  <c r="U499" i="31" a="1"/>
  <c r="U499" i="31"/>
  <c r="W499" i="31" a="1"/>
  <c r="W499" i="31"/>
  <c r="V499" i="31" a="1"/>
  <c r="V499" i="31"/>
  <c r="X499" i="31" a="1"/>
  <c r="X499" i="31"/>
  <c r="U498" i="31" a="1"/>
  <c r="U498" i="31"/>
  <c r="W498" i="31" a="1"/>
  <c r="W498" i="31"/>
  <c r="V498" i="31" a="1"/>
  <c r="V498" i="31"/>
  <c r="X498" i="31" a="1"/>
  <c r="X498" i="31"/>
  <c r="U497" i="31" a="1"/>
  <c r="U497" i="31"/>
  <c r="W497" i="31" a="1"/>
  <c r="W497" i="31"/>
  <c r="V497" i="31" a="1"/>
  <c r="V497" i="31"/>
  <c r="X497" i="31" a="1"/>
  <c r="X497" i="31"/>
  <c r="U496" i="31" a="1"/>
  <c r="U496" i="31"/>
  <c r="W496" i="31" a="1"/>
  <c r="W496" i="31"/>
  <c r="V496" i="31" a="1"/>
  <c r="V496" i="31"/>
  <c r="X496" i="31" a="1"/>
  <c r="X496" i="31"/>
  <c r="U495" i="31" a="1"/>
  <c r="U495" i="31"/>
  <c r="W495" i="31" a="1"/>
  <c r="W495" i="31"/>
  <c r="V495" i="31" a="1"/>
  <c r="V495" i="31"/>
  <c r="X495" i="31" a="1"/>
  <c r="X495" i="31"/>
  <c r="U494" i="31" a="1"/>
  <c r="U494" i="31"/>
  <c r="W494" i="31" a="1"/>
  <c r="W494" i="31"/>
  <c r="V494" i="31" a="1"/>
  <c r="V494" i="31"/>
  <c r="X494" i="31" a="1"/>
  <c r="X494" i="31"/>
  <c r="U493" i="31" a="1"/>
  <c r="U493" i="31"/>
  <c r="W493" i="31" a="1"/>
  <c r="W493" i="31"/>
  <c r="V493" i="31" a="1"/>
  <c r="V493" i="31"/>
  <c r="X493" i="31" a="1"/>
  <c r="X493" i="31"/>
  <c r="U492" i="31" a="1"/>
  <c r="U492" i="31"/>
  <c r="W492" i="31" a="1"/>
  <c r="W492" i="31"/>
  <c r="V492" i="31" a="1"/>
  <c r="V492" i="31"/>
  <c r="X492" i="31" a="1"/>
  <c r="X492" i="31"/>
  <c r="U491" i="31" a="1"/>
  <c r="U491" i="31"/>
  <c r="W491" i="31" a="1"/>
  <c r="W491" i="31"/>
  <c r="V491" i="31" a="1"/>
  <c r="V491" i="31"/>
  <c r="X491" i="31" a="1"/>
  <c r="X491" i="31"/>
  <c r="U490" i="31" a="1"/>
  <c r="U490" i="31"/>
  <c r="W490" i="31" a="1"/>
  <c r="W490" i="31"/>
  <c r="V490" i="31" a="1"/>
  <c r="V490" i="31"/>
  <c r="X490" i="31" a="1"/>
  <c r="X490" i="31"/>
  <c r="U489" i="31" a="1"/>
  <c r="U489" i="31"/>
  <c r="W489" i="31" a="1"/>
  <c r="W489" i="31"/>
  <c r="V489" i="31" a="1"/>
  <c r="V489" i="31"/>
  <c r="X489" i="31" a="1"/>
  <c r="X489" i="31"/>
  <c r="U488" i="31" a="1"/>
  <c r="U488" i="31"/>
  <c r="W488" i="31" a="1"/>
  <c r="W488" i="31"/>
  <c r="V488" i="31" a="1"/>
  <c r="V488" i="31"/>
  <c r="X488" i="31" a="1"/>
  <c r="X488" i="31"/>
  <c r="U487" i="31" a="1"/>
  <c r="U487" i="31"/>
  <c r="W487" i="31" a="1"/>
  <c r="W487" i="31"/>
  <c r="V487" i="31" a="1"/>
  <c r="V487" i="31"/>
  <c r="X487" i="31" a="1"/>
  <c r="X487" i="31"/>
  <c r="U486" i="31" a="1"/>
  <c r="U486" i="31"/>
  <c r="W486" i="31" a="1"/>
  <c r="W486" i="31"/>
  <c r="V486" i="31" a="1"/>
  <c r="V486" i="31"/>
  <c r="X486" i="31" a="1"/>
  <c r="X486" i="31"/>
  <c r="U485" i="31" a="1"/>
  <c r="U485" i="31"/>
  <c r="W485" i="31" a="1"/>
  <c r="W485" i="31"/>
  <c r="V485" i="31" a="1"/>
  <c r="V485" i="31"/>
  <c r="X485" i="31" a="1"/>
  <c r="X485" i="31"/>
  <c r="U484" i="31" a="1"/>
  <c r="U484" i="31"/>
  <c r="W484" i="31" a="1"/>
  <c r="W484" i="31"/>
  <c r="V484" i="31" a="1"/>
  <c r="V484" i="31"/>
  <c r="X484" i="31" a="1"/>
  <c r="X484" i="31"/>
  <c r="U483" i="31" a="1"/>
  <c r="U483" i="31"/>
  <c r="W483" i="31" a="1"/>
  <c r="W483" i="31"/>
  <c r="V483" i="31" a="1"/>
  <c r="V483" i="31"/>
  <c r="X483" i="31" a="1"/>
  <c r="X483" i="31"/>
  <c r="U482" i="31" a="1"/>
  <c r="U482" i="31"/>
  <c r="W482" i="31" a="1"/>
  <c r="W482" i="31"/>
  <c r="V482" i="31" a="1"/>
  <c r="V482" i="31"/>
  <c r="X482" i="31" a="1"/>
  <c r="X482" i="31"/>
  <c r="U481" i="31" a="1"/>
  <c r="U481" i="31"/>
  <c r="W481" i="31" a="1"/>
  <c r="W481" i="31"/>
  <c r="V481" i="31" a="1"/>
  <c r="V481" i="31"/>
  <c r="X481" i="31" a="1"/>
  <c r="X481" i="31"/>
  <c r="U480" i="31" a="1"/>
  <c r="U480" i="31"/>
  <c r="W480" i="31" a="1"/>
  <c r="W480" i="31"/>
  <c r="V480" i="31" a="1"/>
  <c r="V480" i="31"/>
  <c r="X480" i="31" a="1"/>
  <c r="X480" i="31"/>
  <c r="U479" i="31" a="1"/>
  <c r="U479" i="31"/>
  <c r="W479" i="31" a="1"/>
  <c r="W479" i="31"/>
  <c r="V479" i="31" a="1"/>
  <c r="V479" i="31"/>
  <c r="X479" i="31" a="1"/>
  <c r="X479" i="31"/>
  <c r="U478" i="31" a="1"/>
  <c r="U478" i="31"/>
  <c r="W478" i="31" a="1"/>
  <c r="W478" i="31"/>
  <c r="V478" i="31" a="1"/>
  <c r="V478" i="31"/>
  <c r="X478" i="31" a="1"/>
  <c r="X478" i="31"/>
  <c r="U477" i="31" a="1"/>
  <c r="U477" i="31"/>
  <c r="W477" i="31" a="1"/>
  <c r="W477" i="31"/>
  <c r="V477" i="31" a="1"/>
  <c r="V477" i="31"/>
  <c r="X477" i="31" a="1"/>
  <c r="X477" i="31"/>
  <c r="U476" i="31" a="1"/>
  <c r="U476" i="31"/>
  <c r="W476" i="31" a="1"/>
  <c r="W476" i="31"/>
  <c r="V476" i="31" a="1"/>
  <c r="V476" i="31"/>
  <c r="X476" i="31" a="1"/>
  <c r="X476" i="31"/>
  <c r="U475" i="31" a="1"/>
  <c r="U475" i="31"/>
  <c r="W475" i="31" a="1"/>
  <c r="W475" i="31"/>
  <c r="V475" i="31" a="1"/>
  <c r="V475" i="31"/>
  <c r="X475" i="31" a="1"/>
  <c r="X475" i="31"/>
  <c r="U474" i="31" a="1"/>
  <c r="U474" i="31"/>
  <c r="W474" i="31" a="1"/>
  <c r="W474" i="31"/>
  <c r="V474" i="31" a="1"/>
  <c r="V474" i="31"/>
  <c r="X474" i="31" a="1"/>
  <c r="X474" i="31"/>
  <c r="U473" i="31" a="1"/>
  <c r="U473" i="31"/>
  <c r="W473" i="31" a="1"/>
  <c r="W473" i="31"/>
  <c r="V473" i="31" a="1"/>
  <c r="V473" i="31"/>
  <c r="X473" i="31" a="1"/>
  <c r="X473" i="31"/>
  <c r="U472" i="31" a="1"/>
  <c r="U472" i="31"/>
  <c r="W472" i="31" a="1"/>
  <c r="W472" i="31"/>
  <c r="V472" i="31" a="1"/>
  <c r="V472" i="31"/>
  <c r="X472" i="31" a="1"/>
  <c r="X472" i="31"/>
  <c r="U471" i="31" a="1"/>
  <c r="U471" i="31"/>
  <c r="W471" i="31" a="1"/>
  <c r="W471" i="31"/>
  <c r="V471" i="31" a="1"/>
  <c r="V471" i="31"/>
  <c r="X471" i="31" a="1"/>
  <c r="X471" i="31"/>
  <c r="U470" i="31" a="1"/>
  <c r="U470" i="31"/>
  <c r="W470" i="31" a="1"/>
  <c r="W470" i="31"/>
  <c r="V470" i="31" a="1"/>
  <c r="V470" i="31"/>
  <c r="X470" i="31" a="1"/>
  <c r="X470" i="31"/>
  <c r="U469" i="31" a="1"/>
  <c r="U469" i="31"/>
  <c r="W469" i="31" a="1"/>
  <c r="W469" i="31"/>
  <c r="V469" i="31" a="1"/>
  <c r="V469" i="31"/>
  <c r="X469" i="31" a="1"/>
  <c r="X469" i="31"/>
  <c r="U468" i="31" a="1"/>
  <c r="U468" i="31"/>
  <c r="W468" i="31" a="1"/>
  <c r="W468" i="31"/>
  <c r="V468" i="31" a="1"/>
  <c r="V468" i="31"/>
  <c r="X468" i="31" a="1"/>
  <c r="X468" i="31"/>
  <c r="U467" i="31" a="1"/>
  <c r="U467" i="31"/>
  <c r="W467" i="31" a="1"/>
  <c r="W467" i="31"/>
  <c r="V467" i="31" a="1"/>
  <c r="V467" i="31"/>
  <c r="X467" i="31" a="1"/>
  <c r="X467" i="31"/>
  <c r="U466" i="31" a="1"/>
  <c r="U466" i="31"/>
  <c r="W466" i="31" a="1"/>
  <c r="W466" i="31"/>
  <c r="V466" i="31" a="1"/>
  <c r="V466" i="31"/>
  <c r="X466" i="31" a="1"/>
  <c r="X466" i="31"/>
  <c r="U465" i="31" a="1"/>
  <c r="U465" i="31"/>
  <c r="W465" i="31" a="1"/>
  <c r="W465" i="31"/>
  <c r="V465" i="31" a="1"/>
  <c r="V465" i="31"/>
  <c r="X465" i="31" a="1"/>
  <c r="X465" i="31"/>
  <c r="U464" i="31" a="1"/>
  <c r="U464" i="31"/>
  <c r="W464" i="31" a="1"/>
  <c r="W464" i="31"/>
  <c r="V464" i="31" a="1"/>
  <c r="V464" i="31"/>
  <c r="X464" i="31" a="1"/>
  <c r="X464" i="31"/>
  <c r="U463" i="31" a="1"/>
  <c r="U463" i="31"/>
  <c r="W463" i="31" a="1"/>
  <c r="W463" i="31"/>
  <c r="V463" i="31" a="1"/>
  <c r="V463" i="31"/>
  <c r="X463" i="31" a="1"/>
  <c r="X463" i="31"/>
  <c r="U462" i="31" a="1"/>
  <c r="U462" i="31"/>
  <c r="W462" i="31" a="1"/>
  <c r="W462" i="31"/>
  <c r="V462" i="31" a="1"/>
  <c r="V462" i="31"/>
  <c r="X462" i="31" a="1"/>
  <c r="X462" i="31"/>
  <c r="U461" i="31" a="1"/>
  <c r="U461" i="31"/>
  <c r="W461" i="31" a="1"/>
  <c r="W461" i="31"/>
  <c r="V461" i="31" a="1"/>
  <c r="V461" i="31"/>
  <c r="X461" i="31" a="1"/>
  <c r="X461" i="31"/>
  <c r="U460" i="31" a="1"/>
  <c r="U460" i="31"/>
  <c r="W460" i="31" a="1"/>
  <c r="W460" i="31"/>
  <c r="V460" i="31" a="1"/>
  <c r="V460" i="31"/>
  <c r="X460" i="31" a="1"/>
  <c r="X460" i="31"/>
  <c r="U459" i="31" a="1"/>
  <c r="U459" i="31"/>
  <c r="W459" i="31" a="1"/>
  <c r="W459" i="31"/>
  <c r="V459" i="31" a="1"/>
  <c r="V459" i="31"/>
  <c r="X459" i="31" a="1"/>
  <c r="X459" i="31"/>
  <c r="U458" i="31" a="1"/>
  <c r="U458" i="31"/>
  <c r="W458" i="31" a="1"/>
  <c r="W458" i="31"/>
  <c r="V458" i="31" a="1"/>
  <c r="V458" i="31"/>
  <c r="X458" i="31" a="1"/>
  <c r="X458" i="31"/>
  <c r="U457" i="31" a="1"/>
  <c r="U457" i="31"/>
  <c r="W457" i="31" a="1"/>
  <c r="W457" i="31"/>
  <c r="V457" i="31" a="1"/>
  <c r="V457" i="31"/>
  <c r="X457" i="31" a="1"/>
  <c r="X457" i="31"/>
  <c r="U456" i="31" a="1"/>
  <c r="U456" i="31"/>
  <c r="W456" i="31" a="1"/>
  <c r="W456" i="31"/>
  <c r="V456" i="31" a="1"/>
  <c r="V456" i="31"/>
  <c r="X456" i="31" a="1"/>
  <c r="X456" i="31"/>
  <c r="U455" i="31" a="1"/>
  <c r="U455" i="31"/>
  <c r="W455" i="31" a="1"/>
  <c r="W455" i="31"/>
  <c r="V455" i="31" a="1"/>
  <c r="V455" i="31"/>
  <c r="X455" i="31" a="1"/>
  <c r="X455" i="31"/>
  <c r="U454" i="31" a="1"/>
  <c r="U454" i="31"/>
  <c r="W454" i="31" a="1"/>
  <c r="W454" i="31"/>
  <c r="V454" i="31" a="1"/>
  <c r="V454" i="31"/>
  <c r="X454" i="31" a="1"/>
  <c r="X454" i="31"/>
  <c r="U453" i="31" a="1"/>
  <c r="U453" i="31"/>
  <c r="W453" i="31" a="1"/>
  <c r="W453" i="31"/>
  <c r="V453" i="31" a="1"/>
  <c r="V453" i="31"/>
  <c r="X453" i="31" a="1"/>
  <c r="X453" i="31"/>
  <c r="U452" i="31" a="1"/>
  <c r="U452" i="31"/>
  <c r="W452" i="31" a="1"/>
  <c r="W452" i="31"/>
  <c r="V452" i="31" a="1"/>
  <c r="V452" i="31"/>
  <c r="X452" i="31" a="1"/>
  <c r="X452" i="31"/>
  <c r="U451" i="31" a="1"/>
  <c r="U451" i="31"/>
  <c r="W451" i="31" a="1"/>
  <c r="W451" i="31"/>
  <c r="V451" i="31" a="1"/>
  <c r="V451" i="31"/>
  <c r="X451" i="31" a="1"/>
  <c r="X451" i="31"/>
  <c r="U450" i="31" a="1"/>
  <c r="U450" i="31"/>
  <c r="W450" i="31" a="1"/>
  <c r="W450" i="31"/>
  <c r="V450" i="31" a="1"/>
  <c r="V450" i="31"/>
  <c r="X450" i="31" a="1"/>
  <c r="X450" i="31"/>
  <c r="U449" i="31" a="1"/>
  <c r="U449" i="31"/>
  <c r="W449" i="31" a="1"/>
  <c r="W449" i="31"/>
  <c r="V449" i="31" a="1"/>
  <c r="V449" i="31"/>
  <c r="X449" i="31" a="1"/>
  <c r="X449" i="31"/>
  <c r="U448" i="31" a="1"/>
  <c r="U448" i="31"/>
  <c r="W448" i="31" a="1"/>
  <c r="W448" i="31"/>
  <c r="V448" i="31" a="1"/>
  <c r="V448" i="31"/>
  <c r="X448" i="31" a="1"/>
  <c r="X448" i="31"/>
  <c r="U447" i="31" a="1"/>
  <c r="U447" i="31"/>
  <c r="W447" i="31" a="1"/>
  <c r="W447" i="31"/>
  <c r="V447" i="31" a="1"/>
  <c r="V447" i="31"/>
  <c r="X447" i="31" a="1"/>
  <c r="X447" i="31"/>
  <c r="U446" i="31" a="1"/>
  <c r="U446" i="31"/>
  <c r="W446" i="31" a="1"/>
  <c r="W446" i="31"/>
  <c r="V446" i="31" a="1"/>
  <c r="V446" i="31"/>
  <c r="X446" i="31" a="1"/>
  <c r="X446" i="31"/>
  <c r="U445" i="31" a="1"/>
  <c r="U445" i="31"/>
  <c r="W445" i="31" a="1"/>
  <c r="W445" i="31"/>
  <c r="V445" i="31" a="1"/>
  <c r="V445" i="31"/>
  <c r="X445" i="31" a="1"/>
  <c r="X445" i="31"/>
  <c r="U444" i="31" a="1"/>
  <c r="U444" i="31"/>
  <c r="W444" i="31" a="1"/>
  <c r="W444" i="31"/>
  <c r="V444" i="31" a="1"/>
  <c r="V444" i="31"/>
  <c r="X444" i="31" a="1"/>
  <c r="X444" i="31"/>
  <c r="U443" i="31" a="1"/>
  <c r="U443" i="31"/>
  <c r="W443" i="31" a="1"/>
  <c r="W443" i="31"/>
  <c r="V443" i="31" a="1"/>
  <c r="V443" i="31"/>
  <c r="X443" i="31" a="1"/>
  <c r="X443" i="31"/>
  <c r="U442" i="31" a="1"/>
  <c r="U442" i="31"/>
  <c r="W442" i="31" a="1"/>
  <c r="W442" i="31"/>
  <c r="V442" i="31" a="1"/>
  <c r="V442" i="31"/>
  <c r="X442" i="31" a="1"/>
  <c r="X442" i="31"/>
  <c r="U441" i="31" a="1"/>
  <c r="U441" i="31"/>
  <c r="W441" i="31" a="1"/>
  <c r="W441" i="31"/>
  <c r="V441" i="31" a="1"/>
  <c r="V441" i="31"/>
  <c r="X441" i="31" a="1"/>
  <c r="X441" i="31"/>
  <c r="U440" i="31" a="1"/>
  <c r="U440" i="31"/>
  <c r="W440" i="31" a="1"/>
  <c r="W440" i="31"/>
  <c r="V440" i="31" a="1"/>
  <c r="V440" i="31"/>
  <c r="X440" i="31" a="1"/>
  <c r="X440" i="31"/>
  <c r="U439" i="31" a="1"/>
  <c r="U439" i="31"/>
  <c r="W439" i="31" a="1"/>
  <c r="W439" i="31"/>
  <c r="V439" i="31" a="1"/>
  <c r="V439" i="31"/>
  <c r="X439" i="31" a="1"/>
  <c r="X439" i="31"/>
  <c r="U438" i="31" a="1"/>
  <c r="U438" i="31"/>
  <c r="W438" i="31" a="1"/>
  <c r="W438" i="31"/>
  <c r="V438" i="31" a="1"/>
  <c r="V438" i="31"/>
  <c r="X438" i="31" a="1"/>
  <c r="X438" i="31"/>
  <c r="U437" i="31" a="1"/>
  <c r="U437" i="31"/>
  <c r="W437" i="31" a="1"/>
  <c r="W437" i="31"/>
  <c r="V437" i="31" a="1"/>
  <c r="V437" i="31"/>
  <c r="X437" i="31" a="1"/>
  <c r="X437" i="31"/>
  <c r="U436" i="31" a="1"/>
  <c r="U436" i="31"/>
  <c r="W436" i="31" a="1"/>
  <c r="W436" i="31"/>
  <c r="V436" i="31" a="1"/>
  <c r="V436" i="31"/>
  <c r="X436" i="31" a="1"/>
  <c r="X436" i="31"/>
  <c r="U435" i="31" a="1"/>
  <c r="U435" i="31"/>
  <c r="W435" i="31" a="1"/>
  <c r="W435" i="31"/>
  <c r="V435" i="31" a="1"/>
  <c r="V435" i="31"/>
  <c r="X435" i="31" a="1"/>
  <c r="X435" i="31"/>
  <c r="U434" i="31" a="1"/>
  <c r="U434" i="31"/>
  <c r="W434" i="31" a="1"/>
  <c r="W434" i="31"/>
  <c r="V434" i="31" a="1"/>
  <c r="V434" i="31"/>
  <c r="X434" i="31" a="1"/>
  <c r="X434" i="31"/>
  <c r="U433" i="31" a="1"/>
  <c r="U433" i="31"/>
  <c r="W433" i="31" a="1"/>
  <c r="W433" i="31"/>
  <c r="V433" i="31" a="1"/>
  <c r="V433" i="31"/>
  <c r="X433" i="31" a="1"/>
  <c r="X433" i="31"/>
  <c r="U432" i="31" a="1"/>
  <c r="U432" i="31"/>
  <c r="W432" i="31" a="1"/>
  <c r="W432" i="31"/>
  <c r="V432" i="31" a="1"/>
  <c r="V432" i="31"/>
  <c r="X432" i="31" a="1"/>
  <c r="X432" i="31"/>
  <c r="U431" i="31" a="1"/>
  <c r="U431" i="31"/>
  <c r="W431" i="31" a="1"/>
  <c r="W431" i="31"/>
  <c r="V431" i="31" a="1"/>
  <c r="V431" i="31"/>
  <c r="X431" i="31" a="1"/>
  <c r="X431" i="31"/>
  <c r="U430" i="31" a="1"/>
  <c r="U430" i="31"/>
  <c r="W430" i="31" a="1"/>
  <c r="W430" i="31"/>
  <c r="V430" i="31" a="1"/>
  <c r="V430" i="31"/>
  <c r="X430" i="31" a="1"/>
  <c r="X430" i="31"/>
  <c r="U429" i="31" a="1"/>
  <c r="U429" i="31"/>
  <c r="W429" i="31" a="1"/>
  <c r="W429" i="31"/>
  <c r="V429" i="31" a="1"/>
  <c r="V429" i="31"/>
  <c r="X429" i="31" a="1"/>
  <c r="X429" i="31"/>
  <c r="U428" i="31" a="1"/>
  <c r="U428" i="31"/>
  <c r="W428" i="31" a="1"/>
  <c r="W428" i="31"/>
  <c r="V428" i="31" a="1"/>
  <c r="V428" i="31"/>
  <c r="X428" i="31" a="1"/>
  <c r="X428" i="31"/>
  <c r="U427" i="31" a="1"/>
  <c r="U427" i="31"/>
  <c r="W427" i="31" a="1"/>
  <c r="W427" i="31"/>
  <c r="V427" i="31" a="1"/>
  <c r="V427" i="31"/>
  <c r="X427" i="31" a="1"/>
  <c r="X427" i="31"/>
  <c r="U426" i="31" a="1"/>
  <c r="U426" i="31"/>
  <c r="W426" i="31" a="1"/>
  <c r="W426" i="31"/>
  <c r="V426" i="31" a="1"/>
  <c r="V426" i="31"/>
  <c r="X426" i="31" a="1"/>
  <c r="X426" i="31"/>
  <c r="U425" i="31" a="1"/>
  <c r="U425" i="31"/>
  <c r="W425" i="31" a="1"/>
  <c r="W425" i="31"/>
  <c r="V425" i="31" a="1"/>
  <c r="V425" i="31"/>
  <c r="X425" i="31" a="1"/>
  <c r="X425" i="31"/>
  <c r="U424" i="31" a="1"/>
  <c r="U424" i="31"/>
  <c r="W424" i="31" a="1"/>
  <c r="W424" i="31"/>
  <c r="V424" i="31" a="1"/>
  <c r="V424" i="31"/>
  <c r="X424" i="31" a="1"/>
  <c r="X424" i="31"/>
  <c r="U423" i="31" a="1"/>
  <c r="U423" i="31"/>
  <c r="W423" i="31" a="1"/>
  <c r="W423" i="31"/>
  <c r="V423" i="31" a="1"/>
  <c r="V423" i="31"/>
  <c r="X423" i="31" a="1"/>
  <c r="X423" i="31"/>
  <c r="U422" i="31" a="1"/>
  <c r="U422" i="31"/>
  <c r="W422" i="31" a="1"/>
  <c r="W422" i="31"/>
  <c r="V422" i="31" a="1"/>
  <c r="V422" i="31"/>
  <c r="X422" i="31" a="1"/>
  <c r="X422" i="31"/>
  <c r="U421" i="31" a="1"/>
  <c r="U421" i="31"/>
  <c r="W421" i="31" a="1"/>
  <c r="W421" i="31"/>
  <c r="V421" i="31" a="1"/>
  <c r="V421" i="31"/>
  <c r="X421" i="31" a="1"/>
  <c r="X421" i="31"/>
  <c r="U420" i="31" a="1"/>
  <c r="U420" i="31"/>
  <c r="W420" i="31" a="1"/>
  <c r="W420" i="31"/>
  <c r="V420" i="31" a="1"/>
  <c r="V420" i="31"/>
  <c r="X420" i="31" a="1"/>
  <c r="X420" i="31"/>
  <c r="U419" i="31" a="1"/>
  <c r="U419" i="31"/>
  <c r="W419" i="31" a="1"/>
  <c r="W419" i="31"/>
  <c r="V419" i="31" a="1"/>
  <c r="V419" i="31"/>
  <c r="X419" i="31" a="1"/>
  <c r="X419" i="31"/>
  <c r="U418" i="31" a="1"/>
  <c r="U418" i="31"/>
  <c r="W418" i="31" a="1"/>
  <c r="W418" i="31"/>
  <c r="V418" i="31" a="1"/>
  <c r="V418" i="31"/>
  <c r="X418" i="31" a="1"/>
  <c r="X418" i="31"/>
  <c r="U417" i="31" a="1"/>
  <c r="U417" i="31"/>
  <c r="W417" i="31" a="1"/>
  <c r="W417" i="31"/>
  <c r="V417" i="31" a="1"/>
  <c r="V417" i="31"/>
  <c r="X417" i="31" a="1"/>
  <c r="X417" i="31"/>
  <c r="U416" i="31" a="1"/>
  <c r="U416" i="31"/>
  <c r="W416" i="31" a="1"/>
  <c r="W416" i="31"/>
  <c r="V416" i="31" a="1"/>
  <c r="V416" i="31"/>
  <c r="X416" i="31" a="1"/>
  <c r="X416" i="31"/>
  <c r="U415" i="31" a="1"/>
  <c r="U415" i="31"/>
  <c r="W415" i="31" a="1"/>
  <c r="W415" i="31"/>
  <c r="V415" i="31" a="1"/>
  <c r="V415" i="31"/>
  <c r="X415" i="31" a="1"/>
  <c r="X415" i="31"/>
  <c r="U414" i="31" a="1"/>
  <c r="U414" i="31"/>
  <c r="W414" i="31" a="1"/>
  <c r="W414" i="31"/>
  <c r="V414" i="31" a="1"/>
  <c r="V414" i="31"/>
  <c r="X414" i="31" a="1"/>
  <c r="X414" i="31"/>
  <c r="U413" i="31" a="1"/>
  <c r="U413" i="31"/>
  <c r="W413" i="31" a="1"/>
  <c r="W413" i="31"/>
  <c r="V413" i="31" a="1"/>
  <c r="V413" i="31"/>
  <c r="X413" i="31" a="1"/>
  <c r="X413" i="31"/>
  <c r="U412" i="31" a="1"/>
  <c r="U412" i="31"/>
  <c r="W412" i="31" a="1"/>
  <c r="W412" i="31"/>
  <c r="V412" i="31" a="1"/>
  <c r="V412" i="31"/>
  <c r="X412" i="31" a="1"/>
  <c r="X412" i="31"/>
  <c r="U411" i="31" a="1"/>
  <c r="U411" i="31"/>
  <c r="W411" i="31" a="1"/>
  <c r="W411" i="31"/>
  <c r="V411" i="31" a="1"/>
  <c r="V411" i="31"/>
  <c r="X411" i="31" a="1"/>
  <c r="X411" i="31"/>
  <c r="U410" i="31" a="1"/>
  <c r="U410" i="31"/>
  <c r="W410" i="31" a="1"/>
  <c r="W410" i="31"/>
  <c r="V410" i="31" a="1"/>
  <c r="V410" i="31"/>
  <c r="X410" i="31" a="1"/>
  <c r="X410" i="31"/>
  <c r="U409" i="31" a="1"/>
  <c r="U409" i="31"/>
  <c r="W409" i="31" a="1"/>
  <c r="W409" i="31"/>
  <c r="V409" i="31" a="1"/>
  <c r="V409" i="31"/>
  <c r="X409" i="31" a="1"/>
  <c r="X409" i="31"/>
  <c r="U408" i="31" a="1"/>
  <c r="U408" i="31"/>
  <c r="W408" i="31" a="1"/>
  <c r="W408" i="31"/>
  <c r="V408" i="31" a="1"/>
  <c r="V408" i="31"/>
  <c r="X408" i="31" a="1"/>
  <c r="X408" i="31"/>
  <c r="U407" i="31" a="1"/>
  <c r="U407" i="31"/>
  <c r="W407" i="31" a="1"/>
  <c r="W407" i="31"/>
  <c r="V407" i="31" a="1"/>
  <c r="V407" i="31"/>
  <c r="X407" i="31" a="1"/>
  <c r="X407" i="31"/>
  <c r="U406" i="31" a="1"/>
  <c r="U406" i="31"/>
  <c r="W406" i="31" a="1"/>
  <c r="W406" i="31"/>
  <c r="V406" i="31" a="1"/>
  <c r="V406" i="31"/>
  <c r="X406" i="31" a="1"/>
  <c r="X406" i="31"/>
  <c r="U405" i="31" a="1"/>
  <c r="U405" i="31"/>
  <c r="W405" i="31" a="1"/>
  <c r="W405" i="31"/>
  <c r="V405" i="31" a="1"/>
  <c r="V405" i="31"/>
  <c r="X405" i="31" a="1"/>
  <c r="X405" i="31"/>
  <c r="U404" i="31" a="1"/>
  <c r="U404" i="31"/>
  <c r="W404" i="31" a="1"/>
  <c r="W404" i="31"/>
  <c r="V404" i="31" a="1"/>
  <c r="V404" i="31"/>
  <c r="X404" i="31" a="1"/>
  <c r="X404" i="31"/>
  <c r="U403" i="31" a="1"/>
  <c r="U403" i="31"/>
  <c r="W403" i="31" a="1"/>
  <c r="W403" i="31"/>
  <c r="V403" i="31" a="1"/>
  <c r="V403" i="31"/>
  <c r="X403" i="31" a="1"/>
  <c r="X403" i="31"/>
  <c r="U402" i="31" a="1"/>
  <c r="U402" i="31"/>
  <c r="W402" i="31" a="1"/>
  <c r="W402" i="31"/>
  <c r="V402" i="31" a="1"/>
  <c r="V402" i="31"/>
  <c r="X402" i="31" a="1"/>
  <c r="X402" i="31"/>
  <c r="U401" i="31" a="1"/>
  <c r="U401" i="31"/>
  <c r="W401" i="31" a="1"/>
  <c r="W401" i="31"/>
  <c r="V401" i="31" a="1"/>
  <c r="V401" i="31"/>
  <c r="X401" i="31" a="1"/>
  <c r="X401" i="31"/>
  <c r="U400" i="31" a="1"/>
  <c r="U400" i="31"/>
  <c r="W400" i="31" a="1"/>
  <c r="W400" i="31"/>
  <c r="V400" i="31" a="1"/>
  <c r="V400" i="31"/>
  <c r="X400" i="31" a="1"/>
  <c r="X400" i="31"/>
  <c r="U399" i="31" a="1"/>
  <c r="U399" i="31"/>
  <c r="W399" i="31" a="1"/>
  <c r="W399" i="31"/>
  <c r="V399" i="31" a="1"/>
  <c r="V399" i="31"/>
  <c r="X399" i="31" a="1"/>
  <c r="X399" i="31"/>
  <c r="U398" i="31" a="1"/>
  <c r="U398" i="31"/>
  <c r="W398" i="31" a="1"/>
  <c r="W398" i="31"/>
  <c r="V398" i="31" a="1"/>
  <c r="V398" i="31"/>
  <c r="X398" i="31" a="1"/>
  <c r="X398" i="31"/>
  <c r="U397" i="31" a="1"/>
  <c r="U397" i="31"/>
  <c r="W397" i="31" a="1"/>
  <c r="W397" i="31"/>
  <c r="V397" i="31" a="1"/>
  <c r="V397" i="31"/>
  <c r="X397" i="31" a="1"/>
  <c r="X397" i="31"/>
  <c r="U396" i="31" a="1"/>
  <c r="U396" i="31"/>
  <c r="W396" i="31" a="1"/>
  <c r="W396" i="31"/>
  <c r="V396" i="31" a="1"/>
  <c r="V396" i="31"/>
  <c r="X396" i="31" a="1"/>
  <c r="X396" i="31"/>
  <c r="U395" i="31" a="1"/>
  <c r="U395" i="31"/>
  <c r="W395" i="31" a="1"/>
  <c r="W395" i="31"/>
  <c r="V395" i="31" a="1"/>
  <c r="V395" i="31"/>
  <c r="X395" i="31" a="1"/>
  <c r="X395" i="31"/>
  <c r="U394" i="31" a="1"/>
  <c r="U394" i="31"/>
  <c r="W394" i="31" a="1"/>
  <c r="W394" i="31"/>
  <c r="V394" i="31" a="1"/>
  <c r="V394" i="31"/>
  <c r="X394" i="31" a="1"/>
  <c r="X394" i="31"/>
  <c r="U393" i="31" a="1"/>
  <c r="U393" i="31"/>
  <c r="W393" i="31" a="1"/>
  <c r="W393" i="31"/>
  <c r="V393" i="31" a="1"/>
  <c r="V393" i="31"/>
  <c r="X393" i="31" a="1"/>
  <c r="X393" i="31"/>
  <c r="U392" i="31" a="1"/>
  <c r="U392" i="31"/>
  <c r="W392" i="31" a="1"/>
  <c r="W392" i="31"/>
  <c r="V392" i="31" a="1"/>
  <c r="V392" i="31"/>
  <c r="X392" i="31" a="1"/>
  <c r="X392" i="31"/>
  <c r="U391" i="31" a="1"/>
  <c r="U391" i="31"/>
  <c r="W391" i="31" a="1"/>
  <c r="W391" i="31"/>
  <c r="V391" i="31" a="1"/>
  <c r="V391" i="31"/>
  <c r="X391" i="31" a="1"/>
  <c r="X391" i="31"/>
  <c r="U390" i="31" a="1"/>
  <c r="U390" i="31"/>
  <c r="W390" i="31" a="1"/>
  <c r="W390" i="31"/>
  <c r="V390" i="31" a="1"/>
  <c r="V390" i="31"/>
  <c r="X390" i="31" a="1"/>
  <c r="X390" i="31"/>
  <c r="U389" i="31" a="1"/>
  <c r="U389" i="31"/>
  <c r="W389" i="31" a="1"/>
  <c r="W389" i="31"/>
  <c r="V389" i="31" a="1"/>
  <c r="V389" i="31"/>
  <c r="X389" i="31" a="1"/>
  <c r="X389" i="31"/>
  <c r="U388" i="31" a="1"/>
  <c r="U388" i="31"/>
  <c r="W388" i="31" a="1"/>
  <c r="W388" i="31"/>
  <c r="V388" i="31" a="1"/>
  <c r="V388" i="31"/>
  <c r="X388" i="31" a="1"/>
  <c r="X388" i="31"/>
  <c r="U387" i="31" a="1"/>
  <c r="U387" i="31"/>
  <c r="W387" i="31" a="1"/>
  <c r="W387" i="31"/>
  <c r="V387" i="31" a="1"/>
  <c r="V387" i="31"/>
  <c r="X387" i="31" a="1"/>
  <c r="X387" i="31"/>
  <c r="U386" i="31" a="1"/>
  <c r="U386" i="31"/>
  <c r="W386" i="31" a="1"/>
  <c r="W386" i="31"/>
  <c r="V386" i="31" a="1"/>
  <c r="V386" i="31"/>
  <c r="X386" i="31" a="1"/>
  <c r="X386" i="31"/>
  <c r="U385" i="31" a="1"/>
  <c r="U385" i="31"/>
  <c r="W385" i="31" a="1"/>
  <c r="W385" i="31"/>
  <c r="V385" i="31" a="1"/>
  <c r="V385" i="31"/>
  <c r="X385" i="31" a="1"/>
  <c r="X385" i="31"/>
  <c r="U384" i="31" a="1"/>
  <c r="U384" i="31"/>
  <c r="W384" i="31" a="1"/>
  <c r="W384" i="31"/>
  <c r="V384" i="31" a="1"/>
  <c r="V384" i="31"/>
  <c r="X384" i="31" a="1"/>
  <c r="X384" i="31"/>
  <c r="U383" i="31" a="1"/>
  <c r="U383" i="31"/>
  <c r="W383" i="31" a="1"/>
  <c r="W383" i="31"/>
  <c r="V383" i="31" a="1"/>
  <c r="V383" i="31"/>
  <c r="X383" i="31" a="1"/>
  <c r="X383" i="31"/>
  <c r="U382" i="31" a="1"/>
  <c r="U382" i="31"/>
  <c r="W382" i="31" a="1"/>
  <c r="W382" i="31"/>
  <c r="V382" i="31" a="1"/>
  <c r="V382" i="31"/>
  <c r="X382" i="31" a="1"/>
  <c r="X382" i="31"/>
  <c r="U381" i="31" a="1"/>
  <c r="U381" i="31"/>
  <c r="W381" i="31" a="1"/>
  <c r="W381" i="31"/>
  <c r="V381" i="31" a="1"/>
  <c r="V381" i="31"/>
  <c r="X381" i="31" a="1"/>
  <c r="X381" i="31"/>
  <c r="U380" i="31" a="1"/>
  <c r="U380" i="31"/>
  <c r="W380" i="31" a="1"/>
  <c r="W380" i="31"/>
  <c r="V380" i="31" a="1"/>
  <c r="V380" i="31"/>
  <c r="X380" i="31" a="1"/>
  <c r="X380" i="31"/>
  <c r="U379" i="31" a="1"/>
  <c r="U379" i="31"/>
  <c r="W379" i="31" a="1"/>
  <c r="W379" i="31"/>
  <c r="V379" i="31" a="1"/>
  <c r="V379" i="31"/>
  <c r="X379" i="31" a="1"/>
  <c r="X379" i="31"/>
  <c r="U378" i="31" a="1"/>
  <c r="U378" i="31"/>
  <c r="W378" i="31" a="1"/>
  <c r="W378" i="31"/>
  <c r="V378" i="31" a="1"/>
  <c r="V378" i="31"/>
  <c r="X378" i="31" a="1"/>
  <c r="X378" i="31"/>
  <c r="U377" i="31" a="1"/>
  <c r="U377" i="31"/>
  <c r="W377" i="31" a="1"/>
  <c r="W377" i="31"/>
  <c r="V377" i="31" a="1"/>
  <c r="V377" i="31"/>
  <c r="X377" i="31" a="1"/>
  <c r="X377" i="31"/>
  <c r="U376" i="31" a="1"/>
  <c r="U376" i="31"/>
  <c r="W376" i="31" a="1"/>
  <c r="W376" i="31"/>
  <c r="V376" i="31" a="1"/>
  <c r="V376" i="31"/>
  <c r="X376" i="31" a="1"/>
  <c r="X376" i="31"/>
  <c r="U375" i="31" a="1"/>
  <c r="U375" i="31"/>
  <c r="W375" i="31" a="1"/>
  <c r="W375" i="31"/>
  <c r="V375" i="31" a="1"/>
  <c r="V375" i="31"/>
  <c r="X375" i="31" a="1"/>
  <c r="X375" i="31"/>
  <c r="U374" i="31" a="1"/>
  <c r="U374" i="31"/>
  <c r="W374" i="31" a="1"/>
  <c r="W374" i="31"/>
  <c r="V374" i="31" a="1"/>
  <c r="V374" i="31"/>
  <c r="X374" i="31" a="1"/>
  <c r="X374" i="31"/>
  <c r="U373" i="31" a="1"/>
  <c r="U373" i="31"/>
  <c r="W373" i="31" a="1"/>
  <c r="W373" i="31"/>
  <c r="V373" i="31" a="1"/>
  <c r="V373" i="31"/>
  <c r="X373" i="31" a="1"/>
  <c r="X373" i="31"/>
  <c r="U372" i="31" a="1"/>
  <c r="U372" i="31"/>
  <c r="W372" i="31" a="1"/>
  <c r="W372" i="31"/>
  <c r="V372" i="31" a="1"/>
  <c r="V372" i="31"/>
  <c r="X372" i="31" a="1"/>
  <c r="X372" i="31"/>
  <c r="U371" i="31" a="1"/>
  <c r="U371" i="31"/>
  <c r="W371" i="31" a="1"/>
  <c r="W371" i="31"/>
  <c r="V371" i="31" a="1"/>
  <c r="V371" i="31"/>
  <c r="X371" i="31" a="1"/>
  <c r="X371" i="31"/>
  <c r="U370" i="31" a="1"/>
  <c r="U370" i="31"/>
  <c r="W370" i="31" a="1"/>
  <c r="W370" i="31"/>
  <c r="V370" i="31" a="1"/>
  <c r="V370" i="31"/>
  <c r="X370" i="31" a="1"/>
  <c r="X370" i="31"/>
  <c r="U369" i="31" a="1"/>
  <c r="U369" i="31"/>
  <c r="W369" i="31" a="1"/>
  <c r="W369" i="31"/>
  <c r="V369" i="31" a="1"/>
  <c r="V369" i="31"/>
  <c r="X369" i="31" a="1"/>
  <c r="X369" i="31"/>
  <c r="U368" i="31" a="1"/>
  <c r="U368" i="31"/>
  <c r="W368" i="31" a="1"/>
  <c r="W368" i="31"/>
  <c r="V368" i="31" a="1"/>
  <c r="V368" i="31"/>
  <c r="X368" i="31" a="1"/>
  <c r="X368" i="31"/>
  <c r="U367" i="31" a="1"/>
  <c r="U367" i="31"/>
  <c r="W367" i="31" a="1"/>
  <c r="W367" i="31"/>
  <c r="V367" i="31" a="1"/>
  <c r="V367" i="31"/>
  <c r="X367" i="31" a="1"/>
  <c r="X367" i="31"/>
  <c r="U366" i="31" a="1"/>
  <c r="U366" i="31"/>
  <c r="W366" i="31" a="1"/>
  <c r="W366" i="31"/>
  <c r="V366" i="31" a="1"/>
  <c r="V366" i="31"/>
  <c r="X366" i="31" a="1"/>
  <c r="X366" i="31"/>
  <c r="U365" i="31" a="1"/>
  <c r="U365" i="31"/>
  <c r="W365" i="31" a="1"/>
  <c r="W365" i="31"/>
  <c r="V365" i="31" a="1"/>
  <c r="V365" i="31"/>
  <c r="X365" i="31" a="1"/>
  <c r="X365" i="31"/>
  <c r="U364" i="31" a="1"/>
  <c r="U364" i="31"/>
  <c r="W364" i="31" a="1"/>
  <c r="W364" i="31"/>
  <c r="V364" i="31" a="1"/>
  <c r="V364" i="31"/>
  <c r="X364" i="31" a="1"/>
  <c r="X364" i="31"/>
  <c r="U363" i="31" a="1"/>
  <c r="U363" i="31"/>
  <c r="W363" i="31" a="1"/>
  <c r="W363" i="31"/>
  <c r="V363" i="31" a="1"/>
  <c r="V363" i="31"/>
  <c r="X363" i="31" a="1"/>
  <c r="X363" i="31"/>
  <c r="U362" i="31" a="1"/>
  <c r="U362" i="31"/>
  <c r="W362" i="31" a="1"/>
  <c r="W362" i="31"/>
  <c r="V362" i="31" a="1"/>
  <c r="V362" i="31"/>
  <c r="X362" i="31" a="1"/>
  <c r="X362" i="31"/>
  <c r="U361" i="31" a="1"/>
  <c r="U361" i="31"/>
  <c r="W361" i="31" a="1"/>
  <c r="W361" i="31"/>
  <c r="V361" i="31" a="1"/>
  <c r="V361" i="31"/>
  <c r="X361" i="31" a="1"/>
  <c r="X361" i="31"/>
  <c r="U360" i="31" a="1"/>
  <c r="U360" i="31"/>
  <c r="W360" i="31" a="1"/>
  <c r="W360" i="31"/>
  <c r="V360" i="31" a="1"/>
  <c r="V360" i="31"/>
  <c r="X360" i="31" a="1"/>
  <c r="X360" i="31"/>
  <c r="U359" i="31" a="1"/>
  <c r="U359" i="31"/>
  <c r="W359" i="31" a="1"/>
  <c r="W359" i="31"/>
  <c r="V359" i="31" a="1"/>
  <c r="V359" i="31"/>
  <c r="X359" i="31" a="1"/>
  <c r="X359" i="31"/>
  <c r="U358" i="31" a="1"/>
  <c r="U358" i="31"/>
  <c r="W358" i="31" a="1"/>
  <c r="W358" i="31"/>
  <c r="V358" i="31" a="1"/>
  <c r="V358" i="31"/>
  <c r="X358" i="31" a="1"/>
  <c r="X358" i="31"/>
  <c r="U357" i="31" a="1"/>
  <c r="U357" i="31"/>
  <c r="W357" i="31" a="1"/>
  <c r="W357" i="31"/>
  <c r="V357" i="31" a="1"/>
  <c r="V357" i="31"/>
  <c r="X357" i="31" a="1"/>
  <c r="X357" i="31"/>
  <c r="U356" i="31" a="1"/>
  <c r="U356" i="31"/>
  <c r="W356" i="31" a="1"/>
  <c r="W356" i="31"/>
  <c r="V356" i="31" a="1"/>
  <c r="V356" i="31"/>
  <c r="X356" i="31" a="1"/>
  <c r="X356" i="31"/>
  <c r="U355" i="31" a="1"/>
  <c r="U355" i="31"/>
  <c r="W355" i="31" a="1"/>
  <c r="W355" i="31"/>
  <c r="V355" i="31" a="1"/>
  <c r="V355" i="31"/>
  <c r="X355" i="31" a="1"/>
  <c r="X355" i="31"/>
  <c r="U354" i="31" a="1"/>
  <c r="U354" i="31"/>
  <c r="W354" i="31" a="1"/>
  <c r="W354" i="31"/>
  <c r="V354" i="31" a="1"/>
  <c r="V354" i="31"/>
  <c r="X354" i="31" a="1"/>
  <c r="X354" i="31"/>
  <c r="U353" i="31" a="1"/>
  <c r="U353" i="31"/>
  <c r="W353" i="31" a="1"/>
  <c r="W353" i="31"/>
  <c r="V353" i="31" a="1"/>
  <c r="V353" i="31"/>
  <c r="X353" i="31" a="1"/>
  <c r="X353" i="31"/>
  <c r="U352" i="31" a="1"/>
  <c r="U352" i="31"/>
  <c r="W352" i="31" a="1"/>
  <c r="W352" i="31"/>
  <c r="V352" i="31" a="1"/>
  <c r="V352" i="31"/>
  <c r="X352" i="31" a="1"/>
  <c r="X352" i="31"/>
  <c r="U351" i="31" a="1"/>
  <c r="U351" i="31"/>
  <c r="W351" i="31" a="1"/>
  <c r="W351" i="31"/>
  <c r="V351" i="31" a="1"/>
  <c r="V351" i="31"/>
  <c r="X351" i="31" a="1"/>
  <c r="X351" i="31"/>
  <c r="U350" i="31" a="1"/>
  <c r="U350" i="31"/>
  <c r="W350" i="31" a="1"/>
  <c r="W350" i="31"/>
  <c r="V350" i="31" a="1"/>
  <c r="V350" i="31"/>
  <c r="X350" i="31" a="1"/>
  <c r="X350" i="31"/>
  <c r="U349" i="31" a="1"/>
  <c r="U349" i="31"/>
  <c r="W349" i="31" a="1"/>
  <c r="W349" i="31"/>
  <c r="V349" i="31" a="1"/>
  <c r="V349" i="31"/>
  <c r="X349" i="31" a="1"/>
  <c r="X349" i="31"/>
  <c r="U348" i="31" a="1"/>
  <c r="U348" i="31"/>
  <c r="W348" i="31" a="1"/>
  <c r="W348" i="31"/>
  <c r="V348" i="31" a="1"/>
  <c r="V348" i="31"/>
  <c r="X348" i="31" a="1"/>
  <c r="X348" i="31"/>
  <c r="U347" i="31" a="1"/>
  <c r="U347" i="31"/>
  <c r="W347" i="31" a="1"/>
  <c r="W347" i="31"/>
  <c r="V347" i="31" a="1"/>
  <c r="V347" i="31"/>
  <c r="X347" i="31" a="1"/>
  <c r="X347" i="31"/>
  <c r="U346" i="31" a="1"/>
  <c r="U346" i="31"/>
  <c r="W346" i="31" a="1"/>
  <c r="W346" i="31"/>
  <c r="V346" i="31" a="1"/>
  <c r="V346" i="31"/>
  <c r="X346" i="31" a="1"/>
  <c r="X346" i="31"/>
  <c r="U345" i="31" a="1"/>
  <c r="U345" i="31"/>
  <c r="W345" i="31" a="1"/>
  <c r="W345" i="31"/>
  <c r="V345" i="31" a="1"/>
  <c r="V345" i="31"/>
  <c r="X345" i="31" a="1"/>
  <c r="X345" i="31"/>
  <c r="U344" i="31" a="1"/>
  <c r="U344" i="31"/>
  <c r="W344" i="31" a="1"/>
  <c r="W344" i="31"/>
  <c r="V344" i="31" a="1"/>
  <c r="V344" i="31"/>
  <c r="X344" i="31" a="1"/>
  <c r="X344" i="31"/>
  <c r="U343" i="31" a="1"/>
  <c r="U343" i="31"/>
  <c r="W343" i="31" a="1"/>
  <c r="W343" i="31"/>
  <c r="V343" i="31" a="1"/>
  <c r="V343" i="31"/>
  <c r="X343" i="31" a="1"/>
  <c r="X343" i="31"/>
  <c r="U342" i="31" a="1"/>
  <c r="U342" i="31"/>
  <c r="W342" i="31" a="1"/>
  <c r="W342" i="31"/>
  <c r="V342" i="31" a="1"/>
  <c r="V342" i="31"/>
  <c r="X342" i="31" a="1"/>
  <c r="X342" i="31"/>
  <c r="U341" i="31" a="1"/>
  <c r="U341" i="31"/>
  <c r="W341" i="31" a="1"/>
  <c r="W341" i="31"/>
  <c r="V341" i="31" a="1"/>
  <c r="V341" i="31"/>
  <c r="X341" i="31" a="1"/>
  <c r="X341" i="31"/>
  <c r="U340" i="31" a="1"/>
  <c r="U340" i="31"/>
  <c r="W340" i="31" a="1"/>
  <c r="W340" i="31"/>
  <c r="V340" i="31" a="1"/>
  <c r="V340" i="31"/>
  <c r="X340" i="31" a="1"/>
  <c r="X340" i="31"/>
  <c r="U339" i="31" a="1"/>
  <c r="U339" i="31"/>
  <c r="W339" i="31" a="1"/>
  <c r="W339" i="31"/>
  <c r="V339" i="31" a="1"/>
  <c r="V339" i="31"/>
  <c r="X339" i="31" a="1"/>
  <c r="X339" i="31"/>
  <c r="U338" i="31" a="1"/>
  <c r="U338" i="31"/>
  <c r="W338" i="31" a="1"/>
  <c r="W338" i="31"/>
  <c r="V338" i="31" a="1"/>
  <c r="V338" i="31"/>
  <c r="X338" i="31" a="1"/>
  <c r="X338" i="31"/>
  <c r="U337" i="31" a="1"/>
  <c r="U337" i="31"/>
  <c r="W337" i="31" a="1"/>
  <c r="W337" i="31"/>
  <c r="V337" i="31" a="1"/>
  <c r="V337" i="31"/>
  <c r="X337" i="31" a="1"/>
  <c r="X337" i="31"/>
  <c r="U336" i="31" a="1"/>
  <c r="U336" i="31"/>
  <c r="W336" i="31" a="1"/>
  <c r="W336" i="31"/>
  <c r="V336" i="31" a="1"/>
  <c r="V336" i="31"/>
  <c r="X336" i="31" a="1"/>
  <c r="X336" i="31"/>
  <c r="U335" i="31" a="1"/>
  <c r="U335" i="31"/>
  <c r="W335" i="31" a="1"/>
  <c r="W335" i="31"/>
  <c r="V335" i="31" a="1"/>
  <c r="V335" i="31"/>
  <c r="X335" i="31" a="1"/>
  <c r="X335" i="31"/>
  <c r="U334" i="31" a="1"/>
  <c r="U334" i="31"/>
  <c r="W334" i="31" a="1"/>
  <c r="W334" i="31"/>
  <c r="V334" i="31" a="1"/>
  <c r="V334" i="31"/>
  <c r="X334" i="31" a="1"/>
  <c r="X334" i="31"/>
  <c r="U333" i="31" a="1"/>
  <c r="U333" i="31"/>
  <c r="W333" i="31" a="1"/>
  <c r="W333" i="31"/>
  <c r="V333" i="31" a="1"/>
  <c r="V333" i="31"/>
  <c r="X333" i="31" a="1"/>
  <c r="X333" i="31"/>
  <c r="U332" i="31" a="1"/>
  <c r="U332" i="31"/>
  <c r="W332" i="31" a="1"/>
  <c r="W332" i="31"/>
  <c r="V332" i="31" a="1"/>
  <c r="V332" i="31"/>
  <c r="X332" i="31" a="1"/>
  <c r="X332" i="31"/>
  <c r="U331" i="31" a="1"/>
  <c r="U331" i="31"/>
  <c r="W331" i="31" a="1"/>
  <c r="W331" i="31"/>
  <c r="V331" i="31" a="1"/>
  <c r="V331" i="31"/>
  <c r="X331" i="31" a="1"/>
  <c r="X331" i="31"/>
  <c r="U330" i="31" a="1"/>
  <c r="U330" i="31"/>
  <c r="W330" i="31" a="1"/>
  <c r="W330" i="31"/>
  <c r="V330" i="31" a="1"/>
  <c r="V330" i="31"/>
  <c r="X330" i="31" a="1"/>
  <c r="X330" i="31"/>
  <c r="U329" i="31" a="1"/>
  <c r="U329" i="31"/>
  <c r="W329" i="31" a="1"/>
  <c r="W329" i="31"/>
  <c r="V329" i="31" a="1"/>
  <c r="V329" i="31"/>
  <c r="X329" i="31" a="1"/>
  <c r="X329" i="31"/>
  <c r="U328" i="31" a="1"/>
  <c r="U328" i="31"/>
  <c r="W328" i="31" a="1"/>
  <c r="W328" i="31"/>
  <c r="V328" i="31" a="1"/>
  <c r="V328" i="31"/>
  <c r="X328" i="31" a="1"/>
  <c r="X328" i="31"/>
  <c r="U327" i="31" a="1"/>
  <c r="U327" i="31"/>
  <c r="W327" i="31" a="1"/>
  <c r="W327" i="31"/>
  <c r="V327" i="31" a="1"/>
  <c r="V327" i="31"/>
  <c r="X327" i="31" a="1"/>
  <c r="X327" i="31"/>
  <c r="U326" i="31" a="1"/>
  <c r="U326" i="31"/>
  <c r="W326" i="31" a="1"/>
  <c r="W326" i="31"/>
  <c r="V326" i="31" a="1"/>
  <c r="V326" i="31"/>
  <c r="X326" i="31" a="1"/>
  <c r="X326" i="31"/>
  <c r="U325" i="31" a="1"/>
  <c r="U325" i="31"/>
  <c r="W325" i="31" a="1"/>
  <c r="W325" i="31"/>
  <c r="V325" i="31" a="1"/>
  <c r="V325" i="31"/>
  <c r="X325" i="31" a="1"/>
  <c r="X325" i="31"/>
  <c r="U324" i="31" a="1"/>
  <c r="U324" i="31"/>
  <c r="W324" i="31" a="1"/>
  <c r="W324" i="31"/>
  <c r="V324" i="31" a="1"/>
  <c r="V324" i="31"/>
  <c r="X324" i="31" a="1"/>
  <c r="X324" i="31"/>
  <c r="U323" i="31" a="1"/>
  <c r="U323" i="31"/>
  <c r="W323" i="31" a="1"/>
  <c r="W323" i="31"/>
  <c r="V323" i="31" a="1"/>
  <c r="V323" i="31"/>
  <c r="X323" i="31" a="1"/>
  <c r="X323" i="31"/>
  <c r="U322" i="31" a="1"/>
  <c r="U322" i="31"/>
  <c r="W322" i="31" a="1"/>
  <c r="W322" i="31"/>
  <c r="V322" i="31" a="1"/>
  <c r="V322" i="31"/>
  <c r="X322" i="31" a="1"/>
  <c r="X322" i="31"/>
  <c r="U321" i="31" a="1"/>
  <c r="U321" i="31"/>
  <c r="W321" i="31" a="1"/>
  <c r="W321" i="31"/>
  <c r="V321" i="31" a="1"/>
  <c r="V321" i="31"/>
  <c r="X321" i="31" a="1"/>
  <c r="X321" i="31"/>
  <c r="U320" i="31" a="1"/>
  <c r="U320" i="31"/>
  <c r="W320" i="31" a="1"/>
  <c r="W320" i="31"/>
  <c r="V320" i="31" a="1"/>
  <c r="V320" i="31"/>
  <c r="X320" i="31" a="1"/>
  <c r="X320" i="31"/>
  <c r="U319" i="31" a="1"/>
  <c r="U319" i="31"/>
  <c r="W319" i="31" a="1"/>
  <c r="W319" i="31"/>
  <c r="V319" i="31" a="1"/>
  <c r="V319" i="31"/>
  <c r="X319" i="31" a="1"/>
  <c r="X319" i="31"/>
  <c r="U318" i="31" a="1"/>
  <c r="U318" i="31"/>
  <c r="W318" i="31" a="1"/>
  <c r="W318" i="31"/>
  <c r="V318" i="31" a="1"/>
  <c r="V318" i="31"/>
  <c r="X318" i="31" a="1"/>
  <c r="X318" i="31"/>
  <c r="U317" i="31" a="1"/>
  <c r="U317" i="31"/>
  <c r="W317" i="31" a="1"/>
  <c r="W317" i="31"/>
  <c r="V317" i="31" a="1"/>
  <c r="V317" i="31"/>
  <c r="X317" i="31" a="1"/>
  <c r="X317" i="31"/>
  <c r="U316" i="31" a="1"/>
  <c r="U316" i="31"/>
  <c r="W316" i="31" a="1"/>
  <c r="W316" i="31"/>
  <c r="V316" i="31" a="1"/>
  <c r="V316" i="31"/>
  <c r="X316" i="31" a="1"/>
  <c r="X316" i="31"/>
  <c r="U315" i="31" a="1"/>
  <c r="U315" i="31"/>
  <c r="W315" i="31" a="1"/>
  <c r="W315" i="31"/>
  <c r="V315" i="31" a="1"/>
  <c r="V315" i="31"/>
  <c r="X315" i="31" a="1"/>
  <c r="X315" i="31"/>
  <c r="U314" i="31" a="1"/>
  <c r="U314" i="31"/>
  <c r="W314" i="31" a="1"/>
  <c r="W314" i="31"/>
  <c r="V314" i="31" a="1"/>
  <c r="V314" i="31"/>
  <c r="X314" i="31" a="1"/>
  <c r="X314" i="31"/>
  <c r="U313" i="31" a="1"/>
  <c r="U313" i="31"/>
  <c r="W313" i="31" a="1"/>
  <c r="W313" i="31"/>
  <c r="V313" i="31" a="1"/>
  <c r="V313" i="31"/>
  <c r="X313" i="31" a="1"/>
  <c r="X313" i="31"/>
  <c r="U312" i="31" a="1"/>
  <c r="U312" i="31"/>
  <c r="W312" i="31" a="1"/>
  <c r="W312" i="31"/>
  <c r="V312" i="31" a="1"/>
  <c r="V312" i="31"/>
  <c r="X312" i="31" a="1"/>
  <c r="X312" i="31"/>
  <c r="U311" i="31" a="1"/>
  <c r="U311" i="31"/>
  <c r="W311" i="31" a="1"/>
  <c r="W311" i="31"/>
  <c r="V311" i="31" a="1"/>
  <c r="V311" i="31"/>
  <c r="X311" i="31" a="1"/>
  <c r="X311" i="31"/>
  <c r="U310" i="31" a="1"/>
  <c r="U310" i="31"/>
  <c r="W310" i="31" a="1"/>
  <c r="W310" i="31"/>
  <c r="V310" i="31" a="1"/>
  <c r="V310" i="31"/>
  <c r="X310" i="31" a="1"/>
  <c r="X310" i="31"/>
  <c r="U309" i="31" a="1"/>
  <c r="U309" i="31"/>
  <c r="W309" i="31" a="1"/>
  <c r="W309" i="31"/>
  <c r="V309" i="31" a="1"/>
  <c r="V309" i="31"/>
  <c r="X309" i="31" a="1"/>
  <c r="X309" i="31"/>
  <c r="U308" i="31" a="1"/>
  <c r="U308" i="31"/>
  <c r="W308" i="31" a="1"/>
  <c r="W308" i="31"/>
  <c r="V308" i="31" a="1"/>
  <c r="V308" i="31"/>
  <c r="X308" i="31" a="1"/>
  <c r="X308" i="31"/>
  <c r="U307" i="31" a="1"/>
  <c r="U307" i="31"/>
  <c r="W307" i="31" a="1"/>
  <c r="W307" i="31"/>
  <c r="V307" i="31" a="1"/>
  <c r="V307" i="31"/>
  <c r="X307" i="31" a="1"/>
  <c r="X307" i="31"/>
  <c r="U306" i="31" a="1"/>
  <c r="U306" i="31"/>
  <c r="W306" i="31" a="1"/>
  <c r="W306" i="31"/>
  <c r="V306" i="31" a="1"/>
  <c r="V306" i="31"/>
  <c r="X306" i="31" a="1"/>
  <c r="X306" i="31"/>
  <c r="U305" i="31" a="1"/>
  <c r="U305" i="31"/>
  <c r="W305" i="31" a="1"/>
  <c r="W305" i="31"/>
  <c r="V305" i="31" a="1"/>
  <c r="V305" i="31"/>
  <c r="X305" i="31" a="1"/>
  <c r="X305" i="31"/>
  <c r="U304" i="31" a="1"/>
  <c r="U304" i="31"/>
  <c r="W304" i="31" a="1"/>
  <c r="W304" i="31"/>
  <c r="V304" i="31" a="1"/>
  <c r="V304" i="31"/>
  <c r="X304" i="31" a="1"/>
  <c r="X304" i="31"/>
  <c r="U303" i="31" a="1"/>
  <c r="U303" i="31"/>
  <c r="W303" i="31" a="1"/>
  <c r="W303" i="31"/>
  <c r="V303" i="31" a="1"/>
  <c r="V303" i="31"/>
  <c r="X303" i="31" a="1"/>
  <c r="X303" i="31"/>
  <c r="U302" i="31" a="1"/>
  <c r="U302" i="31"/>
  <c r="W302" i="31" a="1"/>
  <c r="W302" i="31"/>
  <c r="V302" i="31" a="1"/>
  <c r="V302" i="31"/>
  <c r="X302" i="31" a="1"/>
  <c r="X302" i="31"/>
  <c r="U301" i="31" a="1"/>
  <c r="U301" i="31"/>
  <c r="W301" i="31" a="1"/>
  <c r="W301" i="31"/>
  <c r="V301" i="31" a="1"/>
  <c r="V301" i="31"/>
  <c r="X301" i="31" a="1"/>
  <c r="X301" i="31"/>
  <c r="U300" i="31" a="1"/>
  <c r="U300" i="31"/>
  <c r="W300" i="31" a="1"/>
  <c r="W300" i="31"/>
  <c r="V300" i="31" a="1"/>
  <c r="V300" i="31"/>
  <c r="X300" i="31" a="1"/>
  <c r="X300" i="31"/>
  <c r="U299" i="31" a="1"/>
  <c r="U299" i="31"/>
  <c r="W299" i="31" a="1"/>
  <c r="W299" i="31"/>
  <c r="V299" i="31" a="1"/>
  <c r="V299" i="31"/>
  <c r="X299" i="31" a="1"/>
  <c r="X299" i="31"/>
  <c r="U298" i="31" a="1"/>
  <c r="U298" i="31"/>
  <c r="W298" i="31" a="1"/>
  <c r="W298" i="31"/>
  <c r="V298" i="31" a="1"/>
  <c r="V298" i="31"/>
  <c r="X298" i="31" a="1"/>
  <c r="X298" i="31"/>
  <c r="U297" i="31" a="1"/>
  <c r="U297" i="31"/>
  <c r="W297" i="31" a="1"/>
  <c r="W297" i="31"/>
  <c r="V297" i="31" a="1"/>
  <c r="V297" i="31"/>
  <c r="X297" i="31" a="1"/>
  <c r="X297" i="31"/>
  <c r="U296" i="31" a="1"/>
  <c r="U296" i="31"/>
  <c r="W296" i="31" a="1"/>
  <c r="W296" i="31"/>
  <c r="V296" i="31" a="1"/>
  <c r="V296" i="31"/>
  <c r="X296" i="31" a="1"/>
  <c r="X296" i="31"/>
  <c r="U295" i="31" a="1"/>
  <c r="U295" i="31"/>
  <c r="W295" i="31" a="1"/>
  <c r="W295" i="31"/>
  <c r="V295" i="31" a="1"/>
  <c r="V295" i="31"/>
  <c r="X295" i="31" a="1"/>
  <c r="X295" i="31"/>
  <c r="U294" i="31" a="1"/>
  <c r="U294" i="31"/>
  <c r="W294" i="31" a="1"/>
  <c r="W294" i="31"/>
  <c r="V294" i="31" a="1"/>
  <c r="V294" i="31"/>
  <c r="X294" i="31" a="1"/>
  <c r="X294" i="31"/>
  <c r="U293" i="31" a="1"/>
  <c r="U293" i="31"/>
  <c r="W293" i="31" a="1"/>
  <c r="W293" i="31"/>
  <c r="V293" i="31" a="1"/>
  <c r="V293" i="31"/>
  <c r="X293" i="31" a="1"/>
  <c r="X293" i="31"/>
  <c r="U292" i="31" a="1"/>
  <c r="U292" i="31"/>
  <c r="W292" i="31" a="1"/>
  <c r="W292" i="31"/>
  <c r="V292" i="31" a="1"/>
  <c r="V292" i="31"/>
  <c r="X292" i="31" a="1"/>
  <c r="X292" i="31"/>
  <c r="U291" i="31" a="1"/>
  <c r="U291" i="31"/>
  <c r="W291" i="31" a="1"/>
  <c r="W291" i="31"/>
  <c r="V291" i="31" a="1"/>
  <c r="V291" i="31"/>
  <c r="X291" i="31" a="1"/>
  <c r="X291" i="31"/>
  <c r="U290" i="31" a="1"/>
  <c r="U290" i="31"/>
  <c r="W290" i="31" a="1"/>
  <c r="W290" i="31"/>
  <c r="V290" i="31" a="1"/>
  <c r="V290" i="31"/>
  <c r="X290" i="31" a="1"/>
  <c r="X290" i="31"/>
  <c r="U289" i="31" a="1"/>
  <c r="U289" i="31"/>
  <c r="W289" i="31" a="1"/>
  <c r="W289" i="31"/>
  <c r="V289" i="31" a="1"/>
  <c r="V289" i="31"/>
  <c r="X289" i="31" a="1"/>
  <c r="X289" i="31"/>
  <c r="U288" i="31" a="1"/>
  <c r="U288" i="31"/>
  <c r="W288" i="31" a="1"/>
  <c r="W288" i="31"/>
  <c r="V288" i="31" a="1"/>
  <c r="V288" i="31"/>
  <c r="X288" i="31" a="1"/>
  <c r="X288" i="31"/>
  <c r="U287" i="31" a="1"/>
  <c r="U287" i="31"/>
  <c r="W287" i="31" a="1"/>
  <c r="W287" i="31"/>
  <c r="V287" i="31" a="1"/>
  <c r="V287" i="31"/>
  <c r="X287" i="31" a="1"/>
  <c r="X287" i="31"/>
  <c r="U286" i="31" a="1"/>
  <c r="U286" i="31"/>
  <c r="W286" i="31" a="1"/>
  <c r="W286" i="31"/>
  <c r="V286" i="31" a="1"/>
  <c r="V286" i="31"/>
  <c r="X286" i="31" a="1"/>
  <c r="X286" i="31"/>
  <c r="U285" i="31" a="1"/>
  <c r="U285" i="31"/>
  <c r="W285" i="31" a="1"/>
  <c r="W285" i="31"/>
  <c r="V285" i="31" a="1"/>
  <c r="V285" i="31"/>
  <c r="X285" i="31" a="1"/>
  <c r="X285" i="31"/>
  <c r="U284" i="31" a="1"/>
  <c r="U284" i="31"/>
  <c r="W284" i="31" a="1"/>
  <c r="W284" i="31"/>
  <c r="V284" i="31" a="1"/>
  <c r="V284" i="31"/>
  <c r="X284" i="31" a="1"/>
  <c r="X284" i="31"/>
  <c r="U283" i="31" a="1"/>
  <c r="U283" i="31"/>
  <c r="W283" i="31" a="1"/>
  <c r="W283" i="31"/>
  <c r="V283" i="31" a="1"/>
  <c r="V283" i="31"/>
  <c r="X283" i="31" a="1"/>
  <c r="X283" i="31"/>
  <c r="U282" i="31" a="1"/>
  <c r="U282" i="31"/>
  <c r="W282" i="31" a="1"/>
  <c r="W282" i="31"/>
  <c r="V282" i="31" a="1"/>
  <c r="V282" i="31"/>
  <c r="X282" i="31" a="1"/>
  <c r="X282" i="31"/>
  <c r="U281" i="31" a="1"/>
  <c r="U281" i="31"/>
  <c r="W281" i="31" a="1"/>
  <c r="W281" i="31"/>
  <c r="V281" i="31" a="1"/>
  <c r="V281" i="31"/>
  <c r="X281" i="31" a="1"/>
  <c r="X281" i="31"/>
  <c r="U280" i="31" a="1"/>
  <c r="U280" i="31"/>
  <c r="W280" i="31" a="1"/>
  <c r="W280" i="31"/>
  <c r="V280" i="31" a="1"/>
  <c r="V280" i="31"/>
  <c r="X280" i="31" a="1"/>
  <c r="X280" i="31"/>
  <c r="U279" i="31" a="1"/>
  <c r="U279" i="31"/>
  <c r="W279" i="31" a="1"/>
  <c r="W279" i="31"/>
  <c r="V279" i="31" a="1"/>
  <c r="V279" i="31"/>
  <c r="X279" i="31" a="1"/>
  <c r="X279" i="31"/>
  <c r="U278" i="31" a="1"/>
  <c r="U278" i="31"/>
  <c r="W278" i="31" a="1"/>
  <c r="W278" i="31"/>
  <c r="V278" i="31" a="1"/>
  <c r="V278" i="31"/>
  <c r="X278" i="31" a="1"/>
  <c r="X278" i="31"/>
  <c r="U277" i="31" a="1"/>
  <c r="U277" i="31"/>
  <c r="W277" i="31" a="1"/>
  <c r="W277" i="31"/>
  <c r="V277" i="31" a="1"/>
  <c r="V277" i="31"/>
  <c r="X277" i="31" a="1"/>
  <c r="X277" i="31"/>
  <c r="U276" i="31" a="1"/>
  <c r="U276" i="31"/>
  <c r="W276" i="31" a="1"/>
  <c r="W276" i="31"/>
  <c r="V276" i="31" a="1"/>
  <c r="V276" i="31"/>
  <c r="X276" i="31" a="1"/>
  <c r="X276" i="31"/>
  <c r="U275" i="31" a="1"/>
  <c r="U275" i="31"/>
  <c r="W275" i="31" a="1"/>
  <c r="W275" i="31"/>
  <c r="V275" i="31" a="1"/>
  <c r="V275" i="31"/>
  <c r="X275" i="31" a="1"/>
  <c r="X275" i="31"/>
  <c r="U274" i="31" a="1"/>
  <c r="U274" i="31"/>
  <c r="W274" i="31" a="1"/>
  <c r="W274" i="31"/>
  <c r="V274" i="31" a="1"/>
  <c r="V274" i="31"/>
  <c r="X274" i="31" a="1"/>
  <c r="X274" i="31"/>
  <c r="U273" i="31" a="1"/>
  <c r="U273" i="31"/>
  <c r="W273" i="31" a="1"/>
  <c r="W273" i="31"/>
  <c r="V273" i="31" a="1"/>
  <c r="V273" i="31"/>
  <c r="X273" i="31" a="1"/>
  <c r="X273" i="31"/>
  <c r="U272" i="31" a="1"/>
  <c r="U272" i="31"/>
  <c r="W272" i="31" a="1"/>
  <c r="W272" i="31"/>
  <c r="V272" i="31" a="1"/>
  <c r="V272" i="31"/>
  <c r="X272" i="31" a="1"/>
  <c r="X272" i="31"/>
  <c r="U271" i="31" a="1"/>
  <c r="U271" i="31"/>
  <c r="W271" i="31" a="1"/>
  <c r="W271" i="31"/>
  <c r="V271" i="31" a="1"/>
  <c r="V271" i="31"/>
  <c r="X271" i="31" a="1"/>
  <c r="X271" i="31"/>
  <c r="U270" i="31" a="1"/>
  <c r="U270" i="31"/>
  <c r="W270" i="31" a="1"/>
  <c r="W270" i="31"/>
  <c r="V270" i="31" a="1"/>
  <c r="V270" i="31"/>
  <c r="X270" i="31" a="1"/>
  <c r="X270" i="31"/>
  <c r="U269" i="31" a="1"/>
  <c r="U269" i="31"/>
  <c r="W269" i="31" a="1"/>
  <c r="W269" i="31"/>
  <c r="V269" i="31" a="1"/>
  <c r="V269" i="31"/>
  <c r="X269" i="31" a="1"/>
  <c r="X269" i="31"/>
  <c r="U268" i="31" a="1"/>
  <c r="U268" i="31"/>
  <c r="W268" i="31" a="1"/>
  <c r="W268" i="31"/>
  <c r="V268" i="31" a="1"/>
  <c r="V268" i="31"/>
  <c r="X268" i="31" a="1"/>
  <c r="X268" i="31"/>
  <c r="U267" i="31" a="1"/>
  <c r="U267" i="31"/>
  <c r="W267" i="31" a="1"/>
  <c r="W267" i="31"/>
  <c r="V267" i="31" a="1"/>
  <c r="V267" i="31"/>
  <c r="X267" i="31" a="1"/>
  <c r="X267" i="31"/>
  <c r="U266" i="31" a="1"/>
  <c r="U266" i="31"/>
  <c r="W266" i="31" a="1"/>
  <c r="W266" i="31"/>
  <c r="V266" i="31" a="1"/>
  <c r="V266" i="31"/>
  <c r="X266" i="31" a="1"/>
  <c r="X266" i="31"/>
  <c r="U265" i="31" a="1"/>
  <c r="U265" i="31"/>
  <c r="W265" i="31" a="1"/>
  <c r="W265" i="31"/>
  <c r="V265" i="31" a="1"/>
  <c r="V265" i="31"/>
  <c r="X265" i="31" a="1"/>
  <c r="X265" i="31"/>
  <c r="U264" i="31" a="1"/>
  <c r="U264" i="31"/>
  <c r="W264" i="31" a="1"/>
  <c r="W264" i="31"/>
  <c r="V264" i="31" a="1"/>
  <c r="V264" i="31"/>
  <c r="X264" i="31" a="1"/>
  <c r="X264" i="31"/>
  <c r="U263" i="31" a="1"/>
  <c r="U263" i="31"/>
  <c r="W263" i="31" a="1"/>
  <c r="W263" i="31"/>
  <c r="V263" i="31" a="1"/>
  <c r="V263" i="31"/>
  <c r="X263" i="31" a="1"/>
  <c r="X263" i="31"/>
  <c r="U262" i="31" a="1"/>
  <c r="U262" i="31"/>
  <c r="W262" i="31" a="1"/>
  <c r="W262" i="31"/>
  <c r="V262" i="31" a="1"/>
  <c r="V262" i="31"/>
  <c r="X262" i="31" a="1"/>
  <c r="X262" i="31"/>
  <c r="U261" i="31" a="1"/>
  <c r="U261" i="31"/>
  <c r="W261" i="31" a="1"/>
  <c r="W261" i="31"/>
  <c r="V261" i="31" a="1"/>
  <c r="V261" i="31"/>
  <c r="X261" i="31" a="1"/>
  <c r="X261" i="31"/>
  <c r="U260" i="31" a="1"/>
  <c r="U260" i="31"/>
  <c r="W260" i="31" a="1"/>
  <c r="W260" i="31"/>
  <c r="V260" i="31" a="1"/>
  <c r="V260" i="31"/>
  <c r="X260" i="31" a="1"/>
  <c r="X260" i="31"/>
  <c r="U259" i="31" a="1"/>
  <c r="U259" i="31"/>
  <c r="W259" i="31" a="1"/>
  <c r="W259" i="31"/>
  <c r="V259" i="31" a="1"/>
  <c r="V259" i="31"/>
  <c r="X259" i="31" a="1"/>
  <c r="X259" i="31"/>
  <c r="U258" i="31" a="1"/>
  <c r="U258" i="31"/>
  <c r="W258" i="31" a="1"/>
  <c r="W258" i="31"/>
  <c r="V258" i="31" a="1"/>
  <c r="V258" i="31"/>
  <c r="X258" i="31" a="1"/>
  <c r="X258" i="31"/>
  <c r="U257" i="31" a="1"/>
  <c r="U257" i="31"/>
  <c r="W257" i="31" a="1"/>
  <c r="W257" i="31"/>
  <c r="V257" i="31" a="1"/>
  <c r="V257" i="31"/>
  <c r="X257" i="31" a="1"/>
  <c r="X257" i="31"/>
  <c r="U256" i="31" a="1"/>
  <c r="U256" i="31"/>
  <c r="W256" i="31" a="1"/>
  <c r="W256" i="31"/>
  <c r="V256" i="31" a="1"/>
  <c r="V256" i="31"/>
  <c r="X256" i="31" a="1"/>
  <c r="X256" i="31"/>
  <c r="U255" i="31" a="1"/>
  <c r="U255" i="31"/>
  <c r="W255" i="31" a="1"/>
  <c r="W255" i="31"/>
  <c r="V255" i="31" a="1"/>
  <c r="V255" i="31"/>
  <c r="X255" i="31" a="1"/>
  <c r="X255" i="31"/>
  <c r="U254" i="31" a="1"/>
  <c r="U254" i="31"/>
  <c r="W254" i="31" a="1"/>
  <c r="W254" i="31"/>
  <c r="V254" i="31" a="1"/>
  <c r="V254" i="31"/>
  <c r="X254" i="31" a="1"/>
  <c r="X254" i="31"/>
  <c r="U253" i="31" a="1"/>
  <c r="U253" i="31"/>
  <c r="W253" i="31" a="1"/>
  <c r="W253" i="31"/>
  <c r="V253" i="31" a="1"/>
  <c r="V253" i="31"/>
  <c r="X253" i="31" a="1"/>
  <c r="X253" i="31"/>
  <c r="U252" i="31" a="1"/>
  <c r="U252" i="31"/>
  <c r="W252" i="31" a="1"/>
  <c r="W252" i="31"/>
  <c r="V252" i="31" a="1"/>
  <c r="V252" i="31"/>
  <c r="X252" i="31" a="1"/>
  <c r="X252" i="31"/>
  <c r="U251" i="31" a="1"/>
  <c r="U251" i="31"/>
  <c r="W251" i="31" a="1"/>
  <c r="W251" i="31"/>
  <c r="V251" i="31" a="1"/>
  <c r="V251" i="31"/>
  <c r="X251" i="31" a="1"/>
  <c r="X251" i="31"/>
  <c r="U250" i="31" a="1"/>
  <c r="U250" i="31"/>
  <c r="W250" i="31" a="1"/>
  <c r="W250" i="31"/>
  <c r="V250" i="31" a="1"/>
  <c r="V250" i="31"/>
  <c r="X250" i="31" a="1"/>
  <c r="X250" i="31"/>
  <c r="U249" i="31" a="1"/>
  <c r="U249" i="31"/>
  <c r="W249" i="31" a="1"/>
  <c r="W249" i="31"/>
  <c r="V249" i="31" a="1"/>
  <c r="V249" i="31"/>
  <c r="X249" i="31" a="1"/>
  <c r="X249" i="31"/>
  <c r="U248" i="31" a="1"/>
  <c r="U248" i="31"/>
  <c r="W248" i="31" a="1"/>
  <c r="W248" i="31"/>
  <c r="V248" i="31" a="1"/>
  <c r="V248" i="31"/>
  <c r="X248" i="31" a="1"/>
  <c r="X248" i="31"/>
  <c r="U247" i="31" a="1"/>
  <c r="U247" i="31"/>
  <c r="W247" i="31" a="1"/>
  <c r="W247" i="31"/>
  <c r="V247" i="31" a="1"/>
  <c r="V247" i="31"/>
  <c r="X247" i="31" a="1"/>
  <c r="X247" i="31"/>
  <c r="U246" i="31" a="1"/>
  <c r="U246" i="31"/>
  <c r="W246" i="31" a="1"/>
  <c r="W246" i="31"/>
  <c r="V246" i="31" a="1"/>
  <c r="V246" i="31"/>
  <c r="X246" i="31" a="1"/>
  <c r="X246" i="31"/>
  <c r="U245" i="31" a="1"/>
  <c r="U245" i="31"/>
  <c r="W245" i="31" a="1"/>
  <c r="W245" i="31"/>
  <c r="V245" i="31" a="1"/>
  <c r="V245" i="31"/>
  <c r="X245" i="31" a="1"/>
  <c r="X245" i="31"/>
  <c r="U244" i="31" a="1"/>
  <c r="U244" i="31"/>
  <c r="W244" i="31" a="1"/>
  <c r="W244" i="31"/>
  <c r="V244" i="31" a="1"/>
  <c r="V244" i="31"/>
  <c r="X244" i="31" a="1"/>
  <c r="X244" i="31"/>
  <c r="U243" i="31" a="1"/>
  <c r="U243" i="31"/>
  <c r="W243" i="31" a="1"/>
  <c r="W243" i="31"/>
  <c r="V243" i="31" a="1"/>
  <c r="V243" i="31"/>
  <c r="X243" i="31" a="1"/>
  <c r="X243" i="31"/>
  <c r="U242" i="31" a="1"/>
  <c r="U242" i="31"/>
  <c r="W242" i="31" a="1"/>
  <c r="W242" i="31"/>
  <c r="V242" i="31" a="1"/>
  <c r="V242" i="31"/>
  <c r="X242" i="31" a="1"/>
  <c r="X242" i="31"/>
  <c r="U241" i="31" a="1"/>
  <c r="U241" i="31"/>
  <c r="W241" i="31" a="1"/>
  <c r="W241" i="31"/>
  <c r="V241" i="31" a="1"/>
  <c r="V241" i="31"/>
  <c r="X241" i="31" a="1"/>
  <c r="X241" i="31"/>
  <c r="U240" i="31" a="1"/>
  <c r="U240" i="31"/>
  <c r="W240" i="31" a="1"/>
  <c r="W240" i="31"/>
  <c r="V240" i="31" a="1"/>
  <c r="V240" i="31"/>
  <c r="X240" i="31" a="1"/>
  <c r="X240" i="31"/>
  <c r="U239" i="31" a="1"/>
  <c r="U239" i="31"/>
  <c r="W239" i="31" a="1"/>
  <c r="W239" i="31"/>
  <c r="V239" i="31" a="1"/>
  <c r="V239" i="31"/>
  <c r="X239" i="31" a="1"/>
  <c r="X239" i="31"/>
  <c r="U238" i="31" a="1"/>
  <c r="U238" i="31"/>
  <c r="W238" i="31" a="1"/>
  <c r="W238" i="31"/>
  <c r="V238" i="31" a="1"/>
  <c r="V238" i="31"/>
  <c r="X238" i="31" a="1"/>
  <c r="X238" i="31"/>
  <c r="U237" i="31" a="1"/>
  <c r="U237" i="31"/>
  <c r="W237" i="31" a="1"/>
  <c r="W237" i="31"/>
  <c r="V237" i="31" a="1"/>
  <c r="V237" i="31"/>
  <c r="X237" i="31" a="1"/>
  <c r="X237" i="31"/>
  <c r="U236" i="31" a="1"/>
  <c r="U236" i="31"/>
  <c r="W236" i="31" a="1"/>
  <c r="W236" i="31"/>
  <c r="V236" i="31" a="1"/>
  <c r="V236" i="31"/>
  <c r="X236" i="31" a="1"/>
  <c r="X236" i="31"/>
  <c r="U235" i="31" a="1"/>
  <c r="U235" i="31"/>
  <c r="W235" i="31" a="1"/>
  <c r="W235" i="31"/>
  <c r="V235" i="31" a="1"/>
  <c r="V235" i="31"/>
  <c r="X235" i="31" a="1"/>
  <c r="X235" i="31"/>
  <c r="U234" i="31" a="1"/>
  <c r="U234" i="31"/>
  <c r="W234" i="31" a="1"/>
  <c r="W234" i="31"/>
  <c r="V234" i="31" a="1"/>
  <c r="V234" i="31"/>
  <c r="X234" i="31" a="1"/>
  <c r="X234" i="31"/>
  <c r="U233" i="31" a="1"/>
  <c r="U233" i="31"/>
  <c r="W233" i="31" a="1"/>
  <c r="W233" i="31"/>
  <c r="V233" i="31" a="1"/>
  <c r="V233" i="31"/>
  <c r="X233" i="31" a="1"/>
  <c r="X233" i="31"/>
  <c r="U232" i="31" a="1"/>
  <c r="U232" i="31"/>
  <c r="W232" i="31" a="1"/>
  <c r="W232" i="31"/>
  <c r="V232" i="31" a="1"/>
  <c r="V232" i="31"/>
  <c r="X232" i="31" a="1"/>
  <c r="X232" i="31"/>
  <c r="U231" i="31" a="1"/>
  <c r="U231" i="31"/>
  <c r="W231" i="31" a="1"/>
  <c r="W231" i="31"/>
  <c r="V231" i="31" a="1"/>
  <c r="V231" i="31"/>
  <c r="X231" i="31" a="1"/>
  <c r="X231" i="31"/>
  <c r="U230" i="31" a="1"/>
  <c r="U230" i="31"/>
  <c r="W230" i="31" a="1"/>
  <c r="W230" i="31"/>
  <c r="V230" i="31" a="1"/>
  <c r="V230" i="31"/>
  <c r="X230" i="31" a="1"/>
  <c r="X230" i="31"/>
  <c r="U229" i="31" a="1"/>
  <c r="U229" i="31"/>
  <c r="W229" i="31" a="1"/>
  <c r="W229" i="31"/>
  <c r="V229" i="31" a="1"/>
  <c r="V229" i="31"/>
  <c r="X229" i="31" a="1"/>
  <c r="X229" i="31"/>
  <c r="U228" i="31" a="1"/>
  <c r="U228" i="31"/>
  <c r="W228" i="31" a="1"/>
  <c r="W228" i="31"/>
  <c r="V228" i="31" a="1"/>
  <c r="V228" i="31"/>
  <c r="X228" i="31" a="1"/>
  <c r="X228" i="31"/>
  <c r="U227" i="31" a="1"/>
  <c r="U227" i="31"/>
  <c r="W227" i="31" a="1"/>
  <c r="W227" i="31"/>
  <c r="V227" i="31" a="1"/>
  <c r="V227" i="31"/>
  <c r="X227" i="31" a="1"/>
  <c r="X227" i="31"/>
  <c r="U226" i="31" a="1"/>
  <c r="U226" i="31"/>
  <c r="W226" i="31" a="1"/>
  <c r="W226" i="31"/>
  <c r="V226" i="31" a="1"/>
  <c r="V226" i="31"/>
  <c r="X226" i="31" a="1"/>
  <c r="X226" i="31"/>
  <c r="U225" i="31" a="1"/>
  <c r="U225" i="31"/>
  <c r="W225" i="31" a="1"/>
  <c r="W225" i="31"/>
  <c r="V225" i="31" a="1"/>
  <c r="V225" i="31"/>
  <c r="X225" i="31" a="1"/>
  <c r="X225" i="31"/>
  <c r="U224" i="31" a="1"/>
  <c r="U224" i="31"/>
  <c r="W224" i="31" a="1"/>
  <c r="W224" i="31"/>
  <c r="V224" i="31" a="1"/>
  <c r="V224" i="31"/>
  <c r="X224" i="31" a="1"/>
  <c r="X224" i="31"/>
  <c r="U223" i="31" a="1"/>
  <c r="U223" i="31"/>
  <c r="W223" i="31" a="1"/>
  <c r="W223" i="31"/>
  <c r="V223" i="31" a="1"/>
  <c r="V223" i="31"/>
  <c r="X223" i="31" a="1"/>
  <c r="X223" i="31"/>
  <c r="U222" i="31" a="1"/>
  <c r="U222" i="31"/>
  <c r="W222" i="31" a="1"/>
  <c r="W222" i="31"/>
  <c r="V222" i="31" a="1"/>
  <c r="V222" i="31"/>
  <c r="X222" i="31" a="1"/>
  <c r="X222" i="31"/>
  <c r="U221" i="31" a="1"/>
  <c r="U221" i="31"/>
  <c r="W221" i="31" a="1"/>
  <c r="W221" i="31"/>
  <c r="V221" i="31" a="1"/>
  <c r="V221" i="31"/>
  <c r="X221" i="31" a="1"/>
  <c r="X221" i="31"/>
  <c r="U220" i="31" a="1"/>
  <c r="U220" i="31"/>
  <c r="W220" i="31" a="1"/>
  <c r="W220" i="31"/>
  <c r="V220" i="31" a="1"/>
  <c r="V220" i="31"/>
  <c r="X220" i="31" a="1"/>
  <c r="X220" i="31"/>
  <c r="U219" i="31" a="1"/>
  <c r="U219" i="31"/>
  <c r="W219" i="31" a="1"/>
  <c r="W219" i="31"/>
  <c r="V219" i="31" a="1"/>
  <c r="V219" i="31"/>
  <c r="X219" i="31" a="1"/>
  <c r="X219" i="31"/>
  <c r="U218" i="31" a="1"/>
  <c r="U218" i="31"/>
  <c r="W218" i="31" a="1"/>
  <c r="W218" i="31"/>
  <c r="V218" i="31" a="1"/>
  <c r="V218" i="31"/>
  <c r="X218" i="31" a="1"/>
  <c r="X218" i="31"/>
  <c r="U217" i="31" a="1"/>
  <c r="U217" i="31"/>
  <c r="W217" i="31" a="1"/>
  <c r="W217" i="31"/>
  <c r="V217" i="31" a="1"/>
  <c r="V217" i="31"/>
  <c r="X217" i="31" a="1"/>
  <c r="X217" i="31"/>
  <c r="U216" i="31" a="1"/>
  <c r="U216" i="31"/>
  <c r="W216" i="31" a="1"/>
  <c r="W216" i="31"/>
  <c r="V216" i="31" a="1"/>
  <c r="V216" i="31"/>
  <c r="X216" i="31" a="1"/>
  <c r="X216" i="31"/>
  <c r="U215" i="31" a="1"/>
  <c r="U215" i="31"/>
  <c r="W215" i="31" a="1"/>
  <c r="W215" i="31"/>
  <c r="V215" i="31" a="1"/>
  <c r="V215" i="31"/>
  <c r="X215" i="31" a="1"/>
  <c r="X215" i="31"/>
  <c r="U214" i="31" a="1"/>
  <c r="U214" i="31"/>
  <c r="W214" i="31" a="1"/>
  <c r="W214" i="31"/>
  <c r="V214" i="31" a="1"/>
  <c r="V214" i="31"/>
  <c r="X214" i="31" a="1"/>
  <c r="X214" i="31"/>
  <c r="U213" i="31" a="1"/>
  <c r="U213" i="31"/>
  <c r="W213" i="31" a="1"/>
  <c r="W213" i="31"/>
  <c r="V213" i="31" a="1"/>
  <c r="V213" i="31"/>
  <c r="X213" i="31" a="1"/>
  <c r="X213" i="31"/>
  <c r="U212" i="31" a="1"/>
  <c r="U212" i="31"/>
  <c r="W212" i="31" a="1"/>
  <c r="W212" i="31"/>
  <c r="V212" i="31" a="1"/>
  <c r="V212" i="31"/>
  <c r="X212" i="31" a="1"/>
  <c r="X212" i="31"/>
  <c r="U211" i="31" a="1"/>
  <c r="U211" i="31"/>
  <c r="W211" i="31" a="1"/>
  <c r="W211" i="31"/>
  <c r="V211" i="31" a="1"/>
  <c r="V211" i="31"/>
  <c r="X211" i="31" a="1"/>
  <c r="X211" i="31"/>
  <c r="U210" i="31" a="1"/>
  <c r="U210" i="31"/>
  <c r="W210" i="31" a="1"/>
  <c r="W210" i="31"/>
  <c r="V210" i="31" a="1"/>
  <c r="V210" i="31"/>
  <c r="X210" i="31" a="1"/>
  <c r="X210" i="31"/>
  <c r="U209" i="31" a="1"/>
  <c r="U209" i="31"/>
  <c r="W209" i="31" a="1"/>
  <c r="W209" i="31"/>
  <c r="V209" i="31" a="1"/>
  <c r="V209" i="31"/>
  <c r="X209" i="31" a="1"/>
  <c r="X209" i="31"/>
  <c r="U208" i="31" a="1"/>
  <c r="U208" i="31"/>
  <c r="W208" i="31" a="1"/>
  <c r="W208" i="31"/>
  <c r="V208" i="31" a="1"/>
  <c r="V208" i="31"/>
  <c r="X208" i="31" a="1"/>
  <c r="X208" i="31"/>
  <c r="U207" i="31" a="1"/>
  <c r="U207" i="31"/>
  <c r="W207" i="31" a="1"/>
  <c r="W207" i="31"/>
  <c r="V207" i="31" a="1"/>
  <c r="V207" i="31"/>
  <c r="X207" i="31" a="1"/>
  <c r="X207" i="31"/>
  <c r="U206" i="31" a="1"/>
  <c r="U206" i="31"/>
  <c r="W206" i="31" a="1"/>
  <c r="W206" i="31"/>
  <c r="V206" i="31" a="1"/>
  <c r="V206" i="31"/>
  <c r="X206" i="31" a="1"/>
  <c r="X206" i="31"/>
  <c r="U205" i="31" a="1"/>
  <c r="U205" i="31"/>
  <c r="W205" i="31" a="1"/>
  <c r="W205" i="31"/>
  <c r="V205" i="31" a="1"/>
  <c r="V205" i="31"/>
  <c r="X205" i="31" a="1"/>
  <c r="X205" i="31"/>
  <c r="U204" i="31" a="1"/>
  <c r="U204" i="31"/>
  <c r="W204" i="31" a="1"/>
  <c r="W204" i="31"/>
  <c r="V204" i="31" a="1"/>
  <c r="V204" i="31"/>
  <c r="X204" i="31" a="1"/>
  <c r="X204" i="31"/>
  <c r="U203" i="31" a="1"/>
  <c r="U203" i="31"/>
  <c r="W203" i="31" a="1"/>
  <c r="W203" i="31"/>
  <c r="V203" i="31" a="1"/>
  <c r="V203" i="31"/>
  <c r="X203" i="31" a="1"/>
  <c r="X203" i="31"/>
  <c r="U202" i="31" a="1"/>
  <c r="U202" i="31"/>
  <c r="W202" i="31" a="1"/>
  <c r="W202" i="31"/>
  <c r="V202" i="31" a="1"/>
  <c r="V202" i="31"/>
  <c r="X202" i="31" a="1"/>
  <c r="X202" i="31"/>
  <c r="U201" i="31" a="1"/>
  <c r="U201" i="31"/>
  <c r="W201" i="31" a="1"/>
  <c r="W201" i="31"/>
  <c r="V201" i="31" a="1"/>
  <c r="V201" i="31"/>
  <c r="X201" i="31" a="1"/>
  <c r="X201" i="31"/>
  <c r="U200" i="31" a="1"/>
  <c r="U200" i="31"/>
  <c r="W200" i="31" a="1"/>
  <c r="W200" i="31"/>
  <c r="V200" i="31" a="1"/>
  <c r="V200" i="31"/>
  <c r="X200" i="31" a="1"/>
  <c r="X200" i="31"/>
  <c r="U199" i="31" a="1"/>
  <c r="U199" i="31"/>
  <c r="W199" i="31" a="1"/>
  <c r="W199" i="31"/>
  <c r="V199" i="31" a="1"/>
  <c r="V199" i="31"/>
  <c r="X199" i="31" a="1"/>
  <c r="X199" i="31"/>
  <c r="U198" i="31" a="1"/>
  <c r="U198" i="31"/>
  <c r="W198" i="31" a="1"/>
  <c r="W198" i="31"/>
  <c r="V198" i="31" a="1"/>
  <c r="V198" i="31"/>
  <c r="X198" i="31" a="1"/>
  <c r="X198" i="31"/>
  <c r="U197" i="31" a="1"/>
  <c r="U197" i="31"/>
  <c r="W197" i="31" a="1"/>
  <c r="W197" i="31"/>
  <c r="V197" i="31" a="1"/>
  <c r="V197" i="31"/>
  <c r="X197" i="31" a="1"/>
  <c r="X197" i="31"/>
  <c r="U196" i="31" a="1"/>
  <c r="U196" i="31"/>
  <c r="W196" i="31" a="1"/>
  <c r="W196" i="31"/>
  <c r="V196" i="31" a="1"/>
  <c r="V196" i="31"/>
  <c r="X196" i="31" a="1"/>
  <c r="X196" i="31"/>
  <c r="U195" i="31" a="1"/>
  <c r="U195" i="31"/>
  <c r="W195" i="31" a="1"/>
  <c r="W195" i="31"/>
  <c r="V195" i="31" a="1"/>
  <c r="V195" i="31"/>
  <c r="X195" i="31" a="1"/>
  <c r="X195" i="31"/>
  <c r="U194" i="31" a="1"/>
  <c r="U194" i="31"/>
  <c r="W194" i="31" a="1"/>
  <c r="W194" i="31"/>
  <c r="V194" i="31" a="1"/>
  <c r="V194" i="31"/>
  <c r="X194" i="31" a="1"/>
  <c r="X194" i="31"/>
  <c r="U193" i="31" a="1"/>
  <c r="U193" i="31"/>
  <c r="W193" i="31" a="1"/>
  <c r="W193" i="31"/>
  <c r="V193" i="31" a="1"/>
  <c r="V193" i="31"/>
  <c r="X193" i="31" a="1"/>
  <c r="X193" i="31"/>
  <c r="U192" i="31" a="1"/>
  <c r="U192" i="31"/>
  <c r="W192" i="31" a="1"/>
  <c r="W192" i="31"/>
  <c r="V192" i="31" a="1"/>
  <c r="V192" i="31"/>
  <c r="X192" i="31" a="1"/>
  <c r="X192" i="31"/>
  <c r="U191" i="31" a="1"/>
  <c r="U191" i="31"/>
  <c r="W191" i="31" a="1"/>
  <c r="W191" i="31"/>
  <c r="V191" i="31" a="1"/>
  <c r="V191" i="31"/>
  <c r="X191" i="31" a="1"/>
  <c r="X191" i="31"/>
  <c r="U190" i="31" a="1"/>
  <c r="U190" i="31"/>
  <c r="W190" i="31" a="1"/>
  <c r="W190" i="31"/>
  <c r="V190" i="31" a="1"/>
  <c r="V190" i="31"/>
  <c r="X190" i="31" a="1"/>
  <c r="X190" i="31"/>
  <c r="U189" i="31" a="1"/>
  <c r="U189" i="31"/>
  <c r="W189" i="31" a="1"/>
  <c r="W189" i="31"/>
  <c r="V189" i="31" a="1"/>
  <c r="V189" i="31"/>
  <c r="X189" i="31" a="1"/>
  <c r="X189" i="31"/>
  <c r="U188" i="31" a="1"/>
  <c r="U188" i="31"/>
  <c r="W188" i="31" a="1"/>
  <c r="W188" i="31"/>
  <c r="V188" i="31" a="1"/>
  <c r="V188" i="31"/>
  <c r="X188" i="31" a="1"/>
  <c r="X188" i="31"/>
  <c r="U187" i="31" a="1"/>
  <c r="U187" i="31"/>
  <c r="W187" i="31" a="1"/>
  <c r="W187" i="31"/>
  <c r="V187" i="31" a="1"/>
  <c r="V187" i="31"/>
  <c r="X187" i="31" a="1"/>
  <c r="X187" i="31"/>
  <c r="U186" i="31" a="1"/>
  <c r="U186" i="31"/>
  <c r="W186" i="31" a="1"/>
  <c r="W186" i="31"/>
  <c r="V186" i="31" a="1"/>
  <c r="V186" i="31"/>
  <c r="X186" i="31" a="1"/>
  <c r="X186" i="31"/>
  <c r="U185" i="31" a="1"/>
  <c r="U185" i="31"/>
  <c r="W185" i="31" a="1"/>
  <c r="W185" i="31"/>
  <c r="V185" i="31" a="1"/>
  <c r="V185" i="31"/>
  <c r="X185" i="31" a="1"/>
  <c r="X185" i="31"/>
  <c r="U184" i="31" a="1"/>
  <c r="U184" i="31"/>
  <c r="W184" i="31" a="1"/>
  <c r="W184" i="31"/>
  <c r="V184" i="31" a="1"/>
  <c r="V184" i="31"/>
  <c r="X184" i="31" a="1"/>
  <c r="X184" i="31"/>
  <c r="U183" i="31" a="1"/>
  <c r="U183" i="31"/>
  <c r="W183" i="31" a="1"/>
  <c r="W183" i="31"/>
  <c r="V183" i="31" a="1"/>
  <c r="V183" i="31"/>
  <c r="X183" i="31" a="1"/>
  <c r="X183" i="31"/>
  <c r="U182" i="31" a="1"/>
  <c r="U182" i="31"/>
  <c r="W182" i="31" a="1"/>
  <c r="W182" i="31"/>
  <c r="V182" i="31" a="1"/>
  <c r="V182" i="31"/>
  <c r="X182" i="31" a="1"/>
  <c r="X182" i="31"/>
  <c r="U181" i="31" a="1"/>
  <c r="U181" i="31"/>
  <c r="W181" i="31" a="1"/>
  <c r="W181" i="31"/>
  <c r="V181" i="31" a="1"/>
  <c r="V181" i="31"/>
  <c r="X181" i="31" a="1"/>
  <c r="X181" i="31"/>
  <c r="U180" i="31" a="1"/>
  <c r="U180" i="31"/>
  <c r="W180" i="31" a="1"/>
  <c r="W180" i="31"/>
  <c r="V180" i="31" a="1"/>
  <c r="V180" i="31"/>
  <c r="X180" i="31" a="1"/>
  <c r="X180" i="31"/>
  <c r="U179" i="31" a="1"/>
  <c r="U179" i="31"/>
  <c r="W179" i="31" a="1"/>
  <c r="W179" i="31"/>
  <c r="V179" i="31" a="1"/>
  <c r="V179" i="31"/>
  <c r="X179" i="31" a="1"/>
  <c r="X179" i="31"/>
  <c r="U178" i="31" a="1"/>
  <c r="U178" i="31"/>
  <c r="W178" i="31" a="1"/>
  <c r="W178" i="31"/>
  <c r="V178" i="31" a="1"/>
  <c r="V178" i="31"/>
  <c r="X178" i="31" a="1"/>
  <c r="X178" i="31"/>
  <c r="U177" i="31" a="1"/>
  <c r="U177" i="31"/>
  <c r="W177" i="31" a="1"/>
  <c r="W177" i="31"/>
  <c r="V177" i="31" a="1"/>
  <c r="V177" i="31"/>
  <c r="X177" i="31" a="1"/>
  <c r="X177" i="31"/>
  <c r="U176" i="31" a="1"/>
  <c r="U176" i="31"/>
  <c r="W176" i="31" a="1"/>
  <c r="W176" i="31"/>
  <c r="V176" i="31" a="1"/>
  <c r="V176" i="31"/>
  <c r="X176" i="31" a="1"/>
  <c r="X176" i="31"/>
  <c r="U175" i="31" a="1"/>
  <c r="U175" i="31"/>
  <c r="W175" i="31" a="1"/>
  <c r="W175" i="31"/>
  <c r="V175" i="31" a="1"/>
  <c r="V175" i="31"/>
  <c r="X175" i="31" a="1"/>
  <c r="X175" i="31"/>
  <c r="U174" i="31" a="1"/>
  <c r="U174" i="31"/>
  <c r="W174" i="31" a="1"/>
  <c r="W174" i="31"/>
  <c r="V174" i="31" a="1"/>
  <c r="V174" i="31"/>
  <c r="X174" i="31" a="1"/>
  <c r="X174" i="31"/>
  <c r="U173" i="31" a="1"/>
  <c r="U173" i="31"/>
  <c r="W173" i="31" a="1"/>
  <c r="W173" i="31"/>
  <c r="V173" i="31" a="1"/>
  <c r="V173" i="31"/>
  <c r="X173" i="31" a="1"/>
  <c r="X173" i="31"/>
  <c r="U172" i="31" a="1"/>
  <c r="U172" i="31"/>
  <c r="W172" i="31" a="1"/>
  <c r="W172" i="31"/>
  <c r="V172" i="31" a="1"/>
  <c r="V172" i="31"/>
  <c r="X172" i="31" a="1"/>
  <c r="X172" i="31"/>
  <c r="U171" i="31" a="1"/>
  <c r="U171" i="31"/>
  <c r="W171" i="31" a="1"/>
  <c r="W171" i="31"/>
  <c r="V171" i="31" a="1"/>
  <c r="V171" i="31"/>
  <c r="X171" i="31" a="1"/>
  <c r="X171" i="31"/>
  <c r="U170" i="31" a="1"/>
  <c r="U170" i="31"/>
  <c r="W170" i="31" a="1"/>
  <c r="W170" i="31"/>
  <c r="V170" i="31" a="1"/>
  <c r="V170" i="31"/>
  <c r="X170" i="31" a="1"/>
  <c r="X170" i="31"/>
  <c r="U169" i="31" a="1"/>
  <c r="U169" i="31"/>
  <c r="W169" i="31" a="1"/>
  <c r="W169" i="31"/>
  <c r="V169" i="31" a="1"/>
  <c r="V169" i="31"/>
  <c r="X169" i="31" a="1"/>
  <c r="X169" i="31"/>
  <c r="U168" i="31" a="1"/>
  <c r="U168" i="31"/>
  <c r="W168" i="31" a="1"/>
  <c r="W168" i="31"/>
  <c r="V168" i="31" a="1"/>
  <c r="V168" i="31"/>
  <c r="X168" i="31" a="1"/>
  <c r="X168" i="31"/>
  <c r="U167" i="31" a="1"/>
  <c r="U167" i="31"/>
  <c r="W167" i="31" a="1"/>
  <c r="W167" i="31"/>
  <c r="V167" i="31" a="1"/>
  <c r="V167" i="31"/>
  <c r="X167" i="31" a="1"/>
  <c r="X167" i="31"/>
  <c r="U166" i="31" a="1"/>
  <c r="U166" i="31"/>
  <c r="W166" i="31" a="1"/>
  <c r="W166" i="31"/>
  <c r="V166" i="31" a="1"/>
  <c r="V166" i="31"/>
  <c r="X166" i="31" a="1"/>
  <c r="X166" i="31"/>
  <c r="U165" i="31" a="1"/>
  <c r="U165" i="31"/>
  <c r="W165" i="31" a="1"/>
  <c r="W165" i="31"/>
  <c r="V165" i="31" a="1"/>
  <c r="V165" i="31"/>
  <c r="X165" i="31" a="1"/>
  <c r="X165" i="31"/>
  <c r="U164" i="31" a="1"/>
  <c r="U164" i="31"/>
  <c r="W164" i="31" a="1"/>
  <c r="W164" i="31"/>
  <c r="V164" i="31" a="1"/>
  <c r="V164" i="31"/>
  <c r="X164" i="31" a="1"/>
  <c r="X164" i="31"/>
  <c r="U163" i="31" a="1"/>
  <c r="U163" i="31"/>
  <c r="W163" i="31" a="1"/>
  <c r="W163" i="31"/>
  <c r="V163" i="31" a="1"/>
  <c r="V163" i="31"/>
  <c r="X163" i="31" a="1"/>
  <c r="X163" i="31"/>
  <c r="U162" i="31" a="1"/>
  <c r="U162" i="31"/>
  <c r="W162" i="31" a="1"/>
  <c r="W162" i="31"/>
  <c r="V162" i="31" a="1"/>
  <c r="V162" i="31"/>
  <c r="X162" i="31" a="1"/>
  <c r="X162" i="31"/>
  <c r="U161" i="31" a="1"/>
  <c r="U161" i="31"/>
  <c r="W161" i="31" a="1"/>
  <c r="W161" i="31"/>
  <c r="V161" i="31" a="1"/>
  <c r="V161" i="31"/>
  <c r="X161" i="31" a="1"/>
  <c r="X161" i="31"/>
  <c r="U160" i="31" a="1"/>
  <c r="U160" i="31"/>
  <c r="W160" i="31" a="1"/>
  <c r="W160" i="31"/>
  <c r="V160" i="31" a="1"/>
  <c r="V160" i="31"/>
  <c r="X160" i="31" a="1"/>
  <c r="X160" i="31"/>
  <c r="U159" i="31" a="1"/>
  <c r="U159" i="31"/>
  <c r="W159" i="31" a="1"/>
  <c r="W159" i="31"/>
  <c r="V159" i="31" a="1"/>
  <c r="V159" i="31"/>
  <c r="X159" i="31" a="1"/>
  <c r="X159" i="31"/>
  <c r="U158" i="31" a="1"/>
  <c r="U158" i="31"/>
  <c r="W158" i="31" a="1"/>
  <c r="W158" i="31"/>
  <c r="V158" i="31" a="1"/>
  <c r="V158" i="31"/>
  <c r="X158" i="31" a="1"/>
  <c r="X158" i="31"/>
  <c r="U157" i="31" a="1"/>
  <c r="U157" i="31"/>
  <c r="W157" i="31" a="1"/>
  <c r="W157" i="31"/>
  <c r="V157" i="31" a="1"/>
  <c r="V157" i="31"/>
  <c r="X157" i="31" a="1"/>
  <c r="X157" i="31"/>
  <c r="U156" i="31" a="1"/>
  <c r="U156" i="31"/>
  <c r="W156" i="31" a="1"/>
  <c r="W156" i="31"/>
  <c r="V156" i="31" a="1"/>
  <c r="V156" i="31"/>
  <c r="X156" i="31" a="1"/>
  <c r="X156" i="31"/>
  <c r="U155" i="31" a="1"/>
  <c r="U155" i="31"/>
  <c r="W155" i="31" a="1"/>
  <c r="W155" i="31"/>
  <c r="V155" i="31" a="1"/>
  <c r="V155" i="31"/>
  <c r="X155" i="31" a="1"/>
  <c r="X155" i="31"/>
  <c r="U154" i="31" a="1"/>
  <c r="U154" i="31"/>
  <c r="W154" i="31" a="1"/>
  <c r="W154" i="31"/>
  <c r="V154" i="31" a="1"/>
  <c r="V154" i="31"/>
  <c r="X154" i="31" a="1"/>
  <c r="X154" i="31"/>
  <c r="U153" i="31" a="1"/>
  <c r="U153" i="31"/>
  <c r="W153" i="31" a="1"/>
  <c r="W153" i="31"/>
  <c r="V153" i="31" a="1"/>
  <c r="V153" i="31"/>
  <c r="X153" i="31" a="1"/>
  <c r="X153" i="31"/>
  <c r="U152" i="31" a="1"/>
  <c r="U152" i="31"/>
  <c r="W152" i="31" a="1"/>
  <c r="W152" i="31"/>
  <c r="V152" i="31" a="1"/>
  <c r="V152" i="31"/>
  <c r="X152" i="31" a="1"/>
  <c r="X152" i="31"/>
  <c r="U151" i="31" a="1"/>
  <c r="U151" i="31"/>
  <c r="W151" i="31" a="1"/>
  <c r="W151" i="31"/>
  <c r="V151" i="31" a="1"/>
  <c r="V151" i="31"/>
  <c r="X151" i="31" a="1"/>
  <c r="X151" i="31"/>
  <c r="U150" i="31" a="1"/>
  <c r="U150" i="31"/>
  <c r="W150" i="31" a="1"/>
  <c r="W150" i="31"/>
  <c r="V150" i="31" a="1"/>
  <c r="V150" i="31"/>
  <c r="X150" i="31" a="1"/>
  <c r="X150" i="31"/>
  <c r="U149" i="31" a="1"/>
  <c r="U149" i="31"/>
  <c r="W149" i="31" a="1"/>
  <c r="W149" i="31"/>
  <c r="V149" i="31" a="1"/>
  <c r="V149" i="31"/>
  <c r="X149" i="31" a="1"/>
  <c r="X149" i="31"/>
  <c r="U148" i="31" a="1"/>
  <c r="U148" i="31"/>
  <c r="W148" i="31" a="1"/>
  <c r="W148" i="31"/>
  <c r="V148" i="31" a="1"/>
  <c r="V148" i="31"/>
  <c r="X148" i="31" a="1"/>
  <c r="X148" i="31"/>
  <c r="U147" i="31" a="1"/>
  <c r="U147" i="31"/>
  <c r="W147" i="31" a="1"/>
  <c r="W147" i="31"/>
  <c r="V147" i="31" a="1"/>
  <c r="V147" i="31"/>
  <c r="X147" i="31" a="1"/>
  <c r="X147" i="31"/>
  <c r="U146" i="31" a="1"/>
  <c r="U146" i="31"/>
  <c r="W146" i="31" a="1"/>
  <c r="W146" i="31"/>
  <c r="V146" i="31" a="1"/>
  <c r="V146" i="31"/>
  <c r="X146" i="31" a="1"/>
  <c r="X146" i="31"/>
  <c r="U145" i="31" a="1"/>
  <c r="U145" i="31"/>
  <c r="W145" i="31" a="1"/>
  <c r="W145" i="31"/>
  <c r="V145" i="31" a="1"/>
  <c r="V145" i="31"/>
  <c r="X145" i="31" a="1"/>
  <c r="X145" i="31"/>
  <c r="U144" i="31" a="1"/>
  <c r="U144" i="31"/>
  <c r="W144" i="31" a="1"/>
  <c r="W144" i="31"/>
  <c r="V144" i="31" a="1"/>
  <c r="V144" i="31"/>
  <c r="X144" i="31" a="1"/>
  <c r="X144" i="31"/>
  <c r="U143" i="31" a="1"/>
  <c r="U143" i="31"/>
  <c r="W143" i="31" a="1"/>
  <c r="W143" i="31"/>
  <c r="V143" i="31" a="1"/>
  <c r="V143" i="31"/>
  <c r="X143" i="31" a="1"/>
  <c r="X143" i="31"/>
  <c r="U142" i="31" a="1"/>
  <c r="U142" i="31"/>
  <c r="W142" i="31" a="1"/>
  <c r="W142" i="31"/>
  <c r="V142" i="31" a="1"/>
  <c r="V142" i="31"/>
  <c r="X142" i="31" a="1"/>
  <c r="X142" i="31"/>
  <c r="U141" i="31" a="1"/>
  <c r="U141" i="31"/>
  <c r="W141" i="31" a="1"/>
  <c r="W141" i="31"/>
  <c r="V141" i="31" a="1"/>
  <c r="V141" i="31"/>
  <c r="X141" i="31" a="1"/>
  <c r="X141" i="31"/>
  <c r="U140" i="31" a="1"/>
  <c r="U140" i="31"/>
  <c r="W140" i="31" a="1"/>
  <c r="W140" i="31"/>
  <c r="V140" i="31" a="1"/>
  <c r="V140" i="31"/>
  <c r="X140" i="31" a="1"/>
  <c r="X140" i="31"/>
  <c r="U139" i="31" a="1"/>
  <c r="U139" i="31"/>
  <c r="W139" i="31" a="1"/>
  <c r="W139" i="31"/>
  <c r="V139" i="31" a="1"/>
  <c r="V139" i="31"/>
  <c r="X139" i="31" a="1"/>
  <c r="X139" i="31"/>
  <c r="U138" i="31" a="1"/>
  <c r="U138" i="31"/>
  <c r="W138" i="31" a="1"/>
  <c r="W138" i="31"/>
  <c r="V138" i="31" a="1"/>
  <c r="V138" i="31"/>
  <c r="X138" i="31" a="1"/>
  <c r="X138" i="31"/>
  <c r="U137" i="31" a="1"/>
  <c r="U137" i="31"/>
  <c r="W137" i="31" a="1"/>
  <c r="W137" i="31"/>
  <c r="V137" i="31" a="1"/>
  <c r="V137" i="31"/>
  <c r="X137" i="31" a="1"/>
  <c r="X137" i="31"/>
  <c r="U136" i="31" a="1"/>
  <c r="U136" i="31"/>
  <c r="W136" i="31" a="1"/>
  <c r="W136" i="31"/>
  <c r="V136" i="31" a="1"/>
  <c r="V136" i="31"/>
  <c r="X136" i="31" a="1"/>
  <c r="X136" i="31"/>
  <c r="U135" i="31" a="1"/>
  <c r="U135" i="31"/>
  <c r="W135" i="31" a="1"/>
  <c r="W135" i="31"/>
  <c r="V135" i="31" a="1"/>
  <c r="V135" i="31"/>
  <c r="X135" i="31" a="1"/>
  <c r="X135" i="31"/>
  <c r="U134" i="31" a="1"/>
  <c r="U134" i="31"/>
  <c r="W134" i="31" a="1"/>
  <c r="W134" i="31"/>
  <c r="V134" i="31" a="1"/>
  <c r="V134" i="31"/>
  <c r="X134" i="31" a="1"/>
  <c r="X134" i="31"/>
  <c r="U133" i="31" a="1"/>
  <c r="U133" i="31"/>
  <c r="W133" i="31" a="1"/>
  <c r="W133" i="31"/>
  <c r="V133" i="31" a="1"/>
  <c r="V133" i="31"/>
  <c r="X133" i="31" a="1"/>
  <c r="X133" i="31"/>
  <c r="U132" i="31" a="1"/>
  <c r="U132" i="31"/>
  <c r="W132" i="31" a="1"/>
  <c r="W132" i="31"/>
  <c r="V132" i="31" a="1"/>
  <c r="V132" i="31"/>
  <c r="X132" i="31" a="1"/>
  <c r="X132" i="31"/>
  <c r="U131" i="31" a="1"/>
  <c r="U131" i="31"/>
  <c r="W131" i="31" a="1"/>
  <c r="W131" i="31"/>
  <c r="V131" i="31" a="1"/>
  <c r="V131" i="31"/>
  <c r="X131" i="31" a="1"/>
  <c r="X131" i="31"/>
  <c r="U130" i="31" a="1"/>
  <c r="U130" i="31"/>
  <c r="W130" i="31" a="1"/>
  <c r="W130" i="31"/>
  <c r="V130" i="31" a="1"/>
  <c r="V130" i="31"/>
  <c r="X130" i="31" a="1"/>
  <c r="X130" i="31"/>
  <c r="U129" i="31" a="1"/>
  <c r="U129" i="31"/>
  <c r="W129" i="31" a="1"/>
  <c r="W129" i="31"/>
  <c r="V129" i="31" a="1"/>
  <c r="V129" i="31"/>
  <c r="X129" i="31" a="1"/>
  <c r="X129" i="31"/>
  <c r="U128" i="31" a="1"/>
  <c r="U128" i="31"/>
  <c r="W128" i="31" a="1"/>
  <c r="W128" i="31"/>
  <c r="V128" i="31" a="1"/>
  <c r="V128" i="31"/>
  <c r="X128" i="31" a="1"/>
  <c r="X128" i="31"/>
  <c r="U127" i="31" a="1"/>
  <c r="U127" i="31"/>
  <c r="W127" i="31" a="1"/>
  <c r="W127" i="31"/>
  <c r="V127" i="31" a="1"/>
  <c r="V127" i="31"/>
  <c r="X127" i="31" a="1"/>
  <c r="X127" i="31"/>
  <c r="U126" i="31" a="1"/>
  <c r="U126" i="31"/>
  <c r="W126" i="31" a="1"/>
  <c r="W126" i="31"/>
  <c r="V126" i="31" a="1"/>
  <c r="V126" i="31"/>
  <c r="X126" i="31" a="1"/>
  <c r="X126" i="31"/>
  <c r="U125" i="31" a="1"/>
  <c r="U125" i="31"/>
  <c r="W125" i="31" a="1"/>
  <c r="W125" i="31"/>
  <c r="V125" i="31" a="1"/>
  <c r="V125" i="31"/>
  <c r="X125" i="31" a="1"/>
  <c r="X125" i="31"/>
  <c r="U124" i="31" a="1"/>
  <c r="U124" i="31"/>
  <c r="W124" i="31" a="1"/>
  <c r="W124" i="31"/>
  <c r="V124" i="31" a="1"/>
  <c r="V124" i="31"/>
  <c r="X124" i="31" a="1"/>
  <c r="X124" i="31"/>
  <c r="U123" i="31" a="1"/>
  <c r="U123" i="31"/>
  <c r="W123" i="31" a="1"/>
  <c r="W123" i="31"/>
  <c r="V123" i="31" a="1"/>
  <c r="V123" i="31"/>
  <c r="X123" i="31" a="1"/>
  <c r="X123" i="31"/>
  <c r="U122" i="31" a="1"/>
  <c r="U122" i="31"/>
  <c r="W122" i="31" a="1"/>
  <c r="W122" i="31"/>
  <c r="V122" i="31" a="1"/>
  <c r="V122" i="31"/>
  <c r="X122" i="31" a="1"/>
  <c r="X122" i="31"/>
  <c r="U121" i="31" a="1"/>
  <c r="U121" i="31"/>
  <c r="W121" i="31" a="1"/>
  <c r="W121" i="31"/>
  <c r="V121" i="31" a="1"/>
  <c r="V121" i="31"/>
  <c r="X121" i="31" a="1"/>
  <c r="X121" i="31"/>
  <c r="U120" i="31" a="1"/>
  <c r="U120" i="31"/>
  <c r="W120" i="31" a="1"/>
  <c r="W120" i="31"/>
  <c r="V120" i="31" a="1"/>
  <c r="V120" i="31"/>
  <c r="X120" i="31" a="1"/>
  <c r="X120" i="31"/>
  <c r="U119" i="31" a="1"/>
  <c r="U119" i="31"/>
  <c r="W119" i="31" a="1"/>
  <c r="W119" i="31"/>
  <c r="V119" i="31" a="1"/>
  <c r="V119" i="31"/>
  <c r="X119" i="31" a="1"/>
  <c r="X119" i="31"/>
  <c r="U118" i="31" a="1"/>
  <c r="U118" i="31"/>
  <c r="W118" i="31" a="1"/>
  <c r="W118" i="31"/>
  <c r="V118" i="31" a="1"/>
  <c r="V118" i="31"/>
  <c r="X118" i="31" a="1"/>
  <c r="X118" i="31"/>
  <c r="U117" i="31" a="1"/>
  <c r="U117" i="31"/>
  <c r="W117" i="31" a="1"/>
  <c r="W117" i="31"/>
  <c r="V117" i="31" a="1"/>
  <c r="V117" i="31"/>
  <c r="X117" i="31" a="1"/>
  <c r="X117" i="31"/>
  <c r="U116" i="31" a="1"/>
  <c r="U116" i="31"/>
  <c r="W116" i="31" a="1"/>
  <c r="W116" i="31"/>
  <c r="V116" i="31" a="1"/>
  <c r="V116" i="31"/>
  <c r="X116" i="31" a="1"/>
  <c r="X116" i="31"/>
  <c r="U115" i="31" a="1"/>
  <c r="U115" i="31"/>
  <c r="W115" i="31" a="1"/>
  <c r="W115" i="31"/>
  <c r="V115" i="31" a="1"/>
  <c r="V115" i="31"/>
  <c r="X115" i="31" a="1"/>
  <c r="X115" i="31"/>
  <c r="U114" i="31" a="1"/>
  <c r="U114" i="31"/>
  <c r="W114" i="31" a="1"/>
  <c r="W114" i="31"/>
  <c r="V114" i="31" a="1"/>
  <c r="V114" i="31"/>
  <c r="X114" i="31" a="1"/>
  <c r="X114" i="31"/>
  <c r="U113" i="31" a="1"/>
  <c r="U113" i="31"/>
  <c r="W113" i="31" a="1"/>
  <c r="W113" i="31"/>
  <c r="V113" i="31" a="1"/>
  <c r="V113" i="31"/>
  <c r="X113" i="31" a="1"/>
  <c r="X113" i="31"/>
  <c r="U112" i="31" a="1"/>
  <c r="U112" i="31"/>
  <c r="W112" i="31" a="1"/>
  <c r="W112" i="31"/>
  <c r="V112" i="31" a="1"/>
  <c r="V112" i="31"/>
  <c r="X112" i="31" a="1"/>
  <c r="X112" i="31"/>
  <c r="U111" i="31" a="1"/>
  <c r="U111" i="31"/>
  <c r="W111" i="31" a="1"/>
  <c r="W111" i="31"/>
  <c r="V111" i="31" a="1"/>
  <c r="V111" i="31"/>
  <c r="X111" i="31" a="1"/>
  <c r="X111" i="31"/>
  <c r="U110" i="31" a="1"/>
  <c r="U110" i="31"/>
  <c r="W110" i="31" a="1"/>
  <c r="W110" i="31"/>
  <c r="V110" i="31" a="1"/>
  <c r="V110" i="31"/>
  <c r="X110" i="31" a="1"/>
  <c r="X110" i="31"/>
  <c r="U109" i="31" a="1"/>
  <c r="U109" i="31"/>
  <c r="W109" i="31" a="1"/>
  <c r="W109" i="31"/>
  <c r="V109" i="31" a="1"/>
  <c r="V109" i="31"/>
  <c r="X109" i="31" a="1"/>
  <c r="X109" i="31"/>
  <c r="U108" i="31" a="1"/>
  <c r="U108" i="31"/>
  <c r="W108" i="31" a="1"/>
  <c r="W108" i="31"/>
  <c r="V108" i="31" a="1"/>
  <c r="V108" i="31"/>
  <c r="X108" i="31" a="1"/>
  <c r="X108" i="31"/>
  <c r="U107" i="31" a="1"/>
  <c r="U107" i="31"/>
  <c r="W107" i="31" a="1"/>
  <c r="W107" i="31"/>
  <c r="V107" i="31" a="1"/>
  <c r="V107" i="31"/>
  <c r="X107" i="31" a="1"/>
  <c r="X107" i="31"/>
  <c r="U106" i="31" a="1"/>
  <c r="U106" i="31"/>
  <c r="W106" i="31" a="1"/>
  <c r="W106" i="31"/>
  <c r="V106" i="31" a="1"/>
  <c r="V106" i="31"/>
  <c r="X106" i="31" a="1"/>
  <c r="X106" i="31"/>
  <c r="U105" i="31" a="1"/>
  <c r="U105" i="31"/>
  <c r="W105" i="31" a="1"/>
  <c r="W105" i="31"/>
  <c r="V105" i="31" a="1"/>
  <c r="V105" i="31"/>
  <c r="X105" i="31" a="1"/>
  <c r="X105" i="31"/>
  <c r="U104" i="31" a="1"/>
  <c r="U104" i="31"/>
  <c r="W104" i="31" a="1"/>
  <c r="W104" i="31"/>
  <c r="V104" i="31" a="1"/>
  <c r="V104" i="31"/>
  <c r="X104" i="31" a="1"/>
  <c r="X104" i="31"/>
  <c r="U103" i="31" a="1"/>
  <c r="U103" i="31"/>
  <c r="W103" i="31" a="1"/>
  <c r="W103" i="31"/>
  <c r="V103" i="31" a="1"/>
  <c r="V103" i="31"/>
  <c r="X103" i="31" a="1"/>
  <c r="X103" i="31"/>
  <c r="U102" i="31" a="1"/>
  <c r="U102" i="31"/>
  <c r="W102" i="31" a="1"/>
  <c r="W102" i="31"/>
  <c r="V102" i="31" a="1"/>
  <c r="V102" i="31"/>
  <c r="X102" i="31" a="1"/>
  <c r="X102" i="31"/>
  <c r="U101" i="31" a="1"/>
  <c r="U101" i="31"/>
  <c r="W101" i="31" a="1"/>
  <c r="W101" i="31"/>
  <c r="V101" i="31" a="1"/>
  <c r="V101" i="31"/>
  <c r="X101" i="31" a="1"/>
  <c r="X101" i="31"/>
  <c r="U100" i="31" a="1"/>
  <c r="U100" i="31"/>
  <c r="W100" i="31" a="1"/>
  <c r="W100" i="31"/>
  <c r="V100" i="31" a="1"/>
  <c r="V100" i="31"/>
  <c r="X100" i="31" a="1"/>
  <c r="X100" i="31"/>
  <c r="U99" i="31" a="1"/>
  <c r="U99" i="31"/>
  <c r="W99" i="31" a="1"/>
  <c r="W99" i="31"/>
  <c r="V99" i="31" a="1"/>
  <c r="V99" i="31"/>
  <c r="X99" i="31" a="1"/>
  <c r="X99" i="31"/>
  <c r="U98" i="31" a="1"/>
  <c r="U98" i="31"/>
  <c r="W98" i="31" a="1"/>
  <c r="W98" i="31"/>
  <c r="V98" i="31" a="1"/>
  <c r="V98" i="31"/>
  <c r="X98" i="31" a="1"/>
  <c r="X98" i="31"/>
  <c r="U97" i="31" a="1"/>
  <c r="U97" i="31"/>
  <c r="W97" i="31" a="1"/>
  <c r="W97" i="31"/>
  <c r="V97" i="31" a="1"/>
  <c r="V97" i="31"/>
  <c r="X97" i="31" a="1"/>
  <c r="X97" i="31"/>
  <c r="U96" i="31" a="1"/>
  <c r="U96" i="31"/>
  <c r="W96" i="31" a="1"/>
  <c r="W96" i="31"/>
  <c r="V96" i="31" a="1"/>
  <c r="V96" i="31"/>
  <c r="X96" i="31" a="1"/>
  <c r="X96" i="31"/>
  <c r="U95" i="31" a="1"/>
  <c r="U95" i="31"/>
  <c r="W95" i="31" a="1"/>
  <c r="W95" i="31"/>
  <c r="V95" i="31" a="1"/>
  <c r="V95" i="31"/>
  <c r="X95" i="31" a="1"/>
  <c r="X95" i="31"/>
  <c r="U94" i="31" a="1"/>
  <c r="U94" i="31"/>
  <c r="W94" i="31" a="1"/>
  <c r="W94" i="31"/>
  <c r="V94" i="31" a="1"/>
  <c r="V94" i="31"/>
  <c r="X94" i="31" a="1"/>
  <c r="X94" i="31"/>
  <c r="U93" i="31" a="1"/>
  <c r="U93" i="31"/>
  <c r="W93" i="31" a="1"/>
  <c r="W93" i="31"/>
  <c r="V93" i="31" a="1"/>
  <c r="V93" i="31"/>
  <c r="X93" i="31" a="1"/>
  <c r="X93" i="31"/>
  <c r="U92" i="31" a="1"/>
  <c r="U92" i="31"/>
  <c r="W92" i="31" a="1"/>
  <c r="W92" i="31"/>
  <c r="V92" i="31" a="1"/>
  <c r="V92" i="31"/>
  <c r="X92" i="31" a="1"/>
  <c r="X92" i="31"/>
  <c r="U91" i="31" a="1"/>
  <c r="U91" i="31"/>
  <c r="W91" i="31" a="1"/>
  <c r="W91" i="31"/>
  <c r="V91" i="31" a="1"/>
  <c r="V91" i="31"/>
  <c r="X91" i="31" a="1"/>
  <c r="X91" i="31"/>
  <c r="U90" i="31" a="1"/>
  <c r="U90" i="31"/>
  <c r="W90" i="31" a="1"/>
  <c r="W90" i="31"/>
  <c r="V90" i="31" a="1"/>
  <c r="V90" i="31"/>
  <c r="X90" i="31" a="1"/>
  <c r="X90" i="31"/>
  <c r="U89" i="31" a="1"/>
  <c r="U89" i="31"/>
  <c r="W89" i="31" a="1"/>
  <c r="W89" i="31"/>
  <c r="V89" i="31" a="1"/>
  <c r="V89" i="31"/>
  <c r="X89" i="31" a="1"/>
  <c r="X89" i="31"/>
  <c r="U88" i="31" a="1"/>
  <c r="U88" i="31"/>
  <c r="W88" i="31" a="1"/>
  <c r="W88" i="31"/>
  <c r="V88" i="31" a="1"/>
  <c r="V88" i="31"/>
  <c r="X88" i="31" a="1"/>
  <c r="X88" i="31"/>
  <c r="U87" i="31" a="1"/>
  <c r="U87" i="31"/>
  <c r="W87" i="31" a="1"/>
  <c r="W87" i="31"/>
  <c r="V87" i="31" a="1"/>
  <c r="V87" i="31"/>
  <c r="X87" i="31" a="1"/>
  <c r="X87" i="31"/>
  <c r="U86" i="31" a="1"/>
  <c r="U86" i="31"/>
  <c r="W86" i="31" a="1"/>
  <c r="W86" i="31"/>
  <c r="V86" i="31" a="1"/>
  <c r="V86" i="31"/>
  <c r="X86" i="31" a="1"/>
  <c r="X86" i="31"/>
  <c r="U85" i="31" a="1"/>
  <c r="U85" i="31"/>
  <c r="W85" i="31" a="1"/>
  <c r="W85" i="31"/>
  <c r="V85" i="31" a="1"/>
  <c r="V85" i="31"/>
  <c r="X85" i="31" a="1"/>
  <c r="X85" i="31"/>
  <c r="U84" i="31" a="1"/>
  <c r="U84" i="31"/>
  <c r="W84" i="31" a="1"/>
  <c r="W84" i="31"/>
  <c r="V84" i="31" a="1"/>
  <c r="V84" i="31"/>
  <c r="X84" i="31" a="1"/>
  <c r="X84" i="31"/>
  <c r="U83" i="31" a="1"/>
  <c r="U83" i="31"/>
  <c r="W83" i="31" a="1"/>
  <c r="W83" i="31"/>
  <c r="V83" i="31" a="1"/>
  <c r="V83" i="31"/>
  <c r="X83" i="31" a="1"/>
  <c r="X83" i="31"/>
  <c r="U82" i="31" a="1"/>
  <c r="U82" i="31"/>
  <c r="W82" i="31" a="1"/>
  <c r="W82" i="31"/>
  <c r="V82" i="31" a="1"/>
  <c r="V82" i="31"/>
  <c r="X82" i="31" a="1"/>
  <c r="X82" i="31"/>
  <c r="U81" i="31" a="1"/>
  <c r="U81" i="31"/>
  <c r="W81" i="31" a="1"/>
  <c r="W81" i="31"/>
  <c r="V81" i="31" a="1"/>
  <c r="V81" i="31"/>
  <c r="X81" i="31" a="1"/>
  <c r="X81" i="31"/>
  <c r="U80" i="31" a="1"/>
  <c r="U80" i="31"/>
  <c r="W80" i="31" a="1"/>
  <c r="W80" i="31"/>
  <c r="V80" i="31" a="1"/>
  <c r="V80" i="31"/>
  <c r="X80" i="31" a="1"/>
  <c r="X80" i="31"/>
  <c r="U79" i="31" a="1"/>
  <c r="U79" i="31"/>
  <c r="W79" i="31" a="1"/>
  <c r="W79" i="31"/>
  <c r="V79" i="31" a="1"/>
  <c r="V79" i="31"/>
  <c r="X79" i="31" a="1"/>
  <c r="X79" i="31"/>
  <c r="U78" i="31" a="1"/>
  <c r="U78" i="31"/>
  <c r="W78" i="31" a="1"/>
  <c r="W78" i="31"/>
  <c r="V78" i="31" a="1"/>
  <c r="V78" i="31"/>
  <c r="X78" i="31" a="1"/>
  <c r="X78" i="31"/>
  <c r="U77" i="31" a="1"/>
  <c r="U77" i="31"/>
  <c r="W77" i="31" a="1"/>
  <c r="W77" i="31"/>
  <c r="V77" i="31" a="1"/>
  <c r="V77" i="31"/>
  <c r="X77" i="31" a="1"/>
  <c r="X77" i="31"/>
  <c r="U76" i="31" a="1"/>
  <c r="U76" i="31"/>
  <c r="W76" i="31" a="1"/>
  <c r="W76" i="31"/>
  <c r="V76" i="31" a="1"/>
  <c r="V76" i="31"/>
  <c r="X76" i="31" a="1"/>
  <c r="X76" i="31"/>
  <c r="U75" i="31" a="1"/>
  <c r="U75" i="31"/>
  <c r="W75" i="31" a="1"/>
  <c r="W75" i="31"/>
  <c r="V75" i="31" a="1"/>
  <c r="V75" i="31"/>
  <c r="X75" i="31" a="1"/>
  <c r="X75" i="31"/>
  <c r="U74" i="31" a="1"/>
  <c r="U74" i="31"/>
  <c r="W74" i="31" a="1"/>
  <c r="W74" i="31"/>
  <c r="V74" i="31" a="1"/>
  <c r="V74" i="31"/>
  <c r="X74" i="31" a="1"/>
  <c r="X74" i="31"/>
  <c r="U73" i="31" a="1"/>
  <c r="U73" i="31"/>
  <c r="W73" i="31" a="1"/>
  <c r="W73" i="31"/>
  <c r="V73" i="31" a="1"/>
  <c r="V73" i="31"/>
  <c r="X73" i="31" a="1"/>
  <c r="X73" i="31"/>
  <c r="U72" i="31" a="1"/>
  <c r="U72" i="31"/>
  <c r="W72" i="31" a="1"/>
  <c r="W72" i="31"/>
  <c r="V72" i="31" a="1"/>
  <c r="V72" i="31"/>
  <c r="X72" i="31" a="1"/>
  <c r="X72" i="31"/>
  <c r="U71" i="31" a="1"/>
  <c r="U71" i="31"/>
  <c r="W71" i="31" a="1"/>
  <c r="W71" i="31"/>
  <c r="V71" i="31" a="1"/>
  <c r="V71" i="31"/>
  <c r="X71" i="31" a="1"/>
  <c r="X71" i="31"/>
  <c r="U70" i="31" a="1"/>
  <c r="U70" i="31"/>
  <c r="W70" i="31" a="1"/>
  <c r="W70" i="31"/>
  <c r="V70" i="31" a="1"/>
  <c r="V70" i="31"/>
  <c r="X70" i="31" a="1"/>
  <c r="X70" i="31"/>
  <c r="U69" i="31" a="1"/>
  <c r="U69" i="31"/>
  <c r="W69" i="31" a="1"/>
  <c r="W69" i="31"/>
  <c r="V69" i="31" a="1"/>
  <c r="V69" i="31"/>
  <c r="X69" i="31" a="1"/>
  <c r="X69" i="31"/>
  <c r="U68" i="31" a="1"/>
  <c r="U68" i="31"/>
  <c r="W68" i="31" a="1"/>
  <c r="W68" i="31"/>
  <c r="V68" i="31" a="1"/>
  <c r="V68" i="31"/>
  <c r="X68" i="31" a="1"/>
  <c r="X68" i="31"/>
  <c r="U67" i="31" a="1"/>
  <c r="U67" i="31"/>
  <c r="W67" i="31" a="1"/>
  <c r="W67" i="31"/>
  <c r="V67" i="31" a="1"/>
  <c r="V67" i="31"/>
  <c r="X67" i="31" a="1"/>
  <c r="X67" i="31"/>
  <c r="U66" i="31" a="1"/>
  <c r="U66" i="31"/>
  <c r="W66" i="31" a="1"/>
  <c r="W66" i="31"/>
  <c r="V66" i="31" a="1"/>
  <c r="V66" i="31"/>
  <c r="X66" i="31" a="1"/>
  <c r="X66" i="31"/>
  <c r="U65" i="31" a="1"/>
  <c r="U65" i="31"/>
  <c r="W65" i="31" a="1"/>
  <c r="W65" i="31"/>
  <c r="V65" i="31" a="1"/>
  <c r="V65" i="31"/>
  <c r="X65" i="31" a="1"/>
  <c r="X65" i="31"/>
  <c r="U64" i="31" a="1"/>
  <c r="U64" i="31"/>
  <c r="W64" i="31" a="1"/>
  <c r="W64" i="31"/>
  <c r="V64" i="31" a="1"/>
  <c r="V64" i="31"/>
  <c r="X64" i="31" a="1"/>
  <c r="X64" i="31"/>
  <c r="U63" i="31" a="1"/>
  <c r="U63" i="31"/>
  <c r="W63" i="31" a="1"/>
  <c r="W63" i="31"/>
  <c r="V63" i="31" a="1"/>
  <c r="V63" i="31"/>
  <c r="X63" i="31" a="1"/>
  <c r="X63" i="31"/>
  <c r="U62" i="31" a="1"/>
  <c r="U62" i="31"/>
  <c r="W62" i="31" a="1"/>
  <c r="W62" i="31"/>
  <c r="V62" i="31" a="1"/>
  <c r="V62" i="31"/>
  <c r="X62" i="31" a="1"/>
  <c r="X62" i="31"/>
  <c r="U61" i="31" a="1"/>
  <c r="U61" i="31"/>
  <c r="W61" i="31" a="1"/>
  <c r="W61" i="31"/>
  <c r="V61" i="31" a="1"/>
  <c r="V61" i="31"/>
  <c r="X61" i="31" a="1"/>
  <c r="X61" i="31"/>
  <c r="U60" i="31" a="1"/>
  <c r="U60" i="31"/>
  <c r="W60" i="31" a="1"/>
  <c r="W60" i="31"/>
  <c r="V60" i="31" a="1"/>
  <c r="V60" i="31"/>
  <c r="X60" i="31" a="1"/>
  <c r="X60" i="31"/>
  <c r="U59" i="31" a="1"/>
  <c r="U59" i="31"/>
  <c r="W59" i="31" a="1"/>
  <c r="W59" i="31"/>
  <c r="V59" i="31" a="1"/>
  <c r="V59" i="31"/>
  <c r="X59" i="31" a="1"/>
  <c r="X59" i="31"/>
  <c r="U58" i="31" a="1"/>
  <c r="U58" i="31"/>
  <c r="W58" i="31" a="1"/>
  <c r="W58" i="31"/>
  <c r="V58" i="31" a="1"/>
  <c r="V58" i="31"/>
  <c r="X58" i="31" a="1"/>
  <c r="X58" i="31"/>
  <c r="U57" i="31" a="1"/>
  <c r="U57" i="31"/>
  <c r="W57" i="31" a="1"/>
  <c r="W57" i="31"/>
  <c r="V57" i="31" a="1"/>
  <c r="V57" i="31"/>
  <c r="X57" i="31" a="1"/>
  <c r="X57" i="31"/>
  <c r="U56" i="31" a="1"/>
  <c r="U56" i="31"/>
  <c r="W56" i="31" a="1"/>
  <c r="W56" i="31"/>
  <c r="V56" i="31" a="1"/>
  <c r="V56" i="31"/>
  <c r="X56" i="31" a="1"/>
  <c r="X56" i="31"/>
  <c r="U55" i="31" a="1"/>
  <c r="U55" i="31"/>
  <c r="W55" i="31" a="1"/>
  <c r="W55" i="31"/>
  <c r="V55" i="31" a="1"/>
  <c r="V55" i="31"/>
  <c r="X55" i="31" a="1"/>
  <c r="X55" i="31"/>
  <c r="U54" i="31" a="1"/>
  <c r="U54" i="31"/>
  <c r="W54" i="31" a="1"/>
  <c r="W54" i="31"/>
  <c r="V54" i="31" a="1"/>
  <c r="V54" i="31"/>
  <c r="X54" i="31" a="1"/>
  <c r="X54" i="31"/>
  <c r="U53" i="31" a="1"/>
  <c r="U53" i="31"/>
  <c r="W53" i="31" a="1"/>
  <c r="W53" i="31"/>
  <c r="V53" i="31" a="1"/>
  <c r="V53" i="31"/>
  <c r="X53" i="31" a="1"/>
  <c r="X53" i="31"/>
  <c r="U52" i="31" a="1"/>
  <c r="U52" i="31"/>
  <c r="W52" i="31" a="1"/>
  <c r="W52" i="31"/>
  <c r="V52" i="31" a="1"/>
  <c r="V52" i="31"/>
  <c r="X52" i="31" a="1"/>
  <c r="X52" i="31"/>
  <c r="U51" i="31" a="1"/>
  <c r="U51" i="31"/>
  <c r="W51" i="31" a="1"/>
  <c r="W51" i="31"/>
  <c r="V51" i="31" a="1"/>
  <c r="V51" i="31"/>
  <c r="X51" i="31" a="1"/>
  <c r="X51" i="31"/>
  <c r="U50" i="31" a="1"/>
  <c r="U50" i="31"/>
  <c r="W50" i="31" a="1"/>
  <c r="W50" i="31"/>
  <c r="V50" i="31" a="1"/>
  <c r="V50" i="31"/>
  <c r="X50" i="31" a="1"/>
  <c r="X50" i="31"/>
  <c r="U49" i="31" a="1"/>
  <c r="U49" i="31"/>
  <c r="W49" i="31" a="1"/>
  <c r="W49" i="31"/>
  <c r="V49" i="31" a="1"/>
  <c r="V49" i="31"/>
  <c r="X49" i="31" a="1"/>
  <c r="X49" i="31"/>
  <c r="U48" i="31" a="1"/>
  <c r="U48" i="31"/>
  <c r="W48" i="31" a="1"/>
  <c r="W48" i="31"/>
  <c r="V48" i="31" a="1"/>
  <c r="V48" i="31"/>
  <c r="X48" i="31" a="1"/>
  <c r="X48" i="31"/>
  <c r="U47" i="31" a="1"/>
  <c r="U47" i="31"/>
  <c r="W47" i="31" a="1"/>
  <c r="W47" i="31"/>
  <c r="V47" i="31" a="1"/>
  <c r="V47" i="31"/>
  <c r="X47" i="31" a="1"/>
  <c r="X47" i="31"/>
  <c r="U46" i="31" a="1"/>
  <c r="U46" i="31"/>
  <c r="W46" i="31" a="1"/>
  <c r="W46" i="31"/>
  <c r="V46" i="31" a="1"/>
  <c r="V46" i="31"/>
  <c r="X46" i="31" a="1"/>
  <c r="X46" i="31"/>
  <c r="U45" i="31" a="1"/>
  <c r="U45" i="31"/>
  <c r="W45" i="31" a="1"/>
  <c r="W45" i="31"/>
  <c r="V45" i="31" a="1"/>
  <c r="V45" i="31"/>
  <c r="X45" i="31" a="1"/>
  <c r="X45" i="31"/>
  <c r="U44" i="31" a="1"/>
  <c r="U44" i="31"/>
  <c r="W44" i="31" a="1"/>
  <c r="W44" i="31"/>
  <c r="V44" i="31" a="1"/>
  <c r="V44" i="31"/>
  <c r="X44" i="31" a="1"/>
  <c r="X44" i="31"/>
  <c r="U43" i="31" a="1"/>
  <c r="U43" i="31"/>
  <c r="W43" i="31" a="1"/>
  <c r="W43" i="31"/>
  <c r="V43" i="31" a="1"/>
  <c r="V43" i="31"/>
  <c r="X43" i="31" a="1"/>
  <c r="X43" i="31"/>
  <c r="U42" i="31" a="1"/>
  <c r="U42" i="31"/>
  <c r="W42" i="31" a="1"/>
  <c r="W42" i="31"/>
  <c r="V42" i="31" a="1"/>
  <c r="V42" i="31"/>
  <c r="X42" i="31" a="1"/>
  <c r="X42" i="31"/>
  <c r="U41" i="31" a="1"/>
  <c r="U41" i="31"/>
  <c r="W41" i="31" a="1"/>
  <c r="W41" i="31"/>
  <c r="V41" i="31" a="1"/>
  <c r="V41" i="31"/>
  <c r="X41" i="31" a="1"/>
  <c r="X41" i="31"/>
  <c r="U40" i="31" a="1"/>
  <c r="U40" i="31"/>
  <c r="W40" i="31" a="1"/>
  <c r="W40" i="31"/>
  <c r="V40" i="31" a="1"/>
  <c r="V40" i="31"/>
  <c r="X40" i="31" a="1"/>
  <c r="X40" i="31"/>
  <c r="U39" i="31" a="1"/>
  <c r="U39" i="31"/>
  <c r="W39" i="31" a="1"/>
  <c r="W39" i="31"/>
  <c r="V39" i="31" a="1"/>
  <c r="V39" i="31"/>
  <c r="X39" i="31" a="1"/>
  <c r="X39" i="31"/>
  <c r="U38" i="31" a="1"/>
  <c r="U38" i="31"/>
  <c r="W38" i="31" a="1"/>
  <c r="W38" i="31"/>
  <c r="V38" i="31" a="1"/>
  <c r="V38" i="31"/>
  <c r="X38" i="31" a="1"/>
  <c r="X38" i="31"/>
  <c r="U37" i="31" a="1"/>
  <c r="U37" i="31"/>
  <c r="W37" i="31" a="1"/>
  <c r="W37" i="31"/>
  <c r="V37" i="31" a="1"/>
  <c r="V37" i="31"/>
  <c r="X37" i="31" a="1"/>
  <c r="X37" i="31"/>
  <c r="U36" i="31" a="1"/>
  <c r="U36" i="31"/>
  <c r="W36" i="31" a="1"/>
  <c r="W36" i="31"/>
  <c r="V36" i="31" a="1"/>
  <c r="V36" i="31"/>
  <c r="X36" i="31" a="1"/>
  <c r="X36" i="31"/>
  <c r="U35" i="31" a="1"/>
  <c r="U35" i="31"/>
  <c r="W35" i="31" a="1"/>
  <c r="W35" i="31"/>
  <c r="V35" i="31" a="1"/>
  <c r="V35" i="31"/>
  <c r="X35" i="31" a="1"/>
  <c r="X35" i="31"/>
  <c r="U34" i="31" a="1"/>
  <c r="U34" i="31"/>
  <c r="W34" i="31" a="1"/>
  <c r="W34" i="31"/>
  <c r="V34" i="31" a="1"/>
  <c r="V34" i="31"/>
  <c r="X34" i="31" a="1"/>
  <c r="X34" i="31"/>
  <c r="U33" i="31" a="1"/>
  <c r="U33" i="31"/>
  <c r="W33" i="31" a="1"/>
  <c r="W33" i="31"/>
  <c r="V33" i="31" a="1"/>
  <c r="V33" i="31"/>
  <c r="X33" i="31" a="1"/>
  <c r="X33" i="31"/>
  <c r="U32" i="31" a="1"/>
  <c r="U32" i="31"/>
  <c r="W32" i="31" a="1"/>
  <c r="W32" i="31"/>
  <c r="V32" i="31" a="1"/>
  <c r="V32" i="31"/>
  <c r="X32" i="31" a="1"/>
  <c r="X32" i="31"/>
  <c r="U31" i="31" a="1"/>
  <c r="U31" i="31"/>
  <c r="W31" i="31" a="1"/>
  <c r="W31" i="31"/>
  <c r="V31" i="31" a="1"/>
  <c r="V31" i="31"/>
  <c r="X31" i="31" a="1"/>
  <c r="X31" i="31"/>
  <c r="U30" i="31" a="1"/>
  <c r="U30" i="31"/>
  <c r="W30" i="31" a="1"/>
  <c r="W30" i="31"/>
  <c r="V30" i="31" a="1"/>
  <c r="V30" i="31"/>
  <c r="X30" i="31" a="1"/>
  <c r="X30" i="31"/>
  <c r="U29" i="31" a="1"/>
  <c r="U29" i="31"/>
  <c r="W29" i="31" a="1"/>
  <c r="W29" i="31"/>
  <c r="V29" i="31" a="1"/>
  <c r="V29" i="31"/>
  <c r="X29" i="31" a="1"/>
  <c r="X29" i="31"/>
  <c r="U28" i="31" a="1"/>
  <c r="U28" i="31"/>
  <c r="W28" i="31" a="1"/>
  <c r="W28" i="31"/>
  <c r="V28" i="31" a="1"/>
  <c r="V28" i="31"/>
  <c r="X28" i="31" a="1"/>
  <c r="X28" i="31"/>
  <c r="U27" i="31" a="1"/>
  <c r="U27" i="31"/>
  <c r="W27" i="31" a="1"/>
  <c r="W27" i="31"/>
  <c r="V27" i="31" a="1"/>
  <c r="V27" i="31"/>
  <c r="X27" i="31" a="1"/>
  <c r="X27" i="31"/>
  <c r="U26" i="31" a="1"/>
  <c r="U26" i="31"/>
  <c r="W26" i="31" a="1"/>
  <c r="W26" i="31"/>
  <c r="V26" i="31" a="1"/>
  <c r="V26" i="31"/>
  <c r="X26" i="31" a="1"/>
  <c r="X26" i="31"/>
  <c r="U25" i="31" a="1"/>
  <c r="U25" i="31"/>
  <c r="W25" i="31" a="1"/>
  <c r="W25" i="31"/>
  <c r="V25" i="31" a="1"/>
  <c r="V25" i="31"/>
  <c r="X25" i="31" a="1"/>
  <c r="X25" i="31"/>
  <c r="U24" i="31" a="1"/>
  <c r="U24" i="31"/>
  <c r="W24" i="31" a="1"/>
  <c r="W24" i="31"/>
  <c r="V24" i="31" a="1"/>
  <c r="V24" i="31"/>
  <c r="X24" i="31" a="1"/>
  <c r="X24" i="31"/>
  <c r="U23" i="31" a="1"/>
  <c r="U23" i="31"/>
  <c r="W23" i="31" a="1"/>
  <c r="W23" i="31"/>
  <c r="V23" i="31" a="1"/>
  <c r="V23" i="31"/>
  <c r="X23" i="31" a="1"/>
  <c r="X23" i="31"/>
  <c r="U22" i="31" a="1"/>
  <c r="U22" i="31"/>
  <c r="W22" i="31" a="1"/>
  <c r="W22" i="31"/>
  <c r="V22" i="31" a="1"/>
  <c r="V22" i="31"/>
  <c r="X22" i="31" a="1"/>
  <c r="X22" i="31"/>
  <c r="U21" i="31" a="1"/>
  <c r="U21" i="31"/>
  <c r="W21" i="31" a="1"/>
  <c r="W21" i="31"/>
  <c r="V21" i="31" a="1"/>
  <c r="V21" i="31"/>
  <c r="X21" i="31" a="1"/>
  <c r="X21" i="31"/>
  <c r="U20" i="31" a="1"/>
  <c r="U20" i="31"/>
  <c r="W20" i="31" a="1"/>
  <c r="W20" i="31"/>
  <c r="V20" i="31" a="1"/>
  <c r="V20" i="31"/>
  <c r="X20" i="31" a="1"/>
  <c r="X20" i="31"/>
  <c r="U19" i="31" a="1"/>
  <c r="U19" i="31"/>
  <c r="W19" i="31" a="1"/>
  <c r="W19" i="31"/>
  <c r="V19" i="31" a="1"/>
  <c r="V19" i="31"/>
  <c r="X19" i="31" a="1"/>
  <c r="X19" i="31"/>
  <c r="U18" i="31" a="1"/>
  <c r="U18" i="31"/>
  <c r="W18" i="31" a="1"/>
  <c r="W18" i="31"/>
  <c r="V18" i="31" a="1"/>
  <c r="V18" i="31"/>
  <c r="X18" i="31" a="1"/>
  <c r="X18" i="31"/>
  <c r="U17" i="31" a="1"/>
  <c r="U17" i="31"/>
  <c r="W17" i="31" a="1"/>
  <c r="W17" i="31"/>
  <c r="V17" i="31" a="1"/>
  <c r="V17" i="31"/>
  <c r="X17" i="31" a="1"/>
  <c r="X17" i="31"/>
  <c r="U16" i="31" a="1"/>
  <c r="U16" i="31"/>
  <c r="W16" i="31" a="1"/>
  <c r="W16" i="31"/>
  <c r="V16" i="31" a="1"/>
  <c r="V16" i="31"/>
  <c r="X16" i="31" a="1"/>
  <c r="X16" i="31"/>
  <c r="U15" i="31" a="1"/>
  <c r="U15" i="31"/>
  <c r="W15" i="31" a="1"/>
  <c r="W15" i="31"/>
  <c r="V15" i="31" a="1"/>
  <c r="V15" i="31"/>
  <c r="X15" i="31" a="1"/>
  <c r="X15" i="31"/>
  <c r="U14" i="31" a="1"/>
  <c r="U14" i="31"/>
  <c r="W14" i="31" a="1"/>
  <c r="W14" i="31"/>
  <c r="V14" i="31" a="1"/>
  <c r="V14" i="31"/>
  <c r="X14" i="31" a="1"/>
  <c r="X14" i="31"/>
  <c r="U13" i="31" a="1"/>
  <c r="U13" i="31"/>
  <c r="W13" i="31" a="1"/>
  <c r="W13" i="31"/>
  <c r="V13" i="31" a="1"/>
  <c r="V13" i="31"/>
  <c r="X13" i="31" a="1"/>
  <c r="X13" i="31"/>
  <c r="U12" i="31" a="1"/>
  <c r="U12" i="31"/>
  <c r="W12" i="31" a="1"/>
  <c r="W12" i="31"/>
  <c r="V12" i="31" a="1"/>
  <c r="V12" i="31"/>
  <c r="X12" i="31" a="1"/>
  <c r="X12" i="31"/>
  <c r="U11" i="31" a="1"/>
  <c r="U11" i="31"/>
  <c r="W11" i="31" a="1"/>
  <c r="W11" i="31"/>
  <c r="V11" i="31" a="1"/>
  <c r="V11" i="31"/>
  <c r="X11" i="31" a="1"/>
  <c r="X11" i="31"/>
  <c r="U10" i="31" a="1"/>
  <c r="U10" i="31"/>
  <c r="W10" i="31" a="1"/>
  <c r="W10" i="31"/>
  <c r="V10" i="31" a="1"/>
  <c r="V10" i="31"/>
  <c r="X10" i="31" a="1"/>
  <c r="X10" i="31"/>
  <c r="U9" i="31" a="1"/>
  <c r="U9" i="31"/>
  <c r="W9" i="31" a="1"/>
  <c r="W9" i="31"/>
  <c r="V9" i="31" a="1"/>
  <c r="V9" i="31"/>
  <c r="X9" i="31" a="1"/>
  <c r="X9" i="31"/>
  <c r="U8" i="31" a="1"/>
  <c r="U8" i="31"/>
  <c r="W8" i="31" a="1"/>
  <c r="W8" i="31"/>
  <c r="V8" i="31" a="1"/>
  <c r="V8" i="31"/>
  <c r="X8" i="31" a="1"/>
  <c r="X8" i="31"/>
  <c r="U7" i="31" a="1"/>
  <c r="U7" i="31"/>
  <c r="W7" i="31" a="1"/>
  <c r="W7" i="31"/>
  <c r="V7" i="31" a="1"/>
  <c r="V7" i="31"/>
  <c r="X7" i="31" a="1"/>
  <c r="X7" i="31"/>
  <c r="U6" i="31" a="1"/>
  <c r="U6" i="31"/>
  <c r="W6" i="31" a="1"/>
  <c r="W6" i="31"/>
  <c r="V6" i="31" a="1"/>
  <c r="V6" i="31"/>
  <c r="X6" i="31" a="1"/>
  <c r="X6" i="31"/>
  <c r="U5" i="31" a="1"/>
  <c r="U5" i="31"/>
  <c r="W5" i="31" a="1"/>
  <c r="W5" i="31"/>
  <c r="V5" i="31" a="1"/>
  <c r="V5" i="31"/>
  <c r="X5" i="31" a="1"/>
  <c r="X5" i="31"/>
  <c r="U4" i="31" a="1"/>
  <c r="U4" i="31"/>
  <c r="W4" i="31" a="1"/>
  <c r="W4" i="31"/>
  <c r="V4" i="31" a="1"/>
  <c r="V4" i="31"/>
  <c r="X4" i="31" a="1"/>
  <c r="X4" i="31"/>
  <c r="U3" i="31" a="1"/>
  <c r="U3" i="31"/>
  <c r="W3" i="31" a="1"/>
  <c r="W3" i="31"/>
  <c r="V3" i="31" a="1"/>
  <c r="V3" i="31"/>
  <c r="X3" i="31" a="1"/>
  <c r="X3" i="31"/>
  <c r="J4" i="27"/>
  <c r="U4" i="27"/>
  <c r="M4" i="27"/>
  <c r="K4" i="27"/>
  <c r="V4" i="27"/>
  <c r="N4" i="27"/>
  <c r="AA2" i="26" a="1"/>
  <c r="AA2" i="26"/>
  <c r="J3" i="27"/>
  <c r="U3" i="27"/>
  <c r="M3" i="27"/>
  <c r="K3" i="27"/>
  <c r="V3" i="27"/>
  <c r="N3" i="27"/>
  <c r="AE24" i="27"/>
  <c r="AE19" i="27"/>
  <c r="AD24" i="27"/>
  <c r="AD19" i="27"/>
  <c r="C15" i="25"/>
  <c r="AF19" i="27"/>
  <c r="C15" i="35"/>
  <c r="C20" i="36"/>
  <c r="AG19" i="27"/>
  <c r="V2" i="31" a="1"/>
  <c r="V2" i="31"/>
  <c r="U2" i="31" a="1"/>
  <c r="U2" i="31"/>
  <c r="Y24" i="27"/>
  <c r="F2" i="27"/>
  <c r="C13" i="35"/>
  <c r="C18" i="36"/>
  <c r="AG24" i="27"/>
  <c r="AE21" i="27"/>
  <c r="I2" i="27"/>
  <c r="AD21" i="27"/>
  <c r="AF21" i="27"/>
  <c r="H2" i="27"/>
  <c r="Z21" i="27"/>
  <c r="G2" i="27"/>
  <c r="G17" i="25"/>
  <c r="H17" i="25"/>
  <c r="I17" i="25"/>
  <c r="J17" i="25"/>
  <c r="K17" i="25"/>
  <c r="L17" i="25"/>
  <c r="M17" i="25"/>
  <c r="H45" i="35" a="1"/>
  <c r="H45" i="35"/>
  <c r="H45" i="25" a="1"/>
  <c r="H45" i="25"/>
  <c r="I15" i="36"/>
  <c r="E15" i="30"/>
  <c r="B34" i="30" a="1"/>
  <c r="B35" i="36" a="1"/>
  <c r="B50" i="36" a="1"/>
  <c r="C11" i="25"/>
  <c r="C16" i="36"/>
  <c r="C11" i="35"/>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E35" i="6"/>
  <c r="H5" i="6"/>
  <c r="L5" i="6"/>
  <c r="F35" i="6"/>
  <c r="D10" i="25" a="1"/>
  <c r="D10" i="25"/>
  <c r="F10" i="35" a="1"/>
  <c r="F10" i="35"/>
  <c r="B29" i="25" a="1"/>
  <c r="B29" i="25"/>
  <c r="B29" i="35" a="1"/>
  <c r="B29" i="35"/>
  <c r="I45" i="25" a="1"/>
  <c r="I45" i="25"/>
  <c r="I45" i="35" a="1"/>
  <c r="I45" i="35"/>
  <c r="W2" i="31" a="1"/>
  <c r="W2" i="31"/>
  <c r="E16" i="36"/>
  <c r="C16" i="30"/>
  <c r="Z41" i="27"/>
  <c r="Z28" i="27"/>
  <c r="X2" i="31" a="1"/>
  <c r="X2" i="31"/>
  <c r="F16" i="36"/>
  <c r="AA41" i="27"/>
  <c r="AA28" i="27"/>
  <c r="AD23" i="27"/>
  <c r="AF23" i="27"/>
  <c r="AD15" i="27"/>
  <c r="AE15" i="27"/>
  <c r="AG15" i="27"/>
  <c r="AE23" i="27"/>
  <c r="G18" i="25"/>
  <c r="H18" i="25"/>
  <c r="I18" i="25"/>
  <c r="J18" i="25"/>
  <c r="K18" i="25"/>
  <c r="L18" i="25"/>
  <c r="M18" i="25"/>
  <c r="G19" i="25"/>
  <c r="H19" i="25"/>
  <c r="I19" i="25"/>
  <c r="J19" i="25"/>
  <c r="K19" i="25"/>
  <c r="L19" i="25"/>
  <c r="M19" i="25"/>
  <c r="G5" i="21"/>
  <c r="G35" i="21"/>
  <c r="E35" i="21"/>
  <c r="B42" i="21"/>
  <c r="H6" i="6"/>
  <c r="H35" i="6"/>
  <c r="L6" i="6"/>
  <c r="L40" i="6"/>
  <c r="U3" i="38"/>
  <c r="H3" i="38"/>
  <c r="T3" i="38"/>
  <c r="G3" i="38"/>
  <c r="AA43" i="27"/>
  <c r="S3" i="38"/>
  <c r="W3" i="38"/>
  <c r="F3" i="38"/>
  <c r="K3" i="38"/>
  <c r="AA30" i="27"/>
  <c r="Z43" i="27"/>
  <c r="E3" i="38"/>
  <c r="J3" i="38"/>
  <c r="R3" i="38"/>
  <c r="V3" i="38"/>
  <c r="Z30" i="27"/>
  <c r="E20" i="36"/>
  <c r="C20" i="30"/>
  <c r="Z46" i="27"/>
  <c r="Z33" i="27"/>
  <c r="F20" i="36"/>
  <c r="AA46" i="27"/>
  <c r="AA33" i="27"/>
  <c r="C16" i="35"/>
  <c r="C21" i="36"/>
  <c r="I14" i="35"/>
  <c r="J14" i="35"/>
  <c r="K14" i="35"/>
  <c r="L14" i="35"/>
  <c r="M14" i="35"/>
  <c r="N14" i="35"/>
  <c r="O14" i="35"/>
  <c r="B147" i="11"/>
  <c r="B175" i="11"/>
  <c r="F175" i="11"/>
  <c r="I15" i="35"/>
  <c r="J15" i="35"/>
  <c r="K15" i="35"/>
  <c r="L15" i="35"/>
  <c r="M15" i="35"/>
  <c r="N15" i="35"/>
  <c r="O15" i="35"/>
  <c r="G15" i="25"/>
  <c r="H15" i="25"/>
  <c r="I15" i="25"/>
  <c r="J15" i="25"/>
  <c r="K15" i="25"/>
  <c r="L15" i="25"/>
  <c r="M15" i="25"/>
  <c r="E18" i="36"/>
  <c r="C18" i="30"/>
  <c r="E2" i="38"/>
  <c r="R2" i="38"/>
  <c r="Z50" i="27"/>
  <c r="Z37" i="27"/>
  <c r="F18" i="36"/>
  <c r="F27" i="36"/>
  <c r="AA50" i="27"/>
  <c r="AA37" i="27"/>
  <c r="S2" i="38"/>
  <c r="F2" i="38"/>
  <c r="C13" i="25"/>
  <c r="AF24" i="27"/>
  <c r="O13" i="35"/>
  <c r="N13" i="35"/>
  <c r="M13" i="35"/>
  <c r="L13" i="35"/>
  <c r="K13" i="35"/>
  <c r="J13" i="35"/>
  <c r="I13" i="35"/>
  <c r="K2" i="27"/>
  <c r="V2" i="27"/>
  <c r="N2" i="27"/>
  <c r="C17" i="35"/>
  <c r="C22" i="36"/>
  <c r="C27" i="36"/>
  <c r="AG21" i="27"/>
  <c r="M2" i="27"/>
  <c r="J2" i="27"/>
  <c r="U2" i="27"/>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c r="B35" i="36"/>
  <c r="D36" i="36"/>
  <c r="C36" i="36"/>
  <c r="E36" i="36"/>
  <c r="B34" i="30"/>
  <c r="D35" i="30"/>
  <c r="C35" i="30"/>
  <c r="E35" i="30"/>
  <c r="D50" i="36"/>
  <c r="D35" i="36"/>
  <c r="D34" i="30"/>
  <c r="C34" i="30"/>
  <c r="E34" i="30"/>
  <c r="I11" i="35"/>
  <c r="J11" i="35"/>
  <c r="K11" i="35"/>
  <c r="L11" i="35"/>
  <c r="M11" i="35"/>
  <c r="N11" i="35"/>
  <c r="O11" i="35"/>
  <c r="G11" i="25"/>
  <c r="H11" i="25"/>
  <c r="I11" i="25"/>
  <c r="J11" i="25"/>
  <c r="K11" i="25"/>
  <c r="L11" i="25"/>
  <c r="M11" i="25"/>
  <c r="E2" i="26" a="1"/>
  <c r="E2" i="26"/>
  <c r="C22" i="25"/>
  <c r="B161" i="11" a="1"/>
  <c r="B161" i="11"/>
  <c r="B162" i="11" a="1"/>
  <c r="B162" i="11"/>
  <c r="B177" i="11"/>
  <c r="C177" i="11"/>
  <c r="D177" i="11"/>
  <c r="E27" i="30"/>
  <c r="I27" i="36"/>
  <c r="F44" i="35"/>
  <c r="F44" i="25"/>
  <c r="S4" i="17"/>
  <c r="Q4" i="17"/>
  <c r="R4" i="17"/>
  <c r="P4" i="17"/>
  <c r="AE41" i="27"/>
  <c r="AG41" i="27"/>
  <c r="AE28" i="27"/>
  <c r="AG28" i="27"/>
  <c r="G16" i="30"/>
  <c r="H16" i="30"/>
  <c r="I16" i="30"/>
  <c r="J16" i="30"/>
  <c r="K16" i="30"/>
  <c r="L16" i="30"/>
  <c r="M16" i="30"/>
  <c r="N16" i="30"/>
  <c r="F16" i="30"/>
  <c r="K16" i="36"/>
  <c r="L16" i="36"/>
  <c r="M16" i="36"/>
  <c r="N16" i="36"/>
  <c r="O16" i="36"/>
  <c r="P16" i="36"/>
  <c r="Q16" i="36"/>
  <c r="R16" i="36"/>
  <c r="J16" i="36"/>
  <c r="AD41" i="27"/>
  <c r="AF41" i="27"/>
  <c r="AD28" i="27"/>
  <c r="AF28" i="27"/>
  <c r="AF15" i="27"/>
  <c r="C23" i="25"/>
  <c r="C28" i="36"/>
  <c r="C29" i="36"/>
  <c r="AG23" i="27"/>
  <c r="C23" i="35"/>
  <c r="F5" i="21"/>
  <c r="F6" i="21"/>
  <c r="E45" i="30"/>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c r="AE50" i="27"/>
  <c r="AE37" i="27"/>
  <c r="AG37" i="27"/>
  <c r="H2" i="38"/>
  <c r="U2" i="38"/>
  <c r="C27" i="30"/>
  <c r="F18" i="30"/>
  <c r="F27" i="30"/>
  <c r="G18" i="30"/>
  <c r="G27" i="30"/>
  <c r="H18" i="30"/>
  <c r="H27" i="30"/>
  <c r="I18" i="30"/>
  <c r="I27" i="30"/>
  <c r="J18" i="30"/>
  <c r="J27" i="30"/>
  <c r="K18" i="30"/>
  <c r="K27" i="30"/>
  <c r="L18" i="30"/>
  <c r="L27" i="30"/>
  <c r="M18" i="30"/>
  <c r="M27" i="30"/>
  <c r="N18" i="30"/>
  <c r="N27" i="30"/>
  <c r="E27" i="36"/>
  <c r="J18" i="36"/>
  <c r="J27" i="36"/>
  <c r="K18" i="36"/>
  <c r="K27" i="36"/>
  <c r="L18" i="36"/>
  <c r="L27" i="36"/>
  <c r="M18" i="36"/>
  <c r="M27" i="36"/>
  <c r="N18" i="36"/>
  <c r="N27" i="36"/>
  <c r="O18" i="36"/>
  <c r="O27" i="36"/>
  <c r="P18" i="36"/>
  <c r="P27" i="36"/>
  <c r="Q18" i="36"/>
  <c r="Q27" i="36"/>
  <c r="R18" i="36"/>
  <c r="R27" i="36"/>
  <c r="AD50" i="27"/>
  <c r="AD37" i="27"/>
  <c r="G2" i="38"/>
  <c r="J2" i="38"/>
  <c r="T2" i="38"/>
  <c r="V2" i="38"/>
  <c r="E28" i="36"/>
  <c r="C28" i="30"/>
  <c r="M13" i="25"/>
  <c r="M22" i="25"/>
  <c r="L13" i="25"/>
  <c r="L22" i="25"/>
  <c r="K13" i="25"/>
  <c r="K22" i="25"/>
  <c r="J13" i="25"/>
  <c r="J22" i="25"/>
  <c r="I13" i="25"/>
  <c r="I22" i="25"/>
  <c r="H13" i="25"/>
  <c r="H22" i="25"/>
  <c r="G13" i="25"/>
  <c r="G22" i="25"/>
  <c r="P45" i="25"/>
  <c r="P48" i="25"/>
  <c r="Q48" i="25"/>
  <c r="Q59" i="25"/>
  <c r="Q45" i="25"/>
  <c r="P49" i="25"/>
  <c r="Q52" i="25"/>
  <c r="Q49" i="25"/>
  <c r="P50" i="25"/>
  <c r="I17" i="35"/>
  <c r="I22" i="35"/>
  <c r="J17" i="35"/>
  <c r="J22" i="35"/>
  <c r="K17" i="35"/>
  <c r="K22" i="35"/>
  <c r="L17" i="35"/>
  <c r="L22" i="35"/>
  <c r="M17" i="35"/>
  <c r="M22" i="35"/>
  <c r="N17" i="35"/>
  <c r="N22" i="35"/>
  <c r="O17" i="35"/>
  <c r="O22" i="35"/>
  <c r="C22" i="35"/>
  <c r="C24" i="35" a="1"/>
  <c r="C24" i="35"/>
  <c r="C45" i="35"/>
  <c r="C46" i="35" a="1"/>
  <c r="C46" i="35"/>
  <c r="H49" i="35"/>
  <c r="H53" i="35" a="1"/>
  <c r="H53" i="35"/>
  <c r="H48" i="35"/>
  <c r="H47" i="35"/>
  <c r="H49" i="25"/>
  <c r="H53" i="25" a="1"/>
  <c r="H53" i="25"/>
  <c r="H48" i="25"/>
  <c r="H47" i="25"/>
  <c r="B163" i="11" a="1"/>
  <c r="B163" i="11"/>
  <c r="F21" i="12"/>
  <c r="G28" i="25"/>
  <c r="G28" i="35"/>
  <c r="F49" i="25"/>
  <c r="F48" i="25"/>
  <c r="F47" i="25"/>
  <c r="F46" i="25"/>
  <c r="F45" i="25"/>
  <c r="I53" i="35" a="1"/>
  <c r="I53" i="35"/>
  <c r="F49" i="35"/>
  <c r="F48" i="35"/>
  <c r="F47" i="35"/>
  <c r="F46" i="35"/>
  <c r="F45" i="35"/>
  <c r="M23" i="25"/>
  <c r="M24" i="25"/>
  <c r="L23" i="25"/>
  <c r="L24" i="25"/>
  <c r="K23" i="25"/>
  <c r="K24" i="25"/>
  <c r="J23" i="25"/>
  <c r="J24" i="25"/>
  <c r="I23" i="25"/>
  <c r="I24" i="25"/>
  <c r="H23" i="25"/>
  <c r="H24" i="25"/>
  <c r="G23" i="25"/>
  <c r="G24" i="25"/>
  <c r="E37" i="6"/>
  <c r="D37" i="21"/>
  <c r="C24" i="25" a="1"/>
  <c r="C24" i="25"/>
  <c r="G10" i="6"/>
  <c r="I23" i="35"/>
  <c r="I24" i="35"/>
  <c r="J23" i="35"/>
  <c r="J24" i="35"/>
  <c r="K23" i="35"/>
  <c r="K24" i="35"/>
  <c r="L23" i="35"/>
  <c r="L24" i="35"/>
  <c r="M23" i="35"/>
  <c r="M24" i="35"/>
  <c r="N23" i="35"/>
  <c r="N24" i="35"/>
  <c r="O23" i="35"/>
  <c r="O24" i="35"/>
  <c r="E37" i="21"/>
  <c r="B37" i="21"/>
  <c r="F37" i="6"/>
  <c r="B37" i="6"/>
  <c r="F35" i="21"/>
  <c r="G5" i="6"/>
  <c r="G6" i="6"/>
  <c r="F15" i="12"/>
  <c r="F16" i="12"/>
  <c r="F17" i="12"/>
  <c r="F18" i="12"/>
  <c r="F19" i="12"/>
  <c r="F20" i="12"/>
  <c r="F22" i="12"/>
  <c r="F23" i="12"/>
  <c r="F4" i="12"/>
  <c r="F5" i="12"/>
  <c r="F6" i="12"/>
  <c r="F7" i="12"/>
  <c r="F8" i="12"/>
  <c r="F9" i="12"/>
  <c r="F10" i="12"/>
  <c r="F11" i="12"/>
  <c r="F12" i="12"/>
  <c r="F13" i="12"/>
  <c r="F14" i="12"/>
  <c r="F3" i="12"/>
  <c r="F28" i="30"/>
  <c r="E28" i="30"/>
  <c r="E29" i="30"/>
  <c r="N28" i="30"/>
  <c r="N29" i="30"/>
  <c r="G28" i="30"/>
  <c r="G29" i="30"/>
  <c r="H28" i="30"/>
  <c r="H29" i="30"/>
  <c r="I28" i="30"/>
  <c r="I29" i="30"/>
  <c r="J28" i="30"/>
  <c r="J29" i="30"/>
  <c r="K28" i="30"/>
  <c r="K29" i="30"/>
  <c r="L28" i="30"/>
  <c r="L29" i="30"/>
  <c r="M28" i="30"/>
  <c r="M29" i="30"/>
  <c r="J28" i="36"/>
  <c r="I28" i="36"/>
  <c r="I29" i="36"/>
  <c r="K28" i="36"/>
  <c r="K29" i="36"/>
  <c r="L28" i="36"/>
  <c r="L29" i="36"/>
  <c r="M28" i="36"/>
  <c r="M29" i="36"/>
  <c r="N28" i="36"/>
  <c r="N29" i="36"/>
  <c r="O28" i="36"/>
  <c r="O29" i="36"/>
  <c r="P28" i="36"/>
  <c r="P29" i="36"/>
  <c r="Q28" i="36"/>
  <c r="Q29" i="36"/>
  <c r="R28" i="36"/>
  <c r="R29" i="36"/>
  <c r="D28" i="30"/>
  <c r="AF37" i="27"/>
  <c r="D17" i="30"/>
  <c r="D18" i="30"/>
  <c r="D19" i="30"/>
  <c r="D20" i="30"/>
  <c r="D21" i="30"/>
  <c r="D22" i="30"/>
  <c r="D23" i="30"/>
  <c r="D24" i="30"/>
  <c r="D25" i="30"/>
  <c r="D16" i="30"/>
  <c r="D27" i="30"/>
  <c r="D29" i="30"/>
  <c r="G28" i="36"/>
  <c r="H18" i="36"/>
  <c r="AF50" i="27"/>
  <c r="H17" i="36"/>
  <c r="H19" i="36"/>
  <c r="H20" i="36"/>
  <c r="H21" i="36"/>
  <c r="H22" i="36"/>
  <c r="H23" i="36"/>
  <c r="H24" i="36"/>
  <c r="H25" i="36"/>
  <c r="H16" i="36"/>
  <c r="H27" i="36"/>
  <c r="G17" i="36"/>
  <c r="G18" i="36"/>
  <c r="G19" i="36"/>
  <c r="G20" i="36"/>
  <c r="G21" i="36"/>
  <c r="G22" i="36"/>
  <c r="G23" i="36"/>
  <c r="G24" i="36"/>
  <c r="G25" i="36"/>
  <c r="G16" i="36"/>
  <c r="G27" i="36"/>
  <c r="G29" i="36"/>
  <c r="J29" i="36"/>
  <c r="E29" i="36"/>
  <c r="F29" i="30"/>
  <c r="C29" i="30"/>
  <c r="C35" i="36"/>
  <c r="W2" i="38"/>
  <c r="C50" i="36"/>
  <c r="K2" i="38"/>
  <c r="H28" i="36"/>
  <c r="AG50" i="27"/>
  <c r="F28" i="35" a="1"/>
  <c r="F28" i="35"/>
  <c r="C47" i="35" a="1"/>
  <c r="C47" i="35"/>
  <c r="D47" i="35" a="1"/>
  <c r="D47" i="35"/>
  <c r="D48" i="35" a="1"/>
  <c r="D48" i="35"/>
  <c r="D45" i="35" a="1"/>
  <c r="D45" i="35"/>
  <c r="E38" i="21"/>
  <c r="E36" i="21"/>
  <c r="F38" i="6"/>
  <c r="F36" i="6"/>
  <c r="P51" i="25"/>
  <c r="P52" i="25"/>
  <c r="Q50" i="25"/>
  <c r="G30" i="35"/>
  <c r="G31" i="35"/>
  <c r="G32" i="35"/>
  <c r="G33" i="35"/>
  <c r="G34" i="35"/>
  <c r="G35" i="35"/>
  <c r="G36" i="35"/>
  <c r="G37" i="35"/>
  <c r="G38" i="35"/>
  <c r="G29" i="35"/>
  <c r="G30" i="25"/>
  <c r="G31" i="25"/>
  <c r="G32" i="25"/>
  <c r="G33" i="25"/>
  <c r="G34" i="25"/>
  <c r="G35" i="25"/>
  <c r="G36" i="25"/>
  <c r="G37" i="25"/>
  <c r="G38" i="25"/>
  <c r="G29" i="25"/>
  <c r="G39" i="25"/>
  <c r="D38" i="21"/>
  <c r="D36" i="21"/>
  <c r="B36" i="21"/>
  <c r="E38" i="6"/>
  <c r="E36" i="6"/>
  <c r="B36" i="6"/>
  <c r="C45" i="25"/>
  <c r="C46" i="25" a="1"/>
  <c r="C46" i="25"/>
  <c r="F52" i="25"/>
  <c r="I53" i="25" a="1"/>
  <c r="I53" i="25"/>
  <c r="G39" i="35"/>
  <c r="F52" i="35"/>
  <c r="G35" i="6"/>
  <c r="E61" i="36"/>
  <c r="C61" i="36"/>
  <c r="C46" i="36"/>
  <c r="E46" i="36"/>
  <c r="E50" i="36"/>
  <c r="E35" i="36"/>
  <c r="H29" i="36"/>
  <c r="Q51" i="25"/>
  <c r="Q53" i="25"/>
  <c r="P53" i="25"/>
  <c r="P55" i="25"/>
  <c r="P58" i="25"/>
  <c r="P59" i="25"/>
  <c r="N2" i="37"/>
  <c r="D46" i="35"/>
  <c r="C48" i="35"/>
  <c r="C49" i="35"/>
  <c r="D49" i="35"/>
  <c r="F29" i="35"/>
  <c r="F34" i="35"/>
  <c r="F30" i="35"/>
  <c r="F33" i="35"/>
  <c r="F31" i="35"/>
  <c r="F32" i="35"/>
  <c r="F35" i="35"/>
  <c r="F36" i="35"/>
  <c r="F37" i="35"/>
  <c r="F38" i="35"/>
  <c r="H57" i="35"/>
  <c r="H56" i="35"/>
  <c r="H55" i="35"/>
  <c r="H54" i="35" a="1"/>
  <c r="H54" i="35"/>
  <c r="H57" i="25"/>
  <c r="H56" i="25"/>
  <c r="H55" i="25"/>
  <c r="H54" i="25" a="1"/>
  <c r="H54" i="25"/>
  <c r="F28" i="25" a="1"/>
  <c r="F28" i="25"/>
  <c r="D45" i="25" a="1"/>
  <c r="D45" i="25"/>
  <c r="H28" i="35"/>
  <c r="F57" i="25"/>
  <c r="F56" i="25"/>
  <c r="F55" i="25"/>
  <c r="F54" i="25"/>
  <c r="F53" i="25"/>
  <c r="H28" i="25"/>
  <c r="F57" i="35"/>
  <c r="F56" i="35"/>
  <c r="F55" i="35"/>
  <c r="F54" i="35"/>
  <c r="F53" i="35"/>
  <c r="F39" i="35"/>
  <c r="D50" i="35"/>
  <c r="C50" i="35"/>
  <c r="D11" i="35"/>
  <c r="E11" i="35"/>
  <c r="D12" i="35"/>
  <c r="E12" i="35"/>
  <c r="D13" i="35"/>
  <c r="E13" i="35"/>
  <c r="D14" i="35"/>
  <c r="E14" i="35"/>
  <c r="D15" i="35"/>
  <c r="E15" i="35"/>
  <c r="D16" i="35"/>
  <c r="E16" i="35"/>
  <c r="D17" i="35"/>
  <c r="E17" i="35"/>
  <c r="D18" i="35"/>
  <c r="E18" i="35"/>
  <c r="D19" i="35"/>
  <c r="E19" i="35"/>
  <c r="D20" i="35"/>
  <c r="E20" i="35"/>
  <c r="N3" i="37"/>
  <c r="N4" i="37"/>
  <c r="P60" i="25"/>
  <c r="P62" i="25" a="1"/>
  <c r="P62" i="25"/>
  <c r="Q62" i="25" a="1"/>
  <c r="Q62" i="25"/>
  <c r="H32" i="35"/>
  <c r="H33" i="35"/>
  <c r="H34" i="35"/>
  <c r="H35" i="35"/>
  <c r="H36" i="35"/>
  <c r="H37" i="35"/>
  <c r="H38" i="35"/>
  <c r="H32" i="25"/>
  <c r="H33" i="25"/>
  <c r="H34" i="25"/>
  <c r="H35" i="25"/>
  <c r="H36" i="25"/>
  <c r="H37" i="25"/>
  <c r="H38" i="25"/>
  <c r="D46" i="25"/>
  <c r="D47" i="25" a="1"/>
  <c r="D47" i="25"/>
  <c r="F32" i="25"/>
  <c r="F33" i="25"/>
  <c r="F34" i="25"/>
  <c r="F35" i="25"/>
  <c r="F36" i="25"/>
  <c r="F37" i="25"/>
  <c r="F38" i="25"/>
  <c r="D30" i="35"/>
  <c r="H21" i="35"/>
  <c r="F21" i="25"/>
  <c r="D30" i="25"/>
  <c r="F30" i="25"/>
  <c r="C47" i="25" a="1"/>
  <c r="C47" i="25"/>
  <c r="D48" i="25" a="1"/>
  <c r="D48" i="25"/>
  <c r="E22" i="35"/>
  <c r="K31" i="25" a="1"/>
  <c r="K31" i="25"/>
  <c r="K30" i="25" a="1"/>
  <c r="K30" i="25"/>
  <c r="C31" i="25"/>
  <c r="C30" i="25"/>
  <c r="E30" i="25"/>
  <c r="H30" i="25"/>
  <c r="D31" i="25"/>
  <c r="F31" i="25"/>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c r="K30" i="35" a="1"/>
  <c r="K30" i="35"/>
  <c r="C30" i="35"/>
  <c r="E30" i="35"/>
  <c r="H30" i="35"/>
  <c r="C31" i="35"/>
  <c r="D31" i="35"/>
  <c r="C48" i="25"/>
  <c r="C49" i="25"/>
  <c r="D49" i="25"/>
  <c r="E31" i="35"/>
  <c r="H31" i="35"/>
  <c r="D29" i="35"/>
  <c r="K29" i="35" a="1"/>
  <c r="K29" i="35"/>
  <c r="C29" i="35"/>
  <c r="E29" i="35"/>
  <c r="H29" i="35"/>
  <c r="H39" i="35"/>
  <c r="F11" i="35"/>
  <c r="F23" i="35"/>
  <c r="F13" i="35"/>
  <c r="F15" i="35"/>
  <c r="F20" i="35"/>
  <c r="F12" i="35"/>
  <c r="F16" i="35"/>
  <c r="F14" i="35"/>
  <c r="F17" i="35"/>
  <c r="F18" i="35"/>
  <c r="F19" i="35"/>
  <c r="F21" i="35"/>
  <c r="G22" i="35"/>
  <c r="G24" i="35"/>
  <c r="H22" i="35"/>
  <c r="H24" i="35"/>
  <c r="D11" i="25"/>
  <c r="D23" i="25"/>
  <c r="D13" i="25"/>
  <c r="D15" i="25"/>
  <c r="D18" i="25"/>
  <c r="D19" i="25"/>
  <c r="D17" i="25"/>
  <c r="D14" i="25"/>
  <c r="D12" i="25"/>
  <c r="D20" i="25"/>
  <c r="D16" i="25"/>
  <c r="D21" i="25"/>
  <c r="F22" i="25"/>
  <c r="F24" i="25"/>
  <c r="E22" i="25"/>
  <c r="E24" i="25"/>
  <c r="E31" i="25"/>
  <c r="H31" i="25"/>
  <c r="K29" i="25" a="1"/>
  <c r="K29" i="25"/>
  <c r="D29" i="25"/>
  <c r="C29" i="25"/>
  <c r="E29" i="25"/>
  <c r="E40" i="35"/>
  <c r="C55" i="35"/>
  <c r="F29" i="25"/>
  <c r="F39" i="25"/>
  <c r="E40" i="25"/>
  <c r="H29" i="25"/>
  <c r="H39" i="25"/>
  <c r="I28" i="25"/>
  <c r="K39" i="25"/>
  <c r="D22" i="25"/>
  <c r="D24" i="25"/>
  <c r="F22" i="35"/>
  <c r="F24" i="35"/>
  <c r="I28" i="35"/>
  <c r="K39" i="35"/>
  <c r="D50" i="25"/>
  <c r="C50" i="25"/>
  <c r="C55" i="25"/>
  <c r="J28" i="35"/>
  <c r="I29" i="35"/>
  <c r="C53" i="35"/>
  <c r="J38" i="35"/>
  <c r="J37" i="35"/>
  <c r="J36" i="35"/>
  <c r="J35" i="35"/>
  <c r="J34" i="35"/>
  <c r="J33" i="35"/>
  <c r="J32" i="35"/>
  <c r="J30" i="35"/>
  <c r="J31" i="35"/>
  <c r="J28" i="25"/>
  <c r="C53" i="25"/>
  <c r="C54" i="25"/>
  <c r="Q60" i="25"/>
  <c r="I30" i="35"/>
  <c r="I31" i="35"/>
  <c r="I32" i="35"/>
  <c r="I33" i="35"/>
  <c r="I34" i="35"/>
  <c r="I35" i="35"/>
  <c r="I36" i="35"/>
  <c r="I37" i="35"/>
  <c r="I38" i="35"/>
  <c r="I39" i="35"/>
  <c r="C57" i="35" a="1"/>
  <c r="C57" i="35"/>
  <c r="J29" i="35"/>
  <c r="J39" i="35"/>
  <c r="D55" i="25"/>
  <c r="J38" i="25"/>
  <c r="J37" i="25"/>
  <c r="J36" i="25"/>
  <c r="J35" i="25"/>
  <c r="J34" i="25"/>
  <c r="J33" i="25"/>
  <c r="J32" i="25"/>
  <c r="J30" i="25"/>
  <c r="J31" i="25"/>
  <c r="J29" i="25"/>
  <c r="I40" i="35"/>
  <c r="C54" i="35"/>
  <c r="M2" i="37"/>
  <c r="D20" i="36"/>
  <c r="D19" i="36"/>
  <c r="D21" i="36"/>
  <c r="D17" i="36"/>
  <c r="D18" i="36"/>
  <c r="D22" i="36"/>
  <c r="D23" i="36"/>
  <c r="D24" i="36"/>
  <c r="D25" i="36"/>
  <c r="D55" i="35"/>
  <c r="I29" i="25"/>
  <c r="J39" i="25"/>
  <c r="E41" i="35"/>
  <c r="M4" i="37"/>
  <c r="M3" i="37"/>
  <c r="D22" i="35"/>
  <c r="I30" i="25"/>
  <c r="I31" i="25"/>
  <c r="I32" i="25"/>
  <c r="I33" i="25"/>
  <c r="I34" i="25"/>
  <c r="I35" i="25"/>
  <c r="I36" i="25"/>
  <c r="I37" i="25"/>
  <c r="I38" i="25"/>
  <c r="I39" i="25"/>
  <c r="D57" i="35" a="1"/>
  <c r="D57" i="35"/>
  <c r="F41" i="35" a="1"/>
  <c r="F41" i="35"/>
  <c r="D23" i="35"/>
  <c r="E23" i="35"/>
  <c r="D16" i="36"/>
  <c r="D27" i="36"/>
  <c r="I40" i="25"/>
  <c r="C57" i="25" a="1"/>
  <c r="C57" i="25"/>
  <c r="E41" i="25"/>
  <c r="D24" i="35"/>
  <c r="E24" i="35"/>
  <c r="D57" i="25" a="1"/>
  <c r="D57" i="25"/>
  <c r="J42" i="21"/>
  <c r="D42" i="25"/>
  <c r="F42" i="25"/>
  <c r="K42" i="6"/>
  <c r="K10" i="6"/>
  <c r="K5" i="6"/>
  <c r="K6" i="6"/>
  <c r="F41" i="25" a="1"/>
  <c r="F41" i="25"/>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c r="K40" i="6"/>
  <c r="H35" i="21"/>
  <c r="D42" i="35"/>
  <c r="K42" i="21"/>
  <c r="L42" i="6"/>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c r="I42" i="21"/>
  <c r="I35" i="21"/>
  <c r="D28" i="36"/>
  <c r="D29" i="3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<sst xmlns="http://schemas.openxmlformats.org/spreadsheetml/2006/main" count="1223" uniqueCount="520">
  <si>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</si>
  <si>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</si>
  <si>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</si>
  <si>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</si>
  <si>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</si>
  <si>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</si>
  <si>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</si>
  <si>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</si>
  <si>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</si>
  <si>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</si>
  <si>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</si>
  <si>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</si>
  <si>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</si>
  <si>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</si>
  <si>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</si>
  <si>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</si>
  <si>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</si>
  <si>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</si>
  <si>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</si>
  <si>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</si>
  <si>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</si>
  <si>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</si>
  <si>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</si>
  <si>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</si>
  <si>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</si>
  <si>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</si>
  <si>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</si>
  <si>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</si>
  <si>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</si>
  <si>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</si>
  <si>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</si>
  <si>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</si>
  <si>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</si>
  <si>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</si>
  <si>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</si>
  <si>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</si>
  <si>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</si>
  <si>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</si>
  <si>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</si>
  <si>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</si>
  <si>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</si>
  <si>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</si>
  <si>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</si>
  <si>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</si>
  <si>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</si>
  <si>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</si>
  <si>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</si>
  <si>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</si>
  <si>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</si>
  <si>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</si>
  <si>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</si>
  <si>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</si>
  <si>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</si>
  <si>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</si>
  <si>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</si>
  <si>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</si>
  <si>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</si>
  <si>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</si>
  <si>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</si>
  <si>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</si>
  <si>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</si>
  <si>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</si>
  <si>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</si>
  <si>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</si>
  <si>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</si>
  <si>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</si>
  <si>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</si>
  <si>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</si>
  <si>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</si>
  <si>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</si>
  <si>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</si>
  <si>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</si>
  <si>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</si>
  <si>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</si>
  <si>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</si>
  <si>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</si>
  <si>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</si>
  <si>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</si>
  <si>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</si>
  <si>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</si>
  <si>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</si>
  <si>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</si>
  <si>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</si>
  <si>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</si>
  <si>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</si>
  <si>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</si>
  <si>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</si>
  <si>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</si>
  <si>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</si>
  <si>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</si>
  <si>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</si>
  <si>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</si>
  <si>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</si>
  <si>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</si>
  <si>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</si>
  <si>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</si>
  <si>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</si>
  <si>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</si>
  <si>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</si>
  <si>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</si>
  <si>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</si>
  <si>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</si>
  <si>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</si>
  <si>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</si>
  <si>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</si>
  <si>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</si>
  <si>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</si>
  <si>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</si>
  <si>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</si>
  <si>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</si>
  <si>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</si>
  <si>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</si>
  <si>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</si>
  <si>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</si>
  <si>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</si>
  <si>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</si>
  <si>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</si>
  <si>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</si>
  <si>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</si>
  <si>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</si>
  <si>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</si>
  <si>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</si>
  <si>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</si>
  <si>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</si>
  <si>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</si>
  <si>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</si>
  <si>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</si>
  <si>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</si>
  <si>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</si>
  <si>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</si>
  <si>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</si>
  <si>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</si>
  <si>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</si>
  <si>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</si>
  <si>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</si>
  <si>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</si>
  <si>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</si>
  <si>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</si>
  <si>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</si>
  <si>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</si>
  <si>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</si>
  <si>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</si>
  <si>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</si>
  <si>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</si>
  <si>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</si>
  <si>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</si>
  <si>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</si>
  <si>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</si>
  <si>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</si>
  <si>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</si>
  <si>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</si>
  <si>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</si>
  <si>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</si>
  <si>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</si>
  <si>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</si>
  <si>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</si>
  <si>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</si>
  <si>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</si>
  <si>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</si>
  <si>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</si>
  <si>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</si>
  <si>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</si>
  <si>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</si>
  <si>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</si>
  <si>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</si>
  <si>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</si>
  <si>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</si>
  <si>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</si>
  <si>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</si>
  <si>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</si>
  <si>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</si>
  <si>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</si>
  <si>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</si>
  <si>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</si>
  <si>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</si>
  <si>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</si>
  <si>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</si>
  <si>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</si>
  <si>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</si>
  <si>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</si>
  <si>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</si>
  <si>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</si>
  <si>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</si>
  <si>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</si>
  <si>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</si>
  <si>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</si>
  <si>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</si>
  <si>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</si>
  <si>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</si>
  <si>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</si>
  <si>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</si>
  <si>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</si>
  <si>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</si>
  <si>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</si>
  <si>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</si>
  <si>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</si>
  <si>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</si>
  <si>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</si>
  <si>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</si>
  <si>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</si>
  <si>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</si>
  <si>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</si>
  <si>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</si>
  <si>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</si>
  <si>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</si>
  <si>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</si>
  <si>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</si>
  <si>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</si>
  <si>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</si>
  <si>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</si>
  <si>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</si>
  <si>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</si>
  <si>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</si>
  <si>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</si>
  <si>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</si>
  <si>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</si>
  <si>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</si>
  <si>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</si>
  <si>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</si>
  <si>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</si>
  <si>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</si>
  <si>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</si>
  <si>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</si>
  <si>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</si>
  <si>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</si>
  <si>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</si>
  <si>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</si>
  <si>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</si>
  <si>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</si>
  <si>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</si>
  <si>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</si>
  <si>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</si>
  <si>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</si>
  <si>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</si>
  <si>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</si>
  <si>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</si>
  <si>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</si>
  <si>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</si>
  <si>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</si>
  <si>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</si>
  <si>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</si>
  <si>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</si>
  <si>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</si>
  <si>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</si>
  <si>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</si>
  <si>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</si>
  <si>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</si>
  <si>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</si>
  <si>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</si>
  <si>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</si>
  <si>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</si>
  <si>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</si>
  <si>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</si>
  <si>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</si>
  <si>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</si>
  <si>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</si>
  <si>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</si>
  <si>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</si>
  <si>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</si>
  <si>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</si>
  <si>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</si>
  <si>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</si>
  <si>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</si>
  <si>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</si>
  <si>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</si>
  <si>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</si>
  <si>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</si>
  <si>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</si>
  <si>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</si>
  <si>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</si>
  <si>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</si>
  <si>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</si>
  <si>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</si>
  <si>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</si>
  <si>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</si>
  <si>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</si>
  <si>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</si>
  <si>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</si>
  <si>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</si>
  <si>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</si>
  <si>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</si>
  <si>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</si>
  <si>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</si>
  <si>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</si>
  <si>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</si>
  <si>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</si>
  <si>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</si>
  <si>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</si>
  <si>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</si>
  <si>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</si>
  <si>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</si>
  <si>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</si>
  <si>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</si>
  <si>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</si>
  <si>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</si>
  <si>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</si>
  <si>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</si>
  <si>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</si>
  <si>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</si>
  <si>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</si>
  <si>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</si>
  <si>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</si>
  <si>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</si>
  <si>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</si>
  <si>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</si>
  <si>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</si>
  <si>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</si>
  <si>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</si>
  <si>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</si>
  <si>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</si>
  <si>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</si>
  <si>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</si>
  <si>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</si>
  <si>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</si>
  <si>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</si>
  <si>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</si>
  <si>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</si>
  <si>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</si>
  <si>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</si>
  <si>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</si>
  <si>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</si>
  <si>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</si>
  <si>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</si>
  <si>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</si>
  <si>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</si>
  <si>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</si>
  <si>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</si>
  <si>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</si>
  <si>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</si>
  <si>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</si>
  <si>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</si>
  <si>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</si>
  <si>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</si>
  <si>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</si>
  <si>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</si>
  <si>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</si>
  <si>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</si>
  <si>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</si>
  <si>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</si>
  <si>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</si>
  <si>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</si>
  <si>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</si>
  <si>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</si>
  <si>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</si>
  <si>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</si>
  <si>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</si>
  <si>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</si>
  <si>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</si>
  <si>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</si>
  <si>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</si>
  <si>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</si>
  <si>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</si>
  <si>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</si>
  <si>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</si>
  <si>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</si>
  <si>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</si>
  <si>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</si>
  <si>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</si>
  <si>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</si>
  <si>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</si>
  <si>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</si>
  <si>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</si>
  <si>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</si>
  <si>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</si>
  <si>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</si>
  <si>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</si>
  <si>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</si>
  <si>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</si>
  <si>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</si>
  <si>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</si>
  <si>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</si>
  <si>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</si>
  <si>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</si>
  <si>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</si>
  <si>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</si>
  <si>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</si>
  <si>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</si>
  <si>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</si>
  <si>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</si>
  <si>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</si>
  <si>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</si>
  <si>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</si>
  <si>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</si>
  <si>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</si>
  <si>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</si>
  <si>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</si>
  <si>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</si>
  <si>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</si>
  <si>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</si>
  <si>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</si>
  <si>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</si>
  <si>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</si>
  <si>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</si>
  <si>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</si>
  <si>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</si>
  <si>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</si>
  <si>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</si>
  <si>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</si>
  <si>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</si>
  <si>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</si>
  <si>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</si>
  <si>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</si>
  <si>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</si>
  <si>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</si>
  <si>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</si>
  <si>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</si>
  <si>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</si>
  <si>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</si>
  <si>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</si>
  <si>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</si>
  <si>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</si>
  <si>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</si>
  <si>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</si>
  <si>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</si>
  <si>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</si>
  <si>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</si>
  <si>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</si>
  <si>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</si>
  <si>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</si>
  <si>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</si>
  <si>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</si>
  <si>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</si>
  <si>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</si>
  <si>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</si>
  <si>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</si>
  <si>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</si>
  <si>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</si>
  <si>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</si>
  <si>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</si>
  <si>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</si>
  <si>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</si>
  <si>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</si>
  <si>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</si>
  <si>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</si>
  <si>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</si>
  <si>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</si>
  <si>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</si>
  <si>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</si>
  <si>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</si>
  <si>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</si>
  <si>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</si>
  <si>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</si>
  <si>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</si>
  <si>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</si>
  <si>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</si>
  <si>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</si>
  <si>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</si>
  <si>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</si>
  <si>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</si>
  <si>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</si>
  <si>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</si>
  <si>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</si>
  <si>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</si>
  <si>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</si>
  <si>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</si>
  <si>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</si>
  <si>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</si>
  <si>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</si>
  <si>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</si>
  <si>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</si>
  <si>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</si>
  <si>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</si>
  <si>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</si>
  <si>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</si>
  <si>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</si>
  <si>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</si>
  <si>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</si>
  <si>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</si>
  <si>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</si>
  <si>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</si>
  <si>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</si>
  <si>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</si>
  <si>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</si>
  <si>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</si>
  <si>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</si>
  <si>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</si>
  <si>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</si>
  <si>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</si>
  <si>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</si>
  <si>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</si>
  <si>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</si>
  <si>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</si>
  <si>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</si>
  <si>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</si>
  <si>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</si>
  <si>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</si>
  <si>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</si>
  <si>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</si>
  <si>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</si>
  <si>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</si>
  <si>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</si>
  <si>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</si>
  <si>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</si>
  <si>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</si>
  <si>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</si>
  <si>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</si>
  <si>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</si>
  <si>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</si>
  <si>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</si>
  <si>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</si>
  <si>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</si>
  <si>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xml:space="preserve">Let op: De gekozen rekenmethode geldt voor alle tabbladen en berekeningen. </t>
  </si>
  <si>
    <t>Versie 30-06-2025</t>
  </si>
  <si>
    <t>Zuid-Holland | Alblasserwaard: Investeringsprojecten</t>
  </si>
  <si>
    <t>Zuid-Holland | Alblasserwaard: Pilots of experimenten (tot 25.000)</t>
  </si>
  <si>
    <t>Zuid-Holland | Krimpenerwaard: Investeringsprojecten</t>
  </si>
  <si>
    <t>Zuid-Holland | Krimpenerwaard: Pilots of experimenten (tot 25.000)</t>
  </si>
  <si>
    <t>Zuid-Holland | Hollandse Plassen: Proeftuinprojecten (tot 25.000)</t>
  </si>
  <si>
    <t>Zuid-Holland | Hollandse Plassen: Impactprojecten</t>
  </si>
  <si>
    <t>Zuid-Holland | Zuid-Hollandse Eilanden: Pilots of experimenten</t>
  </si>
  <si>
    <t>Zuid-Holland | Zuid-Hollandse Eilanden: Kleinschalige investeringsprojecten</t>
  </si>
  <si>
    <t>Zuid-Holland | Zuid-Hollandse Eilanden: (Excellente) Investeringsprojecten</t>
  </si>
  <si>
    <t>Zuid-Holland | Zuid-Hollandse Eilanden: (Excellente) Investeringsprojecten - meerdere eilanden</t>
  </si>
  <si>
    <t>Investeringsprojecten</t>
  </si>
  <si>
    <t>Pilots of experimenten</t>
  </si>
  <si>
    <t>Proeftuinprojecten</t>
  </si>
  <si>
    <t>Impactprojecten</t>
  </si>
  <si>
    <t>Kleinschalige investeringsprojecten</t>
  </si>
  <si>
    <t>Investeringsprojecten - meerdere eilanden</t>
  </si>
  <si>
    <t>LEADER Uitvoering Projecten - provincie Zuid-Holland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</si>
</sst>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0">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2">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1">
  <autoFilter ref="X14:AH25" xr:uid="{9F51824B-5CF6-4DC2-ACB3-A4E9E7784C57}"/>
  <tableColumns count="11">
    <tableColumn id="1" xr3:uid="{2F3F9470-2B8B-4036-A5A4-5BC84E4B8DD7}" name="KostenOmschrijving" dataDxfId="210">
      <calculatedColumnFormula>$X2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9">
      <calculatedColumnFormula>$X15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8">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7">
      <calculatedColumnFormula>$X28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tabSelected="1" zoomScaleNormal="100" workbookViewId="0">
      <selection activeCell="A2" sqref="A2"/>
    </sheetView>
  </sheetViews>
  <sheetFormatPr defaultColWidth="9.1796875" defaultRowHeight="14.5" x14ac:dyDescent="0.35"/>
  <cols>
    <col min="1" max="16384" width="9.1796875" style="15"/>
  </cols>
  <sheetData>
    <row r="1" spans="1:1" ht="111" customHeight="1" x14ac:dyDescent="0.35">
      <c r="A1" s="230"/>
    </row>
    <row r="2" spans="1:1" ht="30" customHeight="1" x14ac:dyDescent="0.35">
      <c r="A2" s="228" t="s">
        <v>256</v>
      </c>
    </row>
    <row r="3" spans="1:1" ht="30" customHeight="1" x14ac:dyDescent="0.35">
      <c r="A3" s="237" t="s">
        <v>519</v>
      </c>
    </row>
    <row r="4" spans="1:1" x14ac:dyDescent="0.35">
      <c r="A4" s="229" t="s">
        <v>502</v>
      </c>
    </row>
    <row r="5" spans="1:1" x14ac:dyDescent="0.35">
      <c r="A5" s="230"/>
    </row>
    <row r="6" spans="1:1" x14ac:dyDescent="0.35">
      <c r="A6" s="230" t="s">
        <v>212</v>
      </c>
    </row>
    <row r="7" spans="1:1" x14ac:dyDescent="0.35">
      <c r="A7" s="230" t="s">
        <v>383</v>
      </c>
    </row>
    <row r="8" spans="1:1" x14ac:dyDescent="0.35">
      <c r="A8" s="230"/>
    </row>
    <row r="9" spans="1:1" x14ac:dyDescent="0.35">
      <c r="A9" s="230" t="s">
        <v>384</v>
      </c>
    </row>
    <row r="10" spans="1:1" x14ac:dyDescent="0.35">
      <c r="A10" s="230" t="s">
        <v>244</v>
      </c>
    </row>
    <row r="11" spans="1:1" x14ac:dyDescent="0.35">
      <c r="A11" s="230"/>
    </row>
    <row r="12" spans="1:1" x14ac:dyDescent="0.35">
      <c r="A12" s="229" t="s">
        <v>213</v>
      </c>
    </row>
    <row r="13" spans="1:1" x14ac:dyDescent="0.35">
      <c r="A13" s="231" t="s">
        <v>247</v>
      </c>
    </row>
    <row r="14" spans="1:1" x14ac:dyDescent="0.35">
      <c r="A14" s="230" t="s">
        <v>499</v>
      </c>
    </row>
    <row r="15" spans="1:1" x14ac:dyDescent="0.35">
      <c r="A15" s="230" t="s">
        <v>385</v>
      </c>
    </row>
    <row r="16" spans="1:1" x14ac:dyDescent="0.35">
      <c r="A16" s="230" t="s">
        <v>498</v>
      </c>
    </row>
    <row r="17" spans="1:19" x14ac:dyDescent="0.35">
      <c r="A17" s="230" t="s">
        <v>386</v>
      </c>
    </row>
    <row r="18" spans="1:19" x14ac:dyDescent="0.35">
      <c r="A18" s="230" t="s">
        <v>387</v>
      </c>
    </row>
    <row r="19" spans="1:19" x14ac:dyDescent="0.35">
      <c r="A19" s="230" t="s">
        <v>501</v>
      </c>
    </row>
    <row r="20" spans="1:19" x14ac:dyDescent="0.35">
      <c r="A20" s="230"/>
    </row>
    <row r="21" spans="1:19" x14ac:dyDescent="0.35">
      <c r="A21" s="231" t="s">
        <v>248</v>
      </c>
      <c r="B21" s="16"/>
      <c r="C21" s="16"/>
      <c r="D21" s="16"/>
      <c r="E21" s="16"/>
      <c r="F21" s="16"/>
      <c r="G21" s="16"/>
      <c r="H21" s="16"/>
      <c r="I21" s="16"/>
      <c r="J21" s="16"/>
      <c r="K21" s="16"/>
      <c r="L21" s="16"/>
      <c r="M21" s="16"/>
      <c r="N21" s="16"/>
      <c r="O21" s="16"/>
      <c r="P21" s="16"/>
      <c r="Q21" s="16"/>
      <c r="R21" s="16"/>
      <c r="S21" s="16"/>
    </row>
    <row r="22" spans="1:19" x14ac:dyDescent="0.35">
      <c r="A22" s="230" t="s">
        <v>257</v>
      </c>
      <c r="B22" s="16"/>
      <c r="C22" s="16"/>
      <c r="D22" s="16"/>
      <c r="E22" s="16"/>
      <c r="F22" s="16"/>
      <c r="G22" s="16"/>
      <c r="H22" s="16"/>
      <c r="I22" s="16"/>
      <c r="J22" s="16"/>
      <c r="K22" s="16"/>
      <c r="L22" s="16"/>
      <c r="M22" s="16"/>
      <c r="N22" s="16"/>
      <c r="O22" s="16"/>
      <c r="P22" s="16"/>
      <c r="Q22" s="16"/>
      <c r="R22" s="16"/>
      <c r="S22" s="16"/>
    </row>
    <row r="23" spans="1:19" x14ac:dyDescent="0.35">
      <c r="A23" s="230" t="s">
        <v>238</v>
      </c>
      <c r="B23" s="16"/>
      <c r="C23" s="16"/>
      <c r="D23" s="16"/>
      <c r="E23" s="16"/>
      <c r="F23" s="16"/>
      <c r="G23" s="16"/>
      <c r="H23" s="16"/>
      <c r="I23" s="16"/>
      <c r="J23" s="16"/>
      <c r="K23" s="16"/>
      <c r="L23" s="16"/>
      <c r="M23" s="16"/>
      <c r="N23" s="16"/>
      <c r="O23" s="16"/>
      <c r="P23" s="16"/>
      <c r="Q23" s="16"/>
      <c r="R23" s="16"/>
      <c r="S23" s="16"/>
    </row>
    <row r="24" spans="1:19" x14ac:dyDescent="0.35">
      <c r="A24" s="230" t="s">
        <v>388</v>
      </c>
      <c r="B24" s="16"/>
      <c r="C24" s="16"/>
      <c r="D24" s="16"/>
      <c r="E24" s="16"/>
      <c r="F24" s="16"/>
      <c r="G24" s="16"/>
      <c r="H24" s="16"/>
      <c r="I24" s="16"/>
      <c r="J24" s="16"/>
      <c r="K24" s="16"/>
      <c r="L24" s="16"/>
      <c r="M24" s="16"/>
      <c r="N24" s="16"/>
      <c r="O24" s="16"/>
      <c r="P24" s="16"/>
      <c r="Q24" s="16"/>
      <c r="R24" s="16"/>
      <c r="S24" s="16"/>
    </row>
    <row r="25" spans="1:19" x14ac:dyDescent="0.35">
      <c r="A25" s="230" t="s">
        <v>389</v>
      </c>
      <c r="B25" s="16"/>
      <c r="C25" s="16"/>
      <c r="D25" s="16"/>
      <c r="E25" s="16"/>
      <c r="F25" s="16"/>
      <c r="G25" s="16"/>
      <c r="H25" s="16"/>
      <c r="I25" s="16"/>
      <c r="J25" s="16"/>
      <c r="K25" s="16"/>
      <c r="L25" s="16"/>
      <c r="M25" s="16"/>
      <c r="N25" s="16"/>
      <c r="O25" s="16"/>
      <c r="P25" s="16"/>
      <c r="Q25" s="16"/>
      <c r="R25" s="16"/>
      <c r="S25" s="16"/>
    </row>
    <row r="26" spans="1:19" x14ac:dyDescent="0.35">
      <c r="A26" s="230" t="s">
        <v>390</v>
      </c>
      <c r="B26" s="16"/>
      <c r="C26" s="16"/>
      <c r="D26" s="16"/>
      <c r="E26" s="16"/>
      <c r="F26" s="16"/>
      <c r="G26" s="16"/>
      <c r="H26" s="16"/>
      <c r="I26" s="16"/>
      <c r="J26" s="16"/>
      <c r="K26" s="16"/>
      <c r="L26" s="16"/>
      <c r="M26" s="16"/>
      <c r="N26" s="16"/>
      <c r="O26" s="16"/>
      <c r="P26" s="16"/>
      <c r="Q26" s="16"/>
      <c r="R26" s="16"/>
      <c r="S26" s="16"/>
    </row>
    <row r="27" spans="1:19" x14ac:dyDescent="0.35">
      <c r="A27" s="230" t="s">
        <v>391</v>
      </c>
    </row>
    <row r="28" spans="1:19" x14ac:dyDescent="0.35">
      <c r="A28" s="230" t="s">
        <v>392</v>
      </c>
    </row>
    <row r="29" spans="1:19" x14ac:dyDescent="0.35">
      <c r="A29" s="230" t="s">
        <v>393</v>
      </c>
      <c r="B29" s="16"/>
      <c r="C29" s="16"/>
      <c r="D29" s="16"/>
      <c r="E29" s="16"/>
      <c r="F29" s="16"/>
      <c r="G29" s="16"/>
      <c r="H29" s="16"/>
      <c r="I29" s="16"/>
      <c r="J29" s="16"/>
      <c r="K29" s="16"/>
      <c r="L29" s="16"/>
      <c r="M29" s="16"/>
      <c r="N29" s="16"/>
      <c r="O29" s="16"/>
      <c r="P29" s="16"/>
      <c r="Q29" s="16"/>
      <c r="R29" s="16"/>
      <c r="S29" s="16"/>
    </row>
    <row r="30" spans="1:19" x14ac:dyDescent="0.35">
      <c r="A30" s="230"/>
      <c r="B30" s="16"/>
      <c r="C30" s="16"/>
      <c r="D30" s="16"/>
      <c r="E30" s="16"/>
      <c r="F30" s="16"/>
      <c r="G30" s="16"/>
      <c r="H30" s="16"/>
      <c r="I30" s="16"/>
      <c r="J30" s="16"/>
      <c r="K30" s="16"/>
      <c r="L30" s="16"/>
      <c r="M30" s="16"/>
      <c r="N30" s="16"/>
      <c r="O30" s="16"/>
      <c r="P30" s="16"/>
      <c r="Q30" s="16"/>
      <c r="R30" s="16"/>
      <c r="S30" s="16"/>
    </row>
    <row r="31" spans="1:19" x14ac:dyDescent="0.35">
      <c r="A31" s="231" t="s">
        <v>249</v>
      </c>
      <c r="B31" s="16"/>
      <c r="C31" s="16"/>
      <c r="D31" s="16"/>
      <c r="E31" s="16"/>
      <c r="F31" s="16"/>
      <c r="G31" s="16"/>
      <c r="H31" s="16"/>
      <c r="I31" s="16"/>
      <c r="J31" s="16"/>
      <c r="K31" s="16"/>
      <c r="L31" s="16"/>
      <c r="M31" s="16"/>
      <c r="N31" s="16"/>
      <c r="O31" s="16"/>
      <c r="P31" s="16"/>
      <c r="Q31" s="16"/>
      <c r="R31" s="16"/>
      <c r="S31" s="16"/>
    </row>
    <row r="32" spans="1:19" x14ac:dyDescent="0.35">
      <c r="A32" s="232" t="s">
        <v>214</v>
      </c>
      <c r="B32" s="16"/>
      <c r="C32" s="16"/>
      <c r="D32" s="16"/>
      <c r="E32" s="16"/>
      <c r="F32" s="16"/>
      <c r="G32" s="16"/>
      <c r="H32" s="16"/>
      <c r="I32" s="16"/>
      <c r="J32" s="16"/>
      <c r="K32" s="16"/>
      <c r="L32" s="16"/>
      <c r="M32" s="16"/>
      <c r="N32" s="16"/>
      <c r="O32" s="16"/>
      <c r="P32" s="16"/>
      <c r="Q32" s="16"/>
      <c r="R32" s="16"/>
      <c r="S32" s="16"/>
    </row>
    <row r="33" spans="1:19" x14ac:dyDescent="0.35">
      <c r="A33" s="232" t="s">
        <v>258</v>
      </c>
      <c r="B33" s="16"/>
      <c r="C33" s="16"/>
      <c r="D33" s="16"/>
      <c r="E33" s="16"/>
      <c r="F33" s="16"/>
      <c r="G33" s="16"/>
      <c r="H33" s="16"/>
      <c r="I33" s="16"/>
      <c r="J33" s="16"/>
      <c r="K33" s="16"/>
      <c r="L33" s="16"/>
      <c r="M33" s="16"/>
      <c r="N33" s="16"/>
      <c r="O33" s="16"/>
      <c r="P33" s="16"/>
      <c r="Q33" s="16"/>
      <c r="R33" s="16"/>
      <c r="S33" s="16"/>
    </row>
    <row r="34" spans="1:19" x14ac:dyDescent="0.35">
      <c r="A34" s="232" t="s">
        <v>394</v>
      </c>
      <c r="B34" s="16"/>
      <c r="C34" s="16"/>
      <c r="D34" s="16"/>
      <c r="E34" s="16"/>
      <c r="F34" s="16"/>
      <c r="G34" s="16"/>
      <c r="H34" s="16"/>
      <c r="I34" s="16"/>
      <c r="J34" s="16"/>
      <c r="K34" s="16"/>
      <c r="L34" s="16"/>
      <c r="M34" s="16"/>
      <c r="N34" s="16"/>
      <c r="O34" s="16"/>
      <c r="P34" s="16"/>
      <c r="Q34" s="16"/>
      <c r="R34" s="16"/>
      <c r="S34" s="16"/>
    </row>
    <row r="35" spans="1:19" x14ac:dyDescent="0.35">
      <c r="A35" s="232"/>
      <c r="B35" s="16"/>
      <c r="C35" s="16"/>
      <c r="D35" s="16"/>
      <c r="E35" s="16"/>
      <c r="F35" s="16"/>
      <c r="G35" s="16"/>
      <c r="H35" s="16"/>
      <c r="I35" s="16"/>
      <c r="J35" s="16"/>
      <c r="K35" s="16"/>
      <c r="L35" s="16"/>
      <c r="M35" s="16"/>
      <c r="N35" s="16"/>
      <c r="O35" s="16"/>
      <c r="P35" s="16"/>
      <c r="Q35" s="16"/>
      <c r="R35" s="16"/>
      <c r="S35" s="16"/>
    </row>
    <row r="36" spans="1:19" x14ac:dyDescent="0.35">
      <c r="A36" s="232" t="s">
        <v>250</v>
      </c>
      <c r="B36" s="16"/>
      <c r="C36" s="16"/>
      <c r="D36" s="16"/>
      <c r="E36" s="16"/>
      <c r="F36" s="16"/>
      <c r="G36" s="16"/>
      <c r="H36" s="16"/>
      <c r="I36" s="16"/>
      <c r="J36" s="16"/>
      <c r="K36" s="16"/>
      <c r="L36" s="16"/>
      <c r="M36" s="16"/>
      <c r="N36" s="16"/>
      <c r="O36" s="16"/>
      <c r="P36" s="16"/>
      <c r="Q36" s="16"/>
      <c r="R36" s="16"/>
      <c r="S36" s="16"/>
    </row>
    <row r="37" spans="1:19" x14ac:dyDescent="0.35">
      <c r="A37" s="232" t="s">
        <v>395</v>
      </c>
      <c r="B37" s="16"/>
      <c r="C37" s="16"/>
      <c r="D37" s="16"/>
      <c r="E37" s="16"/>
      <c r="F37" s="16"/>
      <c r="G37" s="16"/>
      <c r="H37" s="16"/>
      <c r="I37" s="16"/>
      <c r="J37" s="16"/>
      <c r="K37" s="16"/>
      <c r="L37" s="16"/>
      <c r="M37" s="16"/>
      <c r="N37" s="16"/>
      <c r="O37" s="16"/>
      <c r="P37" s="16"/>
      <c r="Q37" s="16"/>
      <c r="R37" s="16"/>
      <c r="S37" s="16"/>
    </row>
    <row r="38" spans="1:19" x14ac:dyDescent="0.35">
      <c r="A38" s="232" t="s">
        <v>396</v>
      </c>
      <c r="B38" s="16"/>
      <c r="C38" s="16"/>
      <c r="D38" s="16"/>
      <c r="E38" s="16"/>
      <c r="F38" s="16"/>
      <c r="G38" s="16"/>
      <c r="H38" s="16"/>
      <c r="I38" s="16"/>
      <c r="J38" s="16"/>
      <c r="K38" s="16"/>
      <c r="L38" s="16"/>
      <c r="M38" s="16"/>
      <c r="N38" s="16"/>
      <c r="O38" s="16"/>
      <c r="P38" s="16"/>
      <c r="Q38" s="16"/>
      <c r="R38" s="16"/>
      <c r="S38" s="16"/>
    </row>
    <row r="39" spans="1:19" x14ac:dyDescent="0.35">
      <c r="A39" s="232" t="s">
        <v>365</v>
      </c>
      <c r="B39" s="16"/>
      <c r="C39" s="16"/>
      <c r="D39" s="16"/>
      <c r="E39" s="16"/>
      <c r="F39" s="16"/>
      <c r="G39" s="16"/>
      <c r="H39" s="16"/>
      <c r="I39" s="16"/>
      <c r="J39" s="16"/>
      <c r="K39" s="16"/>
      <c r="L39" s="16"/>
      <c r="M39" s="16"/>
      <c r="N39" s="16"/>
      <c r="O39" s="16"/>
      <c r="P39" s="16"/>
      <c r="Q39" s="16"/>
      <c r="R39" s="16"/>
      <c r="S39" s="16"/>
    </row>
    <row r="40" spans="1:19" x14ac:dyDescent="0.35">
      <c r="A40" s="232" t="s">
        <v>493</v>
      </c>
    </row>
    <row r="41" spans="1:19" x14ac:dyDescent="0.35">
      <c r="A41" s="232" t="s">
        <v>366</v>
      </c>
    </row>
    <row r="42" spans="1:19" x14ac:dyDescent="0.35">
      <c r="A42" s="232" t="s">
        <v>239</v>
      </c>
      <c r="B42" s="16"/>
      <c r="C42" s="16"/>
      <c r="D42" s="16"/>
      <c r="E42" s="16"/>
      <c r="F42" s="16"/>
      <c r="G42" s="16"/>
      <c r="H42" s="16"/>
      <c r="I42" s="16"/>
      <c r="J42" s="16"/>
      <c r="K42" s="16"/>
      <c r="L42" s="16"/>
      <c r="M42" s="16"/>
      <c r="N42" s="16"/>
      <c r="O42" s="16"/>
      <c r="P42" s="16"/>
      <c r="Q42" s="16"/>
    </row>
    <row r="43" spans="1:19" x14ac:dyDescent="0.35">
      <c r="A43" s="232" t="s">
        <v>397</v>
      </c>
      <c r="B43" s="16"/>
      <c r="C43" s="16"/>
      <c r="D43" s="16"/>
      <c r="E43" s="16"/>
      <c r="F43" s="16"/>
      <c r="G43" s="16"/>
      <c r="H43" s="16"/>
      <c r="I43" s="16"/>
      <c r="J43" s="16"/>
      <c r="K43" s="16"/>
      <c r="L43" s="16"/>
      <c r="M43" s="16"/>
      <c r="N43" s="16"/>
      <c r="O43" s="16"/>
      <c r="P43" s="16"/>
      <c r="Q43" s="16"/>
    </row>
    <row r="44" spans="1:19" x14ac:dyDescent="0.35">
      <c r="A44" s="230"/>
      <c r="B44" s="16"/>
      <c r="C44" s="16"/>
      <c r="D44" s="16"/>
      <c r="E44" s="16"/>
      <c r="F44" s="16"/>
      <c r="G44" s="16"/>
      <c r="H44" s="16"/>
      <c r="I44" s="16"/>
      <c r="J44" s="16"/>
      <c r="K44" s="16"/>
      <c r="L44" s="16"/>
      <c r="M44" s="16"/>
      <c r="N44" s="16"/>
      <c r="O44" s="16"/>
      <c r="P44" s="16"/>
      <c r="Q44" s="16"/>
    </row>
    <row r="45" spans="1:19" x14ac:dyDescent="0.35">
      <c r="A45" s="231" t="s">
        <v>251</v>
      </c>
      <c r="B45" s="16"/>
      <c r="C45" s="16"/>
      <c r="D45" s="16"/>
      <c r="E45" s="16"/>
      <c r="F45" s="16"/>
      <c r="G45" s="16"/>
      <c r="H45" s="16"/>
      <c r="I45" s="16"/>
      <c r="J45" s="16"/>
      <c r="K45" s="16"/>
      <c r="L45" s="16"/>
      <c r="M45" s="16"/>
      <c r="N45" s="16"/>
      <c r="O45" s="16"/>
      <c r="P45" s="16"/>
      <c r="Q45" s="16"/>
    </row>
    <row r="46" spans="1:19" x14ac:dyDescent="0.35">
      <c r="A46" s="232" t="s">
        <v>367</v>
      </c>
      <c r="B46" s="16"/>
      <c r="C46" s="16"/>
      <c r="D46" s="16"/>
      <c r="E46" s="16"/>
      <c r="F46" s="16"/>
      <c r="G46" s="16"/>
      <c r="H46" s="16"/>
      <c r="I46" s="16"/>
      <c r="J46" s="16"/>
      <c r="K46" s="16"/>
      <c r="L46" s="16"/>
      <c r="M46" s="16"/>
      <c r="N46" s="16"/>
      <c r="O46" s="16"/>
      <c r="P46" s="16"/>
      <c r="Q46" s="16"/>
    </row>
    <row r="47" spans="1:19" x14ac:dyDescent="0.35">
      <c r="A47" s="232" t="s">
        <v>398</v>
      </c>
      <c r="B47" s="16"/>
      <c r="C47" s="16"/>
      <c r="D47" s="16"/>
      <c r="E47" s="16"/>
      <c r="F47" s="16"/>
      <c r="G47" s="16"/>
      <c r="H47" s="16"/>
      <c r="I47" s="16"/>
      <c r="J47" s="16"/>
      <c r="K47" s="16"/>
      <c r="L47" s="16"/>
      <c r="M47" s="16"/>
      <c r="N47" s="16"/>
      <c r="O47" s="16"/>
      <c r="P47" s="16"/>
      <c r="Q47" s="16"/>
    </row>
    <row r="48" spans="1:19" x14ac:dyDescent="0.35">
      <c r="A48" s="232" t="s">
        <v>399</v>
      </c>
      <c r="B48" s="16"/>
      <c r="C48" s="16"/>
      <c r="D48" s="16"/>
      <c r="E48" s="16"/>
      <c r="F48" s="16"/>
      <c r="G48" s="16"/>
      <c r="H48" s="16"/>
      <c r="I48" s="16"/>
      <c r="J48" s="16"/>
      <c r="K48" s="16"/>
      <c r="L48" s="16"/>
      <c r="M48" s="16"/>
      <c r="N48" s="16"/>
      <c r="O48" s="16"/>
      <c r="P48" s="16"/>
      <c r="Q48" s="16"/>
    </row>
    <row r="49" spans="1:22" x14ac:dyDescent="0.35">
      <c r="A49" s="230"/>
      <c r="B49" s="16"/>
      <c r="C49" s="16"/>
      <c r="D49" s="16"/>
      <c r="E49" s="16"/>
      <c r="F49" s="16"/>
      <c r="G49" s="16"/>
      <c r="H49" s="16"/>
      <c r="I49" s="16"/>
      <c r="J49" s="16"/>
      <c r="K49" s="16"/>
      <c r="L49" s="16"/>
      <c r="M49" s="16"/>
      <c r="N49" s="16"/>
      <c r="O49" s="16"/>
      <c r="P49" s="300"/>
      <c r="Q49" s="300"/>
      <c r="R49" s="167"/>
      <c r="S49" s="167"/>
      <c r="T49" s="167"/>
      <c r="U49" s="167"/>
      <c r="V49" s="167"/>
    </row>
    <row r="50" spans="1:22" x14ac:dyDescent="0.35">
      <c r="A50" s="230" t="s">
        <v>215</v>
      </c>
      <c r="B50" s="16"/>
      <c r="C50" s="16"/>
      <c r="D50" s="16"/>
      <c r="E50" s="16"/>
      <c r="F50" s="16"/>
      <c r="G50" s="16"/>
      <c r="H50" s="16"/>
      <c r="I50" s="300"/>
      <c r="J50" s="300"/>
      <c r="K50" s="300"/>
      <c r="L50" s="300"/>
      <c r="M50" s="300"/>
      <c r="N50" s="300"/>
      <c r="O50" s="300"/>
      <c r="P50" s="16"/>
      <c r="Q50" s="16"/>
    </row>
    <row r="51" spans="1:22" x14ac:dyDescent="0.35">
      <c r="A51" s="230" t="s">
        <v>400</v>
      </c>
      <c r="B51" s="16"/>
      <c r="C51" s="16"/>
      <c r="D51" s="16"/>
      <c r="E51" s="16"/>
      <c r="F51" s="16"/>
      <c r="G51" s="16"/>
      <c r="H51" s="16"/>
      <c r="I51" s="16"/>
      <c r="J51" s="16"/>
      <c r="K51" s="16"/>
      <c r="L51" s="16"/>
      <c r="M51" s="16"/>
      <c r="N51" s="16"/>
      <c r="O51" s="16"/>
      <c r="P51" s="16"/>
      <c r="Q51" s="16"/>
    </row>
    <row r="52" spans="1:22" x14ac:dyDescent="0.35">
      <c r="A52" s="230" t="s">
        <v>401</v>
      </c>
      <c r="B52" s="16"/>
      <c r="C52" s="16"/>
      <c r="D52" s="16"/>
      <c r="E52" s="16"/>
      <c r="F52" s="16"/>
      <c r="G52" s="16"/>
      <c r="H52" s="16"/>
      <c r="I52" s="16"/>
      <c r="J52" s="16"/>
      <c r="K52" s="16"/>
      <c r="L52" s="16"/>
      <c r="M52" s="16"/>
      <c r="N52" s="16"/>
      <c r="O52" s="16"/>
      <c r="P52" s="16"/>
      <c r="Q52" s="16"/>
    </row>
    <row r="53" spans="1:22" x14ac:dyDescent="0.35">
      <c r="A53" s="230"/>
    </row>
    <row r="54" spans="1:22" x14ac:dyDescent="0.35">
      <c r="A54" s="230" t="s">
        <v>368</v>
      </c>
    </row>
    <row r="55" spans="1:22" x14ac:dyDescent="0.35">
      <c r="A55" s="230" t="s">
        <v>369</v>
      </c>
    </row>
    <row r="56" spans="1:22" x14ac:dyDescent="0.35">
      <c r="A56" s="230" t="s">
        <v>370</v>
      </c>
    </row>
    <row r="57" spans="1:22" x14ac:dyDescent="0.35">
      <c r="A57" s="230"/>
    </row>
    <row r="58" spans="1:22" x14ac:dyDescent="0.35">
      <c r="A58" s="230" t="s">
        <v>216</v>
      </c>
    </row>
    <row r="59" spans="1:22" x14ac:dyDescent="0.35">
      <c r="A59" s="230"/>
    </row>
    <row r="60" spans="1:22" x14ac:dyDescent="0.35">
      <c r="A60" s="231" t="s">
        <v>252</v>
      </c>
    </row>
    <row r="61" spans="1:22" x14ac:dyDescent="0.35">
      <c r="A61" s="230" t="s">
        <v>253</v>
      </c>
    </row>
    <row r="62" spans="1:22" x14ac:dyDescent="0.35">
      <c r="A62" s="230" t="s">
        <v>242</v>
      </c>
      <c r="B62" s="16"/>
      <c r="C62" s="16"/>
      <c r="D62" s="16"/>
      <c r="E62" s="16"/>
      <c r="F62" s="16"/>
      <c r="G62" s="16"/>
      <c r="H62" s="16"/>
      <c r="I62" s="16"/>
      <c r="J62" s="16"/>
      <c r="K62" s="16"/>
      <c r="L62" s="16"/>
      <c r="M62" s="16"/>
      <c r="N62" s="16"/>
      <c r="O62" s="16"/>
      <c r="P62" s="16"/>
      <c r="Q62" s="16"/>
      <c r="R62" s="16"/>
      <c r="S62" s="16"/>
      <c r="T62" s="16"/>
    </row>
    <row r="63" spans="1:22" x14ac:dyDescent="0.35">
      <c r="A63" s="230" t="s">
        <v>217</v>
      </c>
      <c r="B63" s="16"/>
      <c r="C63" s="16"/>
      <c r="D63" s="16"/>
      <c r="E63" s="16"/>
      <c r="F63" s="16"/>
      <c r="G63" s="16"/>
      <c r="H63" s="16"/>
      <c r="I63" s="16"/>
      <c r="J63" s="16"/>
      <c r="K63" s="16"/>
      <c r="L63" s="16"/>
      <c r="M63" s="16"/>
      <c r="N63" s="16"/>
      <c r="O63" s="16"/>
      <c r="P63" s="16"/>
      <c r="Q63" s="16"/>
      <c r="R63" s="16"/>
      <c r="S63" s="16"/>
      <c r="T63" s="16"/>
    </row>
    <row r="64" spans="1:22" x14ac:dyDescent="0.35">
      <c r="A64" s="230" t="s">
        <v>346</v>
      </c>
      <c r="B64" s="16"/>
      <c r="C64" s="16"/>
      <c r="D64" s="16"/>
      <c r="E64" s="16"/>
      <c r="F64" s="16"/>
      <c r="G64" s="16"/>
      <c r="H64" s="16"/>
      <c r="I64" s="16"/>
      <c r="J64" s="16"/>
      <c r="K64" s="16"/>
      <c r="L64" s="16"/>
      <c r="M64" s="16"/>
      <c r="N64" s="16"/>
      <c r="O64" s="16"/>
      <c r="P64" s="16"/>
      <c r="Q64" s="16"/>
      <c r="R64" s="16"/>
      <c r="S64" s="16"/>
      <c r="T64" s="16"/>
    </row>
    <row r="65" spans="1:20" x14ac:dyDescent="0.35">
      <c r="A65" s="230"/>
      <c r="B65" s="16"/>
      <c r="C65" s="16"/>
      <c r="D65" s="16"/>
      <c r="E65" s="16"/>
      <c r="F65" s="16"/>
      <c r="G65" s="16"/>
      <c r="H65" s="16"/>
      <c r="I65" s="16"/>
      <c r="J65" s="16"/>
      <c r="K65" s="16"/>
      <c r="L65" s="16"/>
      <c r="M65" s="16"/>
      <c r="N65" s="16"/>
      <c r="O65" s="16"/>
      <c r="P65" s="16"/>
      <c r="Q65" s="16"/>
      <c r="R65" s="16"/>
      <c r="S65" s="16"/>
      <c r="T65" s="16"/>
    </row>
    <row r="66" spans="1:20" x14ac:dyDescent="0.35">
      <c r="A66" s="232" t="s">
        <v>402</v>
      </c>
      <c r="B66" s="16"/>
      <c r="C66" s="16"/>
      <c r="D66" s="16"/>
      <c r="E66" s="16"/>
      <c r="F66" s="16"/>
      <c r="G66" s="16"/>
      <c r="H66" s="16"/>
      <c r="I66" s="16"/>
      <c r="J66" s="16"/>
      <c r="K66" s="16"/>
      <c r="L66" s="16"/>
      <c r="M66" s="16"/>
      <c r="N66" s="16"/>
      <c r="O66" s="16"/>
      <c r="P66" s="16"/>
      <c r="Q66" s="16"/>
      <c r="R66" s="16"/>
      <c r="S66" s="16"/>
      <c r="T66" s="16"/>
    </row>
    <row r="67" spans="1:20" x14ac:dyDescent="0.35">
      <c r="A67" s="232" t="s">
        <v>403</v>
      </c>
      <c r="B67" s="16"/>
      <c r="C67" s="16"/>
      <c r="D67" s="16"/>
      <c r="E67" s="16"/>
      <c r="F67" s="16"/>
      <c r="G67" s="16"/>
      <c r="H67" s="16"/>
      <c r="I67" s="16"/>
      <c r="J67" s="16"/>
      <c r="K67" s="16"/>
      <c r="L67" s="16"/>
      <c r="M67" s="16"/>
      <c r="N67" s="16"/>
      <c r="O67" s="16"/>
      <c r="P67" s="16"/>
      <c r="Q67" s="16"/>
      <c r="R67" s="16"/>
      <c r="S67" s="16"/>
      <c r="T67" s="16"/>
    </row>
    <row r="68" spans="1:20" x14ac:dyDescent="0.35">
      <c r="A68" s="232" t="s">
        <v>240</v>
      </c>
      <c r="B68" s="16"/>
      <c r="C68" s="16"/>
      <c r="D68" s="16"/>
      <c r="E68" s="16"/>
      <c r="F68" s="16"/>
      <c r="G68" s="16"/>
      <c r="H68" s="16"/>
      <c r="I68" s="16"/>
      <c r="J68" s="16"/>
      <c r="K68" s="16"/>
      <c r="L68" s="16"/>
      <c r="M68" s="16"/>
      <c r="N68" s="16"/>
      <c r="O68" s="16"/>
      <c r="P68" s="16"/>
      <c r="Q68" s="16"/>
      <c r="R68" s="16"/>
      <c r="S68" s="16"/>
      <c r="T68" s="16"/>
    </row>
    <row r="69" spans="1:20" x14ac:dyDescent="0.35">
      <c r="A69" s="232" t="s">
        <v>404</v>
      </c>
      <c r="B69" s="16"/>
      <c r="C69" s="16"/>
      <c r="D69" s="16"/>
      <c r="E69" s="16"/>
      <c r="F69" s="16"/>
      <c r="G69" s="16"/>
      <c r="H69" s="16"/>
      <c r="I69" s="16"/>
      <c r="J69" s="16"/>
      <c r="K69" s="16"/>
      <c r="L69" s="16"/>
      <c r="M69" s="16"/>
      <c r="N69" s="16"/>
      <c r="O69" s="16"/>
      <c r="P69" s="16"/>
      <c r="Q69" s="16"/>
      <c r="R69" s="16"/>
      <c r="S69" s="16"/>
      <c r="T69" s="16"/>
    </row>
    <row r="70" spans="1:20" x14ac:dyDescent="0.35">
      <c r="A70" s="232" t="s">
        <v>405</v>
      </c>
      <c r="B70" s="16"/>
      <c r="C70" s="16"/>
      <c r="D70" s="16"/>
      <c r="E70" s="16"/>
      <c r="F70" s="16"/>
      <c r="G70" s="16"/>
      <c r="H70" s="16"/>
      <c r="I70" s="16"/>
      <c r="J70" s="16"/>
      <c r="K70" s="16"/>
      <c r="L70" s="16"/>
      <c r="M70" s="16"/>
      <c r="N70" s="16"/>
      <c r="O70" s="16"/>
      <c r="P70" s="16"/>
      <c r="Q70" s="16"/>
      <c r="R70" s="16"/>
      <c r="S70" s="16"/>
      <c r="T70" s="16"/>
    </row>
    <row r="71" spans="1:20" x14ac:dyDescent="0.35">
      <c r="A71" s="232" t="s">
        <v>406</v>
      </c>
    </row>
    <row r="72" spans="1:20" x14ac:dyDescent="0.35">
      <c r="A72" s="232" t="s">
        <v>241</v>
      </c>
    </row>
    <row r="73" spans="1:20" x14ac:dyDescent="0.35">
      <c r="A73" s="232" t="s">
        <v>407</v>
      </c>
    </row>
    <row r="74" spans="1:20" hidden="1" x14ac:dyDescent="0.35">
      <c r="A74" s="369" t="s">
        <v>491</v>
      </c>
    </row>
    <row r="75" spans="1:20" x14ac:dyDescent="0.35">
      <c r="A75" s="230"/>
    </row>
    <row r="76" spans="1:20" x14ac:dyDescent="0.35">
      <c r="A76" s="230" t="s">
        <v>219</v>
      </c>
    </row>
    <row r="77" spans="1:20" x14ac:dyDescent="0.35">
      <c r="A77" s="230" t="s">
        <v>218</v>
      </c>
    </row>
    <row r="78" spans="1:20" x14ac:dyDescent="0.35">
      <c r="A78" s="232"/>
    </row>
    <row r="79" spans="1:20" x14ac:dyDescent="0.35">
      <c r="A79" s="232" t="s">
        <v>408</v>
      </c>
    </row>
    <row r="80" spans="1:20" x14ac:dyDescent="0.35">
      <c r="A80" s="232" t="s">
        <v>409</v>
      </c>
    </row>
    <row r="81" spans="1:20" x14ac:dyDescent="0.35">
      <c r="A81" s="232" t="s">
        <v>410</v>
      </c>
    </row>
    <row r="82" spans="1:20" x14ac:dyDescent="0.35">
      <c r="A82" s="301" t="s">
        <v>411</v>
      </c>
    </row>
    <row r="83" spans="1:20" x14ac:dyDescent="0.35">
      <c r="A83" s="301" t="s">
        <v>412</v>
      </c>
    </row>
    <row r="84" spans="1:20" hidden="1" x14ac:dyDescent="0.35">
      <c r="A84" s="369" t="s">
        <v>364</v>
      </c>
    </row>
    <row r="85" spans="1:20" x14ac:dyDescent="0.35">
      <c r="A85" s="230"/>
      <c r="B85" s="16"/>
      <c r="C85" s="16"/>
      <c r="D85" s="16"/>
      <c r="E85" s="16"/>
      <c r="F85" s="16"/>
      <c r="G85" s="16"/>
      <c r="H85" s="16"/>
      <c r="I85" s="16"/>
      <c r="J85" s="16"/>
      <c r="K85" s="16"/>
      <c r="L85" s="16"/>
      <c r="M85" s="16"/>
      <c r="N85" s="16"/>
      <c r="O85" s="16"/>
      <c r="P85" s="16"/>
      <c r="Q85" s="16"/>
      <c r="R85" s="16"/>
      <c r="S85" s="16"/>
      <c r="T85" s="16"/>
    </row>
    <row r="86" spans="1:20" x14ac:dyDescent="0.35">
      <c r="A86" s="230" t="s">
        <v>413</v>
      </c>
      <c r="B86" s="16"/>
      <c r="C86" s="16"/>
      <c r="D86" s="16"/>
      <c r="E86" s="16"/>
      <c r="F86" s="16"/>
      <c r="G86" s="16"/>
      <c r="H86" s="16"/>
      <c r="I86" s="16"/>
      <c r="J86" s="16"/>
      <c r="K86" s="16"/>
      <c r="L86" s="16"/>
      <c r="M86" s="16"/>
      <c r="N86" s="16"/>
      <c r="O86" s="16"/>
      <c r="P86" s="16"/>
      <c r="Q86" s="16"/>
      <c r="R86" s="16"/>
      <c r="S86" s="16"/>
      <c r="T86" s="16"/>
    </row>
    <row r="87" spans="1:20" x14ac:dyDescent="0.35">
      <c r="A87" s="230"/>
      <c r="B87" s="16"/>
      <c r="C87" s="16"/>
      <c r="D87" s="16"/>
      <c r="E87" s="16"/>
      <c r="F87" s="16"/>
      <c r="G87" s="16"/>
      <c r="H87" s="16"/>
      <c r="I87" s="16"/>
      <c r="J87" s="16"/>
      <c r="K87" s="16"/>
      <c r="L87" s="16"/>
      <c r="M87" s="16"/>
      <c r="N87" s="16"/>
      <c r="O87" s="16"/>
      <c r="P87" s="16"/>
      <c r="Q87" s="16"/>
      <c r="R87" s="16"/>
      <c r="S87" s="16"/>
      <c r="T87" s="16"/>
    </row>
    <row r="88" spans="1:20" x14ac:dyDescent="0.35">
      <c r="A88" s="231" t="s">
        <v>254</v>
      </c>
      <c r="B88" s="16"/>
      <c r="C88" s="16"/>
      <c r="D88" s="16"/>
      <c r="E88" s="16"/>
      <c r="F88" s="16"/>
      <c r="G88" s="16"/>
      <c r="H88" s="16"/>
      <c r="I88" s="16"/>
      <c r="J88" s="16"/>
      <c r="K88" s="16"/>
      <c r="L88" s="16"/>
      <c r="M88" s="16"/>
      <c r="N88" s="16"/>
      <c r="O88" s="16"/>
      <c r="P88" s="16"/>
      <c r="Q88" s="16"/>
      <c r="R88" s="16"/>
      <c r="S88" s="16"/>
      <c r="T88" s="16"/>
    </row>
    <row r="89" spans="1:20" x14ac:dyDescent="0.35">
      <c r="A89" s="232" t="s">
        <v>414</v>
      </c>
      <c r="B89" s="16"/>
      <c r="C89" s="16"/>
      <c r="D89" s="16"/>
      <c r="E89" s="16"/>
      <c r="F89" s="16"/>
      <c r="G89" s="16"/>
      <c r="H89" s="16"/>
      <c r="I89" s="16"/>
      <c r="J89" s="16"/>
      <c r="K89" s="16"/>
      <c r="L89" s="16"/>
      <c r="M89" s="16"/>
      <c r="N89" s="16"/>
      <c r="O89" s="16"/>
      <c r="P89" s="16"/>
      <c r="Q89" s="16"/>
      <c r="R89" s="16"/>
      <c r="S89" s="16"/>
      <c r="T89" s="16"/>
    </row>
    <row r="90" spans="1:20" x14ac:dyDescent="0.35">
      <c r="A90" s="232"/>
      <c r="B90" s="16"/>
      <c r="C90" s="16"/>
      <c r="D90" s="16"/>
      <c r="E90" s="16"/>
      <c r="F90" s="16"/>
      <c r="G90" s="16"/>
      <c r="H90" s="16"/>
      <c r="I90" s="16"/>
      <c r="J90" s="16"/>
      <c r="K90" s="16"/>
      <c r="L90" s="16"/>
      <c r="M90" s="16"/>
      <c r="N90" s="16"/>
      <c r="O90" s="16"/>
      <c r="P90" s="16"/>
      <c r="Q90" s="16"/>
      <c r="R90" s="16"/>
      <c r="S90" s="16"/>
      <c r="T90" s="16"/>
    </row>
    <row r="91" spans="1:20" x14ac:dyDescent="0.35">
      <c r="A91" s="232" t="s">
        <v>371</v>
      </c>
      <c r="B91" s="16"/>
      <c r="C91" s="16"/>
      <c r="D91" s="16"/>
      <c r="E91" s="16"/>
      <c r="F91" s="16"/>
      <c r="G91" s="16"/>
      <c r="H91" s="16"/>
      <c r="I91" s="16"/>
      <c r="J91" s="16"/>
      <c r="K91" s="16"/>
      <c r="L91" s="16"/>
      <c r="M91" s="16"/>
      <c r="N91" s="16"/>
      <c r="O91" s="16"/>
      <c r="P91" s="16"/>
      <c r="Q91" s="16"/>
      <c r="R91" s="16"/>
      <c r="S91" s="16"/>
      <c r="T91" s="16"/>
    </row>
    <row r="92" spans="1:20" x14ac:dyDescent="0.35">
      <c r="A92" s="232" t="s">
        <v>415</v>
      </c>
      <c r="B92" s="16"/>
      <c r="C92" s="16"/>
      <c r="D92" s="16"/>
      <c r="E92" s="16"/>
      <c r="F92" s="16"/>
      <c r="G92" s="16"/>
      <c r="H92" s="16"/>
      <c r="I92" s="16"/>
      <c r="J92" s="16"/>
      <c r="K92" s="16"/>
      <c r="L92" s="16"/>
      <c r="M92" s="16"/>
      <c r="N92" s="16"/>
      <c r="O92" s="16"/>
      <c r="P92" s="16"/>
      <c r="Q92" s="16"/>
      <c r="R92" s="16"/>
      <c r="S92" s="16"/>
      <c r="T92" s="16"/>
    </row>
    <row r="93" spans="1:20" x14ac:dyDescent="0.35">
      <c r="A93" s="232"/>
      <c r="B93" s="16"/>
      <c r="C93" s="16"/>
      <c r="D93" s="16"/>
      <c r="E93" s="16"/>
      <c r="F93" s="16"/>
      <c r="G93" s="16"/>
      <c r="H93" s="16"/>
      <c r="I93" s="16"/>
      <c r="J93" s="16"/>
      <c r="K93" s="16"/>
      <c r="L93" s="16"/>
      <c r="M93" s="16"/>
      <c r="N93" s="16"/>
      <c r="O93" s="16"/>
      <c r="P93" s="16"/>
      <c r="Q93" s="16"/>
      <c r="R93" s="16"/>
      <c r="S93" s="16"/>
      <c r="T93" s="16"/>
    </row>
    <row r="94" spans="1:20" x14ac:dyDescent="0.35">
      <c r="A94" s="232" t="s">
        <v>416</v>
      </c>
      <c r="B94" s="16"/>
      <c r="C94" s="16"/>
      <c r="D94" s="16"/>
      <c r="E94" s="16"/>
      <c r="F94" s="16"/>
      <c r="G94" s="16"/>
      <c r="H94" s="16"/>
      <c r="I94" s="16"/>
      <c r="J94" s="16"/>
      <c r="K94" s="16"/>
      <c r="L94" s="16"/>
      <c r="M94" s="16"/>
      <c r="N94" s="16"/>
      <c r="O94" s="16"/>
      <c r="P94" s="16"/>
      <c r="Q94" s="16"/>
      <c r="R94" s="16"/>
      <c r="S94" s="16"/>
      <c r="T94" s="16"/>
    </row>
    <row r="95" spans="1:20" x14ac:dyDescent="0.35">
      <c r="A95" s="232" t="s">
        <v>417</v>
      </c>
      <c r="B95" s="16"/>
      <c r="C95" s="16"/>
      <c r="D95" s="16"/>
      <c r="E95" s="16"/>
      <c r="F95" s="16"/>
      <c r="G95" s="16"/>
      <c r="H95" s="16"/>
      <c r="I95" s="16"/>
      <c r="J95" s="16"/>
      <c r="K95" s="16"/>
      <c r="L95" s="16"/>
      <c r="M95" s="16"/>
      <c r="N95" s="16"/>
      <c r="O95" s="16"/>
      <c r="P95" s="16"/>
      <c r="Q95" s="16"/>
      <c r="R95" s="16"/>
      <c r="S95" s="16"/>
      <c r="T95" s="16"/>
    </row>
    <row r="96" spans="1:20" x14ac:dyDescent="0.35">
      <c r="A96" s="232"/>
      <c r="B96" s="16"/>
      <c r="C96" s="16"/>
      <c r="D96" s="16"/>
      <c r="E96" s="16"/>
      <c r="F96" s="16"/>
      <c r="G96" s="16"/>
      <c r="H96" s="16"/>
      <c r="I96" s="16"/>
      <c r="J96" s="16"/>
      <c r="K96" s="16"/>
      <c r="L96" s="16"/>
      <c r="M96" s="16"/>
      <c r="N96" s="16"/>
      <c r="O96" s="16"/>
      <c r="P96" s="16"/>
      <c r="Q96" s="16"/>
      <c r="R96" s="16"/>
      <c r="S96" s="16"/>
      <c r="T96" s="16"/>
    </row>
    <row r="97" spans="1:20" x14ac:dyDescent="0.35">
      <c r="A97" s="232" t="s">
        <v>418</v>
      </c>
      <c r="B97" s="16"/>
      <c r="C97" s="16"/>
      <c r="D97" s="16"/>
      <c r="E97" s="16"/>
      <c r="F97" s="16"/>
      <c r="G97" s="16"/>
      <c r="H97" s="16"/>
      <c r="I97" s="16"/>
      <c r="J97" s="16"/>
      <c r="K97" s="16"/>
      <c r="L97" s="16"/>
      <c r="M97" s="16"/>
      <c r="N97" s="16"/>
      <c r="O97" s="16"/>
      <c r="P97" s="16"/>
      <c r="Q97" s="16"/>
      <c r="R97" s="16"/>
      <c r="S97" s="16"/>
      <c r="T97" s="16"/>
    </row>
    <row r="98" spans="1:20" x14ac:dyDescent="0.35">
      <c r="A98" s="230"/>
    </row>
    <row r="99" spans="1:20" x14ac:dyDescent="0.35">
      <c r="A99" s="230" t="s">
        <v>419</v>
      </c>
    </row>
    <row r="100" spans="1:20" x14ac:dyDescent="0.35">
      <c r="A100" s="230"/>
    </row>
    <row r="101" spans="1:20" hidden="1" x14ac:dyDescent="0.35">
      <c r="A101" s="370" t="s">
        <v>420</v>
      </c>
    </row>
    <row r="102" spans="1:20" hidden="1" x14ac:dyDescent="0.35">
      <c r="A102" s="369" t="s">
        <v>421</v>
      </c>
    </row>
    <row r="103" spans="1:20" hidden="1" x14ac:dyDescent="0.35">
      <c r="A103" s="369"/>
    </row>
    <row r="104" spans="1:20" hidden="1" x14ac:dyDescent="0.35">
      <c r="A104" s="371" t="s">
        <v>422</v>
      </c>
    </row>
    <row r="105" spans="1:20" hidden="1" x14ac:dyDescent="0.35">
      <c r="A105" s="372"/>
    </row>
    <row r="106" spans="1:20" x14ac:dyDescent="0.35">
      <c r="A106" s="373" t="s">
        <v>423</v>
      </c>
    </row>
    <row r="107" spans="1:20" x14ac:dyDescent="0.35">
      <c r="A107" s="232" t="s">
        <v>424</v>
      </c>
    </row>
    <row r="108" spans="1:20" x14ac:dyDescent="0.35">
      <c r="A108" s="232" t="s">
        <v>425</v>
      </c>
    </row>
    <row r="109" spans="1:20" x14ac:dyDescent="0.35">
      <c r="A109" s="232"/>
    </row>
    <row r="110" spans="1:20" x14ac:dyDescent="0.35">
      <c r="A110" s="232" t="s">
        <v>426</v>
      </c>
    </row>
    <row r="111" spans="1:20" x14ac:dyDescent="0.35">
      <c r="A111" s="232" t="s">
        <v>427</v>
      </c>
    </row>
    <row r="112" spans="1:20" x14ac:dyDescent="0.35">
      <c r="A112" s="232" t="s">
        <v>428</v>
      </c>
    </row>
    <row r="113" spans="1:1" x14ac:dyDescent="0.35">
      <c r="A113" s="232"/>
    </row>
    <row r="114" spans="1:1" x14ac:dyDescent="0.35">
      <c r="A114" s="232" t="s">
        <v>429</v>
      </c>
    </row>
    <row r="115" spans="1:1" x14ac:dyDescent="0.35">
      <c r="A115" s="232" t="s">
        <v>430</v>
      </c>
    </row>
    <row r="116" spans="1:1" x14ac:dyDescent="0.35">
      <c r="A116" s="232" t="s">
        <v>431</v>
      </c>
    </row>
  </sheetData>
  <sheetProtection algorithmName="SHA-512" hashValue="eAmNkG2ag29UkgS7Yumwk95qUeHq3CdRR5YtpCrT/D4J2O23cpi+pLzH+HE+LpAzHvCTuj/UBEs7CEd5UKzz8Q==" saltValue="Qgme1xKJpwFoOXrHB3AfFQ=="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796875" defaultRowHeight="15" customHeight="1" x14ac:dyDescent="0.35"/>
  <cols>
    <col min="1" max="1" width="11.26953125" style="36" bestFit="1" customWidth="1"/>
    <col min="2" max="2" width="14.26953125" style="36" customWidth="1"/>
    <col min="3" max="3" width="39" style="35" customWidth="1"/>
    <col min="4" max="4" width="14.54296875" style="35" customWidth="1"/>
    <col min="5" max="5" width="15.453125" style="35" bestFit="1" customWidth="1"/>
    <col min="6" max="7" width="18.7265625" style="35" customWidth="1"/>
    <col min="8" max="8" width="15.26953125" style="35" bestFit="1" customWidth="1"/>
    <col min="9" max="9" width="16.453125" style="35" customWidth="1"/>
    <col min="10" max="10" width="11" style="35" bestFit="1" customWidth="1"/>
    <col min="11" max="11" width="58.453125" style="35" customWidth="1"/>
    <col min="12" max="12" width="9.81640625" style="35" hidden="1" customWidth="1"/>
    <col min="13" max="13" width="11" style="35" hidden="1" customWidth="1"/>
    <col min="14" max="14" width="15.453125" style="35" hidden="1" customWidth="1"/>
    <col min="15" max="15" width="18.1796875" style="35" hidden="1" customWidth="1"/>
    <col min="16" max="16" width="18.453125" style="35" hidden="1" customWidth="1"/>
    <col min="17" max="17" width="15.7265625" style="35" hidden="1" customWidth="1"/>
    <col min="18" max="18" width="16.453125" style="35" hidden="1" customWidth="1"/>
    <col min="19" max="19" width="11" style="35" hidden="1" customWidth="1"/>
    <col min="20" max="20" width="61.54296875" style="35" hidden="1" customWidth="1"/>
    <col min="21" max="21" width="12" style="35" bestFit="1" customWidth="1"/>
    <col min="22" max="22" width="9.7265625" style="35" bestFit="1" customWidth="1"/>
    <col min="23" max="23" width="15.26953125" style="35" customWidth="1"/>
    <col min="24" max="24" width="11.1796875" style="35" customWidth="1"/>
    <col min="25" max="25" width="11.81640625" style="35" hidden="1" customWidth="1"/>
    <col min="27" max="28" width="7.7265625" style="35" customWidth="1"/>
    <col min="29" max="16384" width="9.1796875" style="35"/>
  </cols>
  <sheetData>
    <row r="1" spans="1:25" s="25" customFormat="1" ht="15" customHeight="1" x14ac:dyDescent="0.3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3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35">
      <c r="A3" s="73"/>
      <c r="B3" s="138"/>
      <c r="C3" s="138"/>
      <c r="D3" s="434" t="s">
        <v>222</v>
      </c>
      <c r="E3" s="435"/>
      <c r="F3" s="435"/>
      <c r="G3" s="435"/>
      <c r="H3" s="435"/>
      <c r="I3" s="435"/>
      <c r="J3" s="435"/>
      <c r="K3" s="436"/>
      <c r="L3" s="390" t="s">
        <v>148</v>
      </c>
      <c r="M3" s="391"/>
      <c r="N3" s="391"/>
      <c r="O3" s="391"/>
      <c r="P3" s="391"/>
      <c r="Q3" s="391"/>
      <c r="R3" s="391"/>
      <c r="S3" s="391"/>
      <c r="T3" s="391"/>
      <c r="U3" s="185"/>
      <c r="V3" s="138"/>
      <c r="W3" s="138"/>
      <c r="X3" s="138"/>
      <c r="Y3" s="220"/>
    </row>
    <row r="4" spans="1:25" s="27" customFormat="1" ht="58" x14ac:dyDescent="0.3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ht="14.5" x14ac:dyDescent="0.35">
      <c r="A5" s="337" t="str">
        <f>IF(OR($B5="Ja",$B5="Nee"),MAX($A$4:A4)+1,"")</f>
        <v/>
      </c>
      <c r="B5" s="355" t="s">
        <v>35</v>
      </c>
      <c r="C5" s="339"/>
      <c r="D5" s="340"/>
      <c r="E5" s="356"/>
      <c r="F5" s="342"/>
      <c r="G5" s="342"/>
      <c r="H5" s="344">
        <f>SUM(F5*12,G5)</f>
        <v>0</v>
      </c>
      <c r="I5" s="357">
        <f>1720*E5/40</f>
        <v>0</v>
      </c>
      <c r="J5" s="358">
        <f t="shared" ref="J5:J36" si="0">IF($B5="nee",IFERROR(ROUND(H5*(1+$W5)/I5,2),0),0)</f>
        <v>0</v>
      </c>
      <c r="K5" s="359"/>
      <c r="L5" s="347"/>
      <c r="M5" s="343"/>
      <c r="N5" s="360"/>
      <c r="O5" s="343"/>
      <c r="P5" s="343"/>
      <c r="Q5" s="344">
        <f>SUM(O5*12,P5)</f>
        <v>0</v>
      </c>
      <c r="R5" s="357">
        <f t="shared" ref="R5:R36" si="1">1720*N5/40</f>
        <v>0</v>
      </c>
      <c r="S5" s="358">
        <f t="shared" ref="S5:S36" si="2">IF($B5="nee",IFERROR(ROUND(Q5*(1+$W5)/R5,2),0),0)</f>
        <v>0</v>
      </c>
      <c r="T5" s="359"/>
      <c r="U5" s="344" t="s">
        <v>137</v>
      </c>
      <c r="V5" s="350" t="str">
        <f t="shared" ref="V5:V36" si="3">IF(Methode_Keuze&lt;&gt;"",IF($C$2="Vereenvoudigde kostenoptie voor overige kosten","nee","ja"),"ja")</f>
        <v>ja</v>
      </c>
      <c r="W5" s="351">
        <f>IF(V5="ja",0.442*(1.15)+0.15,0.442)</f>
        <v>0.6583</v>
      </c>
      <c r="X5" s="352">
        <f>IF(B5="Ja",D5,J5)</f>
        <v>0</v>
      </c>
      <c r="Y5" s="352" t="str">
        <f>IF(B5="Ja",IF(L5="JA",D5,M5),IF(B5="Nee",IF(L5="JA",J5,S5),""))</f>
        <v/>
      </c>
    </row>
    <row r="6" spans="1:25" ht="14.5" x14ac:dyDescent="0.35">
      <c r="A6" s="337" t="str">
        <f>IF(B6&lt;&gt;"&lt;Selecteer&gt;",MAX($A$4:A5)+1,"")</f>
        <v/>
      </c>
      <c r="B6" s="355" t="s">
        <v>35</v>
      </c>
      <c r="C6" s="339"/>
      <c r="D6" s="340"/>
      <c r="E6" s="356"/>
      <c r="F6" s="342"/>
      <c r="G6" s="342"/>
      <c r="H6" s="344">
        <f t="shared" ref="H6:H54" si="4">SUM(F6*12,G6)</f>
        <v>0</v>
      </c>
      <c r="I6" s="357">
        <f t="shared" ref="I6:I54" si="5">1720*E6/40</f>
        <v>0</v>
      </c>
      <c r="J6" s="358">
        <f t="shared" si="0"/>
        <v>0</v>
      </c>
      <c r="K6" s="359"/>
      <c r="L6" s="347"/>
      <c r="M6" s="343"/>
      <c r="N6" s="360"/>
      <c r="O6" s="343"/>
      <c r="P6" s="343"/>
      <c r="Q6" s="344">
        <f t="shared" ref="Q6:Q54" si="6">SUM(O6*12,P6)</f>
        <v>0</v>
      </c>
      <c r="R6" s="357">
        <f t="shared" si="1"/>
        <v>0</v>
      </c>
      <c r="S6" s="358">
        <f t="shared" si="2"/>
        <v>0</v>
      </c>
      <c r="T6" s="359"/>
      <c r="U6" s="344" t="s">
        <v>137</v>
      </c>
      <c r="V6" s="350" t="str">
        <f t="shared" si="3"/>
        <v>ja</v>
      </c>
      <c r="W6" s="351">
        <f t="shared" ref="W6:W54" si="7">IF(V6="ja",0.442*(1.15)+0.15,0.442)</f>
        <v>0.6583</v>
      </c>
      <c r="X6" s="352">
        <f t="shared" ref="X6:X54" si="8">IF(B6="Ja",D6,J6)</f>
        <v>0</v>
      </c>
      <c r="Y6" s="352" t="str">
        <f t="shared" ref="Y6:Y54" si="9">IF(B6="Ja",IF(L6="JA",D6,M6),IF(B6="Nee",IF(L6="JA",J6,S6),""))</f>
        <v/>
      </c>
    </row>
    <row r="7" spans="1:25" ht="14.5" x14ac:dyDescent="0.35">
      <c r="A7" s="337" t="str">
        <f>IF(B7&lt;&gt;"&lt;Selecteer&gt;",MAX($A$4:A6)+1,"")</f>
        <v/>
      </c>
      <c r="B7" s="355" t="s">
        <v>35</v>
      </c>
      <c r="C7" s="339"/>
      <c r="D7" s="340"/>
      <c r="E7" s="356"/>
      <c r="F7" s="342"/>
      <c r="G7" s="342"/>
      <c r="H7" s="344">
        <f t="shared" si="4"/>
        <v>0</v>
      </c>
      <c r="I7" s="357">
        <f t="shared" si="5"/>
        <v>0</v>
      </c>
      <c r="J7" s="358">
        <f t="shared" si="0"/>
        <v>0</v>
      </c>
      <c r="K7" s="359"/>
      <c r="L7" s="347"/>
      <c r="M7" s="343"/>
      <c r="N7" s="360"/>
      <c r="O7" s="343"/>
      <c r="P7" s="343"/>
      <c r="Q7" s="344">
        <f t="shared" si="6"/>
        <v>0</v>
      </c>
      <c r="R7" s="357">
        <f t="shared" si="1"/>
        <v>0</v>
      </c>
      <c r="S7" s="358">
        <f t="shared" si="2"/>
        <v>0</v>
      </c>
      <c r="T7" s="359"/>
      <c r="U7" s="344" t="s">
        <v>137</v>
      </c>
      <c r="V7" s="350" t="str">
        <f t="shared" si="3"/>
        <v>ja</v>
      </c>
      <c r="W7" s="351">
        <f t="shared" si="7"/>
        <v>0.6583</v>
      </c>
      <c r="X7" s="352">
        <f t="shared" si="8"/>
        <v>0</v>
      </c>
      <c r="Y7" s="352" t="str">
        <f t="shared" si="9"/>
        <v/>
      </c>
    </row>
    <row r="8" spans="1:25" ht="14.5" x14ac:dyDescent="0.35">
      <c r="A8" s="337" t="str">
        <f>IF(B8&lt;&gt;"&lt;Selecteer&gt;",MAX($A$4:A7)+1,"")</f>
        <v/>
      </c>
      <c r="B8" s="355" t="s">
        <v>35</v>
      </c>
      <c r="C8" s="339"/>
      <c r="D8" s="340"/>
      <c r="E8" s="356"/>
      <c r="F8" s="342"/>
      <c r="G8" s="342"/>
      <c r="H8" s="344">
        <f t="shared" si="4"/>
        <v>0</v>
      </c>
      <c r="I8" s="357">
        <f t="shared" si="5"/>
        <v>0</v>
      </c>
      <c r="J8" s="358">
        <f t="shared" si="0"/>
        <v>0</v>
      </c>
      <c r="K8" s="359"/>
      <c r="L8" s="347"/>
      <c r="M8" s="343"/>
      <c r="N8" s="360"/>
      <c r="O8" s="343"/>
      <c r="P8" s="343"/>
      <c r="Q8" s="344">
        <f t="shared" si="6"/>
        <v>0</v>
      </c>
      <c r="R8" s="357">
        <f t="shared" si="1"/>
        <v>0</v>
      </c>
      <c r="S8" s="358">
        <f t="shared" si="2"/>
        <v>0</v>
      </c>
      <c r="T8" s="359"/>
      <c r="U8" s="344" t="s">
        <v>137</v>
      </c>
      <c r="V8" s="350" t="str">
        <f t="shared" si="3"/>
        <v>ja</v>
      </c>
      <c r="W8" s="351">
        <f t="shared" si="7"/>
        <v>0.6583</v>
      </c>
      <c r="X8" s="352">
        <f t="shared" si="8"/>
        <v>0</v>
      </c>
      <c r="Y8" s="352" t="str">
        <f t="shared" si="9"/>
        <v/>
      </c>
    </row>
    <row r="9" spans="1:25" ht="14.5" x14ac:dyDescent="0.35">
      <c r="A9" s="337" t="str">
        <f>IF(B9&lt;&gt;"&lt;Selecteer&gt;",MAX($A$4:A8)+1,"")</f>
        <v/>
      </c>
      <c r="B9" s="355" t="s">
        <v>35</v>
      </c>
      <c r="C9" s="339"/>
      <c r="D9" s="340"/>
      <c r="E9" s="356"/>
      <c r="F9" s="342"/>
      <c r="G9" s="342"/>
      <c r="H9" s="344">
        <f t="shared" si="4"/>
        <v>0</v>
      </c>
      <c r="I9" s="357">
        <f t="shared" si="5"/>
        <v>0</v>
      </c>
      <c r="J9" s="358">
        <f t="shared" si="0"/>
        <v>0</v>
      </c>
      <c r="K9" s="359"/>
      <c r="L9" s="347"/>
      <c r="M9" s="343"/>
      <c r="N9" s="360"/>
      <c r="O9" s="343"/>
      <c r="P9" s="343"/>
      <c r="Q9" s="344">
        <f t="shared" si="6"/>
        <v>0</v>
      </c>
      <c r="R9" s="357">
        <f t="shared" si="1"/>
        <v>0</v>
      </c>
      <c r="S9" s="358">
        <f t="shared" si="2"/>
        <v>0</v>
      </c>
      <c r="T9" s="359"/>
      <c r="U9" s="344" t="s">
        <v>137</v>
      </c>
      <c r="V9" s="350" t="str">
        <f t="shared" si="3"/>
        <v>ja</v>
      </c>
      <c r="W9" s="351">
        <f t="shared" si="7"/>
        <v>0.6583</v>
      </c>
      <c r="X9" s="352">
        <f t="shared" si="8"/>
        <v>0</v>
      </c>
      <c r="Y9" s="352" t="str">
        <f t="shared" si="9"/>
        <v/>
      </c>
    </row>
    <row r="10" spans="1:25" ht="14.5" x14ac:dyDescent="0.35">
      <c r="A10" s="337" t="str">
        <f>IF(B10&lt;&gt;"&lt;Selecteer&gt;",MAX($A$4:A9)+1,"")</f>
        <v/>
      </c>
      <c r="B10" s="355" t="s">
        <v>35</v>
      </c>
      <c r="C10" s="339"/>
      <c r="D10" s="340"/>
      <c r="E10" s="356"/>
      <c r="F10" s="342"/>
      <c r="G10" s="342"/>
      <c r="H10" s="344">
        <f t="shared" si="4"/>
        <v>0</v>
      </c>
      <c r="I10" s="357">
        <f t="shared" si="5"/>
        <v>0</v>
      </c>
      <c r="J10" s="358">
        <f t="shared" si="0"/>
        <v>0</v>
      </c>
      <c r="K10" s="359"/>
      <c r="L10" s="347"/>
      <c r="M10" s="343"/>
      <c r="N10" s="360"/>
      <c r="O10" s="343"/>
      <c r="P10" s="343"/>
      <c r="Q10" s="344">
        <f t="shared" si="6"/>
        <v>0</v>
      </c>
      <c r="R10" s="357">
        <f t="shared" si="1"/>
        <v>0</v>
      </c>
      <c r="S10" s="358">
        <f t="shared" si="2"/>
        <v>0</v>
      </c>
      <c r="T10" s="359"/>
      <c r="U10" s="344" t="s">
        <v>137</v>
      </c>
      <c r="V10" s="350" t="str">
        <f t="shared" si="3"/>
        <v>ja</v>
      </c>
      <c r="W10" s="351">
        <f t="shared" si="7"/>
        <v>0.6583</v>
      </c>
      <c r="X10" s="352">
        <f t="shared" si="8"/>
        <v>0</v>
      </c>
      <c r="Y10" s="352" t="str">
        <f t="shared" si="9"/>
        <v/>
      </c>
    </row>
    <row r="11" spans="1:25" ht="14.5" x14ac:dyDescent="0.35">
      <c r="A11" s="337" t="str">
        <f>IF(B11&lt;&gt;"&lt;Selecteer&gt;",MAX($A$4:A10)+1,"")</f>
        <v/>
      </c>
      <c r="B11" s="355" t="s">
        <v>35</v>
      </c>
      <c r="C11" s="339"/>
      <c r="D11" s="340"/>
      <c r="E11" s="356"/>
      <c r="F11" s="342"/>
      <c r="G11" s="342"/>
      <c r="H11" s="344">
        <f t="shared" si="4"/>
        <v>0</v>
      </c>
      <c r="I11" s="357">
        <f t="shared" si="5"/>
        <v>0</v>
      </c>
      <c r="J11" s="358">
        <f t="shared" si="0"/>
        <v>0</v>
      </c>
      <c r="K11" s="359"/>
      <c r="L11" s="347"/>
      <c r="M11" s="343"/>
      <c r="N11" s="360"/>
      <c r="O11" s="343"/>
      <c r="P11" s="343"/>
      <c r="Q11" s="344">
        <f t="shared" si="6"/>
        <v>0</v>
      </c>
      <c r="R11" s="357">
        <f t="shared" si="1"/>
        <v>0</v>
      </c>
      <c r="S11" s="358">
        <f t="shared" si="2"/>
        <v>0</v>
      </c>
      <c r="T11" s="359"/>
      <c r="U11" s="344" t="s">
        <v>137</v>
      </c>
      <c r="V11" s="350" t="str">
        <f t="shared" si="3"/>
        <v>ja</v>
      </c>
      <c r="W11" s="351">
        <f t="shared" si="7"/>
        <v>0.6583</v>
      </c>
      <c r="X11" s="352">
        <f t="shared" si="8"/>
        <v>0</v>
      </c>
      <c r="Y11" s="352" t="str">
        <f t="shared" si="9"/>
        <v/>
      </c>
    </row>
    <row r="12" spans="1:25" ht="14.5" x14ac:dyDescent="0.35">
      <c r="A12" s="337" t="str">
        <f>IF(B12&lt;&gt;"&lt;Selecteer&gt;",MAX($A$4:A11)+1,"")</f>
        <v/>
      </c>
      <c r="B12" s="355" t="s">
        <v>35</v>
      </c>
      <c r="C12" s="339"/>
      <c r="D12" s="340"/>
      <c r="E12" s="356"/>
      <c r="F12" s="342"/>
      <c r="G12" s="342"/>
      <c r="H12" s="344">
        <f t="shared" si="4"/>
        <v>0</v>
      </c>
      <c r="I12" s="357">
        <f t="shared" si="5"/>
        <v>0</v>
      </c>
      <c r="J12" s="358">
        <f t="shared" si="0"/>
        <v>0</v>
      </c>
      <c r="K12" s="359"/>
      <c r="L12" s="347"/>
      <c r="M12" s="343"/>
      <c r="N12" s="360"/>
      <c r="O12" s="343"/>
      <c r="P12" s="343"/>
      <c r="Q12" s="344">
        <f t="shared" si="6"/>
        <v>0</v>
      </c>
      <c r="R12" s="357">
        <f t="shared" si="1"/>
        <v>0</v>
      </c>
      <c r="S12" s="358">
        <f t="shared" si="2"/>
        <v>0</v>
      </c>
      <c r="T12" s="359"/>
      <c r="U12" s="344" t="s">
        <v>137</v>
      </c>
      <c r="V12" s="350" t="str">
        <f t="shared" si="3"/>
        <v>ja</v>
      </c>
      <c r="W12" s="351">
        <f t="shared" si="7"/>
        <v>0.6583</v>
      </c>
      <c r="X12" s="352">
        <f t="shared" si="8"/>
        <v>0</v>
      </c>
      <c r="Y12" s="352" t="str">
        <f t="shared" si="9"/>
        <v/>
      </c>
    </row>
    <row r="13" spans="1:25" ht="14.5" x14ac:dyDescent="0.35">
      <c r="A13" s="337" t="str">
        <f>IF(B13&lt;&gt;"&lt;Selecteer&gt;",MAX($A$4:A12)+1,"")</f>
        <v/>
      </c>
      <c r="B13" s="355" t="s">
        <v>35</v>
      </c>
      <c r="C13" s="339"/>
      <c r="D13" s="340"/>
      <c r="E13" s="356"/>
      <c r="F13" s="342"/>
      <c r="G13" s="342"/>
      <c r="H13" s="344">
        <f t="shared" si="4"/>
        <v>0</v>
      </c>
      <c r="I13" s="357">
        <f t="shared" si="5"/>
        <v>0</v>
      </c>
      <c r="J13" s="358">
        <f t="shared" si="0"/>
        <v>0</v>
      </c>
      <c r="K13" s="359"/>
      <c r="L13" s="347"/>
      <c r="M13" s="343"/>
      <c r="N13" s="360"/>
      <c r="O13" s="343"/>
      <c r="P13" s="343"/>
      <c r="Q13" s="344">
        <f t="shared" si="6"/>
        <v>0</v>
      </c>
      <c r="R13" s="357">
        <f t="shared" si="1"/>
        <v>0</v>
      </c>
      <c r="S13" s="358">
        <f t="shared" si="2"/>
        <v>0</v>
      </c>
      <c r="T13" s="359"/>
      <c r="U13" s="344" t="s">
        <v>137</v>
      </c>
      <c r="V13" s="350" t="str">
        <f t="shared" si="3"/>
        <v>ja</v>
      </c>
      <c r="W13" s="351">
        <f t="shared" si="7"/>
        <v>0.6583</v>
      </c>
      <c r="X13" s="352">
        <f t="shared" si="8"/>
        <v>0</v>
      </c>
      <c r="Y13" s="352" t="str">
        <f t="shared" si="9"/>
        <v/>
      </c>
    </row>
    <row r="14" spans="1:25" ht="14.5" x14ac:dyDescent="0.35">
      <c r="A14" s="337" t="str">
        <f>IF(B14&lt;&gt;"&lt;Selecteer&gt;",MAX($A$4:A13)+1,"")</f>
        <v/>
      </c>
      <c r="B14" s="355" t="s">
        <v>35</v>
      </c>
      <c r="C14" s="339"/>
      <c r="D14" s="340"/>
      <c r="E14" s="356"/>
      <c r="F14" s="342"/>
      <c r="G14" s="342"/>
      <c r="H14" s="344">
        <f t="shared" si="4"/>
        <v>0</v>
      </c>
      <c r="I14" s="357">
        <f t="shared" si="5"/>
        <v>0</v>
      </c>
      <c r="J14" s="358">
        <f t="shared" si="0"/>
        <v>0</v>
      </c>
      <c r="K14" s="359"/>
      <c r="L14" s="347"/>
      <c r="M14" s="343"/>
      <c r="N14" s="360"/>
      <c r="O14" s="343"/>
      <c r="P14" s="343"/>
      <c r="Q14" s="344">
        <f t="shared" si="6"/>
        <v>0</v>
      </c>
      <c r="R14" s="357">
        <f t="shared" si="1"/>
        <v>0</v>
      </c>
      <c r="S14" s="358">
        <f t="shared" si="2"/>
        <v>0</v>
      </c>
      <c r="T14" s="359"/>
      <c r="U14" s="344" t="s">
        <v>137</v>
      </c>
      <c r="V14" s="350" t="str">
        <f t="shared" si="3"/>
        <v>ja</v>
      </c>
      <c r="W14" s="351">
        <f t="shared" si="7"/>
        <v>0.6583</v>
      </c>
      <c r="X14" s="352">
        <f t="shared" si="8"/>
        <v>0</v>
      </c>
      <c r="Y14" s="352" t="str">
        <f t="shared" si="9"/>
        <v/>
      </c>
    </row>
    <row r="15" spans="1:25" ht="14.5" x14ac:dyDescent="0.35">
      <c r="A15" s="337" t="str">
        <f>IF(B15&lt;&gt;"&lt;Selecteer&gt;",MAX($A$4:A14)+1,"")</f>
        <v/>
      </c>
      <c r="B15" s="355" t="s">
        <v>35</v>
      </c>
      <c r="C15" s="339"/>
      <c r="D15" s="340"/>
      <c r="E15" s="356"/>
      <c r="F15" s="342"/>
      <c r="G15" s="342"/>
      <c r="H15" s="344">
        <f t="shared" si="4"/>
        <v>0</v>
      </c>
      <c r="I15" s="357">
        <f t="shared" si="5"/>
        <v>0</v>
      </c>
      <c r="J15" s="358">
        <f t="shared" si="0"/>
        <v>0</v>
      </c>
      <c r="K15" s="359"/>
      <c r="L15" s="347"/>
      <c r="M15" s="343"/>
      <c r="N15" s="360"/>
      <c r="O15" s="343"/>
      <c r="P15" s="343"/>
      <c r="Q15" s="344">
        <f t="shared" si="6"/>
        <v>0</v>
      </c>
      <c r="R15" s="357">
        <f t="shared" si="1"/>
        <v>0</v>
      </c>
      <c r="S15" s="358">
        <f t="shared" si="2"/>
        <v>0</v>
      </c>
      <c r="T15" s="359"/>
      <c r="U15" s="344" t="s">
        <v>137</v>
      </c>
      <c r="V15" s="350" t="str">
        <f t="shared" si="3"/>
        <v>ja</v>
      </c>
      <c r="W15" s="351">
        <f t="shared" si="7"/>
        <v>0.6583</v>
      </c>
      <c r="X15" s="352">
        <f t="shared" si="8"/>
        <v>0</v>
      </c>
      <c r="Y15" s="352" t="str">
        <f t="shared" si="9"/>
        <v/>
      </c>
    </row>
    <row r="16" spans="1:25" ht="14.5" x14ac:dyDescent="0.35">
      <c r="A16" s="337" t="str">
        <f>IF(B16&lt;&gt;"&lt;Selecteer&gt;",MAX($A$4:A15)+1,"")</f>
        <v/>
      </c>
      <c r="B16" s="355" t="s">
        <v>35</v>
      </c>
      <c r="C16" s="339"/>
      <c r="D16" s="340"/>
      <c r="E16" s="356"/>
      <c r="F16" s="342"/>
      <c r="G16" s="342"/>
      <c r="H16" s="344">
        <f t="shared" si="4"/>
        <v>0</v>
      </c>
      <c r="I16" s="357">
        <f t="shared" si="5"/>
        <v>0</v>
      </c>
      <c r="J16" s="358">
        <f t="shared" si="0"/>
        <v>0</v>
      </c>
      <c r="K16" s="359"/>
      <c r="L16" s="347"/>
      <c r="M16" s="343"/>
      <c r="N16" s="360"/>
      <c r="O16" s="343"/>
      <c r="P16" s="343"/>
      <c r="Q16" s="344">
        <f t="shared" si="6"/>
        <v>0</v>
      </c>
      <c r="R16" s="357">
        <f t="shared" si="1"/>
        <v>0</v>
      </c>
      <c r="S16" s="358">
        <f t="shared" si="2"/>
        <v>0</v>
      </c>
      <c r="T16" s="359"/>
      <c r="U16" s="344" t="s">
        <v>137</v>
      </c>
      <c r="V16" s="350" t="str">
        <f t="shared" si="3"/>
        <v>ja</v>
      </c>
      <c r="W16" s="351">
        <f t="shared" si="7"/>
        <v>0.6583</v>
      </c>
      <c r="X16" s="352">
        <f t="shared" si="8"/>
        <v>0</v>
      </c>
      <c r="Y16" s="352" t="str">
        <f t="shared" si="9"/>
        <v/>
      </c>
    </row>
    <row r="17" spans="1:25" ht="14.5" x14ac:dyDescent="0.35">
      <c r="A17" s="337" t="str">
        <f>IF(B17&lt;&gt;"&lt;Selecteer&gt;",MAX($A$4:A16)+1,"")</f>
        <v/>
      </c>
      <c r="B17" s="355" t="s">
        <v>35</v>
      </c>
      <c r="C17" s="339"/>
      <c r="D17" s="340"/>
      <c r="E17" s="356"/>
      <c r="F17" s="342"/>
      <c r="G17" s="342"/>
      <c r="H17" s="344">
        <f t="shared" si="4"/>
        <v>0</v>
      </c>
      <c r="I17" s="357">
        <f t="shared" si="5"/>
        <v>0</v>
      </c>
      <c r="J17" s="358">
        <f t="shared" si="0"/>
        <v>0</v>
      </c>
      <c r="K17" s="359"/>
      <c r="L17" s="347"/>
      <c r="M17" s="343"/>
      <c r="N17" s="360"/>
      <c r="O17" s="343"/>
      <c r="P17" s="343"/>
      <c r="Q17" s="344">
        <f t="shared" si="6"/>
        <v>0</v>
      </c>
      <c r="R17" s="357">
        <f t="shared" si="1"/>
        <v>0</v>
      </c>
      <c r="S17" s="358">
        <f t="shared" si="2"/>
        <v>0</v>
      </c>
      <c r="T17" s="359"/>
      <c r="U17" s="344" t="s">
        <v>137</v>
      </c>
      <c r="V17" s="350" t="str">
        <f t="shared" si="3"/>
        <v>ja</v>
      </c>
      <c r="W17" s="351">
        <f t="shared" si="7"/>
        <v>0.6583</v>
      </c>
      <c r="X17" s="352">
        <f t="shared" si="8"/>
        <v>0</v>
      </c>
      <c r="Y17" s="352" t="str">
        <f t="shared" si="9"/>
        <v/>
      </c>
    </row>
    <row r="18" spans="1:25" ht="14.5" x14ac:dyDescent="0.35">
      <c r="A18" s="337" t="str">
        <f>IF(B18&lt;&gt;"&lt;Selecteer&gt;",MAX($A$4:A17)+1,"")</f>
        <v/>
      </c>
      <c r="B18" s="355" t="s">
        <v>35</v>
      </c>
      <c r="C18" s="339"/>
      <c r="D18" s="340"/>
      <c r="E18" s="356"/>
      <c r="F18" s="342"/>
      <c r="G18" s="342"/>
      <c r="H18" s="344">
        <f t="shared" si="4"/>
        <v>0</v>
      </c>
      <c r="I18" s="357">
        <f t="shared" si="5"/>
        <v>0</v>
      </c>
      <c r="J18" s="358">
        <f t="shared" si="0"/>
        <v>0</v>
      </c>
      <c r="K18" s="359"/>
      <c r="L18" s="347"/>
      <c r="M18" s="343"/>
      <c r="N18" s="360"/>
      <c r="O18" s="343"/>
      <c r="P18" s="343"/>
      <c r="Q18" s="344">
        <f t="shared" si="6"/>
        <v>0</v>
      </c>
      <c r="R18" s="357">
        <f t="shared" si="1"/>
        <v>0</v>
      </c>
      <c r="S18" s="358">
        <f t="shared" si="2"/>
        <v>0</v>
      </c>
      <c r="T18" s="359"/>
      <c r="U18" s="344" t="s">
        <v>137</v>
      </c>
      <c r="V18" s="350" t="str">
        <f t="shared" si="3"/>
        <v>ja</v>
      </c>
      <c r="W18" s="351">
        <f t="shared" si="7"/>
        <v>0.6583</v>
      </c>
      <c r="X18" s="352">
        <f t="shared" si="8"/>
        <v>0</v>
      </c>
      <c r="Y18" s="352" t="str">
        <f t="shared" si="9"/>
        <v/>
      </c>
    </row>
    <row r="19" spans="1:25" ht="14.5" x14ac:dyDescent="0.35">
      <c r="A19" s="337" t="str">
        <f>IF(B19&lt;&gt;"&lt;Selecteer&gt;",MAX($A$4:A18)+1,"")</f>
        <v/>
      </c>
      <c r="B19" s="355" t="s">
        <v>35</v>
      </c>
      <c r="C19" s="339"/>
      <c r="D19" s="340"/>
      <c r="E19" s="356"/>
      <c r="F19" s="342"/>
      <c r="G19" s="342"/>
      <c r="H19" s="344">
        <f t="shared" si="4"/>
        <v>0</v>
      </c>
      <c r="I19" s="357">
        <f t="shared" si="5"/>
        <v>0</v>
      </c>
      <c r="J19" s="358">
        <f t="shared" si="0"/>
        <v>0</v>
      </c>
      <c r="K19" s="359"/>
      <c r="L19" s="347"/>
      <c r="M19" s="343"/>
      <c r="N19" s="360"/>
      <c r="O19" s="343"/>
      <c r="P19" s="343"/>
      <c r="Q19" s="344">
        <f t="shared" si="6"/>
        <v>0</v>
      </c>
      <c r="R19" s="357">
        <f t="shared" si="1"/>
        <v>0</v>
      </c>
      <c r="S19" s="358">
        <f t="shared" si="2"/>
        <v>0</v>
      </c>
      <c r="T19" s="359"/>
      <c r="U19" s="344" t="s">
        <v>137</v>
      </c>
      <c r="V19" s="350" t="str">
        <f t="shared" si="3"/>
        <v>ja</v>
      </c>
      <c r="W19" s="351">
        <f t="shared" si="7"/>
        <v>0.6583</v>
      </c>
      <c r="X19" s="352">
        <f t="shared" si="8"/>
        <v>0</v>
      </c>
      <c r="Y19" s="352" t="str">
        <f t="shared" si="9"/>
        <v/>
      </c>
    </row>
    <row r="20" spans="1:25" ht="14.5" x14ac:dyDescent="0.35">
      <c r="A20" s="337" t="str">
        <f>IF(B20&lt;&gt;"&lt;Selecteer&gt;",MAX($A$4:A19)+1,"")</f>
        <v/>
      </c>
      <c r="B20" s="355" t="s">
        <v>35</v>
      </c>
      <c r="C20" s="339"/>
      <c r="D20" s="340"/>
      <c r="E20" s="356"/>
      <c r="F20" s="342"/>
      <c r="G20" s="342"/>
      <c r="H20" s="344">
        <f t="shared" si="4"/>
        <v>0</v>
      </c>
      <c r="I20" s="357">
        <f t="shared" si="5"/>
        <v>0</v>
      </c>
      <c r="J20" s="358">
        <f t="shared" si="0"/>
        <v>0</v>
      </c>
      <c r="K20" s="359"/>
      <c r="L20" s="347"/>
      <c r="M20" s="343"/>
      <c r="N20" s="360"/>
      <c r="O20" s="343"/>
      <c r="P20" s="343"/>
      <c r="Q20" s="344">
        <f t="shared" si="6"/>
        <v>0</v>
      </c>
      <c r="R20" s="357">
        <f t="shared" si="1"/>
        <v>0</v>
      </c>
      <c r="S20" s="358">
        <f t="shared" si="2"/>
        <v>0</v>
      </c>
      <c r="T20" s="359"/>
      <c r="U20" s="344" t="s">
        <v>137</v>
      </c>
      <c r="V20" s="350" t="str">
        <f t="shared" si="3"/>
        <v>ja</v>
      </c>
      <c r="W20" s="351">
        <f t="shared" si="7"/>
        <v>0.6583</v>
      </c>
      <c r="X20" s="352">
        <f t="shared" si="8"/>
        <v>0</v>
      </c>
      <c r="Y20" s="352" t="str">
        <f t="shared" si="9"/>
        <v/>
      </c>
    </row>
    <row r="21" spans="1:25" ht="14.5" x14ac:dyDescent="0.35">
      <c r="A21" s="337" t="str">
        <f>IF(B21&lt;&gt;"&lt;Selecteer&gt;",MAX($A$4:A20)+1,"")</f>
        <v/>
      </c>
      <c r="B21" s="355" t="s">
        <v>35</v>
      </c>
      <c r="C21" s="339"/>
      <c r="D21" s="340"/>
      <c r="E21" s="356"/>
      <c r="F21" s="342"/>
      <c r="G21" s="342"/>
      <c r="H21" s="344">
        <f t="shared" si="4"/>
        <v>0</v>
      </c>
      <c r="I21" s="357">
        <f t="shared" si="5"/>
        <v>0</v>
      </c>
      <c r="J21" s="358">
        <f t="shared" si="0"/>
        <v>0</v>
      </c>
      <c r="K21" s="359"/>
      <c r="L21" s="347"/>
      <c r="M21" s="343"/>
      <c r="N21" s="360"/>
      <c r="O21" s="343"/>
      <c r="P21" s="343"/>
      <c r="Q21" s="344">
        <f t="shared" si="6"/>
        <v>0</v>
      </c>
      <c r="R21" s="357">
        <f t="shared" si="1"/>
        <v>0</v>
      </c>
      <c r="S21" s="358">
        <f t="shared" si="2"/>
        <v>0</v>
      </c>
      <c r="T21" s="359"/>
      <c r="U21" s="344" t="s">
        <v>137</v>
      </c>
      <c r="V21" s="350" t="str">
        <f t="shared" si="3"/>
        <v>ja</v>
      </c>
      <c r="W21" s="351">
        <f t="shared" si="7"/>
        <v>0.6583</v>
      </c>
      <c r="X21" s="352">
        <f t="shared" si="8"/>
        <v>0</v>
      </c>
      <c r="Y21" s="352" t="str">
        <f t="shared" si="9"/>
        <v/>
      </c>
    </row>
    <row r="22" spans="1:25" ht="14.5" x14ac:dyDescent="0.35">
      <c r="A22" s="337" t="str">
        <f>IF(B22&lt;&gt;"&lt;Selecteer&gt;",MAX($A$4:A21)+1,"")</f>
        <v/>
      </c>
      <c r="B22" s="355" t="s">
        <v>35</v>
      </c>
      <c r="C22" s="339"/>
      <c r="D22" s="340"/>
      <c r="E22" s="356"/>
      <c r="F22" s="342"/>
      <c r="G22" s="342"/>
      <c r="H22" s="344">
        <f t="shared" si="4"/>
        <v>0</v>
      </c>
      <c r="I22" s="357">
        <f t="shared" si="5"/>
        <v>0</v>
      </c>
      <c r="J22" s="358">
        <f t="shared" si="0"/>
        <v>0</v>
      </c>
      <c r="K22" s="359"/>
      <c r="L22" s="347"/>
      <c r="M22" s="343"/>
      <c r="N22" s="360"/>
      <c r="O22" s="343"/>
      <c r="P22" s="343"/>
      <c r="Q22" s="344">
        <f t="shared" si="6"/>
        <v>0</v>
      </c>
      <c r="R22" s="357">
        <f t="shared" si="1"/>
        <v>0</v>
      </c>
      <c r="S22" s="358">
        <f t="shared" si="2"/>
        <v>0</v>
      </c>
      <c r="T22" s="359"/>
      <c r="U22" s="344" t="s">
        <v>137</v>
      </c>
      <c r="V22" s="350" t="str">
        <f t="shared" si="3"/>
        <v>ja</v>
      </c>
      <c r="W22" s="351">
        <f t="shared" si="7"/>
        <v>0.6583</v>
      </c>
      <c r="X22" s="352">
        <f t="shared" si="8"/>
        <v>0</v>
      </c>
      <c r="Y22" s="352" t="str">
        <f t="shared" si="9"/>
        <v/>
      </c>
    </row>
    <row r="23" spans="1:25" ht="14.5" x14ac:dyDescent="0.35">
      <c r="A23" s="337" t="str">
        <f>IF(B23&lt;&gt;"&lt;Selecteer&gt;",MAX($A$4:A22)+1,"")</f>
        <v/>
      </c>
      <c r="B23" s="355" t="s">
        <v>35</v>
      </c>
      <c r="C23" s="339"/>
      <c r="D23" s="340"/>
      <c r="E23" s="356"/>
      <c r="F23" s="342"/>
      <c r="G23" s="342"/>
      <c r="H23" s="344">
        <f t="shared" si="4"/>
        <v>0</v>
      </c>
      <c r="I23" s="357">
        <f t="shared" si="5"/>
        <v>0</v>
      </c>
      <c r="J23" s="358">
        <f t="shared" si="0"/>
        <v>0</v>
      </c>
      <c r="K23" s="359"/>
      <c r="L23" s="347"/>
      <c r="M23" s="343"/>
      <c r="N23" s="360"/>
      <c r="O23" s="343"/>
      <c r="P23" s="343"/>
      <c r="Q23" s="344">
        <f t="shared" si="6"/>
        <v>0</v>
      </c>
      <c r="R23" s="357">
        <f t="shared" si="1"/>
        <v>0</v>
      </c>
      <c r="S23" s="358">
        <f t="shared" si="2"/>
        <v>0</v>
      </c>
      <c r="T23" s="359"/>
      <c r="U23" s="344" t="s">
        <v>137</v>
      </c>
      <c r="V23" s="350" t="str">
        <f t="shared" si="3"/>
        <v>ja</v>
      </c>
      <c r="W23" s="351">
        <f t="shared" si="7"/>
        <v>0.6583</v>
      </c>
      <c r="X23" s="352">
        <f t="shared" si="8"/>
        <v>0</v>
      </c>
      <c r="Y23" s="352" t="str">
        <f t="shared" si="9"/>
        <v/>
      </c>
    </row>
    <row r="24" spans="1:25" ht="14.5" x14ac:dyDescent="0.35">
      <c r="A24" s="337" t="str">
        <f>IF(B24&lt;&gt;"&lt;Selecteer&gt;",MAX($A$4:A23)+1,"")</f>
        <v/>
      </c>
      <c r="B24" s="355" t="s">
        <v>35</v>
      </c>
      <c r="C24" s="339"/>
      <c r="D24" s="340"/>
      <c r="E24" s="356"/>
      <c r="F24" s="342"/>
      <c r="G24" s="342"/>
      <c r="H24" s="344">
        <f t="shared" si="4"/>
        <v>0</v>
      </c>
      <c r="I24" s="357">
        <f t="shared" si="5"/>
        <v>0</v>
      </c>
      <c r="J24" s="358">
        <f t="shared" si="0"/>
        <v>0</v>
      </c>
      <c r="K24" s="359"/>
      <c r="L24" s="347"/>
      <c r="M24" s="343"/>
      <c r="N24" s="360"/>
      <c r="O24" s="343"/>
      <c r="P24" s="343"/>
      <c r="Q24" s="344">
        <f t="shared" si="6"/>
        <v>0</v>
      </c>
      <c r="R24" s="357">
        <f t="shared" si="1"/>
        <v>0</v>
      </c>
      <c r="S24" s="358">
        <f t="shared" si="2"/>
        <v>0</v>
      </c>
      <c r="T24" s="359"/>
      <c r="U24" s="344" t="s">
        <v>137</v>
      </c>
      <c r="V24" s="350" t="str">
        <f t="shared" si="3"/>
        <v>ja</v>
      </c>
      <c r="W24" s="351">
        <f t="shared" si="7"/>
        <v>0.6583</v>
      </c>
      <c r="X24" s="352">
        <f t="shared" si="8"/>
        <v>0</v>
      </c>
      <c r="Y24" s="352" t="str">
        <f t="shared" si="9"/>
        <v/>
      </c>
    </row>
    <row r="25" spans="1:25" ht="14.5" x14ac:dyDescent="0.35">
      <c r="A25" s="337" t="str">
        <f>IF(B25&lt;&gt;"&lt;Selecteer&gt;",MAX($A$4:A24)+1,"")</f>
        <v/>
      </c>
      <c r="B25" s="355" t="s">
        <v>35</v>
      </c>
      <c r="C25" s="339"/>
      <c r="D25" s="340"/>
      <c r="E25" s="356"/>
      <c r="F25" s="342"/>
      <c r="G25" s="342"/>
      <c r="H25" s="344">
        <f t="shared" si="4"/>
        <v>0</v>
      </c>
      <c r="I25" s="357">
        <f t="shared" si="5"/>
        <v>0</v>
      </c>
      <c r="J25" s="358">
        <f t="shared" si="0"/>
        <v>0</v>
      </c>
      <c r="K25" s="359"/>
      <c r="L25" s="347"/>
      <c r="M25" s="343"/>
      <c r="N25" s="360"/>
      <c r="O25" s="343"/>
      <c r="P25" s="343"/>
      <c r="Q25" s="344">
        <f t="shared" si="6"/>
        <v>0</v>
      </c>
      <c r="R25" s="357">
        <f t="shared" si="1"/>
        <v>0</v>
      </c>
      <c r="S25" s="358">
        <f t="shared" si="2"/>
        <v>0</v>
      </c>
      <c r="T25" s="359"/>
      <c r="U25" s="344" t="s">
        <v>137</v>
      </c>
      <c r="V25" s="350" t="str">
        <f t="shared" si="3"/>
        <v>ja</v>
      </c>
      <c r="W25" s="351">
        <f t="shared" si="7"/>
        <v>0.6583</v>
      </c>
      <c r="X25" s="352">
        <f t="shared" si="8"/>
        <v>0</v>
      </c>
      <c r="Y25" s="352" t="str">
        <f t="shared" si="9"/>
        <v/>
      </c>
    </row>
    <row r="26" spans="1:25" ht="14.5" x14ac:dyDescent="0.35">
      <c r="A26" s="337" t="str">
        <f>IF(B26&lt;&gt;"&lt;Selecteer&gt;",MAX($A$4:A25)+1,"")</f>
        <v/>
      </c>
      <c r="B26" s="355" t="s">
        <v>35</v>
      </c>
      <c r="C26" s="339"/>
      <c r="D26" s="340"/>
      <c r="E26" s="356"/>
      <c r="F26" s="342"/>
      <c r="G26" s="342"/>
      <c r="H26" s="344">
        <f t="shared" si="4"/>
        <v>0</v>
      </c>
      <c r="I26" s="357">
        <f t="shared" si="5"/>
        <v>0</v>
      </c>
      <c r="J26" s="358">
        <f t="shared" si="0"/>
        <v>0</v>
      </c>
      <c r="K26" s="359"/>
      <c r="L26" s="347"/>
      <c r="M26" s="343"/>
      <c r="N26" s="360"/>
      <c r="O26" s="343"/>
      <c r="P26" s="343"/>
      <c r="Q26" s="344">
        <f t="shared" si="6"/>
        <v>0</v>
      </c>
      <c r="R26" s="357">
        <f t="shared" si="1"/>
        <v>0</v>
      </c>
      <c r="S26" s="358">
        <f t="shared" si="2"/>
        <v>0</v>
      </c>
      <c r="T26" s="359"/>
      <c r="U26" s="344" t="s">
        <v>137</v>
      </c>
      <c r="V26" s="350" t="str">
        <f t="shared" si="3"/>
        <v>ja</v>
      </c>
      <c r="W26" s="351">
        <f t="shared" si="7"/>
        <v>0.6583</v>
      </c>
      <c r="X26" s="352">
        <f t="shared" si="8"/>
        <v>0</v>
      </c>
      <c r="Y26" s="352" t="str">
        <f t="shared" si="9"/>
        <v/>
      </c>
    </row>
    <row r="27" spans="1:25" ht="14.5" x14ac:dyDescent="0.35">
      <c r="A27" s="337" t="str">
        <f>IF(B27&lt;&gt;"&lt;Selecteer&gt;",MAX($A$4:A26)+1,"")</f>
        <v/>
      </c>
      <c r="B27" s="355" t="s">
        <v>35</v>
      </c>
      <c r="C27" s="339"/>
      <c r="D27" s="340"/>
      <c r="E27" s="356"/>
      <c r="F27" s="342"/>
      <c r="G27" s="342"/>
      <c r="H27" s="344">
        <f t="shared" si="4"/>
        <v>0</v>
      </c>
      <c r="I27" s="357">
        <f t="shared" si="5"/>
        <v>0</v>
      </c>
      <c r="J27" s="358">
        <f t="shared" si="0"/>
        <v>0</v>
      </c>
      <c r="K27" s="359"/>
      <c r="L27" s="347"/>
      <c r="M27" s="343"/>
      <c r="N27" s="360"/>
      <c r="O27" s="343"/>
      <c r="P27" s="343"/>
      <c r="Q27" s="344">
        <f t="shared" si="6"/>
        <v>0</v>
      </c>
      <c r="R27" s="357">
        <f t="shared" si="1"/>
        <v>0</v>
      </c>
      <c r="S27" s="358">
        <f t="shared" si="2"/>
        <v>0</v>
      </c>
      <c r="T27" s="359"/>
      <c r="U27" s="344" t="s">
        <v>137</v>
      </c>
      <c r="V27" s="350" t="str">
        <f t="shared" si="3"/>
        <v>ja</v>
      </c>
      <c r="W27" s="351">
        <f t="shared" si="7"/>
        <v>0.6583</v>
      </c>
      <c r="X27" s="352">
        <f t="shared" si="8"/>
        <v>0</v>
      </c>
      <c r="Y27" s="352" t="str">
        <f t="shared" si="9"/>
        <v/>
      </c>
    </row>
    <row r="28" spans="1:25" ht="14.5" x14ac:dyDescent="0.35">
      <c r="A28" s="337" t="str">
        <f>IF(B28&lt;&gt;"&lt;Selecteer&gt;",MAX($A$4:A27)+1,"")</f>
        <v/>
      </c>
      <c r="B28" s="355" t="s">
        <v>35</v>
      </c>
      <c r="C28" s="339"/>
      <c r="D28" s="340"/>
      <c r="E28" s="356"/>
      <c r="F28" s="342"/>
      <c r="G28" s="342"/>
      <c r="H28" s="344">
        <f t="shared" si="4"/>
        <v>0</v>
      </c>
      <c r="I28" s="357">
        <f t="shared" si="5"/>
        <v>0</v>
      </c>
      <c r="J28" s="358">
        <f t="shared" si="0"/>
        <v>0</v>
      </c>
      <c r="K28" s="359"/>
      <c r="L28" s="347"/>
      <c r="M28" s="343"/>
      <c r="N28" s="360"/>
      <c r="O28" s="343"/>
      <c r="P28" s="343"/>
      <c r="Q28" s="344">
        <f t="shared" si="6"/>
        <v>0</v>
      </c>
      <c r="R28" s="357">
        <f t="shared" si="1"/>
        <v>0</v>
      </c>
      <c r="S28" s="358">
        <f t="shared" si="2"/>
        <v>0</v>
      </c>
      <c r="T28" s="359"/>
      <c r="U28" s="344" t="s">
        <v>137</v>
      </c>
      <c r="V28" s="350" t="str">
        <f t="shared" si="3"/>
        <v>ja</v>
      </c>
      <c r="W28" s="351">
        <f t="shared" si="7"/>
        <v>0.6583</v>
      </c>
      <c r="X28" s="352">
        <f t="shared" si="8"/>
        <v>0</v>
      </c>
      <c r="Y28" s="352" t="str">
        <f t="shared" si="9"/>
        <v/>
      </c>
    </row>
    <row r="29" spans="1:25" ht="14.5" x14ac:dyDescent="0.35">
      <c r="A29" s="337" t="str">
        <f>IF(B29&lt;&gt;"&lt;Selecteer&gt;",MAX($A$4:A28)+1,"")</f>
        <v/>
      </c>
      <c r="B29" s="355" t="s">
        <v>35</v>
      </c>
      <c r="C29" s="339"/>
      <c r="D29" s="340"/>
      <c r="E29" s="356"/>
      <c r="F29" s="342"/>
      <c r="G29" s="342"/>
      <c r="H29" s="344">
        <f t="shared" si="4"/>
        <v>0</v>
      </c>
      <c r="I29" s="357">
        <f t="shared" si="5"/>
        <v>0</v>
      </c>
      <c r="J29" s="358">
        <f t="shared" si="0"/>
        <v>0</v>
      </c>
      <c r="K29" s="359"/>
      <c r="L29" s="347"/>
      <c r="M29" s="343"/>
      <c r="N29" s="360"/>
      <c r="O29" s="343"/>
      <c r="P29" s="343"/>
      <c r="Q29" s="344">
        <f t="shared" si="6"/>
        <v>0</v>
      </c>
      <c r="R29" s="357">
        <f t="shared" si="1"/>
        <v>0</v>
      </c>
      <c r="S29" s="358">
        <f t="shared" si="2"/>
        <v>0</v>
      </c>
      <c r="T29" s="359"/>
      <c r="U29" s="344" t="s">
        <v>137</v>
      </c>
      <c r="V29" s="350" t="str">
        <f t="shared" si="3"/>
        <v>ja</v>
      </c>
      <c r="W29" s="351">
        <f t="shared" si="7"/>
        <v>0.6583</v>
      </c>
      <c r="X29" s="352">
        <f t="shared" si="8"/>
        <v>0</v>
      </c>
      <c r="Y29" s="352" t="str">
        <f t="shared" si="9"/>
        <v/>
      </c>
    </row>
    <row r="30" spans="1:25" ht="14.5" x14ac:dyDescent="0.35">
      <c r="A30" s="337" t="str">
        <f>IF(B30&lt;&gt;"&lt;Selecteer&gt;",MAX($A$4:A29)+1,"")</f>
        <v/>
      </c>
      <c r="B30" s="355" t="s">
        <v>35</v>
      </c>
      <c r="C30" s="339"/>
      <c r="D30" s="340"/>
      <c r="E30" s="356"/>
      <c r="F30" s="342"/>
      <c r="G30" s="342"/>
      <c r="H30" s="344">
        <f t="shared" si="4"/>
        <v>0</v>
      </c>
      <c r="I30" s="357">
        <f t="shared" si="5"/>
        <v>0</v>
      </c>
      <c r="J30" s="358">
        <f t="shared" si="0"/>
        <v>0</v>
      </c>
      <c r="K30" s="359"/>
      <c r="L30" s="347"/>
      <c r="M30" s="343"/>
      <c r="N30" s="360"/>
      <c r="O30" s="343"/>
      <c r="P30" s="343"/>
      <c r="Q30" s="344">
        <f t="shared" si="6"/>
        <v>0</v>
      </c>
      <c r="R30" s="357">
        <f t="shared" si="1"/>
        <v>0</v>
      </c>
      <c r="S30" s="358">
        <f t="shared" si="2"/>
        <v>0</v>
      </c>
      <c r="T30" s="359"/>
      <c r="U30" s="344" t="s">
        <v>137</v>
      </c>
      <c r="V30" s="350" t="str">
        <f t="shared" si="3"/>
        <v>ja</v>
      </c>
      <c r="W30" s="351">
        <f t="shared" si="7"/>
        <v>0.6583</v>
      </c>
      <c r="X30" s="352">
        <f t="shared" si="8"/>
        <v>0</v>
      </c>
      <c r="Y30" s="352" t="str">
        <f t="shared" si="9"/>
        <v/>
      </c>
    </row>
    <row r="31" spans="1:25" ht="14.5" x14ac:dyDescent="0.35">
      <c r="A31" s="337" t="str">
        <f>IF(B31&lt;&gt;"&lt;Selecteer&gt;",MAX($A$4:A30)+1,"")</f>
        <v/>
      </c>
      <c r="B31" s="355" t="s">
        <v>35</v>
      </c>
      <c r="C31" s="339"/>
      <c r="D31" s="340"/>
      <c r="E31" s="356"/>
      <c r="F31" s="342"/>
      <c r="G31" s="342"/>
      <c r="H31" s="344">
        <f t="shared" si="4"/>
        <v>0</v>
      </c>
      <c r="I31" s="357">
        <f t="shared" si="5"/>
        <v>0</v>
      </c>
      <c r="J31" s="358">
        <f t="shared" si="0"/>
        <v>0</v>
      </c>
      <c r="K31" s="359"/>
      <c r="L31" s="347"/>
      <c r="M31" s="343"/>
      <c r="N31" s="360"/>
      <c r="O31" s="343"/>
      <c r="P31" s="343"/>
      <c r="Q31" s="344">
        <f t="shared" si="6"/>
        <v>0</v>
      </c>
      <c r="R31" s="357">
        <f t="shared" si="1"/>
        <v>0</v>
      </c>
      <c r="S31" s="358">
        <f t="shared" si="2"/>
        <v>0</v>
      </c>
      <c r="T31" s="359"/>
      <c r="U31" s="344" t="s">
        <v>137</v>
      </c>
      <c r="V31" s="350" t="str">
        <f t="shared" si="3"/>
        <v>ja</v>
      </c>
      <c r="W31" s="351">
        <f t="shared" si="7"/>
        <v>0.6583</v>
      </c>
      <c r="X31" s="352">
        <f t="shared" si="8"/>
        <v>0</v>
      </c>
      <c r="Y31" s="352" t="str">
        <f t="shared" si="9"/>
        <v/>
      </c>
    </row>
    <row r="32" spans="1:25" ht="14.5" x14ac:dyDescent="0.35">
      <c r="A32" s="337" t="str">
        <f>IF(B32&lt;&gt;"&lt;Selecteer&gt;",MAX($A$4:A31)+1,"")</f>
        <v/>
      </c>
      <c r="B32" s="355" t="s">
        <v>35</v>
      </c>
      <c r="C32" s="339"/>
      <c r="D32" s="340"/>
      <c r="E32" s="356"/>
      <c r="F32" s="342"/>
      <c r="G32" s="342"/>
      <c r="H32" s="344">
        <f t="shared" si="4"/>
        <v>0</v>
      </c>
      <c r="I32" s="357">
        <f t="shared" si="5"/>
        <v>0</v>
      </c>
      <c r="J32" s="358">
        <f t="shared" si="0"/>
        <v>0</v>
      </c>
      <c r="K32" s="359"/>
      <c r="L32" s="347"/>
      <c r="M32" s="343"/>
      <c r="N32" s="360"/>
      <c r="O32" s="343"/>
      <c r="P32" s="343"/>
      <c r="Q32" s="344">
        <f t="shared" si="6"/>
        <v>0</v>
      </c>
      <c r="R32" s="357">
        <f t="shared" si="1"/>
        <v>0</v>
      </c>
      <c r="S32" s="358">
        <f t="shared" si="2"/>
        <v>0</v>
      </c>
      <c r="T32" s="359"/>
      <c r="U32" s="344" t="s">
        <v>137</v>
      </c>
      <c r="V32" s="350" t="str">
        <f t="shared" si="3"/>
        <v>ja</v>
      </c>
      <c r="W32" s="351">
        <f t="shared" si="7"/>
        <v>0.6583</v>
      </c>
      <c r="X32" s="352">
        <f t="shared" si="8"/>
        <v>0</v>
      </c>
      <c r="Y32" s="352" t="str">
        <f t="shared" si="9"/>
        <v/>
      </c>
    </row>
    <row r="33" spans="1:25" ht="14.5" x14ac:dyDescent="0.35">
      <c r="A33" s="337" t="str">
        <f>IF(B33&lt;&gt;"&lt;Selecteer&gt;",MAX($A$4:A32)+1,"")</f>
        <v/>
      </c>
      <c r="B33" s="355" t="s">
        <v>35</v>
      </c>
      <c r="C33" s="339"/>
      <c r="D33" s="340"/>
      <c r="E33" s="356"/>
      <c r="F33" s="342"/>
      <c r="G33" s="342"/>
      <c r="H33" s="344">
        <f t="shared" si="4"/>
        <v>0</v>
      </c>
      <c r="I33" s="357">
        <f t="shared" si="5"/>
        <v>0</v>
      </c>
      <c r="J33" s="358">
        <f t="shared" si="0"/>
        <v>0</v>
      </c>
      <c r="K33" s="359"/>
      <c r="L33" s="347"/>
      <c r="M33" s="343"/>
      <c r="N33" s="360"/>
      <c r="O33" s="343"/>
      <c r="P33" s="343"/>
      <c r="Q33" s="344">
        <f t="shared" si="6"/>
        <v>0</v>
      </c>
      <c r="R33" s="357">
        <f t="shared" si="1"/>
        <v>0</v>
      </c>
      <c r="S33" s="358">
        <f t="shared" si="2"/>
        <v>0</v>
      </c>
      <c r="T33" s="359"/>
      <c r="U33" s="344" t="s">
        <v>137</v>
      </c>
      <c r="V33" s="350" t="str">
        <f t="shared" si="3"/>
        <v>ja</v>
      </c>
      <c r="W33" s="351">
        <f t="shared" si="7"/>
        <v>0.6583</v>
      </c>
      <c r="X33" s="352">
        <f t="shared" si="8"/>
        <v>0</v>
      </c>
      <c r="Y33" s="352" t="str">
        <f t="shared" si="9"/>
        <v/>
      </c>
    </row>
    <row r="34" spans="1:25" ht="14.5" x14ac:dyDescent="0.35">
      <c r="A34" s="337" t="str">
        <f>IF(B34&lt;&gt;"&lt;Selecteer&gt;",MAX($A$4:A33)+1,"")</f>
        <v/>
      </c>
      <c r="B34" s="355" t="s">
        <v>35</v>
      </c>
      <c r="C34" s="339"/>
      <c r="D34" s="340"/>
      <c r="E34" s="356"/>
      <c r="F34" s="342"/>
      <c r="G34" s="342"/>
      <c r="H34" s="344">
        <f t="shared" si="4"/>
        <v>0</v>
      </c>
      <c r="I34" s="357">
        <f t="shared" si="5"/>
        <v>0</v>
      </c>
      <c r="J34" s="358">
        <f t="shared" si="0"/>
        <v>0</v>
      </c>
      <c r="K34" s="359"/>
      <c r="L34" s="347"/>
      <c r="M34" s="343"/>
      <c r="N34" s="360"/>
      <c r="O34" s="343"/>
      <c r="P34" s="343"/>
      <c r="Q34" s="344">
        <f t="shared" si="6"/>
        <v>0</v>
      </c>
      <c r="R34" s="357">
        <f t="shared" si="1"/>
        <v>0</v>
      </c>
      <c r="S34" s="358">
        <f t="shared" si="2"/>
        <v>0</v>
      </c>
      <c r="T34" s="359"/>
      <c r="U34" s="344" t="s">
        <v>137</v>
      </c>
      <c r="V34" s="350" t="str">
        <f t="shared" si="3"/>
        <v>ja</v>
      </c>
      <c r="W34" s="351">
        <f t="shared" si="7"/>
        <v>0.6583</v>
      </c>
      <c r="X34" s="352">
        <f t="shared" si="8"/>
        <v>0</v>
      </c>
      <c r="Y34" s="352" t="str">
        <f t="shared" si="9"/>
        <v/>
      </c>
    </row>
    <row r="35" spans="1:25" ht="14.5" x14ac:dyDescent="0.35">
      <c r="A35" s="337" t="str">
        <f>IF(B35&lt;&gt;"&lt;Selecteer&gt;",MAX($A$4:A34)+1,"")</f>
        <v/>
      </c>
      <c r="B35" s="355" t="s">
        <v>35</v>
      </c>
      <c r="C35" s="339"/>
      <c r="D35" s="340"/>
      <c r="E35" s="356"/>
      <c r="F35" s="342"/>
      <c r="G35" s="342"/>
      <c r="H35" s="344">
        <f t="shared" si="4"/>
        <v>0</v>
      </c>
      <c r="I35" s="357">
        <f t="shared" si="5"/>
        <v>0</v>
      </c>
      <c r="J35" s="358">
        <f t="shared" si="0"/>
        <v>0</v>
      </c>
      <c r="K35" s="359"/>
      <c r="L35" s="347"/>
      <c r="M35" s="343"/>
      <c r="N35" s="360"/>
      <c r="O35" s="343"/>
      <c r="P35" s="343"/>
      <c r="Q35" s="344">
        <f t="shared" si="6"/>
        <v>0</v>
      </c>
      <c r="R35" s="357">
        <f t="shared" si="1"/>
        <v>0</v>
      </c>
      <c r="S35" s="358">
        <f t="shared" si="2"/>
        <v>0</v>
      </c>
      <c r="T35" s="359"/>
      <c r="U35" s="344" t="s">
        <v>137</v>
      </c>
      <c r="V35" s="350" t="str">
        <f t="shared" si="3"/>
        <v>ja</v>
      </c>
      <c r="W35" s="351">
        <f t="shared" si="7"/>
        <v>0.6583</v>
      </c>
      <c r="X35" s="352">
        <f t="shared" si="8"/>
        <v>0</v>
      </c>
      <c r="Y35" s="352" t="str">
        <f t="shared" si="9"/>
        <v/>
      </c>
    </row>
    <row r="36" spans="1:25" ht="14.5" x14ac:dyDescent="0.35">
      <c r="A36" s="337" t="str">
        <f>IF(B36&lt;&gt;"&lt;Selecteer&gt;",MAX($A$4:A35)+1,"")</f>
        <v/>
      </c>
      <c r="B36" s="355" t="s">
        <v>35</v>
      </c>
      <c r="C36" s="339"/>
      <c r="D36" s="340"/>
      <c r="E36" s="356"/>
      <c r="F36" s="342"/>
      <c r="G36" s="342"/>
      <c r="H36" s="344">
        <f t="shared" si="4"/>
        <v>0</v>
      </c>
      <c r="I36" s="357">
        <f t="shared" si="5"/>
        <v>0</v>
      </c>
      <c r="J36" s="358">
        <f t="shared" si="0"/>
        <v>0</v>
      </c>
      <c r="K36" s="359"/>
      <c r="L36" s="347"/>
      <c r="M36" s="343"/>
      <c r="N36" s="360"/>
      <c r="O36" s="343"/>
      <c r="P36" s="343"/>
      <c r="Q36" s="344">
        <f t="shared" si="6"/>
        <v>0</v>
      </c>
      <c r="R36" s="357">
        <f t="shared" si="1"/>
        <v>0</v>
      </c>
      <c r="S36" s="358">
        <f t="shared" si="2"/>
        <v>0</v>
      </c>
      <c r="T36" s="359"/>
      <c r="U36" s="344" t="s">
        <v>137</v>
      </c>
      <c r="V36" s="350" t="str">
        <f t="shared" si="3"/>
        <v>ja</v>
      </c>
      <c r="W36" s="351">
        <f t="shared" si="7"/>
        <v>0.6583</v>
      </c>
      <c r="X36" s="352">
        <f t="shared" si="8"/>
        <v>0</v>
      </c>
      <c r="Y36" s="352" t="str">
        <f t="shared" si="9"/>
        <v/>
      </c>
    </row>
    <row r="37" spans="1:25" ht="14.5" x14ac:dyDescent="0.35">
      <c r="A37" s="337" t="str">
        <f>IF(B37&lt;&gt;"&lt;Selecteer&gt;",MAX($A$4:A36)+1,"")</f>
        <v/>
      </c>
      <c r="B37" s="355" t="s">
        <v>35</v>
      </c>
      <c r="C37" s="339"/>
      <c r="D37" s="340"/>
      <c r="E37" s="356"/>
      <c r="F37" s="342"/>
      <c r="G37" s="342"/>
      <c r="H37" s="344">
        <f t="shared" si="4"/>
        <v>0</v>
      </c>
      <c r="I37" s="357">
        <f t="shared" si="5"/>
        <v>0</v>
      </c>
      <c r="J37" s="358">
        <f t="shared" ref="J37:J54" si="10">IF($B37="nee",IFERROR(ROUND(H37*(1+$W37)/I37,2),0),0)</f>
        <v>0</v>
      </c>
      <c r="K37" s="359"/>
      <c r="L37" s="347"/>
      <c r="M37" s="343"/>
      <c r="N37" s="360"/>
      <c r="O37" s="343"/>
      <c r="P37" s="343"/>
      <c r="Q37" s="344">
        <f t="shared" si="6"/>
        <v>0</v>
      </c>
      <c r="R37" s="357">
        <f t="shared" ref="R37:R54" si="11">1720*N37/40</f>
        <v>0</v>
      </c>
      <c r="S37" s="358">
        <f t="shared" ref="S37:S54" si="12">IF($B37="nee",IFERROR(ROUND(Q37*(1+$W37)/R37,2),0),0)</f>
        <v>0</v>
      </c>
      <c r="T37" s="359"/>
      <c r="U37" s="344" t="s">
        <v>137</v>
      </c>
      <c r="V37" s="350" t="str">
        <f t="shared" ref="V37:V54" si="13">IF(Methode_Keuze&lt;&gt;"",IF($C$2="Vereenvoudigde kostenoptie voor overige kosten","nee","ja"),"ja")</f>
        <v>ja</v>
      </c>
      <c r="W37" s="351">
        <f t="shared" si="7"/>
        <v>0.6583</v>
      </c>
      <c r="X37" s="352">
        <f t="shared" si="8"/>
        <v>0</v>
      </c>
      <c r="Y37" s="352" t="str">
        <f t="shared" si="9"/>
        <v/>
      </c>
    </row>
    <row r="38" spans="1:25" ht="14.5" x14ac:dyDescent="0.35">
      <c r="A38" s="337" t="str">
        <f>IF(B38&lt;&gt;"&lt;Selecteer&gt;",MAX($A$4:A37)+1,"")</f>
        <v/>
      </c>
      <c r="B38" s="355" t="s">
        <v>35</v>
      </c>
      <c r="C38" s="339"/>
      <c r="D38" s="340"/>
      <c r="E38" s="356"/>
      <c r="F38" s="342"/>
      <c r="G38" s="342"/>
      <c r="H38" s="344">
        <f t="shared" si="4"/>
        <v>0</v>
      </c>
      <c r="I38" s="357">
        <f t="shared" si="5"/>
        <v>0</v>
      </c>
      <c r="J38" s="358">
        <f t="shared" si="10"/>
        <v>0</v>
      </c>
      <c r="K38" s="359"/>
      <c r="L38" s="347"/>
      <c r="M38" s="343"/>
      <c r="N38" s="360"/>
      <c r="O38" s="343"/>
      <c r="P38" s="343"/>
      <c r="Q38" s="344">
        <f t="shared" si="6"/>
        <v>0</v>
      </c>
      <c r="R38" s="357">
        <f t="shared" si="11"/>
        <v>0</v>
      </c>
      <c r="S38" s="358">
        <f t="shared" si="12"/>
        <v>0</v>
      </c>
      <c r="T38" s="359"/>
      <c r="U38" s="344" t="s">
        <v>137</v>
      </c>
      <c r="V38" s="350" t="str">
        <f t="shared" si="13"/>
        <v>ja</v>
      </c>
      <c r="W38" s="351">
        <f t="shared" si="7"/>
        <v>0.6583</v>
      </c>
      <c r="X38" s="352">
        <f t="shared" si="8"/>
        <v>0</v>
      </c>
      <c r="Y38" s="352" t="str">
        <f t="shared" si="9"/>
        <v/>
      </c>
    </row>
    <row r="39" spans="1:25" ht="14.5" x14ac:dyDescent="0.35">
      <c r="A39" s="337" t="str">
        <f>IF(B39&lt;&gt;"&lt;Selecteer&gt;",MAX($A$4:A38)+1,"")</f>
        <v/>
      </c>
      <c r="B39" s="355" t="s">
        <v>35</v>
      </c>
      <c r="C39" s="339"/>
      <c r="D39" s="340"/>
      <c r="E39" s="356"/>
      <c r="F39" s="342"/>
      <c r="G39" s="342"/>
      <c r="H39" s="344">
        <f t="shared" si="4"/>
        <v>0</v>
      </c>
      <c r="I39" s="357">
        <f t="shared" si="5"/>
        <v>0</v>
      </c>
      <c r="J39" s="358">
        <f t="shared" si="10"/>
        <v>0</v>
      </c>
      <c r="K39" s="359"/>
      <c r="L39" s="347"/>
      <c r="M39" s="343"/>
      <c r="N39" s="360"/>
      <c r="O39" s="343"/>
      <c r="P39" s="343"/>
      <c r="Q39" s="344">
        <f t="shared" si="6"/>
        <v>0</v>
      </c>
      <c r="R39" s="357">
        <f t="shared" si="11"/>
        <v>0</v>
      </c>
      <c r="S39" s="358">
        <f t="shared" si="12"/>
        <v>0</v>
      </c>
      <c r="T39" s="359"/>
      <c r="U39" s="344" t="s">
        <v>137</v>
      </c>
      <c r="V39" s="350" t="str">
        <f t="shared" si="13"/>
        <v>ja</v>
      </c>
      <c r="W39" s="351">
        <f t="shared" si="7"/>
        <v>0.6583</v>
      </c>
      <c r="X39" s="352">
        <f t="shared" si="8"/>
        <v>0</v>
      </c>
      <c r="Y39" s="352" t="str">
        <f t="shared" si="9"/>
        <v/>
      </c>
    </row>
    <row r="40" spans="1:25" ht="14.5" x14ac:dyDescent="0.35">
      <c r="A40" s="337" t="str">
        <f>IF(B40&lt;&gt;"&lt;Selecteer&gt;",MAX($A$4:A39)+1,"")</f>
        <v/>
      </c>
      <c r="B40" s="355" t="s">
        <v>35</v>
      </c>
      <c r="C40" s="339"/>
      <c r="D40" s="340"/>
      <c r="E40" s="356"/>
      <c r="F40" s="342"/>
      <c r="G40" s="342"/>
      <c r="H40" s="344">
        <f t="shared" si="4"/>
        <v>0</v>
      </c>
      <c r="I40" s="357">
        <f t="shared" si="5"/>
        <v>0</v>
      </c>
      <c r="J40" s="358">
        <f t="shared" si="10"/>
        <v>0</v>
      </c>
      <c r="K40" s="359"/>
      <c r="L40" s="347"/>
      <c r="M40" s="343"/>
      <c r="N40" s="360"/>
      <c r="O40" s="343"/>
      <c r="P40" s="343"/>
      <c r="Q40" s="344">
        <f t="shared" si="6"/>
        <v>0</v>
      </c>
      <c r="R40" s="357">
        <f t="shared" si="11"/>
        <v>0</v>
      </c>
      <c r="S40" s="358">
        <f t="shared" si="12"/>
        <v>0</v>
      </c>
      <c r="T40" s="359"/>
      <c r="U40" s="344" t="s">
        <v>137</v>
      </c>
      <c r="V40" s="350" t="str">
        <f t="shared" si="13"/>
        <v>ja</v>
      </c>
      <c r="W40" s="351">
        <f t="shared" si="7"/>
        <v>0.6583</v>
      </c>
      <c r="X40" s="352">
        <f t="shared" si="8"/>
        <v>0</v>
      </c>
      <c r="Y40" s="352" t="str">
        <f t="shared" si="9"/>
        <v/>
      </c>
    </row>
    <row r="41" spans="1:25" ht="14.5" x14ac:dyDescent="0.35">
      <c r="A41" s="337" t="str">
        <f>IF(B41&lt;&gt;"&lt;Selecteer&gt;",MAX($A$4:A40)+1,"")</f>
        <v/>
      </c>
      <c r="B41" s="355" t="s">
        <v>35</v>
      </c>
      <c r="C41" s="339"/>
      <c r="D41" s="340"/>
      <c r="E41" s="356"/>
      <c r="F41" s="342"/>
      <c r="G41" s="342"/>
      <c r="H41" s="344">
        <f t="shared" si="4"/>
        <v>0</v>
      </c>
      <c r="I41" s="357">
        <f t="shared" si="5"/>
        <v>0</v>
      </c>
      <c r="J41" s="358">
        <f t="shared" si="10"/>
        <v>0</v>
      </c>
      <c r="K41" s="359"/>
      <c r="L41" s="347"/>
      <c r="M41" s="343"/>
      <c r="N41" s="360"/>
      <c r="O41" s="343"/>
      <c r="P41" s="343"/>
      <c r="Q41" s="344">
        <f t="shared" si="6"/>
        <v>0</v>
      </c>
      <c r="R41" s="357">
        <f t="shared" si="11"/>
        <v>0</v>
      </c>
      <c r="S41" s="358">
        <f t="shared" si="12"/>
        <v>0</v>
      </c>
      <c r="T41" s="359"/>
      <c r="U41" s="344" t="s">
        <v>137</v>
      </c>
      <c r="V41" s="350" t="str">
        <f t="shared" si="13"/>
        <v>ja</v>
      </c>
      <c r="W41" s="351">
        <f t="shared" si="7"/>
        <v>0.6583</v>
      </c>
      <c r="X41" s="352">
        <f t="shared" si="8"/>
        <v>0</v>
      </c>
      <c r="Y41" s="352" t="str">
        <f t="shared" si="9"/>
        <v/>
      </c>
    </row>
    <row r="42" spans="1:25" ht="14.5" x14ac:dyDescent="0.35">
      <c r="A42" s="337" t="str">
        <f>IF(B42&lt;&gt;"&lt;Selecteer&gt;",MAX($A$4:A41)+1,"")</f>
        <v/>
      </c>
      <c r="B42" s="355" t="s">
        <v>35</v>
      </c>
      <c r="C42" s="339"/>
      <c r="D42" s="340"/>
      <c r="E42" s="356"/>
      <c r="F42" s="342"/>
      <c r="G42" s="342"/>
      <c r="H42" s="344">
        <f t="shared" si="4"/>
        <v>0</v>
      </c>
      <c r="I42" s="357">
        <f t="shared" si="5"/>
        <v>0</v>
      </c>
      <c r="J42" s="358">
        <f t="shared" si="10"/>
        <v>0</v>
      </c>
      <c r="K42" s="359"/>
      <c r="L42" s="347"/>
      <c r="M42" s="343"/>
      <c r="N42" s="360"/>
      <c r="O42" s="343"/>
      <c r="P42" s="343"/>
      <c r="Q42" s="344">
        <f t="shared" si="6"/>
        <v>0</v>
      </c>
      <c r="R42" s="357">
        <f t="shared" si="11"/>
        <v>0</v>
      </c>
      <c r="S42" s="358">
        <f t="shared" si="12"/>
        <v>0</v>
      </c>
      <c r="T42" s="359"/>
      <c r="U42" s="344" t="s">
        <v>137</v>
      </c>
      <c r="V42" s="350" t="str">
        <f t="shared" si="13"/>
        <v>ja</v>
      </c>
      <c r="W42" s="351">
        <f t="shared" si="7"/>
        <v>0.6583</v>
      </c>
      <c r="X42" s="352">
        <f t="shared" si="8"/>
        <v>0</v>
      </c>
      <c r="Y42" s="352" t="str">
        <f t="shared" si="9"/>
        <v/>
      </c>
    </row>
    <row r="43" spans="1:25" ht="14.5" x14ac:dyDescent="0.35">
      <c r="A43" s="337" t="str">
        <f>IF(B43&lt;&gt;"&lt;Selecteer&gt;",MAX($A$4:A42)+1,"")</f>
        <v/>
      </c>
      <c r="B43" s="355" t="s">
        <v>35</v>
      </c>
      <c r="C43" s="339"/>
      <c r="D43" s="340"/>
      <c r="E43" s="356"/>
      <c r="F43" s="342"/>
      <c r="G43" s="342"/>
      <c r="H43" s="344">
        <f t="shared" si="4"/>
        <v>0</v>
      </c>
      <c r="I43" s="357">
        <f t="shared" si="5"/>
        <v>0</v>
      </c>
      <c r="J43" s="358">
        <f t="shared" si="10"/>
        <v>0</v>
      </c>
      <c r="K43" s="359"/>
      <c r="L43" s="347"/>
      <c r="M43" s="343"/>
      <c r="N43" s="360"/>
      <c r="O43" s="343"/>
      <c r="P43" s="343"/>
      <c r="Q43" s="344">
        <f t="shared" si="6"/>
        <v>0</v>
      </c>
      <c r="R43" s="357">
        <f t="shared" si="11"/>
        <v>0</v>
      </c>
      <c r="S43" s="358">
        <f t="shared" si="12"/>
        <v>0</v>
      </c>
      <c r="T43" s="359"/>
      <c r="U43" s="344" t="s">
        <v>137</v>
      </c>
      <c r="V43" s="350" t="str">
        <f t="shared" si="13"/>
        <v>ja</v>
      </c>
      <c r="W43" s="351">
        <f t="shared" si="7"/>
        <v>0.6583</v>
      </c>
      <c r="X43" s="352">
        <f t="shared" si="8"/>
        <v>0</v>
      </c>
      <c r="Y43" s="352" t="str">
        <f t="shared" si="9"/>
        <v/>
      </c>
    </row>
    <row r="44" spans="1:25" ht="14.5" x14ac:dyDescent="0.35">
      <c r="A44" s="337" t="str">
        <f>IF(B44&lt;&gt;"&lt;Selecteer&gt;",MAX($A$4:A43)+1,"")</f>
        <v/>
      </c>
      <c r="B44" s="355" t="s">
        <v>35</v>
      </c>
      <c r="C44" s="339"/>
      <c r="D44" s="340"/>
      <c r="E44" s="356"/>
      <c r="F44" s="342"/>
      <c r="G44" s="342"/>
      <c r="H44" s="344">
        <f t="shared" si="4"/>
        <v>0</v>
      </c>
      <c r="I44" s="357">
        <f t="shared" si="5"/>
        <v>0</v>
      </c>
      <c r="J44" s="358">
        <f t="shared" si="10"/>
        <v>0</v>
      </c>
      <c r="K44" s="359"/>
      <c r="L44" s="347"/>
      <c r="M44" s="343"/>
      <c r="N44" s="360"/>
      <c r="O44" s="343"/>
      <c r="P44" s="343"/>
      <c r="Q44" s="344">
        <f t="shared" si="6"/>
        <v>0</v>
      </c>
      <c r="R44" s="357">
        <f t="shared" si="11"/>
        <v>0</v>
      </c>
      <c r="S44" s="358">
        <f t="shared" si="12"/>
        <v>0</v>
      </c>
      <c r="T44" s="359"/>
      <c r="U44" s="344" t="s">
        <v>137</v>
      </c>
      <c r="V44" s="350" t="str">
        <f t="shared" si="13"/>
        <v>ja</v>
      </c>
      <c r="W44" s="351">
        <f t="shared" si="7"/>
        <v>0.6583</v>
      </c>
      <c r="X44" s="352">
        <f t="shared" si="8"/>
        <v>0</v>
      </c>
      <c r="Y44" s="352" t="str">
        <f t="shared" si="9"/>
        <v/>
      </c>
    </row>
    <row r="45" spans="1:25" ht="14.5" x14ac:dyDescent="0.35">
      <c r="A45" s="337" t="str">
        <f>IF(B45&lt;&gt;"&lt;Selecteer&gt;",MAX($A$4:A44)+1,"")</f>
        <v/>
      </c>
      <c r="B45" s="355" t="s">
        <v>35</v>
      </c>
      <c r="C45" s="339"/>
      <c r="D45" s="340"/>
      <c r="E45" s="356"/>
      <c r="F45" s="342"/>
      <c r="G45" s="342"/>
      <c r="H45" s="344">
        <f t="shared" si="4"/>
        <v>0</v>
      </c>
      <c r="I45" s="357">
        <f t="shared" si="5"/>
        <v>0</v>
      </c>
      <c r="J45" s="358">
        <f t="shared" si="10"/>
        <v>0</v>
      </c>
      <c r="K45" s="359"/>
      <c r="L45" s="347"/>
      <c r="M45" s="343"/>
      <c r="N45" s="360"/>
      <c r="O45" s="343"/>
      <c r="P45" s="343"/>
      <c r="Q45" s="344">
        <f t="shared" si="6"/>
        <v>0</v>
      </c>
      <c r="R45" s="357">
        <f t="shared" si="11"/>
        <v>0</v>
      </c>
      <c r="S45" s="358">
        <f t="shared" si="12"/>
        <v>0</v>
      </c>
      <c r="T45" s="359"/>
      <c r="U45" s="344" t="s">
        <v>137</v>
      </c>
      <c r="V45" s="350" t="str">
        <f t="shared" si="13"/>
        <v>ja</v>
      </c>
      <c r="W45" s="351">
        <f t="shared" si="7"/>
        <v>0.6583</v>
      </c>
      <c r="X45" s="352">
        <f t="shared" si="8"/>
        <v>0</v>
      </c>
      <c r="Y45" s="352" t="str">
        <f t="shared" si="9"/>
        <v/>
      </c>
    </row>
    <row r="46" spans="1:25" ht="14.5" x14ac:dyDescent="0.35">
      <c r="A46" s="337" t="str">
        <f>IF(B46&lt;&gt;"&lt;Selecteer&gt;",MAX($A$4:A45)+1,"")</f>
        <v/>
      </c>
      <c r="B46" s="355" t="s">
        <v>35</v>
      </c>
      <c r="C46" s="339"/>
      <c r="D46" s="340"/>
      <c r="E46" s="356"/>
      <c r="F46" s="342"/>
      <c r="G46" s="342"/>
      <c r="H46" s="344">
        <f t="shared" si="4"/>
        <v>0</v>
      </c>
      <c r="I46" s="357">
        <f t="shared" si="5"/>
        <v>0</v>
      </c>
      <c r="J46" s="358">
        <f t="shared" si="10"/>
        <v>0</v>
      </c>
      <c r="K46" s="359"/>
      <c r="L46" s="347"/>
      <c r="M46" s="343"/>
      <c r="N46" s="360"/>
      <c r="O46" s="343"/>
      <c r="P46" s="343"/>
      <c r="Q46" s="344">
        <f t="shared" si="6"/>
        <v>0</v>
      </c>
      <c r="R46" s="357">
        <f t="shared" si="11"/>
        <v>0</v>
      </c>
      <c r="S46" s="358">
        <f t="shared" si="12"/>
        <v>0</v>
      </c>
      <c r="T46" s="359"/>
      <c r="U46" s="344" t="s">
        <v>137</v>
      </c>
      <c r="V46" s="350" t="str">
        <f t="shared" si="13"/>
        <v>ja</v>
      </c>
      <c r="W46" s="351">
        <f t="shared" si="7"/>
        <v>0.6583</v>
      </c>
      <c r="X46" s="352">
        <f t="shared" si="8"/>
        <v>0</v>
      </c>
      <c r="Y46" s="352" t="str">
        <f t="shared" si="9"/>
        <v/>
      </c>
    </row>
    <row r="47" spans="1:25" ht="14.5" x14ac:dyDescent="0.35">
      <c r="A47" s="337" t="str">
        <f>IF(B47&lt;&gt;"&lt;Selecteer&gt;",MAX($A$4:A46)+1,"")</f>
        <v/>
      </c>
      <c r="B47" s="355" t="s">
        <v>35</v>
      </c>
      <c r="C47" s="339"/>
      <c r="D47" s="340"/>
      <c r="E47" s="356"/>
      <c r="F47" s="342"/>
      <c r="G47" s="342"/>
      <c r="H47" s="344">
        <f t="shared" si="4"/>
        <v>0</v>
      </c>
      <c r="I47" s="357">
        <f t="shared" si="5"/>
        <v>0</v>
      </c>
      <c r="J47" s="358">
        <f t="shared" si="10"/>
        <v>0</v>
      </c>
      <c r="K47" s="359"/>
      <c r="L47" s="347"/>
      <c r="M47" s="343"/>
      <c r="N47" s="360"/>
      <c r="O47" s="343"/>
      <c r="P47" s="343"/>
      <c r="Q47" s="344">
        <f t="shared" si="6"/>
        <v>0</v>
      </c>
      <c r="R47" s="357">
        <f t="shared" si="11"/>
        <v>0</v>
      </c>
      <c r="S47" s="358">
        <f t="shared" si="12"/>
        <v>0</v>
      </c>
      <c r="T47" s="359"/>
      <c r="U47" s="344" t="s">
        <v>137</v>
      </c>
      <c r="V47" s="350" t="str">
        <f t="shared" si="13"/>
        <v>ja</v>
      </c>
      <c r="W47" s="351">
        <f t="shared" si="7"/>
        <v>0.6583</v>
      </c>
      <c r="X47" s="352">
        <f t="shared" si="8"/>
        <v>0</v>
      </c>
      <c r="Y47" s="352" t="str">
        <f t="shared" si="9"/>
        <v/>
      </c>
    </row>
    <row r="48" spans="1:25" ht="14.5" x14ac:dyDescent="0.35">
      <c r="A48" s="337" t="str">
        <f>IF(B48&lt;&gt;"&lt;Selecteer&gt;",MAX($A$4:A47)+1,"")</f>
        <v/>
      </c>
      <c r="B48" s="355" t="s">
        <v>35</v>
      </c>
      <c r="C48" s="339"/>
      <c r="D48" s="340"/>
      <c r="E48" s="356"/>
      <c r="F48" s="342"/>
      <c r="G48" s="342"/>
      <c r="H48" s="344">
        <f t="shared" si="4"/>
        <v>0</v>
      </c>
      <c r="I48" s="357">
        <f t="shared" si="5"/>
        <v>0</v>
      </c>
      <c r="J48" s="358">
        <f t="shared" si="10"/>
        <v>0</v>
      </c>
      <c r="K48" s="359"/>
      <c r="L48" s="347"/>
      <c r="M48" s="343"/>
      <c r="N48" s="360"/>
      <c r="O48" s="343"/>
      <c r="P48" s="343"/>
      <c r="Q48" s="344">
        <f t="shared" si="6"/>
        <v>0</v>
      </c>
      <c r="R48" s="357">
        <f t="shared" si="11"/>
        <v>0</v>
      </c>
      <c r="S48" s="358">
        <f t="shared" si="12"/>
        <v>0</v>
      </c>
      <c r="T48" s="359"/>
      <c r="U48" s="344" t="s">
        <v>137</v>
      </c>
      <c r="V48" s="350" t="str">
        <f t="shared" si="13"/>
        <v>ja</v>
      </c>
      <c r="W48" s="351">
        <f t="shared" si="7"/>
        <v>0.6583</v>
      </c>
      <c r="X48" s="352">
        <f t="shared" si="8"/>
        <v>0</v>
      </c>
      <c r="Y48" s="352" t="str">
        <f t="shared" si="9"/>
        <v/>
      </c>
    </row>
    <row r="49" spans="1:25" ht="14.5" x14ac:dyDescent="0.35">
      <c r="A49" s="337" t="str">
        <f>IF(B49&lt;&gt;"&lt;Selecteer&gt;",MAX($A$4:A48)+1,"")</f>
        <v/>
      </c>
      <c r="B49" s="355" t="s">
        <v>35</v>
      </c>
      <c r="C49" s="339"/>
      <c r="D49" s="340"/>
      <c r="E49" s="356"/>
      <c r="F49" s="342"/>
      <c r="G49" s="342"/>
      <c r="H49" s="344">
        <f t="shared" si="4"/>
        <v>0</v>
      </c>
      <c r="I49" s="357">
        <f t="shared" si="5"/>
        <v>0</v>
      </c>
      <c r="J49" s="358">
        <f t="shared" si="10"/>
        <v>0</v>
      </c>
      <c r="K49" s="359"/>
      <c r="L49" s="347"/>
      <c r="M49" s="343"/>
      <c r="N49" s="360"/>
      <c r="O49" s="343"/>
      <c r="P49" s="343"/>
      <c r="Q49" s="344">
        <f t="shared" si="6"/>
        <v>0</v>
      </c>
      <c r="R49" s="357">
        <f t="shared" si="11"/>
        <v>0</v>
      </c>
      <c r="S49" s="358">
        <f t="shared" si="12"/>
        <v>0</v>
      </c>
      <c r="T49" s="359"/>
      <c r="U49" s="344" t="s">
        <v>137</v>
      </c>
      <c r="V49" s="350" t="str">
        <f t="shared" si="13"/>
        <v>ja</v>
      </c>
      <c r="W49" s="351">
        <f t="shared" si="7"/>
        <v>0.6583</v>
      </c>
      <c r="X49" s="352">
        <f t="shared" si="8"/>
        <v>0</v>
      </c>
      <c r="Y49" s="352" t="str">
        <f t="shared" si="9"/>
        <v/>
      </c>
    </row>
    <row r="50" spans="1:25" ht="14.5" x14ac:dyDescent="0.35">
      <c r="A50" s="337" t="str">
        <f>IF(B50&lt;&gt;"&lt;Selecteer&gt;",MAX($A$4:A49)+1,"")</f>
        <v/>
      </c>
      <c r="B50" s="355" t="s">
        <v>35</v>
      </c>
      <c r="C50" s="339"/>
      <c r="D50" s="340"/>
      <c r="E50" s="356"/>
      <c r="F50" s="342"/>
      <c r="G50" s="342"/>
      <c r="H50" s="344">
        <f t="shared" si="4"/>
        <v>0</v>
      </c>
      <c r="I50" s="357">
        <f t="shared" si="5"/>
        <v>0</v>
      </c>
      <c r="J50" s="358">
        <f t="shared" si="10"/>
        <v>0</v>
      </c>
      <c r="K50" s="359"/>
      <c r="L50" s="347"/>
      <c r="M50" s="343"/>
      <c r="N50" s="360"/>
      <c r="O50" s="343"/>
      <c r="P50" s="343"/>
      <c r="Q50" s="344">
        <f t="shared" si="6"/>
        <v>0</v>
      </c>
      <c r="R50" s="357">
        <f t="shared" si="11"/>
        <v>0</v>
      </c>
      <c r="S50" s="358">
        <f t="shared" si="12"/>
        <v>0</v>
      </c>
      <c r="T50" s="359"/>
      <c r="U50" s="344" t="s">
        <v>137</v>
      </c>
      <c r="V50" s="350" t="str">
        <f t="shared" si="13"/>
        <v>ja</v>
      </c>
      <c r="W50" s="351">
        <f t="shared" si="7"/>
        <v>0.6583</v>
      </c>
      <c r="X50" s="352">
        <f t="shared" si="8"/>
        <v>0</v>
      </c>
      <c r="Y50" s="352" t="str">
        <f t="shared" si="9"/>
        <v/>
      </c>
    </row>
    <row r="51" spans="1:25" ht="14.5" x14ac:dyDescent="0.35">
      <c r="A51" s="337" t="str">
        <f>IF(B51&lt;&gt;"&lt;Selecteer&gt;",MAX($A$4:A50)+1,"")</f>
        <v/>
      </c>
      <c r="B51" s="355" t="s">
        <v>35</v>
      </c>
      <c r="C51" s="339"/>
      <c r="D51" s="340"/>
      <c r="E51" s="356"/>
      <c r="F51" s="342"/>
      <c r="G51" s="342"/>
      <c r="H51" s="344">
        <f t="shared" si="4"/>
        <v>0</v>
      </c>
      <c r="I51" s="357">
        <f t="shared" si="5"/>
        <v>0</v>
      </c>
      <c r="J51" s="358">
        <f t="shared" si="10"/>
        <v>0</v>
      </c>
      <c r="K51" s="359"/>
      <c r="L51" s="347"/>
      <c r="M51" s="343"/>
      <c r="N51" s="360"/>
      <c r="O51" s="343"/>
      <c r="P51" s="343"/>
      <c r="Q51" s="344">
        <f t="shared" si="6"/>
        <v>0</v>
      </c>
      <c r="R51" s="357">
        <f t="shared" si="11"/>
        <v>0</v>
      </c>
      <c r="S51" s="358">
        <f t="shared" si="12"/>
        <v>0</v>
      </c>
      <c r="T51" s="359"/>
      <c r="U51" s="344" t="s">
        <v>137</v>
      </c>
      <c r="V51" s="350" t="str">
        <f t="shared" si="13"/>
        <v>ja</v>
      </c>
      <c r="W51" s="351">
        <f t="shared" si="7"/>
        <v>0.6583</v>
      </c>
      <c r="X51" s="352">
        <f t="shared" si="8"/>
        <v>0</v>
      </c>
      <c r="Y51" s="352" t="str">
        <f t="shared" si="9"/>
        <v/>
      </c>
    </row>
    <row r="52" spans="1:25" ht="14.5" x14ac:dyDescent="0.35">
      <c r="A52" s="337" t="str">
        <f>IF(B52&lt;&gt;"&lt;Selecteer&gt;",MAX($A$4:A51)+1,"")</f>
        <v/>
      </c>
      <c r="B52" s="355" t="s">
        <v>35</v>
      </c>
      <c r="C52" s="339"/>
      <c r="D52" s="340"/>
      <c r="E52" s="356"/>
      <c r="F52" s="342"/>
      <c r="G52" s="342"/>
      <c r="H52" s="344">
        <f t="shared" si="4"/>
        <v>0</v>
      </c>
      <c r="I52" s="357">
        <f t="shared" si="5"/>
        <v>0</v>
      </c>
      <c r="J52" s="358">
        <f t="shared" si="10"/>
        <v>0</v>
      </c>
      <c r="K52" s="359"/>
      <c r="L52" s="347"/>
      <c r="M52" s="343"/>
      <c r="N52" s="360"/>
      <c r="O52" s="343"/>
      <c r="P52" s="343"/>
      <c r="Q52" s="344">
        <f t="shared" si="6"/>
        <v>0</v>
      </c>
      <c r="R52" s="357">
        <f t="shared" si="11"/>
        <v>0</v>
      </c>
      <c r="S52" s="358">
        <f t="shared" si="12"/>
        <v>0</v>
      </c>
      <c r="T52" s="359"/>
      <c r="U52" s="344" t="s">
        <v>137</v>
      </c>
      <c r="V52" s="350" t="str">
        <f t="shared" si="13"/>
        <v>ja</v>
      </c>
      <c r="W52" s="351">
        <f t="shared" si="7"/>
        <v>0.6583</v>
      </c>
      <c r="X52" s="352">
        <f t="shared" si="8"/>
        <v>0</v>
      </c>
      <c r="Y52" s="352" t="str">
        <f t="shared" si="9"/>
        <v/>
      </c>
    </row>
    <row r="53" spans="1:25" ht="14.5" x14ac:dyDescent="0.35">
      <c r="A53" s="337" t="str">
        <f>IF(B53&lt;&gt;"&lt;Selecteer&gt;",MAX($A$4:A52)+1,"")</f>
        <v/>
      </c>
      <c r="B53" s="355" t="s">
        <v>35</v>
      </c>
      <c r="C53" s="339"/>
      <c r="D53" s="340"/>
      <c r="E53" s="356"/>
      <c r="F53" s="342"/>
      <c r="G53" s="342"/>
      <c r="H53" s="344">
        <f t="shared" si="4"/>
        <v>0</v>
      </c>
      <c r="I53" s="357">
        <f t="shared" si="5"/>
        <v>0</v>
      </c>
      <c r="J53" s="358">
        <f t="shared" si="10"/>
        <v>0</v>
      </c>
      <c r="K53" s="359"/>
      <c r="L53" s="347"/>
      <c r="M53" s="343"/>
      <c r="N53" s="360"/>
      <c r="O53" s="343"/>
      <c r="P53" s="343"/>
      <c r="Q53" s="344">
        <f t="shared" si="6"/>
        <v>0</v>
      </c>
      <c r="R53" s="357">
        <f t="shared" si="11"/>
        <v>0</v>
      </c>
      <c r="S53" s="358">
        <f t="shared" si="12"/>
        <v>0</v>
      </c>
      <c r="T53" s="359"/>
      <c r="U53" s="344" t="s">
        <v>137</v>
      </c>
      <c r="V53" s="350" t="str">
        <f t="shared" si="13"/>
        <v>ja</v>
      </c>
      <c r="W53" s="351">
        <f t="shared" si="7"/>
        <v>0.6583</v>
      </c>
      <c r="X53" s="352">
        <f t="shared" si="8"/>
        <v>0</v>
      </c>
      <c r="Y53" s="352" t="str">
        <f t="shared" si="9"/>
        <v/>
      </c>
    </row>
    <row r="54" spans="1:25" ht="14.5" x14ac:dyDescent="0.35">
      <c r="A54" s="337" t="str">
        <f>IF(B54&lt;&gt;"&lt;Selecteer&gt;",MAX($A$4:A53)+1,"")</f>
        <v/>
      </c>
      <c r="B54" s="355" t="s">
        <v>35</v>
      </c>
      <c r="C54" s="339"/>
      <c r="D54" s="340"/>
      <c r="E54" s="356"/>
      <c r="F54" s="342"/>
      <c r="G54" s="342"/>
      <c r="H54" s="344">
        <f t="shared" si="4"/>
        <v>0</v>
      </c>
      <c r="I54" s="357">
        <f t="shared" si="5"/>
        <v>0</v>
      </c>
      <c r="J54" s="358">
        <f t="shared" si="10"/>
        <v>0</v>
      </c>
      <c r="K54" s="359"/>
      <c r="L54" s="347"/>
      <c r="M54" s="343"/>
      <c r="N54" s="360"/>
      <c r="O54" s="343"/>
      <c r="P54" s="343"/>
      <c r="Q54" s="344">
        <f t="shared" si="6"/>
        <v>0</v>
      </c>
      <c r="R54" s="357">
        <f t="shared" si="11"/>
        <v>0</v>
      </c>
      <c r="S54" s="358">
        <f t="shared" si="12"/>
        <v>0</v>
      </c>
      <c r="T54" s="359"/>
      <c r="U54" s="344" t="s">
        <v>137</v>
      </c>
      <c r="V54" s="350" t="str">
        <f t="shared" si="13"/>
        <v>ja</v>
      </c>
      <c r="W54" s="351">
        <f t="shared" si="7"/>
        <v>0.6583</v>
      </c>
      <c r="X54" s="352">
        <f t="shared" si="8"/>
        <v>0</v>
      </c>
      <c r="Y54" s="352" t="str">
        <f t="shared" si="9"/>
        <v/>
      </c>
    </row>
    <row r="55" spans="1:25" ht="15" customHeight="1" x14ac:dyDescent="0.35">
      <c r="U55" s="183"/>
    </row>
    <row r="57" spans="1:25" ht="15" customHeight="1" x14ac:dyDescent="0.35">
      <c r="W57" s="131"/>
    </row>
  </sheetData>
  <sheetProtection algorithmName="SHA-512" hashValue="XAAnI+GTXnifdtPNZ34AthteKsXZTucAMJPSqSmcdOnnOzE3l0OGYbbG++O1NdomUWiLT3RRAF4K40+GzNaL0g==" saltValue="AqVv2nY4d04kMcGi81PpJw=="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796875" defaultRowHeight="15" customHeight="1" x14ac:dyDescent="0.35"/>
  <cols>
    <col min="1" max="1" width="8" style="25" bestFit="1" customWidth="1"/>
    <col min="2" max="2" width="10.54296875" style="28" bestFit="1" customWidth="1"/>
    <col min="3" max="3" width="33" style="25" customWidth="1"/>
    <col min="4" max="4" width="44.1796875" style="25" customWidth="1"/>
    <col min="5" max="5" width="36.54296875" style="25" bestFit="1" customWidth="1"/>
    <col min="6" max="7" width="40.7265625" style="25" customWidth="1"/>
    <col min="8" max="8" width="35.7265625" style="28" customWidth="1"/>
    <col min="9" max="9" width="15.7265625" style="28" bestFit="1" customWidth="1"/>
    <col min="10" max="10" width="14" style="28" customWidth="1"/>
    <col min="11" max="11" width="16.7265625" style="28" customWidth="1"/>
    <col min="12" max="12" width="14" style="28" customWidth="1"/>
    <col min="13" max="14" width="11.1796875" style="28" customWidth="1"/>
    <col min="15" max="15" width="12.453125" style="28" bestFit="1" customWidth="1"/>
    <col min="16" max="16" width="11.453125" style="25" hidden="1" customWidth="1"/>
    <col min="17" max="17" width="12.453125" style="25" bestFit="1" customWidth="1"/>
    <col min="18" max="18" width="11.453125" style="25" hidden="1" customWidth="1"/>
    <col min="19" max="19" width="15.7265625" style="25" customWidth="1"/>
    <col min="20" max="20" width="15.7265625" style="25" hidden="1" customWidth="1"/>
    <col min="21" max="21" width="15.7265625" style="25" customWidth="1"/>
    <col min="22" max="22" width="15.7265625" style="25" hidden="1" customWidth="1"/>
    <col min="23" max="23" width="15.7265625" style="25" customWidth="1"/>
    <col min="24" max="24" width="15.7265625" style="25" hidden="1" customWidth="1"/>
    <col min="25" max="25" width="60.7265625" style="25" customWidth="1"/>
    <col min="26" max="26" width="60.7265625" style="25" hidden="1" customWidth="1"/>
    <col min="27" max="27" width="4.81640625" style="25" hidden="1" customWidth="1"/>
    <col min="28" max="28" width="14.54296875" style="25" bestFit="1" customWidth="1"/>
    <col min="29" max="29" width="30.54296875" style="25" bestFit="1" customWidth="1"/>
    <col min="30" max="30" width="14.54296875" style="25" bestFit="1" customWidth="1"/>
    <col min="31" max="31" width="27.7265625" style="25" bestFit="1" customWidth="1"/>
    <col min="32" max="32" width="22" style="25" bestFit="1" customWidth="1"/>
    <col min="33" max="33" width="12.81640625" style="25" bestFit="1" customWidth="1"/>
    <col min="34" max="34" width="26.81640625" style="25" bestFit="1" customWidth="1"/>
    <col min="35" max="35" width="31" style="25" bestFit="1" customWidth="1"/>
    <col min="36" max="36" width="19.1796875" style="25" bestFit="1" customWidth="1"/>
    <col min="37" max="37" width="9.26953125" style="25" customWidth="1"/>
    <col min="38" max="16384" width="9.1796875" style="25"/>
  </cols>
  <sheetData>
    <row r="1" spans="1:27" ht="48" customHeight="1" x14ac:dyDescent="0.3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ht="14.5" x14ac:dyDescent="0.35">
      <c r="A2" s="325"/>
      <c r="B2" s="326" t="str">
        <f>IF(A2&lt;&gt;"",_xlfn.MAXIFS($B$1:B1,$A$1:A1,A2)+1,"")</f>
        <v/>
      </c>
      <c r="C2" s="304"/>
      <c r="D2" s="304"/>
      <c r="E2" s="304"/>
      <c r="F2" s="304"/>
      <c r="G2" s="335"/>
      <c r="H2" s="333"/>
      <c r="I2" s="334"/>
      <c r="J2" s="334"/>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8"/>
      <c r="R2" s="368"/>
      <c r="S2" s="330"/>
      <c r="T2" s="330"/>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Methode_Keuze=""),"",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Methode_Keuze=""),"",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1"/>
      <c r="Z2" s="324"/>
      <c r="AA2" s="32" t="str" cm="1">
        <f t="array" ref="AA2">IFERROR(IF(INDEX(SubsidieTabel!$X$1:$AA$12,MATCH($F2,SubsidieTabel!$X$1:$X$12,0),IFERROR(MATCH(Methode_Keuze,SubsidieTabel!$X$1:$AA$1,0),2))&lt;&gt;1=TRUE,"ja",""),"")</f>
        <v/>
      </c>
    </row>
    <row r="3" spans="1:27" ht="14.5" x14ac:dyDescent="0.35">
      <c r="A3" s="325"/>
      <c r="B3" s="326" t="str">
        <f>IF(A3&lt;&gt;"",_xlfn.MAXIFS($B$1:B2,$A$1:A2,A3)+1,"")</f>
        <v/>
      </c>
      <c r="C3" s="304"/>
      <c r="D3" s="304" t="s">
        <v>197</v>
      </c>
      <c r="E3" s="304"/>
      <c r="F3" s="304"/>
      <c r="G3" s="335"/>
      <c r="H3" s="333"/>
      <c r="I3" s="334"/>
      <c r="J3" s="334"/>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8"/>
      <c r="R3" s="368"/>
      <c r="S3" s="330"/>
      <c r="T3" s="330"/>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Methode_Keuze=""),"",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Methode_Keuze=""),"",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1"/>
      <c r="Z3" s="324"/>
      <c r="AA3" s="32" t="str" cm="1">
        <f t="array" ref="AA3">IFERROR(IF(INDEX(SubsidieTabel!$X$1:$AA$12,MATCH($F3,SubsidieTabel!$X$1:$X$12,0),IFERROR(MATCH(Methode_Keuze,SubsidieTabel!$X$1:$AA$1,0),2))&lt;&gt;1=TRUE,"ja",""),"")</f>
        <v/>
      </c>
    </row>
    <row r="4" spans="1:27" ht="14.5" x14ac:dyDescent="0.35">
      <c r="A4" s="325"/>
      <c r="B4" s="326" t="str">
        <f>IF(A4&lt;&gt;"",_xlfn.MAXIFS($B$1:B3,$A$1:A3,A4)+1,"")</f>
        <v/>
      </c>
      <c r="C4" s="304"/>
      <c r="D4" s="304"/>
      <c r="E4" s="304"/>
      <c r="F4" s="304"/>
      <c r="G4" s="335"/>
      <c r="H4" s="333"/>
      <c r="I4" s="334"/>
      <c r="J4" s="334"/>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8"/>
      <c r="R4" s="368"/>
      <c r="S4" s="330"/>
      <c r="T4" s="330"/>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Methode_Keuze=""),"",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Methode_Keuze=""),"",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1"/>
      <c r="Z4" s="324"/>
      <c r="AA4" s="32" t="str" cm="1">
        <f t="array" ref="AA4">IFERROR(IF(INDEX(SubsidieTabel!$X$1:$AA$12,MATCH($F4,SubsidieTabel!$X$1:$X$12,0),IFERROR(MATCH(Methode_Keuze,SubsidieTabel!$X$1:$AA$1,0),2))&lt;&gt;1=TRUE,"ja",""),"")</f>
        <v/>
      </c>
    </row>
    <row r="5" spans="1:27" ht="14.5" x14ac:dyDescent="0.35">
      <c r="A5" s="325"/>
      <c r="B5" s="326" t="str">
        <f>IF(A5&lt;&gt;"",_xlfn.MAXIFS($B$1:B4,$A$1:A4,A5)+1,"")</f>
        <v/>
      </c>
      <c r="C5" s="304"/>
      <c r="D5" s="304"/>
      <c r="E5" s="304"/>
      <c r="F5" s="304"/>
      <c r="G5" s="335"/>
      <c r="H5" s="333"/>
      <c r="I5" s="334"/>
      <c r="J5" s="334"/>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8"/>
      <c r="R5" s="368"/>
      <c r="S5" s="330"/>
      <c r="T5" s="330"/>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Methode_Keuze=""),"",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Methode_Keuze=""),"",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1"/>
      <c r="Z5" s="324"/>
      <c r="AA5" s="32" t="str" cm="1">
        <f t="array" ref="AA5">IFERROR(IF(INDEX(SubsidieTabel!$X$1:$AA$12,MATCH($F5,SubsidieTabel!$X$1:$X$12,0),IFERROR(MATCH(Methode_Keuze,SubsidieTabel!$X$1:$AA$1,0),2))&lt;&gt;1=TRUE,"ja",""),"")</f>
        <v/>
      </c>
    </row>
    <row r="6" spans="1:27" ht="14.5" x14ac:dyDescent="0.35">
      <c r="A6" s="325"/>
      <c r="B6" s="326" t="str">
        <f>IF(A6&lt;&gt;"",_xlfn.MAXIFS($B$1:B5,$A$1:A5,A6)+1,"")</f>
        <v/>
      </c>
      <c r="C6" s="304"/>
      <c r="D6" s="304"/>
      <c r="E6" s="304"/>
      <c r="F6" s="304"/>
      <c r="G6" s="335"/>
      <c r="H6" s="333"/>
      <c r="I6" s="334"/>
      <c r="J6" s="334"/>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8"/>
      <c r="R6" s="368"/>
      <c r="S6" s="330"/>
      <c r="T6" s="330"/>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Methode_Keuze=""),"",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Methode_Keuze=""),"",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1"/>
      <c r="Z6" s="324"/>
      <c r="AA6" s="32" t="str" cm="1">
        <f t="array" ref="AA6">IFERROR(IF(INDEX(SubsidieTabel!$X$1:$AA$12,MATCH($F6,SubsidieTabel!$X$1:$X$12,0),IFERROR(MATCH(Methode_Keuze,SubsidieTabel!$X$1:$AA$1,0),2))&lt;&gt;1=TRUE,"ja",""),"")</f>
        <v/>
      </c>
    </row>
    <row r="7" spans="1:27" ht="14.5" x14ac:dyDescent="0.35">
      <c r="A7" s="325"/>
      <c r="B7" s="326" t="str">
        <f>IF(A7&lt;&gt;"",_xlfn.MAXIFS($B$1:B6,$A$1:A6,A7)+1,"")</f>
        <v/>
      </c>
      <c r="C7" s="304"/>
      <c r="D7" s="304"/>
      <c r="E7" s="304"/>
      <c r="F7" s="304"/>
      <c r="G7" s="335"/>
      <c r="H7" s="333"/>
      <c r="I7" s="334"/>
      <c r="J7" s="334"/>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8"/>
      <c r="R7" s="368"/>
      <c r="S7" s="330"/>
      <c r="T7" s="330"/>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Methode_Keuze=""),"",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Methode_Keuze=""),"",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1"/>
      <c r="Z7" s="324"/>
      <c r="AA7" s="32" t="str" cm="1">
        <f t="array" ref="AA7">IFERROR(IF(INDEX(SubsidieTabel!$X$1:$AA$12,MATCH($F7,SubsidieTabel!$X$1:$X$12,0),IFERROR(MATCH(Methode_Keuze,SubsidieTabel!$X$1:$AA$1,0),2))&lt;&gt;1=TRUE,"ja",""),"")</f>
        <v/>
      </c>
    </row>
    <row r="8" spans="1:27" ht="14.5" x14ac:dyDescent="0.35">
      <c r="A8" s="325"/>
      <c r="B8" s="326" t="str">
        <f>IF(A8&lt;&gt;"",_xlfn.MAXIFS($B$1:B7,$A$1:A7,A8)+1,"")</f>
        <v/>
      </c>
      <c r="C8" s="304"/>
      <c r="D8" s="304"/>
      <c r="E8" s="304"/>
      <c r="F8" s="304"/>
      <c r="G8" s="335"/>
      <c r="H8" s="333"/>
      <c r="I8" s="334"/>
      <c r="J8" s="334"/>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8"/>
      <c r="R8" s="368"/>
      <c r="S8" s="330"/>
      <c r="T8" s="330"/>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Methode_Keuze=""),"",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Methode_Keuze=""),"",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1"/>
      <c r="Z8" s="324"/>
      <c r="AA8" s="32" t="str" cm="1">
        <f t="array" ref="AA8">IFERROR(IF(INDEX(SubsidieTabel!$X$1:$AA$12,MATCH($F8,SubsidieTabel!$X$1:$X$12,0),IFERROR(MATCH(Methode_Keuze,SubsidieTabel!$X$1:$AA$1,0),2))&lt;&gt;1=TRUE,"ja",""),"")</f>
        <v/>
      </c>
    </row>
    <row r="9" spans="1:27" ht="14.5" x14ac:dyDescent="0.35">
      <c r="A9" s="325"/>
      <c r="B9" s="326" t="str">
        <f>IF(A9&lt;&gt;"",_xlfn.MAXIFS($B$1:B8,$A$1:A8,A9)+1,"")</f>
        <v/>
      </c>
      <c r="C9" s="304"/>
      <c r="D9" s="304"/>
      <c r="E9" s="304"/>
      <c r="F9" s="304"/>
      <c r="G9" s="335"/>
      <c r="H9" s="333"/>
      <c r="I9" s="334"/>
      <c r="J9" s="334"/>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8"/>
      <c r="R9" s="368"/>
      <c r="S9" s="330"/>
      <c r="T9" s="330"/>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Methode_Keuze=""),"",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Methode_Keuze=""),"",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1"/>
      <c r="Z9" s="324"/>
      <c r="AA9" s="32" t="str" cm="1">
        <f t="array" ref="AA9">IFERROR(IF(INDEX(SubsidieTabel!$X$1:$AA$12,MATCH($F9,SubsidieTabel!$X$1:$X$12,0),IFERROR(MATCH(Methode_Keuze,SubsidieTabel!$X$1:$AA$1,0),2))&lt;&gt;1=TRUE,"ja",""),"")</f>
        <v/>
      </c>
    </row>
    <row r="10" spans="1:27" ht="14.5" x14ac:dyDescent="0.35">
      <c r="A10" s="325"/>
      <c r="B10" s="326" t="str">
        <f>IF(A10&lt;&gt;"",_xlfn.MAXIFS($B$1:B9,$A$1:A9,A10)+1,"")</f>
        <v/>
      </c>
      <c r="C10" s="304"/>
      <c r="D10" s="304"/>
      <c r="E10" s="304"/>
      <c r="F10" s="304"/>
      <c r="G10" s="335"/>
      <c r="H10" s="333"/>
      <c r="I10" s="334"/>
      <c r="J10" s="334"/>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8"/>
      <c r="R10" s="368"/>
      <c r="S10" s="330"/>
      <c r="T10" s="330"/>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Methode_Keuze=""),"",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Methode_Keuze=""),"",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1"/>
      <c r="Z10" s="324"/>
      <c r="AA10" s="32" t="str" cm="1">
        <f t="array" ref="AA10">IFERROR(IF(INDEX(SubsidieTabel!$X$1:$AA$12,MATCH($F10,SubsidieTabel!$X$1:$X$12,0),IFERROR(MATCH(Methode_Keuze,SubsidieTabel!$X$1:$AA$1,0),2))&lt;&gt;1=TRUE,"ja",""),"")</f>
        <v/>
      </c>
    </row>
    <row r="11" spans="1:27" ht="14.5" x14ac:dyDescent="0.35">
      <c r="A11" s="325"/>
      <c r="B11" s="326" t="str">
        <f>IF(A11&lt;&gt;"",_xlfn.MAXIFS($B$1:B10,$A$1:A10,A11)+1,"")</f>
        <v/>
      </c>
      <c r="C11" s="304"/>
      <c r="D11" s="304"/>
      <c r="E11" s="304"/>
      <c r="F11" s="304"/>
      <c r="G11" s="335"/>
      <c r="H11" s="333"/>
      <c r="I11" s="334"/>
      <c r="J11" s="334"/>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8"/>
      <c r="R11" s="368"/>
      <c r="S11" s="330"/>
      <c r="T11" s="330"/>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Methode_Keuze=""),"",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Methode_Keuze=""),"",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1"/>
      <c r="Z11" s="324"/>
      <c r="AA11" s="32" t="str" cm="1">
        <f t="array" ref="AA11">IFERROR(IF(INDEX(SubsidieTabel!$X$1:$AA$12,MATCH($F11,SubsidieTabel!$X$1:$X$12,0),IFERROR(MATCH(Methode_Keuze,SubsidieTabel!$X$1:$AA$1,0),2))&lt;&gt;1=TRUE,"ja",""),"")</f>
        <v/>
      </c>
    </row>
    <row r="12" spans="1:27" ht="14.5" x14ac:dyDescent="0.35">
      <c r="A12" s="325"/>
      <c r="B12" s="326" t="str">
        <f>IF(A12&lt;&gt;"",_xlfn.MAXIFS($B$1:B11,$A$1:A11,A12)+1,"")</f>
        <v/>
      </c>
      <c r="C12" s="304"/>
      <c r="D12" s="304"/>
      <c r="E12" s="304"/>
      <c r="F12" s="304"/>
      <c r="G12" s="335"/>
      <c r="H12" s="333"/>
      <c r="I12" s="334"/>
      <c r="J12" s="334"/>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8"/>
      <c r="R12" s="368"/>
      <c r="S12" s="330"/>
      <c r="T12" s="330"/>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Methode_Keuze=""),"",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Methode_Keuze=""),"",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1"/>
      <c r="Z12" s="324"/>
      <c r="AA12" s="32" t="str" cm="1">
        <f t="array" ref="AA12">IFERROR(IF(INDEX(SubsidieTabel!$X$1:$AA$12,MATCH($F12,SubsidieTabel!$X$1:$X$12,0),IFERROR(MATCH(Methode_Keuze,SubsidieTabel!$X$1:$AA$1,0),2))&lt;&gt;1=TRUE,"ja",""),"")</f>
        <v/>
      </c>
    </row>
    <row r="13" spans="1:27" ht="14.5" x14ac:dyDescent="0.35">
      <c r="A13" s="325"/>
      <c r="B13" s="326" t="str">
        <f>IF(A13&lt;&gt;"",_xlfn.MAXIFS($B$1:B12,$A$1:A12,A13)+1,"")</f>
        <v/>
      </c>
      <c r="C13" s="304"/>
      <c r="D13" s="304"/>
      <c r="E13" s="304"/>
      <c r="F13" s="304"/>
      <c r="G13" s="335"/>
      <c r="H13" s="333"/>
      <c r="I13" s="334"/>
      <c r="J13" s="334"/>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8"/>
      <c r="R13" s="368"/>
      <c r="S13" s="330"/>
      <c r="T13" s="330"/>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Methode_Keuze=""),"",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Methode_Keuze=""),"",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1"/>
      <c r="Z13" s="324"/>
      <c r="AA13" s="32" t="str" cm="1">
        <f t="array" ref="AA13">IFERROR(IF(INDEX(SubsidieTabel!$X$1:$AA$12,MATCH($F13,SubsidieTabel!$X$1:$X$12,0),IFERROR(MATCH(Methode_Keuze,SubsidieTabel!$X$1:$AA$1,0),2))&lt;&gt;1=TRUE,"ja",""),"")</f>
        <v/>
      </c>
    </row>
    <row r="14" spans="1:27" ht="14.5" x14ac:dyDescent="0.35">
      <c r="A14" s="325"/>
      <c r="B14" s="326" t="str">
        <f>IF(A14&lt;&gt;"",_xlfn.MAXIFS($B$1:B13,$A$1:A13,A14)+1,"")</f>
        <v/>
      </c>
      <c r="C14" s="304"/>
      <c r="D14" s="304"/>
      <c r="E14" s="304"/>
      <c r="F14" s="304"/>
      <c r="G14" s="335"/>
      <c r="H14" s="333"/>
      <c r="I14" s="334"/>
      <c r="J14" s="334"/>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8"/>
      <c r="R14" s="368"/>
      <c r="S14" s="330"/>
      <c r="T14" s="330"/>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Methode_Keuze=""),"",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Methode_Keuze=""),"",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1"/>
      <c r="Z14" s="324"/>
      <c r="AA14" s="32" t="str" cm="1">
        <f t="array" ref="AA14">IFERROR(IF(INDEX(SubsidieTabel!$X$1:$AA$12,MATCH($F14,SubsidieTabel!$X$1:$X$12,0),IFERROR(MATCH(Methode_Keuze,SubsidieTabel!$X$1:$AA$1,0),2))&lt;&gt;1=TRUE,"ja",""),"")</f>
        <v/>
      </c>
    </row>
    <row r="15" spans="1:27" ht="14.5" x14ac:dyDescent="0.35">
      <c r="A15" s="325"/>
      <c r="B15" s="326" t="str">
        <f>IF(A15&lt;&gt;"",_xlfn.MAXIFS($B$1:B14,$A$1:A14,A15)+1,"")</f>
        <v/>
      </c>
      <c r="C15" s="304"/>
      <c r="D15" s="304"/>
      <c r="E15" s="304"/>
      <c r="F15" s="304"/>
      <c r="G15" s="335"/>
      <c r="H15" s="333"/>
      <c r="I15" s="334"/>
      <c r="J15" s="334"/>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8"/>
      <c r="R15" s="368"/>
      <c r="S15" s="330"/>
      <c r="T15" s="330"/>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Methode_Keuze=""),"",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Methode_Keuze=""),"",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1"/>
      <c r="Z15" s="324"/>
      <c r="AA15" s="32" t="str" cm="1">
        <f t="array" ref="AA15">IFERROR(IF(INDEX(SubsidieTabel!$X$1:$AA$12,MATCH($F15,SubsidieTabel!$X$1:$X$12,0),IFERROR(MATCH(Methode_Keuze,SubsidieTabel!$X$1:$AA$1,0),2))&lt;&gt;1=TRUE,"ja",""),"")</f>
        <v/>
      </c>
    </row>
    <row r="16" spans="1:27" ht="14.5" x14ac:dyDescent="0.35">
      <c r="A16" s="325"/>
      <c r="B16" s="326" t="str">
        <f>IF(A16&lt;&gt;"",_xlfn.MAXIFS($B$1:B15,$A$1:A15,A16)+1,"")</f>
        <v/>
      </c>
      <c r="C16" s="304"/>
      <c r="D16" s="304"/>
      <c r="E16" s="304"/>
      <c r="F16" s="304"/>
      <c r="G16" s="335"/>
      <c r="H16" s="333"/>
      <c r="I16" s="334"/>
      <c r="J16" s="334"/>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8"/>
      <c r="R16" s="368"/>
      <c r="S16" s="330"/>
      <c r="T16" s="330"/>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Methode_Keuze=""),"",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Methode_Keuze=""),"",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1"/>
      <c r="Z16" s="324"/>
      <c r="AA16" s="32" t="str" cm="1">
        <f t="array" ref="AA16">IFERROR(IF(INDEX(SubsidieTabel!$X$1:$AA$12,MATCH($F16,SubsidieTabel!$X$1:$X$12,0),IFERROR(MATCH(Methode_Keuze,SubsidieTabel!$X$1:$AA$1,0),2))&lt;&gt;1=TRUE,"ja",""),"")</f>
        <v/>
      </c>
    </row>
    <row r="17" spans="1:27" ht="14.5" x14ac:dyDescent="0.35">
      <c r="A17" s="325"/>
      <c r="B17" s="326" t="str">
        <f>IF(A17&lt;&gt;"",_xlfn.MAXIFS($B$1:B16,$A$1:A16,A17)+1,"")</f>
        <v/>
      </c>
      <c r="C17" s="304"/>
      <c r="D17" s="304"/>
      <c r="E17" s="304"/>
      <c r="F17" s="304"/>
      <c r="G17" s="335"/>
      <c r="H17" s="333"/>
      <c r="I17" s="334"/>
      <c r="J17" s="334"/>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8"/>
      <c r="R17" s="368"/>
      <c r="S17" s="330"/>
      <c r="T17" s="330"/>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Methode_Keuze=""),"",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Methode_Keuze=""),"",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1"/>
      <c r="Z17" s="324"/>
      <c r="AA17" s="32" t="str" cm="1">
        <f t="array" ref="AA17">IFERROR(IF(INDEX(SubsidieTabel!$X$1:$AA$12,MATCH($F17,SubsidieTabel!$X$1:$X$12,0),IFERROR(MATCH(Methode_Keuze,SubsidieTabel!$X$1:$AA$1,0),2))&lt;&gt;1=TRUE,"ja",""),"")</f>
        <v/>
      </c>
    </row>
    <row r="18" spans="1:27" ht="14.5" x14ac:dyDescent="0.35">
      <c r="A18" s="325"/>
      <c r="B18" s="326" t="str">
        <f>IF(A18&lt;&gt;"",_xlfn.MAXIFS($B$1:B17,$A$1:A17,A18)+1,"")</f>
        <v/>
      </c>
      <c r="C18" s="304"/>
      <c r="D18" s="304"/>
      <c r="E18" s="304"/>
      <c r="F18" s="304"/>
      <c r="G18" s="335"/>
      <c r="H18" s="333"/>
      <c r="I18" s="334"/>
      <c r="J18" s="334"/>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8"/>
      <c r="R18" s="368"/>
      <c r="S18" s="330"/>
      <c r="T18" s="330"/>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Methode_Keuze=""),"",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Methode_Keuze=""),"",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1"/>
      <c r="Z18" s="324"/>
      <c r="AA18" s="32" t="str" cm="1">
        <f t="array" ref="AA18">IFERROR(IF(INDEX(SubsidieTabel!$X$1:$AA$12,MATCH($F18,SubsidieTabel!$X$1:$X$12,0),IFERROR(MATCH(Methode_Keuze,SubsidieTabel!$X$1:$AA$1,0),2))&lt;&gt;1=TRUE,"ja",""),"")</f>
        <v/>
      </c>
    </row>
    <row r="19" spans="1:27" ht="14.5" x14ac:dyDescent="0.35">
      <c r="A19" s="325"/>
      <c r="B19" s="326" t="str">
        <f>IF(A19&lt;&gt;"",_xlfn.MAXIFS($B$1:B18,$A$1:A18,A19)+1,"")</f>
        <v/>
      </c>
      <c r="C19" s="304"/>
      <c r="D19" s="304"/>
      <c r="E19" s="304"/>
      <c r="F19" s="304"/>
      <c r="G19" s="335"/>
      <c r="H19" s="333"/>
      <c r="I19" s="334"/>
      <c r="J19" s="334"/>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8"/>
      <c r="R19" s="368"/>
      <c r="S19" s="330"/>
      <c r="T19" s="330"/>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Methode_Keuze=""),"",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Methode_Keuze=""),"",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1"/>
      <c r="Z19" s="324"/>
      <c r="AA19" s="32" t="str" cm="1">
        <f t="array" ref="AA19">IFERROR(IF(INDEX(SubsidieTabel!$X$1:$AA$12,MATCH($F19,SubsidieTabel!$X$1:$X$12,0),IFERROR(MATCH(Methode_Keuze,SubsidieTabel!$X$1:$AA$1,0),2))&lt;&gt;1=TRUE,"ja",""),"")</f>
        <v/>
      </c>
    </row>
    <row r="20" spans="1:27" ht="14.5" x14ac:dyDescent="0.35">
      <c r="A20" s="325"/>
      <c r="B20" s="326" t="str">
        <f>IF(A20&lt;&gt;"",_xlfn.MAXIFS($B$1:B19,$A$1:A19,A20)+1,"")</f>
        <v/>
      </c>
      <c r="C20" s="304"/>
      <c r="D20" s="304"/>
      <c r="E20" s="304"/>
      <c r="F20" s="304"/>
      <c r="G20" s="335"/>
      <c r="H20" s="333"/>
      <c r="I20" s="334"/>
      <c r="J20" s="334"/>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8"/>
      <c r="R20" s="368"/>
      <c r="S20" s="330"/>
      <c r="T20" s="330"/>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Methode_Keuze=""),"",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Methode_Keuze=""),"",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1"/>
      <c r="Z20" s="324"/>
      <c r="AA20" s="32" t="str" cm="1">
        <f t="array" ref="AA20">IFERROR(IF(INDEX(SubsidieTabel!$X$1:$AA$12,MATCH($F20,SubsidieTabel!$X$1:$X$12,0),IFERROR(MATCH(Methode_Keuze,SubsidieTabel!$X$1:$AA$1,0),2))&lt;&gt;1=TRUE,"ja",""),"")</f>
        <v/>
      </c>
    </row>
    <row r="21" spans="1:27" ht="14.5" x14ac:dyDescent="0.35">
      <c r="A21" s="325"/>
      <c r="B21" s="326" t="str">
        <f>IF(A21&lt;&gt;"",_xlfn.MAXIFS($B$1:B20,$A$1:A20,A21)+1,"")</f>
        <v/>
      </c>
      <c r="C21" s="304"/>
      <c r="D21" s="304"/>
      <c r="E21" s="304"/>
      <c r="F21" s="304"/>
      <c r="G21" s="335"/>
      <c r="H21" s="333"/>
      <c r="I21" s="334"/>
      <c r="J21" s="334"/>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8"/>
      <c r="R21" s="368"/>
      <c r="S21" s="330"/>
      <c r="T21" s="330"/>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Methode_Keuze=""),"",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Methode_Keuze=""),"",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1"/>
      <c r="Z21" s="324"/>
      <c r="AA21" s="32" t="str" cm="1">
        <f t="array" ref="AA21">IFERROR(IF(INDEX(SubsidieTabel!$X$1:$AA$12,MATCH($F21,SubsidieTabel!$X$1:$X$12,0),IFERROR(MATCH(Methode_Keuze,SubsidieTabel!$X$1:$AA$1,0),2))&lt;&gt;1=TRUE,"ja",""),"")</f>
        <v/>
      </c>
    </row>
    <row r="22" spans="1:27" ht="14.5" x14ac:dyDescent="0.35">
      <c r="A22" s="325"/>
      <c r="B22" s="326" t="str">
        <f>IF(A22&lt;&gt;"",_xlfn.MAXIFS($B$1:B21,$A$1:A21,A22)+1,"")</f>
        <v/>
      </c>
      <c r="C22" s="304"/>
      <c r="D22" s="304"/>
      <c r="E22" s="304"/>
      <c r="F22" s="304"/>
      <c r="G22" s="335"/>
      <c r="H22" s="333"/>
      <c r="I22" s="334"/>
      <c r="J22" s="334"/>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8"/>
      <c r="R22" s="368"/>
      <c r="S22" s="330"/>
      <c r="T22" s="330"/>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Methode_Keuze=""),"",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Methode_Keuze=""),"",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1"/>
      <c r="Z22" s="324"/>
      <c r="AA22" s="32" t="str" cm="1">
        <f t="array" ref="AA22">IFERROR(IF(INDEX(SubsidieTabel!$X$1:$AA$12,MATCH($F22,SubsidieTabel!$X$1:$X$12,0),IFERROR(MATCH(Methode_Keuze,SubsidieTabel!$X$1:$AA$1,0),2))&lt;&gt;1=TRUE,"ja",""),"")</f>
        <v/>
      </c>
    </row>
    <row r="23" spans="1:27" ht="14.5" x14ac:dyDescent="0.35">
      <c r="A23" s="325"/>
      <c r="B23" s="326" t="str">
        <f>IF(A23&lt;&gt;"",_xlfn.MAXIFS($B$1:B22,$A$1:A22,A23)+1,"")</f>
        <v/>
      </c>
      <c r="C23" s="304"/>
      <c r="D23" s="304"/>
      <c r="E23" s="304"/>
      <c r="F23" s="304"/>
      <c r="G23" s="335"/>
      <c r="H23" s="333"/>
      <c r="I23" s="334"/>
      <c r="J23" s="334"/>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8"/>
      <c r="R23" s="368"/>
      <c r="S23" s="330"/>
      <c r="T23" s="330"/>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Methode_Keuze=""),"",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Methode_Keuze=""),"",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1"/>
      <c r="Z23" s="324"/>
      <c r="AA23" s="32" t="str" cm="1">
        <f t="array" ref="AA23">IFERROR(IF(INDEX(SubsidieTabel!$X$1:$AA$12,MATCH($F23,SubsidieTabel!$X$1:$X$12,0),IFERROR(MATCH(Methode_Keuze,SubsidieTabel!$X$1:$AA$1,0),2))&lt;&gt;1=TRUE,"ja",""),"")</f>
        <v/>
      </c>
    </row>
    <row r="24" spans="1:27" ht="14.5" x14ac:dyDescent="0.35">
      <c r="A24" s="325"/>
      <c r="B24" s="326" t="str">
        <f>IF(A24&lt;&gt;"",_xlfn.MAXIFS($B$1:B23,$A$1:A23,A24)+1,"")</f>
        <v/>
      </c>
      <c r="C24" s="304"/>
      <c r="D24" s="304"/>
      <c r="E24" s="304"/>
      <c r="F24" s="304"/>
      <c r="G24" s="335"/>
      <c r="H24" s="333"/>
      <c r="I24" s="334"/>
      <c r="J24" s="334"/>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8"/>
      <c r="R24" s="368"/>
      <c r="S24" s="330"/>
      <c r="T24" s="330"/>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Methode_Keuze=""),"",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Methode_Keuze=""),"",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1"/>
      <c r="Z24" s="324"/>
      <c r="AA24" s="32" t="str" cm="1">
        <f t="array" ref="AA24">IFERROR(IF(INDEX(SubsidieTabel!$X$1:$AA$12,MATCH($F24,SubsidieTabel!$X$1:$X$12,0),IFERROR(MATCH(Methode_Keuze,SubsidieTabel!$X$1:$AA$1,0),2))&lt;&gt;1=TRUE,"ja",""),"")</f>
        <v/>
      </c>
    </row>
    <row r="25" spans="1:27" ht="14.5" x14ac:dyDescent="0.35">
      <c r="A25" s="325"/>
      <c r="B25" s="326" t="str">
        <f>IF(A25&lt;&gt;"",_xlfn.MAXIFS($B$1:B24,$A$1:A24,A25)+1,"")</f>
        <v/>
      </c>
      <c r="C25" s="304"/>
      <c r="D25" s="304"/>
      <c r="E25" s="304"/>
      <c r="F25" s="304"/>
      <c r="G25" s="335"/>
      <c r="H25" s="333"/>
      <c r="I25" s="334"/>
      <c r="J25" s="334"/>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8"/>
      <c r="R25" s="368"/>
      <c r="S25" s="330"/>
      <c r="T25" s="330"/>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Methode_Keuze=""),"",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Methode_Keuze=""),"",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1"/>
      <c r="Z25" s="324"/>
      <c r="AA25" s="32" t="str" cm="1">
        <f t="array" ref="AA25">IFERROR(IF(INDEX(SubsidieTabel!$X$1:$AA$12,MATCH($F25,SubsidieTabel!$X$1:$X$12,0),IFERROR(MATCH(Methode_Keuze,SubsidieTabel!$X$1:$AA$1,0),2))&lt;&gt;1=TRUE,"ja",""),"")</f>
        <v/>
      </c>
    </row>
    <row r="26" spans="1:27" ht="14.5" x14ac:dyDescent="0.35">
      <c r="A26" s="325"/>
      <c r="B26" s="326" t="str">
        <f>IF(A26&lt;&gt;"",_xlfn.MAXIFS($B$1:B25,$A$1:A25,A26)+1,"")</f>
        <v/>
      </c>
      <c r="C26" s="304"/>
      <c r="D26" s="304"/>
      <c r="E26" s="304"/>
      <c r="F26" s="304"/>
      <c r="G26" s="335"/>
      <c r="H26" s="333"/>
      <c r="I26" s="334"/>
      <c r="J26" s="334"/>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8"/>
      <c r="R26" s="368"/>
      <c r="S26" s="330"/>
      <c r="T26" s="330"/>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Methode_Keuze=""),"",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Methode_Keuze=""),"",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1"/>
      <c r="Z26" s="324"/>
      <c r="AA26" s="32" t="str" cm="1">
        <f t="array" ref="AA26">IFERROR(IF(INDEX(SubsidieTabel!$X$1:$AA$12,MATCH($F26,SubsidieTabel!$X$1:$X$12,0),IFERROR(MATCH(Methode_Keuze,SubsidieTabel!$X$1:$AA$1,0),2))&lt;&gt;1=TRUE,"ja",""),"")</f>
        <v/>
      </c>
    </row>
    <row r="27" spans="1:27" ht="14.5" x14ac:dyDescent="0.35">
      <c r="A27" s="325"/>
      <c r="B27" s="326" t="str">
        <f>IF(A27&lt;&gt;"",_xlfn.MAXIFS($B$1:B26,$A$1:A26,A27)+1,"")</f>
        <v/>
      </c>
      <c r="C27" s="304"/>
      <c r="D27" s="304"/>
      <c r="E27" s="304"/>
      <c r="F27" s="304"/>
      <c r="G27" s="335"/>
      <c r="H27" s="333"/>
      <c r="I27" s="334"/>
      <c r="J27" s="334"/>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8"/>
      <c r="R27" s="368"/>
      <c r="S27" s="330"/>
      <c r="T27" s="330"/>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Methode_Keuze=""),"",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Methode_Keuze=""),"",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1"/>
      <c r="Z27" s="324"/>
      <c r="AA27" s="32" t="str" cm="1">
        <f t="array" ref="AA27">IFERROR(IF(INDEX(SubsidieTabel!$X$1:$AA$12,MATCH($F27,SubsidieTabel!$X$1:$X$12,0),IFERROR(MATCH(Methode_Keuze,SubsidieTabel!$X$1:$AA$1,0),2))&lt;&gt;1=TRUE,"ja",""),"")</f>
        <v/>
      </c>
    </row>
    <row r="28" spans="1:27" ht="14.5" x14ac:dyDescent="0.35">
      <c r="A28" s="325"/>
      <c r="B28" s="326" t="str">
        <f>IF(A28&lt;&gt;"",_xlfn.MAXIFS($B$1:B27,$A$1:A27,A28)+1,"")</f>
        <v/>
      </c>
      <c r="C28" s="304"/>
      <c r="D28" s="304"/>
      <c r="E28" s="304"/>
      <c r="F28" s="304"/>
      <c r="G28" s="335"/>
      <c r="H28" s="333"/>
      <c r="I28" s="334"/>
      <c r="J28" s="334"/>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8"/>
      <c r="R28" s="368"/>
      <c r="S28" s="330"/>
      <c r="T28" s="330"/>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Methode_Keuze=""),"",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Methode_Keuze=""),"",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1"/>
      <c r="Z28" s="324"/>
      <c r="AA28" s="32" t="str" cm="1">
        <f t="array" ref="AA28">IFERROR(IF(INDEX(SubsidieTabel!$X$1:$AA$12,MATCH($F28,SubsidieTabel!$X$1:$X$12,0),IFERROR(MATCH(Methode_Keuze,SubsidieTabel!$X$1:$AA$1,0),2))&lt;&gt;1=TRUE,"ja",""),"")</f>
        <v/>
      </c>
    </row>
    <row r="29" spans="1:27" ht="14.5" x14ac:dyDescent="0.35">
      <c r="A29" s="325"/>
      <c r="B29" s="326" t="str">
        <f>IF(A29&lt;&gt;"",_xlfn.MAXIFS($B$1:B28,$A$1:A28,A29)+1,"")</f>
        <v/>
      </c>
      <c r="C29" s="304"/>
      <c r="D29" s="304"/>
      <c r="E29" s="304"/>
      <c r="F29" s="304"/>
      <c r="G29" s="335"/>
      <c r="H29" s="333"/>
      <c r="I29" s="334"/>
      <c r="J29" s="334"/>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8"/>
      <c r="R29" s="368"/>
      <c r="S29" s="330"/>
      <c r="T29" s="330"/>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Methode_Keuze=""),"",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Methode_Keuze=""),"",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1"/>
      <c r="Z29" s="324"/>
      <c r="AA29" s="32" t="str" cm="1">
        <f t="array" ref="AA29">IFERROR(IF(INDEX(SubsidieTabel!$X$1:$AA$12,MATCH($F29,SubsidieTabel!$X$1:$X$12,0),IFERROR(MATCH(Methode_Keuze,SubsidieTabel!$X$1:$AA$1,0),2))&lt;&gt;1=TRUE,"ja",""),"")</f>
        <v/>
      </c>
    </row>
    <row r="30" spans="1:27" ht="14.5" x14ac:dyDescent="0.35">
      <c r="A30" s="325"/>
      <c r="B30" s="326" t="str">
        <f>IF(A30&lt;&gt;"",_xlfn.MAXIFS($B$1:B29,$A$1:A29,A30)+1,"")</f>
        <v/>
      </c>
      <c r="C30" s="304"/>
      <c r="D30" s="304"/>
      <c r="E30" s="304"/>
      <c r="F30" s="304"/>
      <c r="G30" s="335"/>
      <c r="H30" s="333"/>
      <c r="I30" s="334"/>
      <c r="J30" s="334"/>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8"/>
      <c r="R30" s="368"/>
      <c r="S30" s="330"/>
      <c r="T30" s="330"/>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Methode_Keuze=""),"",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Methode_Keuze=""),"",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1"/>
      <c r="Z30" s="324"/>
      <c r="AA30" s="32" t="str" cm="1">
        <f t="array" ref="AA30">IFERROR(IF(INDEX(SubsidieTabel!$X$1:$AA$12,MATCH($F30,SubsidieTabel!$X$1:$X$12,0),IFERROR(MATCH(Methode_Keuze,SubsidieTabel!$X$1:$AA$1,0),2))&lt;&gt;1=TRUE,"ja",""),"")</f>
        <v/>
      </c>
    </row>
    <row r="31" spans="1:27" ht="14.5" x14ac:dyDescent="0.35">
      <c r="A31" s="325"/>
      <c r="B31" s="326" t="str">
        <f>IF(A31&lt;&gt;"",_xlfn.MAXIFS($B$1:B30,$A$1:A30,A31)+1,"")</f>
        <v/>
      </c>
      <c r="C31" s="304"/>
      <c r="D31" s="304"/>
      <c r="E31" s="304"/>
      <c r="F31" s="304"/>
      <c r="G31" s="335"/>
      <c r="H31" s="333"/>
      <c r="I31" s="334"/>
      <c r="J31" s="334"/>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8"/>
      <c r="R31" s="368"/>
      <c r="S31" s="330"/>
      <c r="T31" s="330"/>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Methode_Keuze=""),"",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Methode_Keuze=""),"",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1"/>
      <c r="Z31" s="324"/>
      <c r="AA31" s="32" t="str" cm="1">
        <f t="array" ref="AA31">IFERROR(IF(INDEX(SubsidieTabel!$X$1:$AA$12,MATCH($F31,SubsidieTabel!$X$1:$X$12,0),IFERROR(MATCH(Methode_Keuze,SubsidieTabel!$X$1:$AA$1,0),2))&lt;&gt;1=TRUE,"ja",""),"")</f>
        <v/>
      </c>
    </row>
    <row r="32" spans="1:27" ht="14.5" x14ac:dyDescent="0.35">
      <c r="A32" s="325"/>
      <c r="B32" s="326" t="str">
        <f>IF(A32&lt;&gt;"",_xlfn.MAXIFS($B$1:B31,$A$1:A31,A32)+1,"")</f>
        <v/>
      </c>
      <c r="C32" s="304"/>
      <c r="D32" s="304"/>
      <c r="E32" s="304"/>
      <c r="F32" s="304"/>
      <c r="G32" s="335"/>
      <c r="H32" s="333"/>
      <c r="I32" s="334"/>
      <c r="J32" s="334"/>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8"/>
      <c r="R32" s="368"/>
      <c r="S32" s="330"/>
      <c r="T32" s="330"/>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Methode_Keuze=""),"",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Methode_Keuze=""),"",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1"/>
      <c r="Z32" s="324"/>
      <c r="AA32" s="32" t="str" cm="1">
        <f t="array" ref="AA32">IFERROR(IF(INDEX(SubsidieTabel!$X$1:$AA$12,MATCH($F32,SubsidieTabel!$X$1:$X$12,0),IFERROR(MATCH(Methode_Keuze,SubsidieTabel!$X$1:$AA$1,0),2))&lt;&gt;1=TRUE,"ja",""),"")</f>
        <v/>
      </c>
    </row>
    <row r="33" spans="1:27" ht="14.5" x14ac:dyDescent="0.35">
      <c r="A33" s="325"/>
      <c r="B33" s="326" t="str">
        <f>IF(A33&lt;&gt;"",_xlfn.MAXIFS($B$1:B32,$A$1:A32,A33)+1,"")</f>
        <v/>
      </c>
      <c r="C33" s="304"/>
      <c r="D33" s="304"/>
      <c r="E33" s="304"/>
      <c r="F33" s="304"/>
      <c r="G33" s="335"/>
      <c r="H33" s="333"/>
      <c r="I33" s="334"/>
      <c r="J33" s="334"/>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8"/>
      <c r="R33" s="368"/>
      <c r="S33" s="330"/>
      <c r="T33" s="330"/>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Methode_Keuze=""),"",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Methode_Keuze=""),"",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1"/>
      <c r="Z33" s="324"/>
      <c r="AA33" s="32" t="str" cm="1">
        <f t="array" ref="AA33">IFERROR(IF(INDEX(SubsidieTabel!$X$1:$AA$12,MATCH($F33,SubsidieTabel!$X$1:$X$12,0),IFERROR(MATCH(Methode_Keuze,SubsidieTabel!$X$1:$AA$1,0),2))&lt;&gt;1=TRUE,"ja",""),"")</f>
        <v/>
      </c>
    </row>
    <row r="34" spans="1:27" ht="14.5" x14ac:dyDescent="0.35">
      <c r="A34" s="325"/>
      <c r="B34" s="326" t="str">
        <f>IF(A34&lt;&gt;"",_xlfn.MAXIFS($B$1:B33,$A$1:A33,A34)+1,"")</f>
        <v/>
      </c>
      <c r="C34" s="304"/>
      <c r="D34" s="304"/>
      <c r="E34" s="304"/>
      <c r="F34" s="304"/>
      <c r="G34" s="335"/>
      <c r="H34" s="333"/>
      <c r="I34" s="334"/>
      <c r="J34" s="334"/>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8"/>
      <c r="R34" s="368"/>
      <c r="S34" s="330"/>
      <c r="T34" s="330"/>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Methode_Keuze=""),"",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Methode_Keuze=""),"",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1"/>
      <c r="Z34" s="324"/>
      <c r="AA34" s="32" t="str" cm="1">
        <f t="array" ref="AA34">IFERROR(IF(INDEX(SubsidieTabel!$X$1:$AA$12,MATCH($F34,SubsidieTabel!$X$1:$X$12,0),IFERROR(MATCH(Methode_Keuze,SubsidieTabel!$X$1:$AA$1,0),2))&lt;&gt;1=TRUE,"ja",""),"")</f>
        <v/>
      </c>
    </row>
    <row r="35" spans="1:27" ht="14.5" x14ac:dyDescent="0.35">
      <c r="A35" s="325"/>
      <c r="B35" s="326" t="str">
        <f>IF(A35&lt;&gt;"",_xlfn.MAXIFS($B$1:B34,$A$1:A34,A35)+1,"")</f>
        <v/>
      </c>
      <c r="C35" s="304"/>
      <c r="D35" s="304"/>
      <c r="E35" s="304"/>
      <c r="F35" s="304"/>
      <c r="G35" s="335"/>
      <c r="H35" s="333"/>
      <c r="I35" s="334"/>
      <c r="J35" s="334"/>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8"/>
      <c r="R35" s="368"/>
      <c r="S35" s="330"/>
      <c r="T35" s="330"/>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Methode_Keuze=""),"",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Methode_Keuze=""),"",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1"/>
      <c r="Z35" s="324"/>
      <c r="AA35" s="32" t="str" cm="1">
        <f t="array" ref="AA35">IFERROR(IF(INDEX(SubsidieTabel!$X$1:$AA$12,MATCH($F35,SubsidieTabel!$X$1:$X$12,0),IFERROR(MATCH(Methode_Keuze,SubsidieTabel!$X$1:$AA$1,0),2))&lt;&gt;1=TRUE,"ja",""),"")</f>
        <v/>
      </c>
    </row>
    <row r="36" spans="1:27" ht="14.5" x14ac:dyDescent="0.35">
      <c r="A36" s="325"/>
      <c r="B36" s="326" t="str">
        <f>IF(A36&lt;&gt;"",_xlfn.MAXIFS($B$1:B35,$A$1:A35,A36)+1,"")</f>
        <v/>
      </c>
      <c r="C36" s="304"/>
      <c r="D36" s="304"/>
      <c r="E36" s="304"/>
      <c r="F36" s="304"/>
      <c r="G36" s="335"/>
      <c r="H36" s="333"/>
      <c r="I36" s="334"/>
      <c r="J36" s="334"/>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8"/>
      <c r="R36" s="368"/>
      <c r="S36" s="330"/>
      <c r="T36" s="330"/>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Methode_Keuze=""),"",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Methode_Keuze=""),"",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1"/>
      <c r="Z36" s="324"/>
      <c r="AA36" s="32" t="str" cm="1">
        <f t="array" ref="AA36">IFERROR(IF(INDEX(SubsidieTabel!$X$1:$AA$12,MATCH($F36,SubsidieTabel!$X$1:$X$12,0),IFERROR(MATCH(Methode_Keuze,SubsidieTabel!$X$1:$AA$1,0),2))&lt;&gt;1=TRUE,"ja",""),"")</f>
        <v/>
      </c>
    </row>
    <row r="37" spans="1:27" ht="14.5" x14ac:dyDescent="0.35">
      <c r="A37" s="325"/>
      <c r="B37" s="326" t="str">
        <f>IF(A37&lt;&gt;"",_xlfn.MAXIFS($B$1:B36,$A$1:A36,A37)+1,"")</f>
        <v/>
      </c>
      <c r="C37" s="304"/>
      <c r="D37" s="304"/>
      <c r="E37" s="304"/>
      <c r="F37" s="304"/>
      <c r="G37" s="335"/>
      <c r="H37" s="333"/>
      <c r="I37" s="334"/>
      <c r="J37" s="334"/>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8"/>
      <c r="R37" s="368"/>
      <c r="S37" s="330"/>
      <c r="T37" s="330"/>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Methode_Keuze=""),"",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Methode_Keuze=""),"",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1"/>
      <c r="Z37" s="324"/>
      <c r="AA37" s="32" t="str" cm="1">
        <f t="array" ref="AA37">IFERROR(IF(INDEX(SubsidieTabel!$X$1:$AA$12,MATCH($F37,SubsidieTabel!$X$1:$X$12,0),IFERROR(MATCH(Methode_Keuze,SubsidieTabel!$X$1:$AA$1,0),2))&lt;&gt;1=TRUE,"ja",""),"")</f>
        <v/>
      </c>
    </row>
    <row r="38" spans="1:27" ht="14.5" x14ac:dyDescent="0.35">
      <c r="A38" s="325"/>
      <c r="B38" s="326" t="str">
        <f>IF(A38&lt;&gt;"",_xlfn.MAXIFS($B$1:B37,$A$1:A37,A38)+1,"")</f>
        <v/>
      </c>
      <c r="C38" s="304"/>
      <c r="D38" s="304"/>
      <c r="E38" s="304"/>
      <c r="F38" s="304"/>
      <c r="G38" s="335"/>
      <c r="H38" s="333"/>
      <c r="I38" s="334"/>
      <c r="J38" s="334"/>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8"/>
      <c r="R38" s="368"/>
      <c r="S38" s="330"/>
      <c r="T38" s="330"/>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Methode_Keuze=""),"",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Methode_Keuze=""),"",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1"/>
      <c r="Z38" s="324"/>
      <c r="AA38" s="32" t="str" cm="1">
        <f t="array" ref="AA38">IFERROR(IF(INDEX(SubsidieTabel!$X$1:$AA$12,MATCH($F38,SubsidieTabel!$X$1:$X$12,0),IFERROR(MATCH(Methode_Keuze,SubsidieTabel!$X$1:$AA$1,0),2))&lt;&gt;1=TRUE,"ja",""),"")</f>
        <v/>
      </c>
    </row>
    <row r="39" spans="1:27" ht="14.5" x14ac:dyDescent="0.35">
      <c r="A39" s="325"/>
      <c r="B39" s="326" t="str">
        <f>IF(A39&lt;&gt;"",_xlfn.MAXIFS($B$1:B38,$A$1:A38,A39)+1,"")</f>
        <v/>
      </c>
      <c r="C39" s="304"/>
      <c r="D39" s="304"/>
      <c r="E39" s="304"/>
      <c r="F39" s="304"/>
      <c r="G39" s="335"/>
      <c r="H39" s="333"/>
      <c r="I39" s="334"/>
      <c r="J39" s="334"/>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8"/>
      <c r="R39" s="368"/>
      <c r="S39" s="330"/>
      <c r="T39" s="330"/>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Methode_Keuze=""),"",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Methode_Keuze=""),"",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1"/>
      <c r="Z39" s="324"/>
      <c r="AA39" s="32" t="str" cm="1">
        <f t="array" ref="AA39">IFERROR(IF(INDEX(SubsidieTabel!$X$1:$AA$12,MATCH($F39,SubsidieTabel!$X$1:$X$12,0),IFERROR(MATCH(Methode_Keuze,SubsidieTabel!$X$1:$AA$1,0),2))&lt;&gt;1=TRUE,"ja",""),"")</f>
        <v/>
      </c>
    </row>
    <row r="40" spans="1:27" ht="14.5" x14ac:dyDescent="0.35">
      <c r="A40" s="325"/>
      <c r="B40" s="326" t="str">
        <f>IF(A40&lt;&gt;"",_xlfn.MAXIFS($B$1:B39,$A$1:A39,A40)+1,"")</f>
        <v/>
      </c>
      <c r="C40" s="304"/>
      <c r="D40" s="304"/>
      <c r="E40" s="304"/>
      <c r="F40" s="304"/>
      <c r="G40" s="335"/>
      <c r="H40" s="333"/>
      <c r="I40" s="334"/>
      <c r="J40" s="334"/>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8"/>
      <c r="R40" s="368"/>
      <c r="S40" s="330"/>
      <c r="T40" s="330"/>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Methode_Keuze=""),"",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Methode_Keuze=""),"",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1"/>
      <c r="Z40" s="324"/>
      <c r="AA40" s="32" t="str" cm="1">
        <f t="array" ref="AA40">IFERROR(IF(INDEX(SubsidieTabel!$X$1:$AA$12,MATCH($F40,SubsidieTabel!$X$1:$X$12,0),IFERROR(MATCH(Methode_Keuze,SubsidieTabel!$X$1:$AA$1,0),2))&lt;&gt;1=TRUE,"ja",""),"")</f>
        <v/>
      </c>
    </row>
    <row r="41" spans="1:27" ht="14.5" x14ac:dyDescent="0.35">
      <c r="A41" s="325"/>
      <c r="B41" s="326" t="str">
        <f>IF(A41&lt;&gt;"",_xlfn.MAXIFS($B$1:B40,$A$1:A40,A41)+1,"")</f>
        <v/>
      </c>
      <c r="C41" s="304"/>
      <c r="D41" s="304"/>
      <c r="E41" s="304"/>
      <c r="F41" s="304"/>
      <c r="G41" s="335"/>
      <c r="H41" s="333"/>
      <c r="I41" s="334"/>
      <c r="J41" s="334"/>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8"/>
      <c r="R41" s="368"/>
      <c r="S41" s="330"/>
      <c r="T41" s="330"/>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Methode_Keuze=""),"",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Methode_Keuze=""),"",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1"/>
      <c r="Z41" s="324"/>
      <c r="AA41" s="32" t="str" cm="1">
        <f t="array" ref="AA41">IFERROR(IF(INDEX(SubsidieTabel!$X$1:$AA$12,MATCH($F41,SubsidieTabel!$X$1:$X$12,0),IFERROR(MATCH(Methode_Keuze,SubsidieTabel!$X$1:$AA$1,0),2))&lt;&gt;1=TRUE,"ja",""),"")</f>
        <v/>
      </c>
    </row>
    <row r="42" spans="1:27" ht="14.5" x14ac:dyDescent="0.35">
      <c r="A42" s="325"/>
      <c r="B42" s="326" t="str">
        <f>IF(A42&lt;&gt;"",_xlfn.MAXIFS($B$1:B41,$A$1:A41,A42)+1,"")</f>
        <v/>
      </c>
      <c r="C42" s="304"/>
      <c r="D42" s="304"/>
      <c r="E42" s="304"/>
      <c r="F42" s="304"/>
      <c r="G42" s="335"/>
      <c r="H42" s="333"/>
      <c r="I42" s="334"/>
      <c r="J42" s="334"/>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8"/>
      <c r="R42" s="368"/>
      <c r="S42" s="330"/>
      <c r="T42" s="330"/>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Methode_Keuze=""),"",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Methode_Keuze=""),"",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1"/>
      <c r="Z42" s="324"/>
      <c r="AA42" s="32" t="str" cm="1">
        <f t="array" ref="AA42">IFERROR(IF(INDEX(SubsidieTabel!$X$1:$AA$12,MATCH($F42,SubsidieTabel!$X$1:$X$12,0),IFERROR(MATCH(Methode_Keuze,SubsidieTabel!$X$1:$AA$1,0),2))&lt;&gt;1=TRUE,"ja",""),"")</f>
        <v/>
      </c>
    </row>
    <row r="43" spans="1:27" ht="14.5" x14ac:dyDescent="0.35">
      <c r="A43" s="325"/>
      <c r="B43" s="326" t="str">
        <f>IF(A43&lt;&gt;"",_xlfn.MAXIFS($B$1:B42,$A$1:A42,A43)+1,"")</f>
        <v/>
      </c>
      <c r="C43" s="304"/>
      <c r="D43" s="304"/>
      <c r="E43" s="304"/>
      <c r="F43" s="304"/>
      <c r="G43" s="335"/>
      <c r="H43" s="333"/>
      <c r="I43" s="334"/>
      <c r="J43" s="334"/>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8"/>
      <c r="R43" s="368"/>
      <c r="S43" s="330"/>
      <c r="T43" s="330"/>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Methode_Keuze=""),"",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Methode_Keuze=""),"",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1"/>
      <c r="Z43" s="324"/>
      <c r="AA43" s="32" t="str" cm="1">
        <f t="array" ref="AA43">IFERROR(IF(INDEX(SubsidieTabel!$X$1:$AA$12,MATCH($F43,SubsidieTabel!$X$1:$X$12,0),IFERROR(MATCH(Methode_Keuze,SubsidieTabel!$X$1:$AA$1,0),2))&lt;&gt;1=TRUE,"ja",""),"")</f>
        <v/>
      </c>
    </row>
    <row r="44" spans="1:27" ht="14.5" x14ac:dyDescent="0.35">
      <c r="A44" s="325"/>
      <c r="B44" s="326" t="str">
        <f>IF(A44&lt;&gt;"",_xlfn.MAXIFS($B$1:B43,$A$1:A43,A44)+1,"")</f>
        <v/>
      </c>
      <c r="C44" s="304"/>
      <c r="D44" s="304"/>
      <c r="E44" s="304"/>
      <c r="F44" s="304"/>
      <c r="G44" s="335"/>
      <c r="H44" s="333"/>
      <c r="I44" s="334"/>
      <c r="J44" s="334"/>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8"/>
      <c r="R44" s="368"/>
      <c r="S44" s="330"/>
      <c r="T44" s="330"/>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Methode_Keuze=""),"",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Methode_Keuze=""),"",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1"/>
      <c r="Z44" s="324"/>
      <c r="AA44" s="32" t="str" cm="1">
        <f t="array" ref="AA44">IFERROR(IF(INDEX(SubsidieTabel!$X$1:$AA$12,MATCH($F44,SubsidieTabel!$X$1:$X$12,0),IFERROR(MATCH(Methode_Keuze,SubsidieTabel!$X$1:$AA$1,0),2))&lt;&gt;1=TRUE,"ja",""),"")</f>
        <v/>
      </c>
    </row>
    <row r="45" spans="1:27" ht="14.5" x14ac:dyDescent="0.35">
      <c r="A45" s="325"/>
      <c r="B45" s="326" t="str">
        <f>IF(A45&lt;&gt;"",_xlfn.MAXIFS($B$1:B44,$A$1:A44,A45)+1,"")</f>
        <v/>
      </c>
      <c r="C45" s="304"/>
      <c r="D45" s="304"/>
      <c r="E45" s="304"/>
      <c r="F45" s="304"/>
      <c r="G45" s="335"/>
      <c r="H45" s="333"/>
      <c r="I45" s="334"/>
      <c r="J45" s="334"/>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8"/>
      <c r="R45" s="368"/>
      <c r="S45" s="330"/>
      <c r="T45" s="330"/>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Methode_Keuze=""),"",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Methode_Keuze=""),"",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1"/>
      <c r="Z45" s="324"/>
      <c r="AA45" s="32" t="str" cm="1">
        <f t="array" ref="AA45">IFERROR(IF(INDEX(SubsidieTabel!$X$1:$AA$12,MATCH($F45,SubsidieTabel!$X$1:$X$12,0),IFERROR(MATCH(Methode_Keuze,SubsidieTabel!$X$1:$AA$1,0),2))&lt;&gt;1=TRUE,"ja",""),"")</f>
        <v/>
      </c>
    </row>
    <row r="46" spans="1:27" ht="14.5" x14ac:dyDescent="0.35">
      <c r="A46" s="325"/>
      <c r="B46" s="326" t="str">
        <f>IF(A46&lt;&gt;"",_xlfn.MAXIFS($B$1:B45,$A$1:A45,A46)+1,"")</f>
        <v/>
      </c>
      <c r="C46" s="304"/>
      <c r="D46" s="304"/>
      <c r="E46" s="304"/>
      <c r="F46" s="304"/>
      <c r="G46" s="335"/>
      <c r="H46" s="333"/>
      <c r="I46" s="334"/>
      <c r="J46" s="334"/>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8"/>
      <c r="R46" s="368"/>
      <c r="S46" s="330"/>
      <c r="T46" s="330"/>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Methode_Keuze=""),"",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Methode_Keuze=""),"",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1"/>
      <c r="Z46" s="324"/>
      <c r="AA46" s="32" t="str" cm="1">
        <f t="array" ref="AA46">IFERROR(IF(INDEX(SubsidieTabel!$X$1:$AA$12,MATCH($F46,SubsidieTabel!$X$1:$X$12,0),IFERROR(MATCH(Methode_Keuze,SubsidieTabel!$X$1:$AA$1,0),2))&lt;&gt;1=TRUE,"ja",""),"")</f>
        <v/>
      </c>
    </row>
    <row r="47" spans="1:27" ht="14.5" x14ac:dyDescent="0.35">
      <c r="A47" s="325"/>
      <c r="B47" s="326" t="str">
        <f>IF(A47&lt;&gt;"",_xlfn.MAXIFS($B$1:B46,$A$1:A46,A47)+1,"")</f>
        <v/>
      </c>
      <c r="C47" s="304"/>
      <c r="D47" s="304"/>
      <c r="E47" s="304"/>
      <c r="F47" s="304"/>
      <c r="G47" s="335"/>
      <c r="H47" s="333"/>
      <c r="I47" s="334"/>
      <c r="J47" s="334"/>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8"/>
      <c r="R47" s="368"/>
      <c r="S47" s="330"/>
      <c r="T47" s="330"/>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Methode_Keuze=""),"",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Methode_Keuze=""),"",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1"/>
      <c r="Z47" s="324"/>
      <c r="AA47" s="32" t="str" cm="1">
        <f t="array" ref="AA47">IFERROR(IF(INDEX(SubsidieTabel!$X$1:$AA$12,MATCH($F47,SubsidieTabel!$X$1:$X$12,0),IFERROR(MATCH(Methode_Keuze,SubsidieTabel!$X$1:$AA$1,0),2))&lt;&gt;1=TRUE,"ja",""),"")</f>
        <v/>
      </c>
    </row>
    <row r="48" spans="1:27" ht="14.5" x14ac:dyDescent="0.35">
      <c r="A48" s="325"/>
      <c r="B48" s="326" t="str">
        <f>IF(A48&lt;&gt;"",_xlfn.MAXIFS($B$1:B47,$A$1:A47,A48)+1,"")</f>
        <v/>
      </c>
      <c r="C48" s="304"/>
      <c r="D48" s="304"/>
      <c r="E48" s="304"/>
      <c r="F48" s="304"/>
      <c r="G48" s="335"/>
      <c r="H48" s="333"/>
      <c r="I48" s="334"/>
      <c r="J48" s="334"/>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8"/>
      <c r="R48" s="368"/>
      <c r="S48" s="330"/>
      <c r="T48" s="330"/>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Methode_Keuze=""),"",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Methode_Keuze=""),"",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1"/>
      <c r="Z48" s="324"/>
      <c r="AA48" s="32" t="str" cm="1">
        <f t="array" ref="AA48">IFERROR(IF(INDEX(SubsidieTabel!$X$1:$AA$12,MATCH($F48,SubsidieTabel!$X$1:$X$12,0),IFERROR(MATCH(Methode_Keuze,SubsidieTabel!$X$1:$AA$1,0),2))&lt;&gt;1=TRUE,"ja",""),"")</f>
        <v/>
      </c>
    </row>
    <row r="49" spans="1:27" ht="14.5" x14ac:dyDescent="0.35">
      <c r="A49" s="325"/>
      <c r="B49" s="326" t="str">
        <f>IF(A49&lt;&gt;"",_xlfn.MAXIFS($B$1:B48,$A$1:A48,A49)+1,"")</f>
        <v/>
      </c>
      <c r="C49" s="304"/>
      <c r="D49" s="304"/>
      <c r="E49" s="304"/>
      <c r="F49" s="304"/>
      <c r="G49" s="335"/>
      <c r="H49" s="333"/>
      <c r="I49" s="334"/>
      <c r="J49" s="334"/>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8"/>
      <c r="R49" s="368"/>
      <c r="S49" s="330"/>
      <c r="T49" s="330"/>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Methode_Keuze=""),"",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Methode_Keuze=""),"",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1"/>
      <c r="Z49" s="324"/>
      <c r="AA49" s="32" t="str" cm="1">
        <f t="array" ref="AA49">IFERROR(IF(INDEX(SubsidieTabel!$X$1:$AA$12,MATCH($F49,SubsidieTabel!$X$1:$X$12,0),IFERROR(MATCH(Methode_Keuze,SubsidieTabel!$X$1:$AA$1,0),2))&lt;&gt;1=TRUE,"ja",""),"")</f>
        <v/>
      </c>
    </row>
    <row r="50" spans="1:27" ht="14.5" x14ac:dyDescent="0.35">
      <c r="A50" s="325"/>
      <c r="B50" s="326" t="str">
        <f>IF(A50&lt;&gt;"",_xlfn.MAXIFS($B$1:B49,$A$1:A49,A50)+1,"")</f>
        <v/>
      </c>
      <c r="C50" s="304"/>
      <c r="D50" s="304"/>
      <c r="E50" s="304"/>
      <c r="F50" s="304"/>
      <c r="G50" s="335"/>
      <c r="H50" s="333"/>
      <c r="I50" s="334"/>
      <c r="J50" s="334"/>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8"/>
      <c r="R50" s="368"/>
      <c r="S50" s="330"/>
      <c r="T50" s="330"/>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Methode_Keuze=""),"",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Methode_Keuze=""),"",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1"/>
      <c r="Z50" s="324"/>
      <c r="AA50" s="32" t="str" cm="1">
        <f t="array" ref="AA50">IFERROR(IF(INDEX(SubsidieTabel!$X$1:$AA$12,MATCH($F50,SubsidieTabel!$X$1:$X$12,0),IFERROR(MATCH(Methode_Keuze,SubsidieTabel!$X$1:$AA$1,0),2))&lt;&gt;1=TRUE,"ja",""),"")</f>
        <v/>
      </c>
    </row>
    <row r="51" spans="1:27" ht="14.5" x14ac:dyDescent="0.35">
      <c r="A51" s="325"/>
      <c r="B51" s="326" t="str">
        <f>IF(A51&lt;&gt;"",_xlfn.MAXIFS($B$1:B50,$A$1:A50,A51)+1,"")</f>
        <v/>
      </c>
      <c r="C51" s="304"/>
      <c r="D51" s="304"/>
      <c r="E51" s="304"/>
      <c r="F51" s="304"/>
      <c r="G51" s="335"/>
      <c r="H51" s="333"/>
      <c r="I51" s="334"/>
      <c r="J51" s="334"/>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8"/>
      <c r="R51" s="368"/>
      <c r="S51" s="330"/>
      <c r="T51" s="330"/>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Methode_Keuze=""),"",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Methode_Keuze=""),"",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1"/>
      <c r="Z51" s="324"/>
      <c r="AA51" s="32" t="str" cm="1">
        <f t="array" ref="AA51">IFERROR(IF(INDEX(SubsidieTabel!$X$1:$AA$12,MATCH($F51,SubsidieTabel!$X$1:$X$12,0),IFERROR(MATCH(Methode_Keuze,SubsidieTabel!$X$1:$AA$1,0),2))&lt;&gt;1=TRUE,"ja",""),"")</f>
        <v/>
      </c>
    </row>
    <row r="52" spans="1:27" ht="14.5" x14ac:dyDescent="0.35">
      <c r="A52" s="325"/>
      <c r="B52" s="326" t="str">
        <f>IF(A52&lt;&gt;"",_xlfn.MAXIFS($B$1:B51,$A$1:A51,A52)+1,"")</f>
        <v/>
      </c>
      <c r="C52" s="304"/>
      <c r="D52" s="304"/>
      <c r="E52" s="304"/>
      <c r="F52" s="304"/>
      <c r="G52" s="335"/>
      <c r="H52" s="333"/>
      <c r="I52" s="334"/>
      <c r="J52" s="334"/>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8"/>
      <c r="R52" s="368"/>
      <c r="S52" s="330"/>
      <c r="T52" s="330"/>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Methode_Keuze=""),"",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Methode_Keuze=""),"",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1"/>
      <c r="Z52" s="324"/>
      <c r="AA52" s="32" t="str" cm="1">
        <f t="array" ref="AA52">IFERROR(IF(INDEX(SubsidieTabel!$X$1:$AA$12,MATCH($F52,SubsidieTabel!$X$1:$X$12,0),IFERROR(MATCH(Methode_Keuze,SubsidieTabel!$X$1:$AA$1,0),2))&lt;&gt;1=TRUE,"ja",""),"")</f>
        <v/>
      </c>
    </row>
    <row r="53" spans="1:27" ht="14.5" x14ac:dyDescent="0.35">
      <c r="A53" s="325"/>
      <c r="B53" s="326" t="str">
        <f>IF(A53&lt;&gt;"",_xlfn.MAXIFS($B$1:B52,$A$1:A52,A53)+1,"")</f>
        <v/>
      </c>
      <c r="C53" s="304"/>
      <c r="D53" s="304"/>
      <c r="E53" s="304"/>
      <c r="F53" s="304"/>
      <c r="G53" s="335"/>
      <c r="H53" s="333"/>
      <c r="I53" s="334"/>
      <c r="J53" s="334"/>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8"/>
      <c r="R53" s="368"/>
      <c r="S53" s="330"/>
      <c r="T53" s="330"/>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Methode_Keuze=""),"",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Methode_Keuze=""),"",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1"/>
      <c r="Z53" s="324"/>
      <c r="AA53" s="32" t="str" cm="1">
        <f t="array" ref="AA53">IFERROR(IF(INDEX(SubsidieTabel!$X$1:$AA$12,MATCH($F53,SubsidieTabel!$X$1:$X$12,0),IFERROR(MATCH(Methode_Keuze,SubsidieTabel!$X$1:$AA$1,0),2))&lt;&gt;1=TRUE,"ja",""),"")</f>
        <v/>
      </c>
    </row>
    <row r="54" spans="1:27" ht="14.5" x14ac:dyDescent="0.35">
      <c r="A54" s="325"/>
      <c r="B54" s="326" t="str">
        <f>IF(A54&lt;&gt;"",_xlfn.MAXIFS($B$1:B53,$A$1:A53,A54)+1,"")</f>
        <v/>
      </c>
      <c r="C54" s="304"/>
      <c r="D54" s="304"/>
      <c r="E54" s="304"/>
      <c r="F54" s="304"/>
      <c r="G54" s="335"/>
      <c r="H54" s="333"/>
      <c r="I54" s="334"/>
      <c r="J54" s="334"/>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8"/>
      <c r="R54" s="368"/>
      <c r="S54" s="330"/>
      <c r="T54" s="330"/>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Methode_Keuze=""),"",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Methode_Keuze=""),"",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1"/>
      <c r="Z54" s="324"/>
      <c r="AA54" s="32" t="str" cm="1">
        <f t="array" ref="AA54">IFERROR(IF(INDEX(SubsidieTabel!$X$1:$AA$12,MATCH($F54,SubsidieTabel!$X$1:$X$12,0),IFERROR(MATCH(Methode_Keuze,SubsidieTabel!$X$1:$AA$1,0),2))&lt;&gt;1=TRUE,"ja",""),"")</f>
        <v/>
      </c>
    </row>
    <row r="55" spans="1:27" ht="14.5" x14ac:dyDescent="0.35">
      <c r="A55" s="325"/>
      <c r="B55" s="326" t="str">
        <f>IF(A55&lt;&gt;"",_xlfn.MAXIFS($B$1:B54,$A$1:A54,A55)+1,"")</f>
        <v/>
      </c>
      <c r="C55" s="304"/>
      <c r="D55" s="304"/>
      <c r="E55" s="304"/>
      <c r="F55" s="304"/>
      <c r="G55" s="335"/>
      <c r="H55" s="333"/>
      <c r="I55" s="334"/>
      <c r="J55" s="334"/>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8"/>
      <c r="R55" s="368"/>
      <c r="S55" s="330"/>
      <c r="T55" s="330"/>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Methode_Keuze=""),"",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Methode_Keuze=""),"",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1"/>
      <c r="Z55" s="324"/>
      <c r="AA55" s="32" t="str" cm="1">
        <f t="array" ref="AA55">IFERROR(IF(INDEX(SubsidieTabel!$X$1:$AA$12,MATCH($F55,SubsidieTabel!$X$1:$X$12,0),IFERROR(MATCH(Methode_Keuze,SubsidieTabel!$X$1:$AA$1,0),2))&lt;&gt;1=TRUE,"ja",""),"")</f>
        <v/>
      </c>
    </row>
    <row r="56" spans="1:27" ht="14.5" x14ac:dyDescent="0.35">
      <c r="A56" s="325"/>
      <c r="B56" s="326" t="str">
        <f>IF(A56&lt;&gt;"",_xlfn.MAXIFS($B$1:B55,$A$1:A55,A56)+1,"")</f>
        <v/>
      </c>
      <c r="C56" s="304"/>
      <c r="D56" s="304"/>
      <c r="E56" s="304"/>
      <c r="F56" s="304"/>
      <c r="G56" s="335"/>
      <c r="H56" s="333"/>
      <c r="I56" s="334"/>
      <c r="J56" s="334"/>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8"/>
      <c r="R56" s="368"/>
      <c r="S56" s="330"/>
      <c r="T56" s="330"/>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Methode_Keuze=""),"",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Methode_Keuze=""),"",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1"/>
      <c r="Z56" s="324"/>
      <c r="AA56" s="32" t="str" cm="1">
        <f t="array" ref="AA56">IFERROR(IF(INDEX(SubsidieTabel!$X$1:$AA$12,MATCH($F56,SubsidieTabel!$X$1:$X$12,0),IFERROR(MATCH(Methode_Keuze,SubsidieTabel!$X$1:$AA$1,0),2))&lt;&gt;1=TRUE,"ja",""),"")</f>
        <v/>
      </c>
    </row>
    <row r="57" spans="1:27" ht="14.5" x14ac:dyDescent="0.35">
      <c r="A57" s="325"/>
      <c r="B57" s="326" t="str">
        <f>IF(A57&lt;&gt;"",_xlfn.MAXIFS($B$1:B56,$A$1:A56,A57)+1,"")</f>
        <v/>
      </c>
      <c r="C57" s="304"/>
      <c r="D57" s="304"/>
      <c r="E57" s="304"/>
      <c r="F57" s="304"/>
      <c r="G57" s="335"/>
      <c r="H57" s="333"/>
      <c r="I57" s="334"/>
      <c r="J57" s="334"/>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8"/>
      <c r="R57" s="368"/>
      <c r="S57" s="330"/>
      <c r="T57" s="330"/>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Methode_Keuze=""),"",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Methode_Keuze=""),"",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1"/>
      <c r="Z57" s="324"/>
      <c r="AA57" s="32" t="str" cm="1">
        <f t="array" ref="AA57">IFERROR(IF(INDEX(SubsidieTabel!$X$1:$AA$12,MATCH($F57,SubsidieTabel!$X$1:$X$12,0),IFERROR(MATCH(Methode_Keuze,SubsidieTabel!$X$1:$AA$1,0),2))&lt;&gt;1=TRUE,"ja",""),"")</f>
        <v/>
      </c>
    </row>
    <row r="58" spans="1:27" ht="14.5" x14ac:dyDescent="0.35">
      <c r="A58" s="325"/>
      <c r="B58" s="326" t="str">
        <f>IF(A58&lt;&gt;"",_xlfn.MAXIFS($B$1:B57,$A$1:A57,A58)+1,"")</f>
        <v/>
      </c>
      <c r="C58" s="304"/>
      <c r="D58" s="304"/>
      <c r="E58" s="304"/>
      <c r="F58" s="304"/>
      <c r="G58" s="335"/>
      <c r="H58" s="333"/>
      <c r="I58" s="334"/>
      <c r="J58" s="334"/>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8"/>
      <c r="R58" s="368"/>
      <c r="S58" s="330"/>
      <c r="T58" s="330"/>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Methode_Keuze=""),"",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Methode_Keuze=""),"",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1"/>
      <c r="Z58" s="324"/>
      <c r="AA58" s="32" t="str" cm="1">
        <f t="array" ref="AA58">IFERROR(IF(INDEX(SubsidieTabel!$X$1:$AA$12,MATCH($F58,SubsidieTabel!$X$1:$X$12,0),IFERROR(MATCH(Methode_Keuze,SubsidieTabel!$X$1:$AA$1,0),2))&lt;&gt;1=TRUE,"ja",""),"")</f>
        <v/>
      </c>
    </row>
    <row r="59" spans="1:27" ht="14.5" x14ac:dyDescent="0.35">
      <c r="A59" s="325"/>
      <c r="B59" s="326" t="str">
        <f>IF(A59&lt;&gt;"",_xlfn.MAXIFS($B$1:B58,$A$1:A58,A59)+1,"")</f>
        <v/>
      </c>
      <c r="C59" s="304"/>
      <c r="D59" s="304"/>
      <c r="E59" s="304"/>
      <c r="F59" s="304"/>
      <c r="G59" s="335"/>
      <c r="H59" s="333"/>
      <c r="I59" s="334"/>
      <c r="J59" s="334"/>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8"/>
      <c r="R59" s="368"/>
      <c r="S59" s="330"/>
      <c r="T59" s="330"/>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Methode_Keuze=""),"",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Methode_Keuze=""),"",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1"/>
      <c r="Z59" s="324"/>
      <c r="AA59" s="32" t="str" cm="1">
        <f t="array" ref="AA59">IFERROR(IF(INDEX(SubsidieTabel!$X$1:$AA$12,MATCH($F59,SubsidieTabel!$X$1:$X$12,0),IFERROR(MATCH(Methode_Keuze,SubsidieTabel!$X$1:$AA$1,0),2))&lt;&gt;1=TRUE,"ja",""),"")</f>
        <v/>
      </c>
    </row>
    <row r="60" spans="1:27" ht="14.5" x14ac:dyDescent="0.35">
      <c r="A60" s="325"/>
      <c r="B60" s="326" t="str">
        <f>IF(A60&lt;&gt;"",_xlfn.MAXIFS($B$1:B59,$A$1:A59,A60)+1,"")</f>
        <v/>
      </c>
      <c r="C60" s="304"/>
      <c r="D60" s="304"/>
      <c r="E60" s="304"/>
      <c r="F60" s="304"/>
      <c r="G60" s="335"/>
      <c r="H60" s="333"/>
      <c r="I60" s="334"/>
      <c r="J60" s="334"/>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8"/>
      <c r="R60" s="368"/>
      <c r="S60" s="330"/>
      <c r="T60" s="330"/>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Methode_Keuze=""),"",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Methode_Keuze=""),"",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1"/>
      <c r="Z60" s="324"/>
      <c r="AA60" s="32" t="str" cm="1">
        <f t="array" ref="AA60">IFERROR(IF(INDEX(SubsidieTabel!$X$1:$AA$12,MATCH($F60,SubsidieTabel!$X$1:$X$12,0),IFERROR(MATCH(Methode_Keuze,SubsidieTabel!$X$1:$AA$1,0),2))&lt;&gt;1=TRUE,"ja",""),"")</f>
        <v/>
      </c>
    </row>
    <row r="61" spans="1:27" ht="14.5" x14ac:dyDescent="0.35">
      <c r="A61" s="325"/>
      <c r="B61" s="326" t="str">
        <f>IF(A61&lt;&gt;"",_xlfn.MAXIFS($B$1:B60,$A$1:A60,A61)+1,"")</f>
        <v/>
      </c>
      <c r="C61" s="304"/>
      <c r="D61" s="304"/>
      <c r="E61" s="304"/>
      <c r="F61" s="304"/>
      <c r="G61" s="335"/>
      <c r="H61" s="333"/>
      <c r="I61" s="334"/>
      <c r="J61" s="334"/>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8"/>
      <c r="R61" s="368"/>
      <c r="S61" s="330"/>
      <c r="T61" s="330"/>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Methode_Keuze=""),"",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Methode_Keuze=""),"",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1"/>
      <c r="Z61" s="324"/>
      <c r="AA61" s="32" t="str" cm="1">
        <f t="array" ref="AA61">IFERROR(IF(INDEX(SubsidieTabel!$X$1:$AA$12,MATCH($F61,SubsidieTabel!$X$1:$X$12,0),IFERROR(MATCH(Methode_Keuze,SubsidieTabel!$X$1:$AA$1,0),2))&lt;&gt;1=TRUE,"ja",""),"")</f>
        <v/>
      </c>
    </row>
    <row r="62" spans="1:27" ht="14.5" x14ac:dyDescent="0.35">
      <c r="A62" s="325"/>
      <c r="B62" s="326" t="str">
        <f>IF(A62&lt;&gt;"",_xlfn.MAXIFS($B$1:B61,$A$1:A61,A62)+1,"")</f>
        <v/>
      </c>
      <c r="C62" s="304"/>
      <c r="D62" s="304"/>
      <c r="E62" s="304"/>
      <c r="F62" s="304"/>
      <c r="G62" s="335"/>
      <c r="H62" s="333"/>
      <c r="I62" s="334"/>
      <c r="J62" s="334"/>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8"/>
      <c r="R62" s="368"/>
      <c r="S62" s="330"/>
      <c r="T62" s="330"/>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Methode_Keuze=""),"",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Methode_Keuze=""),"",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1"/>
      <c r="Z62" s="324"/>
      <c r="AA62" s="32" t="str" cm="1">
        <f t="array" ref="AA62">IFERROR(IF(INDEX(SubsidieTabel!$X$1:$AA$12,MATCH($F62,SubsidieTabel!$X$1:$X$12,0),IFERROR(MATCH(Methode_Keuze,SubsidieTabel!$X$1:$AA$1,0),2))&lt;&gt;1=TRUE,"ja",""),"")</f>
        <v/>
      </c>
    </row>
    <row r="63" spans="1:27" ht="14.5" x14ac:dyDescent="0.35">
      <c r="A63" s="325"/>
      <c r="B63" s="326" t="str">
        <f>IF(A63&lt;&gt;"",_xlfn.MAXIFS($B$1:B62,$A$1:A62,A63)+1,"")</f>
        <v/>
      </c>
      <c r="C63" s="304"/>
      <c r="D63" s="304"/>
      <c r="E63" s="304"/>
      <c r="F63" s="304"/>
      <c r="G63" s="335"/>
      <c r="H63" s="333"/>
      <c r="I63" s="334"/>
      <c r="J63" s="334"/>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8"/>
      <c r="R63" s="368"/>
      <c r="S63" s="330"/>
      <c r="T63" s="330"/>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Methode_Keuze=""),"",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Methode_Keuze=""),"",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1"/>
      <c r="Z63" s="324"/>
      <c r="AA63" s="32" t="str" cm="1">
        <f t="array" ref="AA63">IFERROR(IF(INDEX(SubsidieTabel!$X$1:$AA$12,MATCH($F63,SubsidieTabel!$X$1:$X$12,0),IFERROR(MATCH(Methode_Keuze,SubsidieTabel!$X$1:$AA$1,0),2))&lt;&gt;1=TRUE,"ja",""),"")</f>
        <v/>
      </c>
    </row>
    <row r="64" spans="1:27" ht="14.5" x14ac:dyDescent="0.35">
      <c r="A64" s="325"/>
      <c r="B64" s="326" t="str">
        <f>IF(A64&lt;&gt;"",_xlfn.MAXIFS($B$1:B63,$A$1:A63,A64)+1,"")</f>
        <v/>
      </c>
      <c r="C64" s="304"/>
      <c r="D64" s="304"/>
      <c r="E64" s="304"/>
      <c r="F64" s="304"/>
      <c r="G64" s="335"/>
      <c r="H64" s="333"/>
      <c r="I64" s="334"/>
      <c r="J64" s="334"/>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8"/>
      <c r="R64" s="368"/>
      <c r="S64" s="330"/>
      <c r="T64" s="330"/>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Methode_Keuze=""),"",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Methode_Keuze=""),"",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1"/>
      <c r="Z64" s="324"/>
      <c r="AA64" s="32" t="str" cm="1">
        <f t="array" ref="AA64">IFERROR(IF(INDEX(SubsidieTabel!$X$1:$AA$12,MATCH($F64,SubsidieTabel!$X$1:$X$12,0),IFERROR(MATCH(Methode_Keuze,SubsidieTabel!$X$1:$AA$1,0),2))&lt;&gt;1=TRUE,"ja",""),"")</f>
        <v/>
      </c>
    </row>
    <row r="65" spans="1:27" ht="14.5" x14ac:dyDescent="0.35">
      <c r="A65" s="325"/>
      <c r="B65" s="326" t="str">
        <f>IF(A65&lt;&gt;"",_xlfn.MAXIFS($B$1:B64,$A$1:A64,A65)+1,"")</f>
        <v/>
      </c>
      <c r="C65" s="304"/>
      <c r="D65" s="304"/>
      <c r="E65" s="304"/>
      <c r="F65" s="304"/>
      <c r="G65" s="335"/>
      <c r="H65" s="333"/>
      <c r="I65" s="334"/>
      <c r="J65" s="334"/>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8"/>
      <c r="R65" s="368"/>
      <c r="S65" s="330"/>
      <c r="T65" s="330"/>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Methode_Keuze=""),"",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Methode_Keuze=""),"",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1"/>
      <c r="Z65" s="324"/>
      <c r="AA65" s="32" t="str" cm="1">
        <f t="array" ref="AA65">IFERROR(IF(INDEX(SubsidieTabel!$X$1:$AA$12,MATCH($F65,SubsidieTabel!$X$1:$X$12,0),IFERROR(MATCH(Methode_Keuze,SubsidieTabel!$X$1:$AA$1,0),2))&lt;&gt;1=TRUE,"ja",""),"")</f>
        <v/>
      </c>
    </row>
    <row r="66" spans="1:27" ht="14.5" x14ac:dyDescent="0.35">
      <c r="A66" s="325"/>
      <c r="B66" s="326" t="str">
        <f>IF(A66&lt;&gt;"",_xlfn.MAXIFS($B$1:B65,$A$1:A65,A66)+1,"")</f>
        <v/>
      </c>
      <c r="C66" s="304"/>
      <c r="D66" s="304"/>
      <c r="E66" s="304"/>
      <c r="F66" s="304"/>
      <c r="G66" s="335"/>
      <c r="H66" s="333"/>
      <c r="I66" s="334"/>
      <c r="J66" s="334"/>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8"/>
      <c r="R66" s="368"/>
      <c r="S66" s="330"/>
      <c r="T66" s="330"/>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Methode_Keuze=""),"",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Methode_Keuze=""),"",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1"/>
      <c r="Z66" s="324"/>
      <c r="AA66" s="32" t="str" cm="1">
        <f t="array" ref="AA66">IFERROR(IF(INDEX(SubsidieTabel!$X$1:$AA$12,MATCH($F66,SubsidieTabel!$X$1:$X$12,0),IFERROR(MATCH(Methode_Keuze,SubsidieTabel!$X$1:$AA$1,0),2))&lt;&gt;1=TRUE,"ja",""),"")</f>
        <v/>
      </c>
    </row>
    <row r="67" spans="1:27" ht="14.5" x14ac:dyDescent="0.35">
      <c r="A67" s="325"/>
      <c r="B67" s="326" t="str">
        <f>IF(A67&lt;&gt;"",_xlfn.MAXIFS($B$1:B66,$A$1:A66,A67)+1,"")</f>
        <v/>
      </c>
      <c r="C67" s="304"/>
      <c r="D67" s="304"/>
      <c r="E67" s="304"/>
      <c r="F67" s="304"/>
      <c r="G67" s="335"/>
      <c r="H67" s="333"/>
      <c r="I67" s="334"/>
      <c r="J67" s="334"/>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8"/>
      <c r="R67" s="368"/>
      <c r="S67" s="330"/>
      <c r="T67" s="330"/>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Methode_Keuze=""),"",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Methode_Keuze=""),"",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1"/>
      <c r="Z67" s="324"/>
      <c r="AA67" s="32" t="str" cm="1">
        <f t="array" ref="AA67">IFERROR(IF(INDEX(SubsidieTabel!$X$1:$AA$12,MATCH($F67,SubsidieTabel!$X$1:$X$12,0),IFERROR(MATCH(Methode_Keuze,SubsidieTabel!$X$1:$AA$1,0),2))&lt;&gt;1=TRUE,"ja",""),"")</f>
        <v/>
      </c>
    </row>
    <row r="68" spans="1:27" ht="14.5" x14ac:dyDescent="0.35">
      <c r="A68" s="325"/>
      <c r="B68" s="326" t="str">
        <f>IF(A68&lt;&gt;"",_xlfn.MAXIFS($B$1:B67,$A$1:A67,A68)+1,"")</f>
        <v/>
      </c>
      <c r="C68" s="304"/>
      <c r="D68" s="304"/>
      <c r="E68" s="304"/>
      <c r="F68" s="304"/>
      <c r="G68" s="335"/>
      <c r="H68" s="333"/>
      <c r="I68" s="334"/>
      <c r="J68" s="334"/>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8"/>
      <c r="R68" s="368"/>
      <c r="S68" s="330"/>
      <c r="T68" s="330"/>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Methode_Keuze=""),"",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Methode_Keuze=""),"",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1"/>
      <c r="Z68" s="324"/>
      <c r="AA68" s="32" t="str" cm="1">
        <f t="array" ref="AA68">IFERROR(IF(INDEX(SubsidieTabel!$X$1:$AA$12,MATCH($F68,SubsidieTabel!$X$1:$X$12,0),IFERROR(MATCH(Methode_Keuze,SubsidieTabel!$X$1:$AA$1,0),2))&lt;&gt;1=TRUE,"ja",""),"")</f>
        <v/>
      </c>
    </row>
    <row r="69" spans="1:27" ht="14.5" x14ac:dyDescent="0.35">
      <c r="A69" s="325"/>
      <c r="B69" s="326" t="str">
        <f>IF(A69&lt;&gt;"",_xlfn.MAXIFS($B$1:B68,$A$1:A68,A69)+1,"")</f>
        <v/>
      </c>
      <c r="C69" s="304"/>
      <c r="D69" s="304"/>
      <c r="E69" s="304"/>
      <c r="F69" s="304"/>
      <c r="G69" s="335"/>
      <c r="H69" s="333"/>
      <c r="I69" s="334"/>
      <c r="J69" s="334"/>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8"/>
      <c r="R69" s="368"/>
      <c r="S69" s="330"/>
      <c r="T69" s="330"/>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Methode_Keuze=""),"",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Methode_Keuze=""),"",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1"/>
      <c r="Z69" s="324"/>
      <c r="AA69" s="32" t="str" cm="1">
        <f t="array" ref="AA69">IFERROR(IF(INDEX(SubsidieTabel!$X$1:$AA$12,MATCH($F69,SubsidieTabel!$X$1:$X$12,0),IFERROR(MATCH(Methode_Keuze,SubsidieTabel!$X$1:$AA$1,0),2))&lt;&gt;1=TRUE,"ja",""),"")</f>
        <v/>
      </c>
    </row>
    <row r="70" spans="1:27" ht="14.5" x14ac:dyDescent="0.35">
      <c r="A70" s="325"/>
      <c r="B70" s="326" t="str">
        <f>IF(A70&lt;&gt;"",_xlfn.MAXIFS($B$1:B69,$A$1:A69,A70)+1,"")</f>
        <v/>
      </c>
      <c r="C70" s="304"/>
      <c r="D70" s="304"/>
      <c r="E70" s="304"/>
      <c r="F70" s="304"/>
      <c r="G70" s="335"/>
      <c r="H70" s="333"/>
      <c r="I70" s="334"/>
      <c r="J70" s="334"/>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8"/>
      <c r="R70" s="368"/>
      <c r="S70" s="330"/>
      <c r="T70" s="330"/>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Methode_Keuze=""),"",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Methode_Keuze=""),"",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1"/>
      <c r="Z70" s="324"/>
      <c r="AA70" s="32" t="str" cm="1">
        <f t="array" ref="AA70">IFERROR(IF(INDEX(SubsidieTabel!$X$1:$AA$12,MATCH($F70,SubsidieTabel!$X$1:$X$12,0),IFERROR(MATCH(Methode_Keuze,SubsidieTabel!$X$1:$AA$1,0),2))&lt;&gt;1=TRUE,"ja",""),"")</f>
        <v/>
      </c>
    </row>
    <row r="71" spans="1:27" ht="14.5" x14ac:dyDescent="0.35">
      <c r="A71" s="325"/>
      <c r="B71" s="326" t="str">
        <f>IF(A71&lt;&gt;"",_xlfn.MAXIFS($B$1:B70,$A$1:A70,A71)+1,"")</f>
        <v/>
      </c>
      <c r="C71" s="304"/>
      <c r="D71" s="304"/>
      <c r="E71" s="304"/>
      <c r="F71" s="304"/>
      <c r="G71" s="335"/>
      <c r="H71" s="333"/>
      <c r="I71" s="334"/>
      <c r="J71" s="334"/>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8"/>
      <c r="R71" s="368"/>
      <c r="S71" s="330"/>
      <c r="T71" s="330"/>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Methode_Keuze=""),"",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Methode_Keuze=""),"",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1"/>
      <c r="Z71" s="324"/>
      <c r="AA71" s="32" t="str" cm="1">
        <f t="array" ref="AA71">IFERROR(IF(INDEX(SubsidieTabel!$X$1:$AA$12,MATCH($F71,SubsidieTabel!$X$1:$X$12,0),IFERROR(MATCH(Methode_Keuze,SubsidieTabel!$X$1:$AA$1,0),2))&lt;&gt;1=TRUE,"ja",""),"")</f>
        <v/>
      </c>
    </row>
    <row r="72" spans="1:27" ht="14.5" x14ac:dyDescent="0.35">
      <c r="A72" s="325"/>
      <c r="B72" s="326" t="str">
        <f>IF(A72&lt;&gt;"",_xlfn.MAXIFS($B$1:B71,$A$1:A71,A72)+1,"")</f>
        <v/>
      </c>
      <c r="C72" s="304"/>
      <c r="D72" s="304"/>
      <c r="E72" s="304"/>
      <c r="F72" s="304"/>
      <c r="G72" s="335"/>
      <c r="H72" s="333"/>
      <c r="I72" s="334"/>
      <c r="J72" s="334"/>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8"/>
      <c r="R72" s="368"/>
      <c r="S72" s="330"/>
      <c r="T72" s="330"/>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Methode_Keuze=""),"",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Methode_Keuze=""),"",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1"/>
      <c r="Z72" s="324"/>
      <c r="AA72" s="32" t="str" cm="1">
        <f t="array" ref="AA72">IFERROR(IF(INDEX(SubsidieTabel!$X$1:$AA$12,MATCH($F72,SubsidieTabel!$X$1:$X$12,0),IFERROR(MATCH(Methode_Keuze,SubsidieTabel!$X$1:$AA$1,0),2))&lt;&gt;1=TRUE,"ja",""),"")</f>
        <v/>
      </c>
    </row>
    <row r="73" spans="1:27" ht="14.5" x14ac:dyDescent="0.35">
      <c r="A73" s="325"/>
      <c r="B73" s="326" t="str">
        <f>IF(A73&lt;&gt;"",_xlfn.MAXIFS($B$1:B72,$A$1:A72,A73)+1,"")</f>
        <v/>
      </c>
      <c r="C73" s="304"/>
      <c r="D73" s="304"/>
      <c r="E73" s="304"/>
      <c r="F73" s="304"/>
      <c r="G73" s="335"/>
      <c r="H73" s="333"/>
      <c r="I73" s="334"/>
      <c r="J73" s="334"/>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8"/>
      <c r="R73" s="368"/>
      <c r="S73" s="330"/>
      <c r="T73" s="330"/>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Methode_Keuze=""),"",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Methode_Keuze=""),"",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1"/>
      <c r="Z73" s="324"/>
      <c r="AA73" s="32" t="str" cm="1">
        <f t="array" ref="AA73">IFERROR(IF(INDEX(SubsidieTabel!$X$1:$AA$12,MATCH($F73,SubsidieTabel!$X$1:$X$12,0),IFERROR(MATCH(Methode_Keuze,SubsidieTabel!$X$1:$AA$1,0),2))&lt;&gt;1=TRUE,"ja",""),"")</f>
        <v/>
      </c>
    </row>
    <row r="74" spans="1:27" ht="14.5" x14ac:dyDescent="0.35">
      <c r="A74" s="325"/>
      <c r="B74" s="326" t="str">
        <f>IF(A74&lt;&gt;"",_xlfn.MAXIFS($B$1:B73,$A$1:A73,A74)+1,"")</f>
        <v/>
      </c>
      <c r="C74" s="304"/>
      <c r="D74" s="304"/>
      <c r="E74" s="304"/>
      <c r="F74" s="304"/>
      <c r="G74" s="335"/>
      <c r="H74" s="333"/>
      <c r="I74" s="334"/>
      <c r="J74" s="334"/>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8"/>
      <c r="R74" s="368"/>
      <c r="S74" s="330"/>
      <c r="T74" s="330"/>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Methode_Keuze=""),"",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Methode_Keuze=""),"",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1"/>
      <c r="Z74" s="324"/>
      <c r="AA74" s="32" t="str" cm="1">
        <f t="array" ref="AA74">IFERROR(IF(INDEX(SubsidieTabel!$X$1:$AA$12,MATCH($F74,SubsidieTabel!$X$1:$X$12,0),IFERROR(MATCH(Methode_Keuze,SubsidieTabel!$X$1:$AA$1,0),2))&lt;&gt;1=TRUE,"ja",""),"")</f>
        <v/>
      </c>
    </row>
    <row r="75" spans="1:27" ht="14.5" x14ac:dyDescent="0.35">
      <c r="A75" s="325"/>
      <c r="B75" s="326" t="str">
        <f>IF(A75&lt;&gt;"",_xlfn.MAXIFS($B$1:B74,$A$1:A74,A75)+1,"")</f>
        <v/>
      </c>
      <c r="C75" s="304"/>
      <c r="D75" s="304"/>
      <c r="E75" s="304"/>
      <c r="F75" s="304"/>
      <c r="G75" s="335"/>
      <c r="H75" s="333"/>
      <c r="I75" s="334"/>
      <c r="J75" s="334"/>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8"/>
      <c r="R75" s="368"/>
      <c r="S75" s="330"/>
      <c r="T75" s="330"/>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Methode_Keuze=""),"",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Methode_Keuze=""),"",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1"/>
      <c r="Z75" s="324"/>
      <c r="AA75" s="32" t="str" cm="1">
        <f t="array" ref="AA75">IFERROR(IF(INDEX(SubsidieTabel!$X$1:$AA$12,MATCH($F75,SubsidieTabel!$X$1:$X$12,0),IFERROR(MATCH(Methode_Keuze,SubsidieTabel!$X$1:$AA$1,0),2))&lt;&gt;1=TRUE,"ja",""),"")</f>
        <v/>
      </c>
    </row>
    <row r="76" spans="1:27" ht="14.5" x14ac:dyDescent="0.35">
      <c r="A76" s="325"/>
      <c r="B76" s="326" t="str">
        <f>IF(A76&lt;&gt;"",_xlfn.MAXIFS($B$1:B75,$A$1:A75,A76)+1,"")</f>
        <v/>
      </c>
      <c r="C76" s="304"/>
      <c r="D76" s="304"/>
      <c r="E76" s="304"/>
      <c r="F76" s="304"/>
      <c r="G76" s="335"/>
      <c r="H76" s="333"/>
      <c r="I76" s="334"/>
      <c r="J76" s="334"/>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8"/>
      <c r="R76" s="368"/>
      <c r="S76" s="330"/>
      <c r="T76" s="330"/>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Methode_Keuze=""),"",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Methode_Keuze=""),"",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1"/>
      <c r="Z76" s="324"/>
      <c r="AA76" s="32" t="str" cm="1">
        <f t="array" ref="AA76">IFERROR(IF(INDEX(SubsidieTabel!$X$1:$AA$12,MATCH($F76,SubsidieTabel!$X$1:$X$12,0),IFERROR(MATCH(Methode_Keuze,SubsidieTabel!$X$1:$AA$1,0),2))&lt;&gt;1=TRUE,"ja",""),"")</f>
        <v/>
      </c>
    </row>
    <row r="77" spans="1:27" ht="14.5" x14ac:dyDescent="0.35">
      <c r="A77" s="325"/>
      <c r="B77" s="326" t="str">
        <f>IF(A77&lt;&gt;"",_xlfn.MAXIFS($B$1:B76,$A$1:A76,A77)+1,"")</f>
        <v/>
      </c>
      <c r="C77" s="304"/>
      <c r="D77" s="304"/>
      <c r="E77" s="304"/>
      <c r="F77" s="304"/>
      <c r="G77" s="335"/>
      <c r="H77" s="333"/>
      <c r="I77" s="334"/>
      <c r="J77" s="334"/>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8"/>
      <c r="R77" s="368"/>
      <c r="S77" s="330"/>
      <c r="T77" s="330"/>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Methode_Keuze=""),"",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Methode_Keuze=""),"",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1"/>
      <c r="Z77" s="324"/>
      <c r="AA77" s="32" t="str" cm="1">
        <f t="array" ref="AA77">IFERROR(IF(INDEX(SubsidieTabel!$X$1:$AA$12,MATCH($F77,SubsidieTabel!$X$1:$X$12,0),IFERROR(MATCH(Methode_Keuze,SubsidieTabel!$X$1:$AA$1,0),2))&lt;&gt;1=TRUE,"ja",""),"")</f>
        <v/>
      </c>
    </row>
    <row r="78" spans="1:27" ht="14.5" x14ac:dyDescent="0.35">
      <c r="A78" s="325"/>
      <c r="B78" s="326" t="str">
        <f>IF(A78&lt;&gt;"",_xlfn.MAXIFS($B$1:B77,$A$1:A77,A78)+1,"")</f>
        <v/>
      </c>
      <c r="C78" s="304"/>
      <c r="D78" s="304"/>
      <c r="E78" s="304"/>
      <c r="F78" s="304"/>
      <c r="G78" s="335"/>
      <c r="H78" s="333"/>
      <c r="I78" s="334"/>
      <c r="J78" s="334"/>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8"/>
      <c r="R78" s="368"/>
      <c r="S78" s="330"/>
      <c r="T78" s="330"/>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Methode_Keuze=""),"",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Methode_Keuze=""),"",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1"/>
      <c r="Z78" s="324"/>
      <c r="AA78" s="32" t="str" cm="1">
        <f t="array" ref="AA78">IFERROR(IF(INDEX(SubsidieTabel!$X$1:$AA$12,MATCH($F78,SubsidieTabel!$X$1:$X$12,0),IFERROR(MATCH(Methode_Keuze,SubsidieTabel!$X$1:$AA$1,0),2))&lt;&gt;1=TRUE,"ja",""),"")</f>
        <v/>
      </c>
    </row>
    <row r="79" spans="1:27" ht="14.5" x14ac:dyDescent="0.35">
      <c r="A79" s="325"/>
      <c r="B79" s="326" t="str">
        <f>IF(A79&lt;&gt;"",_xlfn.MAXIFS($B$1:B78,$A$1:A78,A79)+1,"")</f>
        <v/>
      </c>
      <c r="C79" s="304"/>
      <c r="D79" s="304"/>
      <c r="E79" s="304"/>
      <c r="F79" s="304"/>
      <c r="G79" s="335"/>
      <c r="H79" s="333"/>
      <c r="I79" s="334"/>
      <c r="J79" s="334"/>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8"/>
      <c r="R79" s="368"/>
      <c r="S79" s="330"/>
      <c r="T79" s="330"/>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Methode_Keuze=""),"",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Methode_Keuze=""),"",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1"/>
      <c r="Z79" s="324"/>
      <c r="AA79" s="32" t="str" cm="1">
        <f t="array" ref="AA79">IFERROR(IF(INDEX(SubsidieTabel!$X$1:$AA$12,MATCH($F79,SubsidieTabel!$X$1:$X$12,0),IFERROR(MATCH(Methode_Keuze,SubsidieTabel!$X$1:$AA$1,0),2))&lt;&gt;1=TRUE,"ja",""),"")</f>
        <v/>
      </c>
    </row>
    <row r="80" spans="1:27" ht="14.5" x14ac:dyDescent="0.35">
      <c r="A80" s="325"/>
      <c r="B80" s="326" t="str">
        <f>IF(A80&lt;&gt;"",_xlfn.MAXIFS($B$1:B79,$A$1:A79,A80)+1,"")</f>
        <v/>
      </c>
      <c r="C80" s="304"/>
      <c r="D80" s="304"/>
      <c r="E80" s="304"/>
      <c r="F80" s="304"/>
      <c r="G80" s="335"/>
      <c r="H80" s="333"/>
      <c r="I80" s="334"/>
      <c r="J80" s="334"/>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8"/>
      <c r="R80" s="368"/>
      <c r="S80" s="330"/>
      <c r="T80" s="330"/>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Methode_Keuze=""),"",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Methode_Keuze=""),"",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1"/>
      <c r="Z80" s="324"/>
      <c r="AA80" s="32" t="str" cm="1">
        <f t="array" ref="AA80">IFERROR(IF(INDEX(SubsidieTabel!$X$1:$AA$12,MATCH($F80,SubsidieTabel!$X$1:$X$12,0),IFERROR(MATCH(Methode_Keuze,SubsidieTabel!$X$1:$AA$1,0),2))&lt;&gt;1=TRUE,"ja",""),"")</f>
        <v/>
      </c>
    </row>
    <row r="81" spans="1:27" ht="14.5" x14ac:dyDescent="0.35">
      <c r="A81" s="325"/>
      <c r="B81" s="326" t="str">
        <f>IF(A81&lt;&gt;"",_xlfn.MAXIFS($B$1:B80,$A$1:A80,A81)+1,"")</f>
        <v/>
      </c>
      <c r="C81" s="304"/>
      <c r="D81" s="304"/>
      <c r="E81" s="304"/>
      <c r="F81" s="304"/>
      <c r="G81" s="335"/>
      <c r="H81" s="333"/>
      <c r="I81" s="334"/>
      <c r="J81" s="334"/>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8"/>
      <c r="R81" s="368"/>
      <c r="S81" s="330"/>
      <c r="T81" s="330"/>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Methode_Keuze=""),"",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Methode_Keuze=""),"",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1"/>
      <c r="Z81" s="324"/>
      <c r="AA81" s="32" t="str" cm="1">
        <f t="array" ref="AA81">IFERROR(IF(INDEX(SubsidieTabel!$X$1:$AA$12,MATCH($F81,SubsidieTabel!$X$1:$X$12,0),IFERROR(MATCH(Methode_Keuze,SubsidieTabel!$X$1:$AA$1,0),2))&lt;&gt;1=TRUE,"ja",""),"")</f>
        <v/>
      </c>
    </row>
    <row r="82" spans="1:27" ht="14.5" x14ac:dyDescent="0.35">
      <c r="A82" s="325"/>
      <c r="B82" s="326" t="str">
        <f>IF(A82&lt;&gt;"",_xlfn.MAXIFS($B$1:B81,$A$1:A81,A82)+1,"")</f>
        <v/>
      </c>
      <c r="C82" s="304"/>
      <c r="D82" s="304"/>
      <c r="E82" s="304"/>
      <c r="F82" s="304"/>
      <c r="G82" s="335"/>
      <c r="H82" s="333"/>
      <c r="I82" s="334"/>
      <c r="J82" s="334"/>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8"/>
      <c r="R82" s="368"/>
      <c r="S82" s="330"/>
      <c r="T82" s="330"/>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Methode_Keuze=""),"",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Methode_Keuze=""),"",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1"/>
      <c r="Z82" s="324"/>
      <c r="AA82" s="32" t="str" cm="1">
        <f t="array" ref="AA82">IFERROR(IF(INDEX(SubsidieTabel!$X$1:$AA$12,MATCH($F82,SubsidieTabel!$X$1:$X$12,0),IFERROR(MATCH(Methode_Keuze,SubsidieTabel!$X$1:$AA$1,0),2))&lt;&gt;1=TRUE,"ja",""),"")</f>
        <v/>
      </c>
    </row>
    <row r="83" spans="1:27" ht="14.5" x14ac:dyDescent="0.35">
      <c r="A83" s="325"/>
      <c r="B83" s="326" t="str">
        <f>IF(A83&lt;&gt;"",_xlfn.MAXIFS($B$1:B82,$A$1:A82,A83)+1,"")</f>
        <v/>
      </c>
      <c r="C83" s="304"/>
      <c r="D83" s="304"/>
      <c r="E83" s="304"/>
      <c r="F83" s="304"/>
      <c r="G83" s="335"/>
      <c r="H83" s="333"/>
      <c r="I83" s="334"/>
      <c r="J83" s="334"/>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8"/>
      <c r="R83" s="368"/>
      <c r="S83" s="330"/>
      <c r="T83" s="330"/>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Methode_Keuze=""),"",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Methode_Keuze=""),"",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1"/>
      <c r="Z83" s="324"/>
      <c r="AA83" s="32" t="str" cm="1">
        <f t="array" ref="AA83">IFERROR(IF(INDEX(SubsidieTabel!$X$1:$AA$12,MATCH($F83,SubsidieTabel!$X$1:$X$12,0),IFERROR(MATCH(Methode_Keuze,SubsidieTabel!$X$1:$AA$1,0),2))&lt;&gt;1=TRUE,"ja",""),"")</f>
        <v/>
      </c>
    </row>
    <row r="84" spans="1:27" ht="14.5" x14ac:dyDescent="0.35">
      <c r="A84" s="325"/>
      <c r="B84" s="326" t="str">
        <f>IF(A84&lt;&gt;"",_xlfn.MAXIFS($B$1:B83,$A$1:A83,A84)+1,"")</f>
        <v/>
      </c>
      <c r="C84" s="304"/>
      <c r="D84" s="304"/>
      <c r="E84" s="304"/>
      <c r="F84" s="304"/>
      <c r="G84" s="335"/>
      <c r="H84" s="333"/>
      <c r="I84" s="334"/>
      <c r="J84" s="334"/>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8"/>
      <c r="R84" s="368"/>
      <c r="S84" s="330"/>
      <c r="T84" s="330"/>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Methode_Keuze=""),"",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Methode_Keuze=""),"",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1"/>
      <c r="Z84" s="324"/>
      <c r="AA84" s="32" t="str" cm="1">
        <f t="array" ref="AA84">IFERROR(IF(INDEX(SubsidieTabel!$X$1:$AA$12,MATCH($F84,SubsidieTabel!$X$1:$X$12,0),IFERROR(MATCH(Methode_Keuze,SubsidieTabel!$X$1:$AA$1,0),2))&lt;&gt;1=TRUE,"ja",""),"")</f>
        <v/>
      </c>
    </row>
    <row r="85" spans="1:27" ht="14.5" x14ac:dyDescent="0.35">
      <c r="A85" s="325"/>
      <c r="B85" s="326" t="str">
        <f>IF(A85&lt;&gt;"",_xlfn.MAXIFS($B$1:B84,$A$1:A84,A85)+1,"")</f>
        <v/>
      </c>
      <c r="C85" s="304"/>
      <c r="D85" s="304"/>
      <c r="E85" s="304"/>
      <c r="F85" s="304"/>
      <c r="G85" s="335"/>
      <c r="H85" s="333"/>
      <c r="I85" s="334"/>
      <c r="J85" s="334"/>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8"/>
      <c r="R85" s="368"/>
      <c r="S85" s="330"/>
      <c r="T85" s="330"/>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Methode_Keuze=""),"",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Methode_Keuze=""),"",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1"/>
      <c r="Z85" s="324"/>
      <c r="AA85" s="32" t="str" cm="1">
        <f t="array" ref="AA85">IFERROR(IF(INDEX(SubsidieTabel!$X$1:$AA$12,MATCH($F85,SubsidieTabel!$X$1:$X$12,0),IFERROR(MATCH(Methode_Keuze,SubsidieTabel!$X$1:$AA$1,0),2))&lt;&gt;1=TRUE,"ja",""),"")</f>
        <v/>
      </c>
    </row>
    <row r="86" spans="1:27" ht="14.5" x14ac:dyDescent="0.35">
      <c r="A86" s="325"/>
      <c r="B86" s="326" t="str">
        <f>IF(A86&lt;&gt;"",_xlfn.MAXIFS($B$1:B85,$A$1:A85,A86)+1,"")</f>
        <v/>
      </c>
      <c r="C86" s="304"/>
      <c r="D86" s="304"/>
      <c r="E86" s="304"/>
      <c r="F86" s="304"/>
      <c r="G86" s="335"/>
      <c r="H86" s="333"/>
      <c r="I86" s="334"/>
      <c r="J86" s="334"/>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8"/>
      <c r="R86" s="368"/>
      <c r="S86" s="330"/>
      <c r="T86" s="330"/>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Methode_Keuze=""),"",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Methode_Keuze=""),"",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1"/>
      <c r="Z86" s="324"/>
      <c r="AA86" s="32" t="str" cm="1">
        <f t="array" ref="AA86">IFERROR(IF(INDEX(SubsidieTabel!$X$1:$AA$12,MATCH($F86,SubsidieTabel!$X$1:$X$12,0),IFERROR(MATCH(Methode_Keuze,SubsidieTabel!$X$1:$AA$1,0),2))&lt;&gt;1=TRUE,"ja",""),"")</f>
        <v/>
      </c>
    </row>
    <row r="87" spans="1:27" ht="14.5" x14ac:dyDescent="0.35">
      <c r="A87" s="325"/>
      <c r="B87" s="326" t="str">
        <f>IF(A87&lt;&gt;"",_xlfn.MAXIFS($B$1:B86,$A$1:A86,A87)+1,"")</f>
        <v/>
      </c>
      <c r="C87" s="304"/>
      <c r="D87" s="304"/>
      <c r="E87" s="304"/>
      <c r="F87" s="304"/>
      <c r="G87" s="335"/>
      <c r="H87" s="333"/>
      <c r="I87" s="334"/>
      <c r="J87" s="334"/>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8"/>
      <c r="R87" s="368"/>
      <c r="S87" s="330"/>
      <c r="T87" s="330"/>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Methode_Keuze=""),"",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Methode_Keuze=""),"",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1"/>
      <c r="Z87" s="324"/>
      <c r="AA87" s="32" t="str" cm="1">
        <f t="array" ref="AA87">IFERROR(IF(INDEX(SubsidieTabel!$X$1:$AA$12,MATCH($F87,SubsidieTabel!$X$1:$X$12,0),IFERROR(MATCH(Methode_Keuze,SubsidieTabel!$X$1:$AA$1,0),2))&lt;&gt;1=TRUE,"ja",""),"")</f>
        <v/>
      </c>
    </row>
    <row r="88" spans="1:27" ht="14.5" x14ac:dyDescent="0.35">
      <c r="A88" s="325"/>
      <c r="B88" s="326" t="str">
        <f>IF(A88&lt;&gt;"",_xlfn.MAXIFS($B$1:B87,$A$1:A87,A88)+1,"")</f>
        <v/>
      </c>
      <c r="C88" s="304"/>
      <c r="D88" s="304"/>
      <c r="E88" s="304"/>
      <c r="F88" s="304"/>
      <c r="G88" s="335"/>
      <c r="H88" s="333"/>
      <c r="I88" s="334"/>
      <c r="J88" s="334"/>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8"/>
      <c r="R88" s="368"/>
      <c r="S88" s="330"/>
      <c r="T88" s="330"/>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Methode_Keuze=""),"",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Methode_Keuze=""),"",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1"/>
      <c r="Z88" s="324"/>
      <c r="AA88" s="32" t="str" cm="1">
        <f t="array" ref="AA88">IFERROR(IF(INDEX(SubsidieTabel!$X$1:$AA$12,MATCH($F88,SubsidieTabel!$X$1:$X$12,0),IFERROR(MATCH(Methode_Keuze,SubsidieTabel!$X$1:$AA$1,0),2))&lt;&gt;1=TRUE,"ja",""),"")</f>
        <v/>
      </c>
    </row>
    <row r="89" spans="1:27" ht="14.5" x14ac:dyDescent="0.35">
      <c r="A89" s="325"/>
      <c r="B89" s="326" t="str">
        <f>IF(A89&lt;&gt;"",_xlfn.MAXIFS($B$1:B88,$A$1:A88,A89)+1,"")</f>
        <v/>
      </c>
      <c r="C89" s="304"/>
      <c r="D89" s="304"/>
      <c r="E89" s="304"/>
      <c r="F89" s="304"/>
      <c r="G89" s="335"/>
      <c r="H89" s="333"/>
      <c r="I89" s="334"/>
      <c r="J89" s="334"/>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8"/>
      <c r="R89" s="368"/>
      <c r="S89" s="330"/>
      <c r="T89" s="330"/>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Methode_Keuze=""),"",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Methode_Keuze=""),"",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1"/>
      <c r="Z89" s="324"/>
      <c r="AA89" s="32" t="str" cm="1">
        <f t="array" ref="AA89">IFERROR(IF(INDEX(SubsidieTabel!$X$1:$AA$12,MATCH($F89,SubsidieTabel!$X$1:$X$12,0),IFERROR(MATCH(Methode_Keuze,SubsidieTabel!$X$1:$AA$1,0),2))&lt;&gt;1=TRUE,"ja",""),"")</f>
        <v/>
      </c>
    </row>
    <row r="90" spans="1:27" ht="14.5" x14ac:dyDescent="0.35">
      <c r="A90" s="325"/>
      <c r="B90" s="326" t="str">
        <f>IF(A90&lt;&gt;"",_xlfn.MAXIFS($B$1:B89,$A$1:A89,A90)+1,"")</f>
        <v/>
      </c>
      <c r="C90" s="304"/>
      <c r="D90" s="304"/>
      <c r="E90" s="304"/>
      <c r="F90" s="304"/>
      <c r="G90" s="335"/>
      <c r="H90" s="333"/>
      <c r="I90" s="334"/>
      <c r="J90" s="334"/>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8"/>
      <c r="R90" s="368"/>
      <c r="S90" s="330"/>
      <c r="T90" s="330"/>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Methode_Keuze=""),"",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Methode_Keuze=""),"",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1"/>
      <c r="Z90" s="324"/>
      <c r="AA90" s="32" t="str" cm="1">
        <f t="array" ref="AA90">IFERROR(IF(INDEX(SubsidieTabel!$X$1:$AA$12,MATCH($F90,SubsidieTabel!$X$1:$X$12,0),IFERROR(MATCH(Methode_Keuze,SubsidieTabel!$X$1:$AA$1,0),2))&lt;&gt;1=TRUE,"ja",""),"")</f>
        <v/>
      </c>
    </row>
    <row r="91" spans="1:27" ht="14.5" x14ac:dyDescent="0.35">
      <c r="A91" s="325"/>
      <c r="B91" s="326" t="str">
        <f>IF(A91&lt;&gt;"",_xlfn.MAXIFS($B$1:B90,$A$1:A90,A91)+1,"")</f>
        <v/>
      </c>
      <c r="C91" s="304"/>
      <c r="D91" s="304"/>
      <c r="E91" s="304"/>
      <c r="F91" s="304"/>
      <c r="G91" s="335"/>
      <c r="H91" s="333"/>
      <c r="I91" s="334"/>
      <c r="J91" s="334"/>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8"/>
      <c r="R91" s="368"/>
      <c r="S91" s="330"/>
      <c r="T91" s="330"/>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Methode_Keuze=""),"",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Methode_Keuze=""),"",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1"/>
      <c r="Z91" s="324"/>
      <c r="AA91" s="32" t="str" cm="1">
        <f t="array" ref="AA91">IFERROR(IF(INDEX(SubsidieTabel!$X$1:$AA$12,MATCH($F91,SubsidieTabel!$X$1:$X$12,0),IFERROR(MATCH(Methode_Keuze,SubsidieTabel!$X$1:$AA$1,0),2))&lt;&gt;1=TRUE,"ja",""),"")</f>
        <v/>
      </c>
    </row>
    <row r="92" spans="1:27" ht="14.5" x14ac:dyDescent="0.35">
      <c r="A92" s="325"/>
      <c r="B92" s="326" t="str">
        <f>IF(A92&lt;&gt;"",_xlfn.MAXIFS($B$1:B91,$A$1:A91,A92)+1,"")</f>
        <v/>
      </c>
      <c r="C92" s="304"/>
      <c r="D92" s="304"/>
      <c r="E92" s="304"/>
      <c r="F92" s="304"/>
      <c r="G92" s="335"/>
      <c r="H92" s="333"/>
      <c r="I92" s="334"/>
      <c r="J92" s="334"/>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8"/>
      <c r="R92" s="368"/>
      <c r="S92" s="330"/>
      <c r="T92" s="330"/>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Methode_Keuze=""),"",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Methode_Keuze=""),"",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1"/>
      <c r="Z92" s="324"/>
      <c r="AA92" s="32" t="str" cm="1">
        <f t="array" ref="AA92">IFERROR(IF(INDEX(SubsidieTabel!$X$1:$AA$12,MATCH($F92,SubsidieTabel!$X$1:$X$12,0),IFERROR(MATCH(Methode_Keuze,SubsidieTabel!$X$1:$AA$1,0),2))&lt;&gt;1=TRUE,"ja",""),"")</f>
        <v/>
      </c>
    </row>
    <row r="93" spans="1:27" ht="14.5" x14ac:dyDescent="0.35">
      <c r="A93" s="325"/>
      <c r="B93" s="326" t="str">
        <f>IF(A93&lt;&gt;"",_xlfn.MAXIFS($B$1:B92,$A$1:A92,A93)+1,"")</f>
        <v/>
      </c>
      <c r="C93" s="304"/>
      <c r="D93" s="304"/>
      <c r="E93" s="304"/>
      <c r="F93" s="304"/>
      <c r="G93" s="335"/>
      <c r="H93" s="333"/>
      <c r="I93" s="334"/>
      <c r="J93" s="334"/>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8"/>
      <c r="R93" s="368"/>
      <c r="S93" s="330"/>
      <c r="T93" s="330"/>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Methode_Keuze=""),"",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Methode_Keuze=""),"",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1"/>
      <c r="Z93" s="324"/>
      <c r="AA93" s="32" t="str" cm="1">
        <f t="array" ref="AA93">IFERROR(IF(INDEX(SubsidieTabel!$X$1:$AA$12,MATCH($F93,SubsidieTabel!$X$1:$X$12,0),IFERROR(MATCH(Methode_Keuze,SubsidieTabel!$X$1:$AA$1,0),2))&lt;&gt;1=TRUE,"ja",""),"")</f>
        <v/>
      </c>
    </row>
    <row r="94" spans="1:27" ht="14.5" x14ac:dyDescent="0.35">
      <c r="A94" s="325"/>
      <c r="B94" s="326" t="str">
        <f>IF(A94&lt;&gt;"",_xlfn.MAXIFS($B$1:B93,$A$1:A93,A94)+1,"")</f>
        <v/>
      </c>
      <c r="C94" s="304"/>
      <c r="D94" s="304"/>
      <c r="E94" s="304"/>
      <c r="F94" s="304"/>
      <c r="G94" s="335"/>
      <c r="H94" s="333"/>
      <c r="I94" s="334"/>
      <c r="J94" s="334"/>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8"/>
      <c r="R94" s="368"/>
      <c r="S94" s="330"/>
      <c r="T94" s="330"/>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Methode_Keuze=""),"",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Methode_Keuze=""),"",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1"/>
      <c r="Z94" s="324"/>
      <c r="AA94" s="32" t="str" cm="1">
        <f t="array" ref="AA94">IFERROR(IF(INDEX(SubsidieTabel!$X$1:$AA$12,MATCH($F94,SubsidieTabel!$X$1:$X$12,0),IFERROR(MATCH(Methode_Keuze,SubsidieTabel!$X$1:$AA$1,0),2))&lt;&gt;1=TRUE,"ja",""),"")</f>
        <v/>
      </c>
    </row>
    <row r="95" spans="1:27" ht="14.5" x14ac:dyDescent="0.35">
      <c r="A95" s="325"/>
      <c r="B95" s="326" t="str">
        <f>IF(A95&lt;&gt;"",_xlfn.MAXIFS($B$1:B94,$A$1:A94,A95)+1,"")</f>
        <v/>
      </c>
      <c r="C95" s="304"/>
      <c r="D95" s="304"/>
      <c r="E95" s="304"/>
      <c r="F95" s="304"/>
      <c r="G95" s="335"/>
      <c r="H95" s="333"/>
      <c r="I95" s="334"/>
      <c r="J95" s="334"/>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8"/>
      <c r="R95" s="368"/>
      <c r="S95" s="330"/>
      <c r="T95" s="330"/>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Methode_Keuze=""),"",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Methode_Keuze=""),"",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1"/>
      <c r="Z95" s="324"/>
      <c r="AA95" s="32" t="str" cm="1">
        <f t="array" ref="AA95">IFERROR(IF(INDEX(SubsidieTabel!$X$1:$AA$12,MATCH($F95,SubsidieTabel!$X$1:$X$12,0),IFERROR(MATCH(Methode_Keuze,SubsidieTabel!$X$1:$AA$1,0),2))&lt;&gt;1=TRUE,"ja",""),"")</f>
        <v/>
      </c>
    </row>
    <row r="96" spans="1:27" ht="14.5" x14ac:dyDescent="0.35">
      <c r="A96" s="325"/>
      <c r="B96" s="326" t="str">
        <f>IF(A96&lt;&gt;"",_xlfn.MAXIFS($B$1:B95,$A$1:A95,A96)+1,"")</f>
        <v/>
      </c>
      <c r="C96" s="304"/>
      <c r="D96" s="304"/>
      <c r="E96" s="304"/>
      <c r="F96" s="304"/>
      <c r="G96" s="335"/>
      <c r="H96" s="333"/>
      <c r="I96" s="334"/>
      <c r="J96" s="334"/>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8"/>
      <c r="R96" s="368"/>
      <c r="S96" s="330"/>
      <c r="T96" s="330"/>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Methode_Keuze=""),"",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Methode_Keuze=""),"",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1"/>
      <c r="Z96" s="324"/>
      <c r="AA96" s="32" t="str" cm="1">
        <f t="array" ref="AA96">IFERROR(IF(INDEX(SubsidieTabel!$X$1:$AA$12,MATCH($F96,SubsidieTabel!$X$1:$X$12,0),IFERROR(MATCH(Methode_Keuze,SubsidieTabel!$X$1:$AA$1,0),2))&lt;&gt;1=TRUE,"ja",""),"")</f>
        <v/>
      </c>
    </row>
    <row r="97" spans="1:27" ht="14.5" x14ac:dyDescent="0.35">
      <c r="A97" s="325"/>
      <c r="B97" s="326" t="str">
        <f>IF(A97&lt;&gt;"",_xlfn.MAXIFS($B$1:B96,$A$1:A96,A97)+1,"")</f>
        <v/>
      </c>
      <c r="C97" s="304"/>
      <c r="D97" s="304"/>
      <c r="E97" s="304"/>
      <c r="F97" s="304"/>
      <c r="G97" s="335"/>
      <c r="H97" s="333"/>
      <c r="I97" s="334"/>
      <c r="J97" s="334"/>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8"/>
      <c r="R97" s="368"/>
      <c r="S97" s="330"/>
      <c r="T97" s="330"/>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Methode_Keuze=""),"",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Methode_Keuze=""),"",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1"/>
      <c r="Z97" s="324"/>
      <c r="AA97" s="32" t="str" cm="1">
        <f t="array" ref="AA97">IFERROR(IF(INDEX(SubsidieTabel!$X$1:$AA$12,MATCH($F97,SubsidieTabel!$X$1:$X$12,0),IFERROR(MATCH(Methode_Keuze,SubsidieTabel!$X$1:$AA$1,0),2))&lt;&gt;1=TRUE,"ja",""),"")</f>
        <v/>
      </c>
    </row>
    <row r="98" spans="1:27" ht="14.5" x14ac:dyDescent="0.35">
      <c r="A98" s="325"/>
      <c r="B98" s="326" t="str">
        <f>IF(A98&lt;&gt;"",_xlfn.MAXIFS($B$1:B97,$A$1:A97,A98)+1,"")</f>
        <v/>
      </c>
      <c r="C98" s="304"/>
      <c r="D98" s="304"/>
      <c r="E98" s="304"/>
      <c r="F98" s="304"/>
      <c r="G98" s="335"/>
      <c r="H98" s="333"/>
      <c r="I98" s="334"/>
      <c r="J98" s="334"/>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8"/>
      <c r="R98" s="368"/>
      <c r="S98" s="330"/>
      <c r="T98" s="330"/>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Methode_Keuze=""),"",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Methode_Keuze=""),"",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1"/>
      <c r="Z98" s="324"/>
      <c r="AA98" s="32" t="str" cm="1">
        <f t="array" ref="AA98">IFERROR(IF(INDEX(SubsidieTabel!$X$1:$AA$12,MATCH($F98,SubsidieTabel!$X$1:$X$12,0),IFERROR(MATCH(Methode_Keuze,SubsidieTabel!$X$1:$AA$1,0),2))&lt;&gt;1=TRUE,"ja",""),"")</f>
        <v/>
      </c>
    </row>
    <row r="99" spans="1:27" ht="14.5" x14ac:dyDescent="0.35">
      <c r="A99" s="325"/>
      <c r="B99" s="326" t="str">
        <f>IF(A99&lt;&gt;"",_xlfn.MAXIFS($B$1:B98,$A$1:A98,A99)+1,"")</f>
        <v/>
      </c>
      <c r="C99" s="304"/>
      <c r="D99" s="304"/>
      <c r="E99" s="304"/>
      <c r="F99" s="304"/>
      <c r="G99" s="335"/>
      <c r="H99" s="333"/>
      <c r="I99" s="334"/>
      <c r="J99" s="334"/>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8"/>
      <c r="R99" s="368"/>
      <c r="S99" s="330"/>
      <c r="T99" s="330"/>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Methode_Keuze=""),"",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Methode_Keuze=""),"",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1"/>
      <c r="Z99" s="324"/>
      <c r="AA99" s="32" t="str" cm="1">
        <f t="array" ref="AA99">IFERROR(IF(INDEX(SubsidieTabel!$X$1:$AA$12,MATCH($F99,SubsidieTabel!$X$1:$X$12,0),IFERROR(MATCH(Methode_Keuze,SubsidieTabel!$X$1:$AA$1,0),2))&lt;&gt;1=TRUE,"ja",""),"")</f>
        <v/>
      </c>
    </row>
    <row r="100" spans="1:27" ht="14.5" x14ac:dyDescent="0.35">
      <c r="A100" s="325"/>
      <c r="B100" s="326" t="str">
        <f>IF(A100&lt;&gt;"",_xlfn.MAXIFS($B$1:B99,$A$1:A99,A100)+1,"")</f>
        <v/>
      </c>
      <c r="C100" s="304"/>
      <c r="D100" s="304"/>
      <c r="E100" s="304"/>
      <c r="F100" s="304"/>
      <c r="G100" s="335"/>
      <c r="H100" s="333"/>
      <c r="I100" s="334"/>
      <c r="J100" s="334"/>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8"/>
      <c r="R100" s="368"/>
      <c r="S100" s="330"/>
      <c r="T100" s="330"/>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Methode_Keuze=""),"",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Methode_Keuze=""),"",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1"/>
      <c r="Z100" s="324"/>
      <c r="AA100" s="32" t="str" cm="1">
        <f t="array" ref="AA100">IFERROR(IF(INDEX(SubsidieTabel!$X$1:$AA$12,MATCH($F100,SubsidieTabel!$X$1:$X$12,0),IFERROR(MATCH(Methode_Keuze,SubsidieTabel!$X$1:$AA$1,0),2))&lt;&gt;1=TRUE,"ja",""),"")</f>
        <v/>
      </c>
    </row>
    <row r="101" spans="1:27" ht="14.5" x14ac:dyDescent="0.35">
      <c r="A101" s="325"/>
      <c r="B101" s="326" t="str">
        <f>IF(A101&lt;&gt;"",_xlfn.MAXIFS($B$1:B100,$A$1:A100,A101)+1,"")</f>
        <v/>
      </c>
      <c r="C101" s="304"/>
      <c r="D101" s="304"/>
      <c r="E101" s="304"/>
      <c r="F101" s="304"/>
      <c r="G101" s="335"/>
      <c r="H101" s="333"/>
      <c r="I101" s="334"/>
      <c r="J101" s="334"/>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8"/>
      <c r="R101" s="368"/>
      <c r="S101" s="330"/>
      <c r="T101" s="330"/>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Methode_Keuze=""),"",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Methode_Keuze=""),"",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1"/>
      <c r="Z101" s="324"/>
      <c r="AA101" s="32" t="str" cm="1">
        <f t="array" ref="AA101">IFERROR(IF(INDEX(SubsidieTabel!$X$1:$AA$12,MATCH($F101,SubsidieTabel!$X$1:$X$12,0),IFERROR(MATCH(Methode_Keuze,SubsidieTabel!$X$1:$AA$1,0),2))&lt;&gt;1=TRUE,"ja",""),"")</f>
        <v/>
      </c>
    </row>
    <row r="102" spans="1:27" ht="14.5" x14ac:dyDescent="0.35">
      <c r="A102" s="325"/>
      <c r="B102" s="326" t="str">
        <f>IF(A102&lt;&gt;"",_xlfn.MAXIFS($B$1:B101,$A$1:A101,A102)+1,"")</f>
        <v/>
      </c>
      <c r="C102" s="304"/>
      <c r="D102" s="304"/>
      <c r="E102" s="304"/>
      <c r="F102" s="304"/>
      <c r="G102" s="335"/>
      <c r="H102" s="333"/>
      <c r="I102" s="334"/>
      <c r="J102" s="334"/>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8"/>
      <c r="R102" s="368"/>
      <c r="S102" s="330"/>
      <c r="T102" s="330"/>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Methode_Keuze=""),"",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Methode_Keuze=""),"",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1"/>
      <c r="Z102" s="324"/>
      <c r="AA102" s="32" t="str" cm="1">
        <f t="array" ref="AA102">IFERROR(IF(INDEX(SubsidieTabel!$X$1:$AA$12,MATCH($F102,SubsidieTabel!$X$1:$X$12,0),IFERROR(MATCH(Methode_Keuze,SubsidieTabel!$X$1:$AA$1,0),2))&lt;&gt;1=TRUE,"ja",""),"")</f>
        <v/>
      </c>
    </row>
    <row r="103" spans="1:27" ht="14.5" x14ac:dyDescent="0.35">
      <c r="A103" s="325"/>
      <c r="B103" s="326" t="str">
        <f>IF(A103&lt;&gt;"",_xlfn.MAXIFS($B$1:B102,$A$1:A102,A103)+1,"")</f>
        <v/>
      </c>
      <c r="C103" s="304"/>
      <c r="D103" s="304"/>
      <c r="E103" s="304"/>
      <c r="F103" s="304"/>
      <c r="G103" s="335"/>
      <c r="H103" s="333"/>
      <c r="I103" s="334"/>
      <c r="J103" s="334"/>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8"/>
      <c r="R103" s="368"/>
      <c r="S103" s="330"/>
      <c r="T103" s="330"/>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Methode_Keuze=""),"",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Methode_Keuze=""),"",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1"/>
      <c r="Z103" s="324"/>
      <c r="AA103" s="32" t="str" cm="1">
        <f t="array" ref="AA103">IFERROR(IF(INDEX(SubsidieTabel!$X$1:$AA$12,MATCH($F103,SubsidieTabel!$X$1:$X$12,0),IFERROR(MATCH(Methode_Keuze,SubsidieTabel!$X$1:$AA$1,0),2))&lt;&gt;1=TRUE,"ja",""),"")</f>
        <v/>
      </c>
    </row>
    <row r="104" spans="1:27" ht="14.5" x14ac:dyDescent="0.35">
      <c r="A104" s="325"/>
      <c r="B104" s="326" t="str">
        <f>IF(A104&lt;&gt;"",_xlfn.MAXIFS($B$1:B103,$A$1:A103,A104)+1,"")</f>
        <v/>
      </c>
      <c r="C104" s="304"/>
      <c r="D104" s="304"/>
      <c r="E104" s="304"/>
      <c r="F104" s="304"/>
      <c r="G104" s="335"/>
      <c r="H104" s="333"/>
      <c r="I104" s="334"/>
      <c r="J104" s="334"/>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8"/>
      <c r="R104" s="368"/>
      <c r="S104" s="330"/>
      <c r="T104" s="330"/>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Methode_Keuze=""),"",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Methode_Keuze=""),"",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1"/>
      <c r="Z104" s="324"/>
      <c r="AA104" s="32" t="str" cm="1">
        <f t="array" ref="AA104">IFERROR(IF(INDEX(SubsidieTabel!$X$1:$AA$12,MATCH($F104,SubsidieTabel!$X$1:$X$12,0),IFERROR(MATCH(Methode_Keuze,SubsidieTabel!$X$1:$AA$1,0),2))&lt;&gt;1=TRUE,"ja",""),"")</f>
        <v/>
      </c>
    </row>
    <row r="105" spans="1:27" ht="14.5" x14ac:dyDescent="0.35">
      <c r="A105" s="325"/>
      <c r="B105" s="326" t="str">
        <f>IF(A105&lt;&gt;"",_xlfn.MAXIFS($B$1:B104,$A$1:A104,A105)+1,"")</f>
        <v/>
      </c>
      <c r="C105" s="304"/>
      <c r="D105" s="304"/>
      <c r="E105" s="304"/>
      <c r="F105" s="304"/>
      <c r="G105" s="335"/>
      <c r="H105" s="333"/>
      <c r="I105" s="334"/>
      <c r="J105" s="334"/>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8"/>
      <c r="R105" s="368"/>
      <c r="S105" s="330"/>
      <c r="T105" s="330"/>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Methode_Keuze=""),"",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Methode_Keuze=""),"",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1"/>
      <c r="Z105" s="324"/>
      <c r="AA105" s="32" t="str" cm="1">
        <f t="array" ref="AA105">IFERROR(IF(INDEX(SubsidieTabel!$X$1:$AA$12,MATCH($F105,SubsidieTabel!$X$1:$X$12,0),IFERROR(MATCH(Methode_Keuze,SubsidieTabel!$X$1:$AA$1,0),2))&lt;&gt;1=TRUE,"ja",""),"")</f>
        <v/>
      </c>
    </row>
    <row r="106" spans="1:27" ht="14.5" x14ac:dyDescent="0.35">
      <c r="A106" s="325"/>
      <c r="B106" s="326" t="str">
        <f>IF(A106&lt;&gt;"",_xlfn.MAXIFS($B$1:B105,$A$1:A105,A106)+1,"")</f>
        <v/>
      </c>
      <c r="C106" s="304"/>
      <c r="D106" s="304"/>
      <c r="E106" s="304"/>
      <c r="F106" s="304"/>
      <c r="G106" s="335"/>
      <c r="H106" s="333"/>
      <c r="I106" s="334"/>
      <c r="J106" s="334"/>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8"/>
      <c r="R106" s="368"/>
      <c r="S106" s="330"/>
      <c r="T106" s="330"/>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Methode_Keuze=""),"",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Methode_Keuze=""),"",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1"/>
      <c r="Z106" s="324"/>
      <c r="AA106" s="32" t="str" cm="1">
        <f t="array" ref="AA106">IFERROR(IF(INDEX(SubsidieTabel!$X$1:$AA$12,MATCH($F106,SubsidieTabel!$X$1:$X$12,0),IFERROR(MATCH(Methode_Keuze,SubsidieTabel!$X$1:$AA$1,0),2))&lt;&gt;1=TRUE,"ja",""),"")</f>
        <v/>
      </c>
    </row>
    <row r="107" spans="1:27" ht="14.5" x14ac:dyDescent="0.35">
      <c r="A107" s="325"/>
      <c r="B107" s="326" t="str">
        <f>IF(A107&lt;&gt;"",_xlfn.MAXIFS($B$1:B106,$A$1:A106,A107)+1,"")</f>
        <v/>
      </c>
      <c r="C107" s="304"/>
      <c r="D107" s="304"/>
      <c r="E107" s="304"/>
      <c r="F107" s="304"/>
      <c r="G107" s="335"/>
      <c r="H107" s="333"/>
      <c r="I107" s="334"/>
      <c r="J107" s="334"/>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8"/>
      <c r="R107" s="368"/>
      <c r="S107" s="330"/>
      <c r="T107" s="330"/>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Methode_Keuze=""),"",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Methode_Keuze=""),"",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1"/>
      <c r="Z107" s="324"/>
      <c r="AA107" s="32" t="str" cm="1">
        <f t="array" ref="AA107">IFERROR(IF(INDEX(SubsidieTabel!$X$1:$AA$12,MATCH($F107,SubsidieTabel!$X$1:$X$12,0),IFERROR(MATCH(Methode_Keuze,SubsidieTabel!$X$1:$AA$1,0),2))&lt;&gt;1=TRUE,"ja",""),"")</f>
        <v/>
      </c>
    </row>
    <row r="108" spans="1:27" ht="14.5" x14ac:dyDescent="0.35">
      <c r="A108" s="325"/>
      <c r="B108" s="326" t="str">
        <f>IF(A108&lt;&gt;"",_xlfn.MAXIFS($B$1:B107,$A$1:A107,A108)+1,"")</f>
        <v/>
      </c>
      <c r="C108" s="304"/>
      <c r="D108" s="304"/>
      <c r="E108" s="304"/>
      <c r="F108" s="304"/>
      <c r="G108" s="335"/>
      <c r="H108" s="333"/>
      <c r="I108" s="334"/>
      <c r="J108" s="334"/>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8"/>
      <c r="R108" s="368"/>
      <c r="S108" s="330"/>
      <c r="T108" s="330"/>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Methode_Keuze=""),"",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Methode_Keuze=""),"",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1"/>
      <c r="Z108" s="324"/>
      <c r="AA108" s="32" t="str" cm="1">
        <f t="array" ref="AA108">IFERROR(IF(INDEX(SubsidieTabel!$X$1:$AA$12,MATCH($F108,SubsidieTabel!$X$1:$X$12,0),IFERROR(MATCH(Methode_Keuze,SubsidieTabel!$X$1:$AA$1,0),2))&lt;&gt;1=TRUE,"ja",""),"")</f>
        <v/>
      </c>
    </row>
    <row r="109" spans="1:27" ht="14.5" x14ac:dyDescent="0.35">
      <c r="A109" s="325"/>
      <c r="B109" s="326" t="str">
        <f>IF(A109&lt;&gt;"",_xlfn.MAXIFS($B$1:B108,$A$1:A108,A109)+1,"")</f>
        <v/>
      </c>
      <c r="C109" s="304"/>
      <c r="D109" s="304"/>
      <c r="E109" s="304"/>
      <c r="F109" s="304"/>
      <c r="G109" s="335"/>
      <c r="H109" s="333"/>
      <c r="I109" s="334"/>
      <c r="J109" s="334"/>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8"/>
      <c r="R109" s="368"/>
      <c r="S109" s="330"/>
      <c r="T109" s="330"/>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Methode_Keuze=""),"",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Methode_Keuze=""),"",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1"/>
      <c r="Z109" s="324"/>
      <c r="AA109" s="32" t="str" cm="1">
        <f t="array" ref="AA109">IFERROR(IF(INDEX(SubsidieTabel!$X$1:$AA$12,MATCH($F109,SubsidieTabel!$X$1:$X$12,0),IFERROR(MATCH(Methode_Keuze,SubsidieTabel!$X$1:$AA$1,0),2))&lt;&gt;1=TRUE,"ja",""),"")</f>
        <v/>
      </c>
    </row>
    <row r="110" spans="1:27" ht="14.5" x14ac:dyDescent="0.35">
      <c r="A110" s="325"/>
      <c r="B110" s="326" t="str">
        <f>IF(A110&lt;&gt;"",_xlfn.MAXIFS($B$1:B109,$A$1:A109,A110)+1,"")</f>
        <v/>
      </c>
      <c r="C110" s="304"/>
      <c r="D110" s="304"/>
      <c r="E110" s="304"/>
      <c r="F110" s="304"/>
      <c r="G110" s="335"/>
      <c r="H110" s="333"/>
      <c r="I110" s="334"/>
      <c r="J110" s="334"/>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8"/>
      <c r="R110" s="368"/>
      <c r="S110" s="330"/>
      <c r="T110" s="330"/>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Methode_Keuze=""),"",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Methode_Keuze=""),"",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1"/>
      <c r="Z110" s="324"/>
      <c r="AA110" s="32" t="str" cm="1">
        <f t="array" ref="AA110">IFERROR(IF(INDEX(SubsidieTabel!$X$1:$AA$12,MATCH($F110,SubsidieTabel!$X$1:$X$12,0),IFERROR(MATCH(Methode_Keuze,SubsidieTabel!$X$1:$AA$1,0),2))&lt;&gt;1=TRUE,"ja",""),"")</f>
        <v/>
      </c>
    </row>
    <row r="111" spans="1:27" ht="14.5" x14ac:dyDescent="0.35">
      <c r="A111" s="325"/>
      <c r="B111" s="326" t="str">
        <f>IF(A111&lt;&gt;"",_xlfn.MAXIFS($B$1:B110,$A$1:A110,A111)+1,"")</f>
        <v/>
      </c>
      <c r="C111" s="304"/>
      <c r="D111" s="304"/>
      <c r="E111" s="304"/>
      <c r="F111" s="304"/>
      <c r="G111" s="335"/>
      <c r="H111" s="333"/>
      <c r="I111" s="334"/>
      <c r="J111" s="334"/>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8"/>
      <c r="R111" s="368"/>
      <c r="S111" s="330"/>
      <c r="T111" s="330"/>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Methode_Keuze=""),"",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Methode_Keuze=""),"",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1"/>
      <c r="Z111" s="324"/>
      <c r="AA111" s="32" t="str" cm="1">
        <f t="array" ref="AA111">IFERROR(IF(INDEX(SubsidieTabel!$X$1:$AA$12,MATCH($F111,SubsidieTabel!$X$1:$X$12,0),IFERROR(MATCH(Methode_Keuze,SubsidieTabel!$X$1:$AA$1,0),2))&lt;&gt;1=TRUE,"ja",""),"")</f>
        <v/>
      </c>
    </row>
    <row r="112" spans="1:27" ht="14.5" x14ac:dyDescent="0.35">
      <c r="A112" s="325"/>
      <c r="B112" s="326" t="str">
        <f>IF(A112&lt;&gt;"",_xlfn.MAXIFS($B$1:B111,$A$1:A111,A112)+1,"")</f>
        <v/>
      </c>
      <c r="C112" s="304"/>
      <c r="D112" s="304"/>
      <c r="E112" s="304"/>
      <c r="F112" s="304"/>
      <c r="G112" s="335"/>
      <c r="H112" s="333"/>
      <c r="I112" s="334"/>
      <c r="J112" s="334"/>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8"/>
      <c r="R112" s="368"/>
      <c r="S112" s="330"/>
      <c r="T112" s="330"/>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Methode_Keuze=""),"",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Methode_Keuze=""),"",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1"/>
      <c r="Z112" s="324"/>
      <c r="AA112" s="32" t="str" cm="1">
        <f t="array" ref="AA112">IFERROR(IF(INDEX(SubsidieTabel!$X$1:$AA$12,MATCH($F112,SubsidieTabel!$X$1:$X$12,0),IFERROR(MATCH(Methode_Keuze,SubsidieTabel!$X$1:$AA$1,0),2))&lt;&gt;1=TRUE,"ja",""),"")</f>
        <v/>
      </c>
    </row>
    <row r="113" spans="1:27" ht="14.5" x14ac:dyDescent="0.35">
      <c r="A113" s="325"/>
      <c r="B113" s="326" t="str">
        <f>IF(A113&lt;&gt;"",_xlfn.MAXIFS($B$1:B112,$A$1:A112,A113)+1,"")</f>
        <v/>
      </c>
      <c r="C113" s="304"/>
      <c r="D113" s="304"/>
      <c r="E113" s="304"/>
      <c r="F113" s="304"/>
      <c r="G113" s="335"/>
      <c r="H113" s="333"/>
      <c r="I113" s="334"/>
      <c r="J113" s="334"/>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8"/>
      <c r="R113" s="368"/>
      <c r="S113" s="330"/>
      <c r="T113" s="330"/>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Methode_Keuze=""),"",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Methode_Keuze=""),"",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1"/>
      <c r="Z113" s="324"/>
      <c r="AA113" s="32" t="str" cm="1">
        <f t="array" ref="AA113">IFERROR(IF(INDEX(SubsidieTabel!$X$1:$AA$12,MATCH($F113,SubsidieTabel!$X$1:$X$12,0),IFERROR(MATCH(Methode_Keuze,SubsidieTabel!$X$1:$AA$1,0),2))&lt;&gt;1=TRUE,"ja",""),"")</f>
        <v/>
      </c>
    </row>
    <row r="114" spans="1:27" ht="14.5" x14ac:dyDescent="0.35">
      <c r="A114" s="325"/>
      <c r="B114" s="326" t="str">
        <f>IF(A114&lt;&gt;"",_xlfn.MAXIFS($B$1:B113,$A$1:A113,A114)+1,"")</f>
        <v/>
      </c>
      <c r="C114" s="304"/>
      <c r="D114" s="304"/>
      <c r="E114" s="304"/>
      <c r="F114" s="304"/>
      <c r="G114" s="335"/>
      <c r="H114" s="333"/>
      <c r="I114" s="334"/>
      <c r="J114" s="334"/>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8"/>
      <c r="R114" s="368"/>
      <c r="S114" s="330"/>
      <c r="T114" s="330"/>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Methode_Keuze=""),"",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Methode_Keuze=""),"",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1"/>
      <c r="Z114" s="324"/>
      <c r="AA114" s="32" t="str" cm="1">
        <f t="array" ref="AA114">IFERROR(IF(INDEX(SubsidieTabel!$X$1:$AA$12,MATCH($F114,SubsidieTabel!$X$1:$X$12,0),IFERROR(MATCH(Methode_Keuze,SubsidieTabel!$X$1:$AA$1,0),2))&lt;&gt;1=TRUE,"ja",""),"")</f>
        <v/>
      </c>
    </row>
    <row r="115" spans="1:27" ht="14.5" x14ac:dyDescent="0.35">
      <c r="A115" s="325"/>
      <c r="B115" s="326" t="str">
        <f>IF(A115&lt;&gt;"",_xlfn.MAXIFS($B$1:B114,$A$1:A114,A115)+1,"")</f>
        <v/>
      </c>
      <c r="C115" s="304"/>
      <c r="D115" s="304"/>
      <c r="E115" s="304"/>
      <c r="F115" s="304"/>
      <c r="G115" s="335"/>
      <c r="H115" s="333"/>
      <c r="I115" s="334"/>
      <c r="J115" s="334"/>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8"/>
      <c r="R115" s="368"/>
      <c r="S115" s="330"/>
      <c r="T115" s="330"/>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Methode_Keuze=""),"",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Methode_Keuze=""),"",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1"/>
      <c r="Z115" s="324"/>
      <c r="AA115" s="32" t="str" cm="1">
        <f t="array" ref="AA115">IFERROR(IF(INDEX(SubsidieTabel!$X$1:$AA$12,MATCH($F115,SubsidieTabel!$X$1:$X$12,0),IFERROR(MATCH(Methode_Keuze,SubsidieTabel!$X$1:$AA$1,0),2))&lt;&gt;1=TRUE,"ja",""),"")</f>
        <v/>
      </c>
    </row>
    <row r="116" spans="1:27" ht="14.5" x14ac:dyDescent="0.35">
      <c r="A116" s="325"/>
      <c r="B116" s="326" t="str">
        <f>IF(A116&lt;&gt;"",_xlfn.MAXIFS($B$1:B115,$A$1:A115,A116)+1,"")</f>
        <v/>
      </c>
      <c r="C116" s="304"/>
      <c r="D116" s="304"/>
      <c r="E116" s="304"/>
      <c r="F116" s="304"/>
      <c r="G116" s="335"/>
      <c r="H116" s="333"/>
      <c r="I116" s="334"/>
      <c r="J116" s="334"/>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8"/>
      <c r="R116" s="368"/>
      <c r="S116" s="330"/>
      <c r="T116" s="330"/>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Methode_Keuze=""),"",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Methode_Keuze=""),"",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1"/>
      <c r="Z116" s="324"/>
      <c r="AA116" s="32" t="str" cm="1">
        <f t="array" ref="AA116">IFERROR(IF(INDEX(SubsidieTabel!$X$1:$AA$12,MATCH($F116,SubsidieTabel!$X$1:$X$12,0),IFERROR(MATCH(Methode_Keuze,SubsidieTabel!$X$1:$AA$1,0),2))&lt;&gt;1=TRUE,"ja",""),"")</f>
        <v/>
      </c>
    </row>
    <row r="117" spans="1:27" ht="14.5" x14ac:dyDescent="0.35">
      <c r="A117" s="325"/>
      <c r="B117" s="326" t="str">
        <f>IF(A117&lt;&gt;"",_xlfn.MAXIFS($B$1:B116,$A$1:A116,A117)+1,"")</f>
        <v/>
      </c>
      <c r="C117" s="304"/>
      <c r="D117" s="304"/>
      <c r="E117" s="304"/>
      <c r="F117" s="304"/>
      <c r="G117" s="335"/>
      <c r="H117" s="333"/>
      <c r="I117" s="334"/>
      <c r="J117" s="334"/>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8"/>
      <c r="R117" s="368"/>
      <c r="S117" s="330"/>
      <c r="T117" s="330"/>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Methode_Keuze=""),"",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Methode_Keuze=""),"",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1"/>
      <c r="Z117" s="324"/>
      <c r="AA117" s="32" t="str" cm="1">
        <f t="array" ref="AA117">IFERROR(IF(INDEX(SubsidieTabel!$X$1:$AA$12,MATCH($F117,SubsidieTabel!$X$1:$X$12,0),IFERROR(MATCH(Methode_Keuze,SubsidieTabel!$X$1:$AA$1,0),2))&lt;&gt;1=TRUE,"ja",""),"")</f>
        <v/>
      </c>
    </row>
    <row r="118" spans="1:27" ht="14.5" x14ac:dyDescent="0.35">
      <c r="A118" s="325"/>
      <c r="B118" s="326" t="str">
        <f>IF(A118&lt;&gt;"",_xlfn.MAXIFS($B$1:B117,$A$1:A117,A118)+1,"")</f>
        <v/>
      </c>
      <c r="C118" s="304"/>
      <c r="D118" s="304"/>
      <c r="E118" s="304"/>
      <c r="F118" s="304"/>
      <c r="G118" s="335"/>
      <c r="H118" s="333"/>
      <c r="I118" s="334"/>
      <c r="J118" s="334"/>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8"/>
      <c r="R118" s="368"/>
      <c r="S118" s="330"/>
      <c r="T118" s="330"/>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Methode_Keuze=""),"",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Methode_Keuze=""),"",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1"/>
      <c r="Z118" s="324"/>
      <c r="AA118" s="32" t="str" cm="1">
        <f t="array" ref="AA118">IFERROR(IF(INDEX(SubsidieTabel!$X$1:$AA$12,MATCH($F118,SubsidieTabel!$X$1:$X$12,0),IFERROR(MATCH(Methode_Keuze,SubsidieTabel!$X$1:$AA$1,0),2))&lt;&gt;1=TRUE,"ja",""),"")</f>
        <v/>
      </c>
    </row>
    <row r="119" spans="1:27" ht="14.5" x14ac:dyDescent="0.35">
      <c r="A119" s="325"/>
      <c r="B119" s="326" t="str">
        <f>IF(A119&lt;&gt;"",_xlfn.MAXIFS($B$1:B118,$A$1:A118,A119)+1,"")</f>
        <v/>
      </c>
      <c r="C119" s="304"/>
      <c r="D119" s="304"/>
      <c r="E119" s="304"/>
      <c r="F119" s="304"/>
      <c r="G119" s="335"/>
      <c r="H119" s="333"/>
      <c r="I119" s="334"/>
      <c r="J119" s="334"/>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8"/>
      <c r="R119" s="368"/>
      <c r="S119" s="330"/>
      <c r="T119" s="330"/>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Methode_Keuze=""),"",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Methode_Keuze=""),"",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1"/>
      <c r="Z119" s="324"/>
      <c r="AA119" s="32" t="str" cm="1">
        <f t="array" ref="AA119">IFERROR(IF(INDEX(SubsidieTabel!$X$1:$AA$12,MATCH($F119,SubsidieTabel!$X$1:$X$12,0),IFERROR(MATCH(Methode_Keuze,SubsidieTabel!$X$1:$AA$1,0),2))&lt;&gt;1=TRUE,"ja",""),"")</f>
        <v/>
      </c>
    </row>
    <row r="120" spans="1:27" ht="14.5" x14ac:dyDescent="0.35">
      <c r="A120" s="325"/>
      <c r="B120" s="326" t="str">
        <f>IF(A120&lt;&gt;"",_xlfn.MAXIFS($B$1:B119,$A$1:A119,A120)+1,"")</f>
        <v/>
      </c>
      <c r="C120" s="304"/>
      <c r="D120" s="304"/>
      <c r="E120" s="304"/>
      <c r="F120" s="304"/>
      <c r="G120" s="335"/>
      <c r="H120" s="333"/>
      <c r="I120" s="334"/>
      <c r="J120" s="334"/>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8"/>
      <c r="R120" s="368"/>
      <c r="S120" s="330"/>
      <c r="T120" s="330"/>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Methode_Keuze=""),"",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Methode_Keuze=""),"",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1"/>
      <c r="Z120" s="324"/>
      <c r="AA120" s="32" t="str" cm="1">
        <f t="array" ref="AA120">IFERROR(IF(INDEX(SubsidieTabel!$X$1:$AA$12,MATCH($F120,SubsidieTabel!$X$1:$X$12,0),IFERROR(MATCH(Methode_Keuze,SubsidieTabel!$X$1:$AA$1,0),2))&lt;&gt;1=TRUE,"ja",""),"")</f>
        <v/>
      </c>
    </row>
    <row r="121" spans="1:27" ht="14.5" x14ac:dyDescent="0.35">
      <c r="A121" s="325"/>
      <c r="B121" s="326" t="str">
        <f>IF(A121&lt;&gt;"",_xlfn.MAXIFS($B$1:B120,$A$1:A120,A121)+1,"")</f>
        <v/>
      </c>
      <c r="C121" s="304"/>
      <c r="D121" s="304"/>
      <c r="E121" s="304"/>
      <c r="F121" s="304"/>
      <c r="G121" s="335"/>
      <c r="H121" s="333"/>
      <c r="I121" s="334"/>
      <c r="J121" s="334"/>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8"/>
      <c r="R121" s="368"/>
      <c r="S121" s="330"/>
      <c r="T121" s="330"/>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Methode_Keuze=""),"",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Methode_Keuze=""),"",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1"/>
      <c r="Z121" s="324"/>
      <c r="AA121" s="32" t="str" cm="1">
        <f t="array" ref="AA121">IFERROR(IF(INDEX(SubsidieTabel!$X$1:$AA$12,MATCH($F121,SubsidieTabel!$X$1:$X$12,0),IFERROR(MATCH(Methode_Keuze,SubsidieTabel!$X$1:$AA$1,0),2))&lt;&gt;1=TRUE,"ja",""),"")</f>
        <v/>
      </c>
    </row>
    <row r="122" spans="1:27" ht="14.5" x14ac:dyDescent="0.35">
      <c r="A122" s="325"/>
      <c r="B122" s="326" t="str">
        <f>IF(A122&lt;&gt;"",_xlfn.MAXIFS($B$1:B121,$A$1:A121,A122)+1,"")</f>
        <v/>
      </c>
      <c r="C122" s="304"/>
      <c r="D122" s="304"/>
      <c r="E122" s="304"/>
      <c r="F122" s="304"/>
      <c r="G122" s="335"/>
      <c r="H122" s="333"/>
      <c r="I122" s="334"/>
      <c r="J122" s="334"/>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8"/>
      <c r="R122" s="368"/>
      <c r="S122" s="330"/>
      <c r="T122" s="330"/>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Methode_Keuze=""),"",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Methode_Keuze=""),"",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1"/>
      <c r="Z122" s="324"/>
      <c r="AA122" s="32" t="str" cm="1">
        <f t="array" ref="AA122">IFERROR(IF(INDEX(SubsidieTabel!$X$1:$AA$12,MATCH($F122,SubsidieTabel!$X$1:$X$12,0),IFERROR(MATCH(Methode_Keuze,SubsidieTabel!$X$1:$AA$1,0),2))&lt;&gt;1=TRUE,"ja",""),"")</f>
        <v/>
      </c>
    </row>
    <row r="123" spans="1:27" ht="14.5" x14ac:dyDescent="0.35">
      <c r="A123" s="325"/>
      <c r="B123" s="326" t="str">
        <f>IF(A123&lt;&gt;"",_xlfn.MAXIFS($B$1:B122,$A$1:A122,A123)+1,"")</f>
        <v/>
      </c>
      <c r="C123" s="304"/>
      <c r="D123" s="304"/>
      <c r="E123" s="304"/>
      <c r="F123" s="304"/>
      <c r="G123" s="335"/>
      <c r="H123" s="333"/>
      <c r="I123" s="334"/>
      <c r="J123" s="334"/>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8"/>
      <c r="R123" s="368"/>
      <c r="S123" s="330"/>
      <c r="T123" s="330"/>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Methode_Keuze=""),"",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Methode_Keuze=""),"",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1"/>
      <c r="Z123" s="324"/>
      <c r="AA123" s="32" t="str" cm="1">
        <f t="array" ref="AA123">IFERROR(IF(INDEX(SubsidieTabel!$X$1:$AA$12,MATCH($F123,SubsidieTabel!$X$1:$X$12,0),IFERROR(MATCH(Methode_Keuze,SubsidieTabel!$X$1:$AA$1,0),2))&lt;&gt;1=TRUE,"ja",""),"")</f>
        <v/>
      </c>
    </row>
    <row r="124" spans="1:27" ht="14.5" x14ac:dyDescent="0.35">
      <c r="A124" s="325"/>
      <c r="B124" s="326" t="str">
        <f>IF(A124&lt;&gt;"",_xlfn.MAXIFS($B$1:B123,$A$1:A123,A124)+1,"")</f>
        <v/>
      </c>
      <c r="C124" s="304"/>
      <c r="D124" s="304"/>
      <c r="E124" s="304"/>
      <c r="F124" s="304"/>
      <c r="G124" s="335"/>
      <c r="H124" s="333"/>
      <c r="I124" s="334"/>
      <c r="J124" s="334"/>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8"/>
      <c r="R124" s="368"/>
      <c r="S124" s="330"/>
      <c r="T124" s="330"/>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Methode_Keuze=""),"",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Methode_Keuze=""),"",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1"/>
      <c r="Z124" s="324"/>
      <c r="AA124" s="32" t="str" cm="1">
        <f t="array" ref="AA124">IFERROR(IF(INDEX(SubsidieTabel!$X$1:$AA$12,MATCH($F124,SubsidieTabel!$X$1:$X$12,0),IFERROR(MATCH(Methode_Keuze,SubsidieTabel!$X$1:$AA$1,0),2))&lt;&gt;1=TRUE,"ja",""),"")</f>
        <v/>
      </c>
    </row>
    <row r="125" spans="1:27" ht="14.5" x14ac:dyDescent="0.35">
      <c r="A125" s="325"/>
      <c r="B125" s="326" t="str">
        <f>IF(A125&lt;&gt;"",_xlfn.MAXIFS($B$1:B124,$A$1:A124,A125)+1,"")</f>
        <v/>
      </c>
      <c r="C125" s="304"/>
      <c r="D125" s="304"/>
      <c r="E125" s="304"/>
      <c r="F125" s="304"/>
      <c r="G125" s="335"/>
      <c r="H125" s="333"/>
      <c r="I125" s="334"/>
      <c r="J125" s="334"/>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8"/>
      <c r="R125" s="368"/>
      <c r="S125" s="330"/>
      <c r="T125" s="330"/>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Methode_Keuze=""),"",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Methode_Keuze=""),"",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1"/>
      <c r="Z125" s="324"/>
      <c r="AA125" s="32" t="str" cm="1">
        <f t="array" ref="AA125">IFERROR(IF(INDEX(SubsidieTabel!$X$1:$AA$12,MATCH($F125,SubsidieTabel!$X$1:$X$12,0),IFERROR(MATCH(Methode_Keuze,SubsidieTabel!$X$1:$AA$1,0),2))&lt;&gt;1=TRUE,"ja",""),"")</f>
        <v/>
      </c>
    </row>
    <row r="126" spans="1:27" ht="14.5" x14ac:dyDescent="0.35">
      <c r="A126" s="325"/>
      <c r="B126" s="326" t="str">
        <f>IF(A126&lt;&gt;"",_xlfn.MAXIFS($B$1:B125,$A$1:A125,A126)+1,"")</f>
        <v/>
      </c>
      <c r="C126" s="304"/>
      <c r="D126" s="304"/>
      <c r="E126" s="304"/>
      <c r="F126" s="304"/>
      <c r="G126" s="335"/>
      <c r="H126" s="333"/>
      <c r="I126" s="334"/>
      <c r="J126" s="334"/>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8"/>
      <c r="R126" s="368"/>
      <c r="S126" s="330"/>
      <c r="T126" s="330"/>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Methode_Keuze=""),"",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Methode_Keuze=""),"",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1"/>
      <c r="Z126" s="324"/>
      <c r="AA126" s="32" t="str" cm="1">
        <f t="array" ref="AA126">IFERROR(IF(INDEX(SubsidieTabel!$X$1:$AA$12,MATCH($F126,SubsidieTabel!$X$1:$X$12,0),IFERROR(MATCH(Methode_Keuze,SubsidieTabel!$X$1:$AA$1,0),2))&lt;&gt;1=TRUE,"ja",""),"")</f>
        <v/>
      </c>
    </row>
    <row r="127" spans="1:27" ht="14.5" x14ac:dyDescent="0.35">
      <c r="A127" s="325"/>
      <c r="B127" s="326" t="str">
        <f>IF(A127&lt;&gt;"",_xlfn.MAXIFS($B$1:B126,$A$1:A126,A127)+1,"")</f>
        <v/>
      </c>
      <c r="C127" s="304"/>
      <c r="D127" s="304"/>
      <c r="E127" s="304"/>
      <c r="F127" s="304"/>
      <c r="G127" s="335"/>
      <c r="H127" s="333"/>
      <c r="I127" s="334"/>
      <c r="J127" s="334"/>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8"/>
      <c r="R127" s="368"/>
      <c r="S127" s="330"/>
      <c r="T127" s="330"/>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Methode_Keuze=""),"",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Methode_Keuze=""),"",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1"/>
      <c r="Z127" s="324"/>
      <c r="AA127" s="32" t="str" cm="1">
        <f t="array" ref="AA127">IFERROR(IF(INDEX(SubsidieTabel!$X$1:$AA$12,MATCH($F127,SubsidieTabel!$X$1:$X$12,0),IFERROR(MATCH(Methode_Keuze,SubsidieTabel!$X$1:$AA$1,0),2))&lt;&gt;1=TRUE,"ja",""),"")</f>
        <v/>
      </c>
    </row>
    <row r="128" spans="1:27" ht="14.5" x14ac:dyDescent="0.35">
      <c r="A128" s="325"/>
      <c r="B128" s="326" t="str">
        <f>IF(A128&lt;&gt;"",_xlfn.MAXIFS($B$1:B127,$A$1:A127,A128)+1,"")</f>
        <v/>
      </c>
      <c r="C128" s="304"/>
      <c r="D128" s="304"/>
      <c r="E128" s="304"/>
      <c r="F128" s="304"/>
      <c r="G128" s="335"/>
      <c r="H128" s="333"/>
      <c r="I128" s="334"/>
      <c r="J128" s="334"/>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8"/>
      <c r="R128" s="368"/>
      <c r="S128" s="330"/>
      <c r="T128" s="330"/>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Methode_Keuze=""),"",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Methode_Keuze=""),"",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1"/>
      <c r="Z128" s="324"/>
      <c r="AA128" s="32" t="str" cm="1">
        <f t="array" ref="AA128">IFERROR(IF(INDEX(SubsidieTabel!$X$1:$AA$12,MATCH($F128,SubsidieTabel!$X$1:$X$12,0),IFERROR(MATCH(Methode_Keuze,SubsidieTabel!$X$1:$AA$1,0),2))&lt;&gt;1=TRUE,"ja",""),"")</f>
        <v/>
      </c>
    </row>
    <row r="129" spans="1:27" ht="14.5" x14ac:dyDescent="0.35">
      <c r="A129" s="325"/>
      <c r="B129" s="326" t="str">
        <f>IF(A129&lt;&gt;"",_xlfn.MAXIFS($B$1:B128,$A$1:A128,A129)+1,"")</f>
        <v/>
      </c>
      <c r="C129" s="304"/>
      <c r="D129" s="304"/>
      <c r="E129" s="304"/>
      <c r="F129" s="304"/>
      <c r="G129" s="335"/>
      <c r="H129" s="333"/>
      <c r="I129" s="334"/>
      <c r="J129" s="334"/>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8"/>
      <c r="R129" s="368"/>
      <c r="S129" s="330"/>
      <c r="T129" s="330"/>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Methode_Keuze=""),"",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Methode_Keuze=""),"",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1"/>
      <c r="Z129" s="324"/>
      <c r="AA129" s="32" t="str" cm="1">
        <f t="array" ref="AA129">IFERROR(IF(INDEX(SubsidieTabel!$X$1:$AA$12,MATCH($F129,SubsidieTabel!$X$1:$X$12,0),IFERROR(MATCH(Methode_Keuze,SubsidieTabel!$X$1:$AA$1,0),2))&lt;&gt;1=TRUE,"ja",""),"")</f>
        <v/>
      </c>
    </row>
    <row r="130" spans="1:27" ht="14.5" x14ac:dyDescent="0.35">
      <c r="A130" s="325"/>
      <c r="B130" s="326" t="str">
        <f>IF(A130&lt;&gt;"",_xlfn.MAXIFS($B$1:B129,$A$1:A129,A130)+1,"")</f>
        <v/>
      </c>
      <c r="C130" s="304"/>
      <c r="D130" s="304"/>
      <c r="E130" s="304"/>
      <c r="F130" s="304"/>
      <c r="G130" s="335"/>
      <c r="H130" s="333"/>
      <c r="I130" s="334"/>
      <c r="J130" s="334"/>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8"/>
      <c r="R130" s="368"/>
      <c r="S130" s="330"/>
      <c r="T130" s="330"/>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Methode_Keuze=""),"",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Methode_Keuze=""),"",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1"/>
      <c r="Z130" s="324"/>
      <c r="AA130" s="32" t="str" cm="1">
        <f t="array" ref="AA130">IFERROR(IF(INDEX(SubsidieTabel!$X$1:$AA$12,MATCH($F130,SubsidieTabel!$X$1:$X$12,0),IFERROR(MATCH(Methode_Keuze,SubsidieTabel!$X$1:$AA$1,0),2))&lt;&gt;1=TRUE,"ja",""),"")</f>
        <v/>
      </c>
    </row>
    <row r="131" spans="1:27" ht="14.5" x14ac:dyDescent="0.35">
      <c r="A131" s="325"/>
      <c r="B131" s="326" t="str">
        <f>IF(A131&lt;&gt;"",_xlfn.MAXIFS($B$1:B130,$A$1:A130,A131)+1,"")</f>
        <v/>
      </c>
      <c r="C131" s="304"/>
      <c r="D131" s="304"/>
      <c r="E131" s="304"/>
      <c r="F131" s="304"/>
      <c r="G131" s="335"/>
      <c r="H131" s="333"/>
      <c r="I131" s="334"/>
      <c r="J131" s="334"/>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8"/>
      <c r="R131" s="368"/>
      <c r="S131" s="330"/>
      <c r="T131" s="330"/>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Methode_Keuze=""),"",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Methode_Keuze=""),"",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1"/>
      <c r="Z131" s="324"/>
      <c r="AA131" s="32" t="str" cm="1">
        <f t="array" ref="AA131">IFERROR(IF(INDEX(SubsidieTabel!$X$1:$AA$12,MATCH($F131,SubsidieTabel!$X$1:$X$12,0),IFERROR(MATCH(Methode_Keuze,SubsidieTabel!$X$1:$AA$1,0),2))&lt;&gt;1=TRUE,"ja",""),"")</f>
        <v/>
      </c>
    </row>
    <row r="132" spans="1:27" ht="14.5" x14ac:dyDescent="0.35">
      <c r="A132" s="325"/>
      <c r="B132" s="326" t="str">
        <f>IF(A132&lt;&gt;"",_xlfn.MAXIFS($B$1:B131,$A$1:A131,A132)+1,"")</f>
        <v/>
      </c>
      <c r="C132" s="304"/>
      <c r="D132" s="304"/>
      <c r="E132" s="304"/>
      <c r="F132" s="304"/>
      <c r="G132" s="335"/>
      <c r="H132" s="333"/>
      <c r="I132" s="334"/>
      <c r="J132" s="334"/>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8"/>
      <c r="R132" s="368"/>
      <c r="S132" s="330"/>
      <c r="T132" s="330"/>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Methode_Keuze=""),"",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Methode_Keuze=""),"",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1"/>
      <c r="Z132" s="324"/>
      <c r="AA132" s="32" t="str" cm="1">
        <f t="array" ref="AA132">IFERROR(IF(INDEX(SubsidieTabel!$X$1:$AA$12,MATCH($F132,SubsidieTabel!$X$1:$X$12,0),IFERROR(MATCH(Methode_Keuze,SubsidieTabel!$X$1:$AA$1,0),2))&lt;&gt;1=TRUE,"ja",""),"")</f>
        <v/>
      </c>
    </row>
    <row r="133" spans="1:27" ht="14.5" x14ac:dyDescent="0.35">
      <c r="A133" s="325"/>
      <c r="B133" s="326" t="str">
        <f>IF(A133&lt;&gt;"",_xlfn.MAXIFS($B$1:B132,$A$1:A132,A133)+1,"")</f>
        <v/>
      </c>
      <c r="C133" s="304"/>
      <c r="D133" s="304"/>
      <c r="E133" s="304"/>
      <c r="F133" s="304"/>
      <c r="G133" s="335"/>
      <c r="H133" s="333"/>
      <c r="I133" s="334"/>
      <c r="J133" s="334"/>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8"/>
      <c r="R133" s="368"/>
      <c r="S133" s="330"/>
      <c r="T133" s="330"/>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Methode_Keuze=""),"",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Methode_Keuze=""),"",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1"/>
      <c r="Z133" s="324"/>
      <c r="AA133" s="32" t="str" cm="1">
        <f t="array" ref="AA133">IFERROR(IF(INDEX(SubsidieTabel!$X$1:$AA$12,MATCH($F133,SubsidieTabel!$X$1:$X$12,0),IFERROR(MATCH(Methode_Keuze,SubsidieTabel!$X$1:$AA$1,0),2))&lt;&gt;1=TRUE,"ja",""),"")</f>
        <v/>
      </c>
    </row>
    <row r="134" spans="1:27" ht="14.5" x14ac:dyDescent="0.35">
      <c r="A134" s="325"/>
      <c r="B134" s="326" t="str">
        <f>IF(A134&lt;&gt;"",_xlfn.MAXIFS($B$1:B133,$A$1:A133,A134)+1,"")</f>
        <v/>
      </c>
      <c r="C134" s="304"/>
      <c r="D134" s="304"/>
      <c r="E134" s="304"/>
      <c r="F134" s="304"/>
      <c r="G134" s="335"/>
      <c r="H134" s="333"/>
      <c r="I134" s="334"/>
      <c r="J134" s="334"/>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8"/>
      <c r="R134" s="368"/>
      <c r="S134" s="330"/>
      <c r="T134" s="330"/>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Methode_Keuze=""),"",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Methode_Keuze=""),"",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1"/>
      <c r="Z134" s="324"/>
      <c r="AA134" s="32" t="str" cm="1">
        <f t="array" ref="AA134">IFERROR(IF(INDEX(SubsidieTabel!$X$1:$AA$12,MATCH($F134,SubsidieTabel!$X$1:$X$12,0),IFERROR(MATCH(Methode_Keuze,SubsidieTabel!$X$1:$AA$1,0),2))&lt;&gt;1=TRUE,"ja",""),"")</f>
        <v/>
      </c>
    </row>
    <row r="135" spans="1:27" ht="14.5" x14ac:dyDescent="0.35">
      <c r="A135" s="325"/>
      <c r="B135" s="326" t="str">
        <f>IF(A135&lt;&gt;"",_xlfn.MAXIFS($B$1:B134,$A$1:A134,A135)+1,"")</f>
        <v/>
      </c>
      <c r="C135" s="304"/>
      <c r="D135" s="304"/>
      <c r="E135" s="304"/>
      <c r="F135" s="304"/>
      <c r="G135" s="335"/>
      <c r="H135" s="333"/>
      <c r="I135" s="334"/>
      <c r="J135" s="334"/>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8"/>
      <c r="R135" s="368"/>
      <c r="S135" s="330"/>
      <c r="T135" s="330"/>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Methode_Keuze=""),"",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Methode_Keuze=""),"",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1"/>
      <c r="Z135" s="324"/>
      <c r="AA135" s="32" t="str" cm="1">
        <f t="array" ref="AA135">IFERROR(IF(INDEX(SubsidieTabel!$X$1:$AA$12,MATCH($F135,SubsidieTabel!$X$1:$X$12,0),IFERROR(MATCH(Methode_Keuze,SubsidieTabel!$X$1:$AA$1,0),2))&lt;&gt;1=TRUE,"ja",""),"")</f>
        <v/>
      </c>
    </row>
    <row r="136" spans="1:27" ht="14.5" x14ac:dyDescent="0.35">
      <c r="A136" s="325"/>
      <c r="B136" s="326" t="str">
        <f>IF(A136&lt;&gt;"",_xlfn.MAXIFS($B$1:B135,$A$1:A135,A136)+1,"")</f>
        <v/>
      </c>
      <c r="C136" s="304"/>
      <c r="D136" s="304"/>
      <c r="E136" s="304"/>
      <c r="F136" s="304"/>
      <c r="G136" s="335"/>
      <c r="H136" s="333"/>
      <c r="I136" s="334"/>
      <c r="J136" s="334"/>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8"/>
      <c r="R136" s="368"/>
      <c r="S136" s="330"/>
      <c r="T136" s="330"/>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Methode_Keuze=""),"",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Methode_Keuze=""),"",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1"/>
      <c r="Z136" s="324"/>
      <c r="AA136" s="32" t="str" cm="1">
        <f t="array" ref="AA136">IFERROR(IF(INDEX(SubsidieTabel!$X$1:$AA$12,MATCH($F136,SubsidieTabel!$X$1:$X$12,0),IFERROR(MATCH(Methode_Keuze,SubsidieTabel!$X$1:$AA$1,0),2))&lt;&gt;1=TRUE,"ja",""),"")</f>
        <v/>
      </c>
    </row>
    <row r="137" spans="1:27" ht="14.5" x14ac:dyDescent="0.35">
      <c r="A137" s="325"/>
      <c r="B137" s="326" t="str">
        <f>IF(A137&lt;&gt;"",_xlfn.MAXIFS($B$1:B136,$A$1:A136,A137)+1,"")</f>
        <v/>
      </c>
      <c r="C137" s="304"/>
      <c r="D137" s="304"/>
      <c r="E137" s="304"/>
      <c r="F137" s="304"/>
      <c r="G137" s="335"/>
      <c r="H137" s="333"/>
      <c r="I137" s="334"/>
      <c r="J137" s="334"/>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8"/>
      <c r="R137" s="368"/>
      <c r="S137" s="330"/>
      <c r="T137" s="330"/>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Methode_Keuze=""),"",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Methode_Keuze=""),"",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1"/>
      <c r="Z137" s="324"/>
      <c r="AA137" s="32" t="str" cm="1">
        <f t="array" ref="AA137">IFERROR(IF(INDEX(SubsidieTabel!$X$1:$AA$12,MATCH($F137,SubsidieTabel!$X$1:$X$12,0),IFERROR(MATCH(Methode_Keuze,SubsidieTabel!$X$1:$AA$1,0),2))&lt;&gt;1=TRUE,"ja",""),"")</f>
        <v/>
      </c>
    </row>
    <row r="138" spans="1:27" ht="14.5" x14ac:dyDescent="0.35">
      <c r="A138" s="325"/>
      <c r="B138" s="326" t="str">
        <f>IF(A138&lt;&gt;"",_xlfn.MAXIFS($B$1:B137,$A$1:A137,A138)+1,"")</f>
        <v/>
      </c>
      <c r="C138" s="304"/>
      <c r="D138" s="304"/>
      <c r="E138" s="304"/>
      <c r="F138" s="304"/>
      <c r="G138" s="335"/>
      <c r="H138" s="333"/>
      <c r="I138" s="334"/>
      <c r="J138" s="334"/>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8"/>
      <c r="R138" s="368"/>
      <c r="S138" s="330"/>
      <c r="T138" s="330"/>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Methode_Keuze=""),"",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Methode_Keuze=""),"",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1"/>
      <c r="Z138" s="324"/>
      <c r="AA138" s="32" t="str" cm="1">
        <f t="array" ref="AA138">IFERROR(IF(INDEX(SubsidieTabel!$X$1:$AA$12,MATCH($F138,SubsidieTabel!$X$1:$X$12,0),IFERROR(MATCH(Methode_Keuze,SubsidieTabel!$X$1:$AA$1,0),2))&lt;&gt;1=TRUE,"ja",""),"")</f>
        <v/>
      </c>
    </row>
    <row r="139" spans="1:27" ht="14.5" x14ac:dyDescent="0.35">
      <c r="A139" s="325"/>
      <c r="B139" s="326" t="str">
        <f>IF(A139&lt;&gt;"",_xlfn.MAXIFS($B$1:B138,$A$1:A138,A139)+1,"")</f>
        <v/>
      </c>
      <c r="C139" s="304"/>
      <c r="D139" s="304"/>
      <c r="E139" s="304"/>
      <c r="F139" s="304"/>
      <c r="G139" s="335"/>
      <c r="H139" s="333"/>
      <c r="I139" s="334"/>
      <c r="J139" s="334"/>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8"/>
      <c r="R139" s="368"/>
      <c r="S139" s="330"/>
      <c r="T139" s="330"/>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Methode_Keuze=""),"",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Methode_Keuze=""),"",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1"/>
      <c r="Z139" s="324"/>
      <c r="AA139" s="32" t="str" cm="1">
        <f t="array" ref="AA139">IFERROR(IF(INDEX(SubsidieTabel!$X$1:$AA$12,MATCH($F139,SubsidieTabel!$X$1:$X$12,0),IFERROR(MATCH(Methode_Keuze,SubsidieTabel!$X$1:$AA$1,0),2))&lt;&gt;1=TRUE,"ja",""),"")</f>
        <v/>
      </c>
    </row>
    <row r="140" spans="1:27" ht="14.5" x14ac:dyDescent="0.35">
      <c r="A140" s="325"/>
      <c r="B140" s="326" t="str">
        <f>IF(A140&lt;&gt;"",_xlfn.MAXIFS($B$1:B139,$A$1:A139,A140)+1,"")</f>
        <v/>
      </c>
      <c r="C140" s="304"/>
      <c r="D140" s="304"/>
      <c r="E140" s="304"/>
      <c r="F140" s="304"/>
      <c r="G140" s="335"/>
      <c r="H140" s="333"/>
      <c r="I140" s="334"/>
      <c r="J140" s="334"/>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8"/>
      <c r="R140" s="368"/>
      <c r="S140" s="330"/>
      <c r="T140" s="330"/>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Methode_Keuze=""),"",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Methode_Keuze=""),"",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1"/>
      <c r="Z140" s="324"/>
      <c r="AA140" s="32" t="str" cm="1">
        <f t="array" ref="AA140">IFERROR(IF(INDEX(SubsidieTabel!$X$1:$AA$12,MATCH($F140,SubsidieTabel!$X$1:$X$12,0),IFERROR(MATCH(Methode_Keuze,SubsidieTabel!$X$1:$AA$1,0),2))&lt;&gt;1=TRUE,"ja",""),"")</f>
        <v/>
      </c>
    </row>
    <row r="141" spans="1:27" ht="14.5" x14ac:dyDescent="0.35">
      <c r="A141" s="325"/>
      <c r="B141" s="326" t="str">
        <f>IF(A141&lt;&gt;"",_xlfn.MAXIFS($B$1:B140,$A$1:A140,A141)+1,"")</f>
        <v/>
      </c>
      <c r="C141" s="304"/>
      <c r="D141" s="304"/>
      <c r="E141" s="304"/>
      <c r="F141" s="304"/>
      <c r="G141" s="335"/>
      <c r="H141" s="333"/>
      <c r="I141" s="334"/>
      <c r="J141" s="334"/>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8"/>
      <c r="R141" s="368"/>
      <c r="S141" s="330"/>
      <c r="T141" s="330"/>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Methode_Keuze=""),"",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Methode_Keuze=""),"",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1"/>
      <c r="Z141" s="324"/>
      <c r="AA141" s="32" t="str" cm="1">
        <f t="array" ref="AA141">IFERROR(IF(INDEX(SubsidieTabel!$X$1:$AA$12,MATCH($F141,SubsidieTabel!$X$1:$X$12,0),IFERROR(MATCH(Methode_Keuze,SubsidieTabel!$X$1:$AA$1,0),2))&lt;&gt;1=TRUE,"ja",""),"")</f>
        <v/>
      </c>
    </row>
    <row r="142" spans="1:27" ht="14.5" x14ac:dyDescent="0.35">
      <c r="A142" s="325"/>
      <c r="B142" s="326" t="str">
        <f>IF(A142&lt;&gt;"",_xlfn.MAXIFS($B$1:B141,$A$1:A141,A142)+1,"")</f>
        <v/>
      </c>
      <c r="C142" s="304"/>
      <c r="D142" s="304"/>
      <c r="E142" s="304"/>
      <c r="F142" s="304"/>
      <c r="G142" s="335"/>
      <c r="H142" s="333"/>
      <c r="I142" s="334"/>
      <c r="J142" s="334"/>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8"/>
      <c r="R142" s="368"/>
      <c r="S142" s="330"/>
      <c r="T142" s="330"/>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Methode_Keuze=""),"",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Methode_Keuze=""),"",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1"/>
      <c r="Z142" s="324"/>
      <c r="AA142" s="32" t="str" cm="1">
        <f t="array" ref="AA142">IFERROR(IF(INDEX(SubsidieTabel!$X$1:$AA$12,MATCH($F142,SubsidieTabel!$X$1:$X$12,0),IFERROR(MATCH(Methode_Keuze,SubsidieTabel!$X$1:$AA$1,0),2))&lt;&gt;1=TRUE,"ja",""),"")</f>
        <v/>
      </c>
    </row>
    <row r="143" spans="1:27" ht="14.5" x14ac:dyDescent="0.35">
      <c r="A143" s="325"/>
      <c r="B143" s="326" t="str">
        <f>IF(A143&lt;&gt;"",_xlfn.MAXIFS($B$1:B142,$A$1:A142,A143)+1,"")</f>
        <v/>
      </c>
      <c r="C143" s="304"/>
      <c r="D143" s="304"/>
      <c r="E143" s="304"/>
      <c r="F143" s="304"/>
      <c r="G143" s="335"/>
      <c r="H143" s="333"/>
      <c r="I143" s="334"/>
      <c r="J143" s="334"/>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8"/>
      <c r="R143" s="368"/>
      <c r="S143" s="330"/>
      <c r="T143" s="330"/>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Methode_Keuze=""),"",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Methode_Keuze=""),"",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1"/>
      <c r="Z143" s="324"/>
      <c r="AA143" s="32" t="str" cm="1">
        <f t="array" ref="AA143">IFERROR(IF(INDEX(SubsidieTabel!$X$1:$AA$12,MATCH($F143,SubsidieTabel!$X$1:$X$12,0),IFERROR(MATCH(Methode_Keuze,SubsidieTabel!$X$1:$AA$1,0),2))&lt;&gt;1=TRUE,"ja",""),"")</f>
        <v/>
      </c>
    </row>
    <row r="144" spans="1:27" ht="14.5" x14ac:dyDescent="0.35">
      <c r="A144" s="325"/>
      <c r="B144" s="326" t="str">
        <f>IF(A144&lt;&gt;"",_xlfn.MAXIFS($B$1:B143,$A$1:A143,A144)+1,"")</f>
        <v/>
      </c>
      <c r="C144" s="304"/>
      <c r="D144" s="304"/>
      <c r="E144" s="304"/>
      <c r="F144" s="304"/>
      <c r="G144" s="335"/>
      <c r="H144" s="333"/>
      <c r="I144" s="334"/>
      <c r="J144" s="334"/>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8"/>
      <c r="R144" s="368"/>
      <c r="S144" s="330"/>
      <c r="T144" s="330"/>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Methode_Keuze=""),"",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Methode_Keuze=""),"",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1"/>
      <c r="Z144" s="324"/>
      <c r="AA144" s="32" t="str" cm="1">
        <f t="array" ref="AA144">IFERROR(IF(INDEX(SubsidieTabel!$X$1:$AA$12,MATCH($F144,SubsidieTabel!$X$1:$X$12,0),IFERROR(MATCH(Methode_Keuze,SubsidieTabel!$X$1:$AA$1,0),2))&lt;&gt;1=TRUE,"ja",""),"")</f>
        <v/>
      </c>
    </row>
    <row r="145" spans="1:27" ht="14.5" x14ac:dyDescent="0.35">
      <c r="A145" s="325"/>
      <c r="B145" s="326" t="str">
        <f>IF(A145&lt;&gt;"",_xlfn.MAXIFS($B$1:B144,$A$1:A144,A145)+1,"")</f>
        <v/>
      </c>
      <c r="C145" s="304"/>
      <c r="D145" s="304"/>
      <c r="E145" s="304"/>
      <c r="F145" s="304"/>
      <c r="G145" s="335"/>
      <c r="H145" s="333"/>
      <c r="I145" s="334"/>
      <c r="J145" s="334"/>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8"/>
      <c r="R145" s="368"/>
      <c r="S145" s="330"/>
      <c r="T145" s="330"/>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Methode_Keuze=""),"",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Methode_Keuze=""),"",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1"/>
      <c r="Z145" s="324"/>
      <c r="AA145" s="32" t="str" cm="1">
        <f t="array" ref="AA145">IFERROR(IF(INDEX(SubsidieTabel!$X$1:$AA$12,MATCH($F145,SubsidieTabel!$X$1:$X$12,0),IFERROR(MATCH(Methode_Keuze,SubsidieTabel!$X$1:$AA$1,0),2))&lt;&gt;1=TRUE,"ja",""),"")</f>
        <v/>
      </c>
    </row>
    <row r="146" spans="1:27" ht="14.5" x14ac:dyDescent="0.35">
      <c r="A146" s="325"/>
      <c r="B146" s="326" t="str">
        <f>IF(A146&lt;&gt;"",_xlfn.MAXIFS($B$1:B145,$A$1:A145,A146)+1,"")</f>
        <v/>
      </c>
      <c r="C146" s="304"/>
      <c r="D146" s="304"/>
      <c r="E146" s="304"/>
      <c r="F146" s="304"/>
      <c r="G146" s="335"/>
      <c r="H146" s="333"/>
      <c r="I146" s="334"/>
      <c r="J146" s="334"/>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8"/>
      <c r="R146" s="368"/>
      <c r="S146" s="330"/>
      <c r="T146" s="330"/>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Methode_Keuze=""),"",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Methode_Keuze=""),"",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1"/>
      <c r="Z146" s="324"/>
      <c r="AA146" s="32" t="str" cm="1">
        <f t="array" ref="AA146">IFERROR(IF(INDEX(SubsidieTabel!$X$1:$AA$12,MATCH($F146,SubsidieTabel!$X$1:$X$12,0),IFERROR(MATCH(Methode_Keuze,SubsidieTabel!$X$1:$AA$1,0),2))&lt;&gt;1=TRUE,"ja",""),"")</f>
        <v/>
      </c>
    </row>
    <row r="147" spans="1:27" ht="14.5" x14ac:dyDescent="0.35">
      <c r="A147" s="325"/>
      <c r="B147" s="326" t="str">
        <f>IF(A147&lt;&gt;"",_xlfn.MAXIFS($B$1:B146,$A$1:A146,A147)+1,"")</f>
        <v/>
      </c>
      <c r="C147" s="304"/>
      <c r="D147" s="304"/>
      <c r="E147" s="304"/>
      <c r="F147" s="304"/>
      <c r="G147" s="335"/>
      <c r="H147" s="333"/>
      <c r="I147" s="334"/>
      <c r="J147" s="334"/>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8"/>
      <c r="R147" s="368"/>
      <c r="S147" s="330"/>
      <c r="T147" s="330"/>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Methode_Keuze=""),"",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Methode_Keuze=""),"",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1"/>
      <c r="Z147" s="324"/>
      <c r="AA147" s="32" t="str" cm="1">
        <f t="array" ref="AA147">IFERROR(IF(INDEX(SubsidieTabel!$X$1:$AA$12,MATCH($F147,SubsidieTabel!$X$1:$X$12,0),IFERROR(MATCH(Methode_Keuze,SubsidieTabel!$X$1:$AA$1,0),2))&lt;&gt;1=TRUE,"ja",""),"")</f>
        <v/>
      </c>
    </row>
    <row r="148" spans="1:27" ht="14.5" x14ac:dyDescent="0.35">
      <c r="A148" s="325"/>
      <c r="B148" s="326" t="str">
        <f>IF(A148&lt;&gt;"",_xlfn.MAXIFS($B$1:B147,$A$1:A147,A148)+1,"")</f>
        <v/>
      </c>
      <c r="C148" s="304"/>
      <c r="D148" s="304"/>
      <c r="E148" s="304"/>
      <c r="F148" s="304"/>
      <c r="G148" s="335"/>
      <c r="H148" s="333"/>
      <c r="I148" s="334"/>
      <c r="J148" s="334"/>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8"/>
      <c r="R148" s="368"/>
      <c r="S148" s="330"/>
      <c r="T148" s="330"/>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Methode_Keuze=""),"",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Methode_Keuze=""),"",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1"/>
      <c r="Z148" s="324"/>
      <c r="AA148" s="32" t="str" cm="1">
        <f t="array" ref="AA148">IFERROR(IF(INDEX(SubsidieTabel!$X$1:$AA$12,MATCH($F148,SubsidieTabel!$X$1:$X$12,0),IFERROR(MATCH(Methode_Keuze,SubsidieTabel!$X$1:$AA$1,0),2))&lt;&gt;1=TRUE,"ja",""),"")</f>
        <v/>
      </c>
    </row>
    <row r="149" spans="1:27" ht="14.5" x14ac:dyDescent="0.35">
      <c r="A149" s="325"/>
      <c r="B149" s="326" t="str">
        <f>IF(A149&lt;&gt;"",_xlfn.MAXIFS($B$1:B148,$A$1:A148,A149)+1,"")</f>
        <v/>
      </c>
      <c r="C149" s="304"/>
      <c r="D149" s="304"/>
      <c r="E149" s="304"/>
      <c r="F149" s="304"/>
      <c r="G149" s="335"/>
      <c r="H149" s="333"/>
      <c r="I149" s="334"/>
      <c r="J149" s="334"/>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8"/>
      <c r="R149" s="368"/>
      <c r="S149" s="330"/>
      <c r="T149" s="330"/>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Methode_Keuze=""),"",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Methode_Keuze=""),"",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1"/>
      <c r="Z149" s="324"/>
      <c r="AA149" s="32" t="str" cm="1">
        <f t="array" ref="AA149">IFERROR(IF(INDEX(SubsidieTabel!$X$1:$AA$12,MATCH($F149,SubsidieTabel!$X$1:$X$12,0),IFERROR(MATCH(Methode_Keuze,SubsidieTabel!$X$1:$AA$1,0),2))&lt;&gt;1=TRUE,"ja",""),"")</f>
        <v/>
      </c>
    </row>
    <row r="150" spans="1:27" ht="14.5" x14ac:dyDescent="0.35">
      <c r="A150" s="325"/>
      <c r="B150" s="326" t="str">
        <f>IF(A150&lt;&gt;"",_xlfn.MAXIFS($B$1:B149,$A$1:A149,A150)+1,"")</f>
        <v/>
      </c>
      <c r="C150" s="304"/>
      <c r="D150" s="304"/>
      <c r="E150" s="304"/>
      <c r="F150" s="304"/>
      <c r="G150" s="335"/>
      <c r="H150" s="333"/>
      <c r="I150" s="334"/>
      <c r="J150" s="334"/>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8"/>
      <c r="R150" s="368"/>
      <c r="S150" s="330"/>
      <c r="T150" s="330"/>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Methode_Keuze=""),"",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Methode_Keuze=""),"",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1"/>
      <c r="Z150" s="324"/>
      <c r="AA150" s="32" t="str" cm="1">
        <f t="array" ref="AA150">IFERROR(IF(INDEX(SubsidieTabel!$X$1:$AA$12,MATCH($F150,SubsidieTabel!$X$1:$X$12,0),IFERROR(MATCH(Methode_Keuze,SubsidieTabel!$X$1:$AA$1,0),2))&lt;&gt;1=TRUE,"ja",""),"")</f>
        <v/>
      </c>
    </row>
    <row r="151" spans="1:27" ht="14.5" x14ac:dyDescent="0.35">
      <c r="A151" s="325"/>
      <c r="B151" s="326" t="str">
        <f>IF(A151&lt;&gt;"",_xlfn.MAXIFS($B$1:B150,$A$1:A150,A151)+1,"")</f>
        <v/>
      </c>
      <c r="C151" s="304"/>
      <c r="D151" s="304"/>
      <c r="E151" s="304"/>
      <c r="F151" s="304"/>
      <c r="G151" s="335"/>
      <c r="H151" s="333"/>
      <c r="I151" s="334"/>
      <c r="J151" s="334"/>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8"/>
      <c r="R151" s="368"/>
      <c r="S151" s="330"/>
      <c r="T151" s="330"/>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Methode_Keuze=""),"",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Methode_Keuze=""),"",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1"/>
      <c r="Z151" s="324"/>
      <c r="AA151" s="32" t="str" cm="1">
        <f t="array" ref="AA151">IFERROR(IF(INDEX(SubsidieTabel!$X$1:$AA$12,MATCH($F151,SubsidieTabel!$X$1:$X$12,0),IFERROR(MATCH(Methode_Keuze,SubsidieTabel!$X$1:$AA$1,0),2))&lt;&gt;1=TRUE,"ja",""),"")</f>
        <v/>
      </c>
    </row>
    <row r="152" spans="1:27" ht="14.5" x14ac:dyDescent="0.35">
      <c r="A152" s="325"/>
      <c r="B152" s="326" t="str">
        <f>IF(A152&lt;&gt;"",_xlfn.MAXIFS($B$1:B151,$A$1:A151,A152)+1,"")</f>
        <v/>
      </c>
      <c r="C152" s="304"/>
      <c r="D152" s="304"/>
      <c r="E152" s="304"/>
      <c r="F152" s="304"/>
      <c r="G152" s="335"/>
      <c r="H152" s="333"/>
      <c r="I152" s="334"/>
      <c r="J152" s="334"/>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8"/>
      <c r="R152" s="368"/>
      <c r="S152" s="330"/>
      <c r="T152" s="330"/>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Methode_Keuze=""),"",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Methode_Keuze=""),"",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1"/>
      <c r="Z152" s="324"/>
      <c r="AA152" s="32" t="str" cm="1">
        <f t="array" ref="AA152">IFERROR(IF(INDEX(SubsidieTabel!$X$1:$AA$12,MATCH($F152,SubsidieTabel!$X$1:$X$12,0),IFERROR(MATCH(Methode_Keuze,SubsidieTabel!$X$1:$AA$1,0),2))&lt;&gt;1=TRUE,"ja",""),"")</f>
        <v/>
      </c>
    </row>
    <row r="153" spans="1:27" ht="14.5" x14ac:dyDescent="0.35">
      <c r="A153" s="325"/>
      <c r="B153" s="326" t="str">
        <f>IF(A153&lt;&gt;"",_xlfn.MAXIFS($B$1:B152,$A$1:A152,A153)+1,"")</f>
        <v/>
      </c>
      <c r="C153" s="304"/>
      <c r="D153" s="304"/>
      <c r="E153" s="304"/>
      <c r="F153" s="304"/>
      <c r="G153" s="335"/>
      <c r="H153" s="333"/>
      <c r="I153" s="334"/>
      <c r="J153" s="334"/>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8"/>
      <c r="R153" s="368"/>
      <c r="S153" s="330"/>
      <c r="T153" s="330"/>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Methode_Keuze=""),"",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Methode_Keuze=""),"",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1"/>
      <c r="Z153" s="324"/>
      <c r="AA153" s="32" t="str" cm="1">
        <f t="array" ref="AA153">IFERROR(IF(INDEX(SubsidieTabel!$X$1:$AA$12,MATCH($F153,SubsidieTabel!$X$1:$X$12,0),IFERROR(MATCH(Methode_Keuze,SubsidieTabel!$X$1:$AA$1,0),2))&lt;&gt;1=TRUE,"ja",""),"")</f>
        <v/>
      </c>
    </row>
    <row r="154" spans="1:27" ht="14.5" x14ac:dyDescent="0.35">
      <c r="A154" s="325"/>
      <c r="B154" s="326" t="str">
        <f>IF(A154&lt;&gt;"",_xlfn.MAXIFS($B$1:B153,$A$1:A153,A154)+1,"")</f>
        <v/>
      </c>
      <c r="C154" s="304"/>
      <c r="D154" s="304"/>
      <c r="E154" s="304"/>
      <c r="F154" s="304"/>
      <c r="G154" s="335"/>
      <c r="H154" s="333"/>
      <c r="I154" s="334"/>
      <c r="J154" s="334"/>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8"/>
      <c r="R154" s="368"/>
      <c r="S154" s="330"/>
      <c r="T154" s="330"/>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Methode_Keuze=""),"",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Methode_Keuze=""),"",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1"/>
      <c r="Z154" s="324"/>
      <c r="AA154" s="32" t="str" cm="1">
        <f t="array" ref="AA154">IFERROR(IF(INDEX(SubsidieTabel!$X$1:$AA$12,MATCH($F154,SubsidieTabel!$X$1:$X$12,0),IFERROR(MATCH(Methode_Keuze,SubsidieTabel!$X$1:$AA$1,0),2))&lt;&gt;1=TRUE,"ja",""),"")</f>
        <v/>
      </c>
    </row>
    <row r="155" spans="1:27" ht="14.5" x14ac:dyDescent="0.35">
      <c r="A155" s="325"/>
      <c r="B155" s="326" t="str">
        <f>IF(A155&lt;&gt;"",_xlfn.MAXIFS($B$1:B154,$A$1:A154,A155)+1,"")</f>
        <v/>
      </c>
      <c r="C155" s="304"/>
      <c r="D155" s="304"/>
      <c r="E155" s="304"/>
      <c r="F155" s="304"/>
      <c r="G155" s="335"/>
      <c r="H155" s="333"/>
      <c r="I155" s="334"/>
      <c r="J155" s="334"/>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8"/>
      <c r="R155" s="368"/>
      <c r="S155" s="330"/>
      <c r="T155" s="330"/>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Methode_Keuze=""),"",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Methode_Keuze=""),"",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1"/>
      <c r="Z155" s="324"/>
      <c r="AA155" s="32" t="str" cm="1">
        <f t="array" ref="AA155">IFERROR(IF(INDEX(SubsidieTabel!$X$1:$AA$12,MATCH($F155,SubsidieTabel!$X$1:$X$12,0),IFERROR(MATCH(Methode_Keuze,SubsidieTabel!$X$1:$AA$1,0),2))&lt;&gt;1=TRUE,"ja",""),"")</f>
        <v/>
      </c>
    </row>
    <row r="156" spans="1:27" ht="14.5" x14ac:dyDescent="0.35">
      <c r="A156" s="325"/>
      <c r="B156" s="326" t="str">
        <f>IF(A156&lt;&gt;"",_xlfn.MAXIFS($B$1:B155,$A$1:A155,A156)+1,"")</f>
        <v/>
      </c>
      <c r="C156" s="304"/>
      <c r="D156" s="304"/>
      <c r="E156" s="304"/>
      <c r="F156" s="304"/>
      <c r="G156" s="335"/>
      <c r="H156" s="333"/>
      <c r="I156" s="334"/>
      <c r="J156" s="334"/>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8"/>
      <c r="R156" s="368"/>
      <c r="S156" s="330"/>
      <c r="T156" s="330"/>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Methode_Keuze=""),"",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Methode_Keuze=""),"",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1"/>
      <c r="Z156" s="324"/>
      <c r="AA156" s="32" t="str" cm="1">
        <f t="array" ref="AA156">IFERROR(IF(INDEX(SubsidieTabel!$X$1:$AA$12,MATCH($F156,SubsidieTabel!$X$1:$X$12,0),IFERROR(MATCH(Methode_Keuze,SubsidieTabel!$X$1:$AA$1,0),2))&lt;&gt;1=TRUE,"ja",""),"")</f>
        <v/>
      </c>
    </row>
    <row r="157" spans="1:27" ht="14.5" x14ac:dyDescent="0.35">
      <c r="A157" s="325"/>
      <c r="B157" s="326" t="str">
        <f>IF(A157&lt;&gt;"",_xlfn.MAXIFS($B$1:B156,$A$1:A156,A157)+1,"")</f>
        <v/>
      </c>
      <c r="C157" s="304"/>
      <c r="D157" s="304"/>
      <c r="E157" s="304"/>
      <c r="F157" s="304"/>
      <c r="G157" s="335"/>
      <c r="H157" s="333"/>
      <c r="I157" s="334"/>
      <c r="J157" s="334"/>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8"/>
      <c r="R157" s="368"/>
      <c r="S157" s="330"/>
      <c r="T157" s="330"/>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Methode_Keuze=""),"",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Methode_Keuze=""),"",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1"/>
      <c r="Z157" s="324"/>
      <c r="AA157" s="32" t="str" cm="1">
        <f t="array" ref="AA157">IFERROR(IF(INDEX(SubsidieTabel!$X$1:$AA$12,MATCH($F157,SubsidieTabel!$X$1:$X$12,0),IFERROR(MATCH(Methode_Keuze,SubsidieTabel!$X$1:$AA$1,0),2))&lt;&gt;1=TRUE,"ja",""),"")</f>
        <v/>
      </c>
    </row>
    <row r="158" spans="1:27" ht="14.5" x14ac:dyDescent="0.35">
      <c r="A158" s="325"/>
      <c r="B158" s="326" t="str">
        <f>IF(A158&lt;&gt;"",_xlfn.MAXIFS($B$1:B157,$A$1:A157,A158)+1,"")</f>
        <v/>
      </c>
      <c r="C158" s="304"/>
      <c r="D158" s="304"/>
      <c r="E158" s="304"/>
      <c r="F158" s="304"/>
      <c r="G158" s="335"/>
      <c r="H158" s="333"/>
      <c r="I158" s="334"/>
      <c r="J158" s="334"/>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8"/>
      <c r="R158" s="368"/>
      <c r="S158" s="330"/>
      <c r="T158" s="330"/>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Methode_Keuze=""),"",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Methode_Keuze=""),"",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1"/>
      <c r="Z158" s="324"/>
      <c r="AA158" s="32" t="str" cm="1">
        <f t="array" ref="AA158">IFERROR(IF(INDEX(SubsidieTabel!$X$1:$AA$12,MATCH($F158,SubsidieTabel!$X$1:$X$12,0),IFERROR(MATCH(Methode_Keuze,SubsidieTabel!$X$1:$AA$1,0),2))&lt;&gt;1=TRUE,"ja",""),"")</f>
        <v/>
      </c>
    </row>
    <row r="159" spans="1:27" ht="14.5" x14ac:dyDescent="0.35">
      <c r="A159" s="325"/>
      <c r="B159" s="326" t="str">
        <f>IF(A159&lt;&gt;"",_xlfn.MAXIFS($B$1:B158,$A$1:A158,A159)+1,"")</f>
        <v/>
      </c>
      <c r="C159" s="304"/>
      <c r="D159" s="304"/>
      <c r="E159" s="304"/>
      <c r="F159" s="304"/>
      <c r="G159" s="335"/>
      <c r="H159" s="333"/>
      <c r="I159" s="334"/>
      <c r="J159" s="334"/>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8"/>
      <c r="R159" s="368"/>
      <c r="S159" s="330"/>
      <c r="T159" s="330"/>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Methode_Keuze=""),"",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Methode_Keuze=""),"",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1"/>
      <c r="Z159" s="324"/>
      <c r="AA159" s="32" t="str" cm="1">
        <f t="array" ref="AA159">IFERROR(IF(INDEX(SubsidieTabel!$X$1:$AA$12,MATCH($F159,SubsidieTabel!$X$1:$X$12,0),IFERROR(MATCH(Methode_Keuze,SubsidieTabel!$X$1:$AA$1,0),2))&lt;&gt;1=TRUE,"ja",""),"")</f>
        <v/>
      </c>
    </row>
    <row r="160" spans="1:27" ht="14.5" x14ac:dyDescent="0.35">
      <c r="A160" s="325"/>
      <c r="B160" s="326" t="str">
        <f>IF(A160&lt;&gt;"",_xlfn.MAXIFS($B$1:B159,$A$1:A159,A160)+1,"")</f>
        <v/>
      </c>
      <c r="C160" s="304"/>
      <c r="D160" s="304"/>
      <c r="E160" s="304"/>
      <c r="F160" s="304"/>
      <c r="G160" s="335"/>
      <c r="H160" s="333"/>
      <c r="I160" s="334"/>
      <c r="J160" s="334"/>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8"/>
      <c r="R160" s="368"/>
      <c r="S160" s="330"/>
      <c r="T160" s="330"/>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Methode_Keuze=""),"",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Methode_Keuze=""),"",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1"/>
      <c r="Z160" s="324"/>
      <c r="AA160" s="32" t="str" cm="1">
        <f t="array" ref="AA160">IFERROR(IF(INDEX(SubsidieTabel!$X$1:$AA$12,MATCH($F160,SubsidieTabel!$X$1:$X$12,0),IFERROR(MATCH(Methode_Keuze,SubsidieTabel!$X$1:$AA$1,0),2))&lt;&gt;1=TRUE,"ja",""),"")</f>
        <v/>
      </c>
    </row>
    <row r="161" spans="1:27" ht="14.5" x14ac:dyDescent="0.35">
      <c r="A161" s="325"/>
      <c r="B161" s="326" t="str">
        <f>IF(A161&lt;&gt;"",_xlfn.MAXIFS($B$1:B160,$A$1:A160,A161)+1,"")</f>
        <v/>
      </c>
      <c r="C161" s="304"/>
      <c r="D161" s="304"/>
      <c r="E161" s="304"/>
      <c r="F161" s="304"/>
      <c r="G161" s="335"/>
      <c r="H161" s="333"/>
      <c r="I161" s="334"/>
      <c r="J161" s="334"/>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8"/>
      <c r="R161" s="368"/>
      <c r="S161" s="330"/>
      <c r="T161" s="330"/>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Methode_Keuze=""),"",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Methode_Keuze=""),"",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1"/>
      <c r="Z161" s="324"/>
      <c r="AA161" s="32" t="str" cm="1">
        <f t="array" ref="AA161">IFERROR(IF(INDEX(SubsidieTabel!$X$1:$AA$12,MATCH($F161,SubsidieTabel!$X$1:$X$12,0),IFERROR(MATCH(Methode_Keuze,SubsidieTabel!$X$1:$AA$1,0),2))&lt;&gt;1=TRUE,"ja",""),"")</f>
        <v/>
      </c>
    </row>
    <row r="162" spans="1:27" ht="14.5" x14ac:dyDescent="0.35">
      <c r="A162" s="325"/>
      <c r="B162" s="326" t="str">
        <f>IF(A162&lt;&gt;"",_xlfn.MAXIFS($B$1:B161,$A$1:A161,A162)+1,"")</f>
        <v/>
      </c>
      <c r="C162" s="304"/>
      <c r="D162" s="304"/>
      <c r="E162" s="304"/>
      <c r="F162" s="304"/>
      <c r="G162" s="335"/>
      <c r="H162" s="333"/>
      <c r="I162" s="334"/>
      <c r="J162" s="334"/>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8"/>
      <c r="R162" s="368"/>
      <c r="S162" s="330"/>
      <c r="T162" s="330"/>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Methode_Keuze=""),"",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Methode_Keuze=""),"",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1"/>
      <c r="Z162" s="324"/>
      <c r="AA162" s="32" t="str" cm="1">
        <f t="array" ref="AA162">IFERROR(IF(INDEX(SubsidieTabel!$X$1:$AA$12,MATCH($F162,SubsidieTabel!$X$1:$X$12,0),IFERROR(MATCH(Methode_Keuze,SubsidieTabel!$X$1:$AA$1,0),2))&lt;&gt;1=TRUE,"ja",""),"")</f>
        <v/>
      </c>
    </row>
    <row r="163" spans="1:27" ht="14.5" x14ac:dyDescent="0.35">
      <c r="A163" s="325"/>
      <c r="B163" s="326" t="str">
        <f>IF(A163&lt;&gt;"",_xlfn.MAXIFS($B$1:B162,$A$1:A162,A163)+1,"")</f>
        <v/>
      </c>
      <c r="C163" s="304"/>
      <c r="D163" s="304"/>
      <c r="E163" s="304"/>
      <c r="F163" s="304"/>
      <c r="G163" s="335"/>
      <c r="H163" s="333"/>
      <c r="I163" s="334"/>
      <c r="J163" s="334"/>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8"/>
      <c r="R163" s="368"/>
      <c r="S163" s="330"/>
      <c r="T163" s="330"/>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Methode_Keuze=""),"",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Methode_Keuze=""),"",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1"/>
      <c r="Z163" s="324"/>
      <c r="AA163" s="32" t="str" cm="1">
        <f t="array" ref="AA163">IFERROR(IF(INDEX(SubsidieTabel!$X$1:$AA$12,MATCH($F163,SubsidieTabel!$X$1:$X$12,0),IFERROR(MATCH(Methode_Keuze,SubsidieTabel!$X$1:$AA$1,0),2))&lt;&gt;1=TRUE,"ja",""),"")</f>
        <v/>
      </c>
    </row>
    <row r="164" spans="1:27" ht="14.5" x14ac:dyDescent="0.35">
      <c r="A164" s="325"/>
      <c r="B164" s="326" t="str">
        <f>IF(A164&lt;&gt;"",_xlfn.MAXIFS($B$1:B163,$A$1:A163,A164)+1,"")</f>
        <v/>
      </c>
      <c r="C164" s="304"/>
      <c r="D164" s="304"/>
      <c r="E164" s="304"/>
      <c r="F164" s="304"/>
      <c r="G164" s="335"/>
      <c r="H164" s="333"/>
      <c r="I164" s="334"/>
      <c r="J164" s="334"/>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8"/>
      <c r="R164" s="368"/>
      <c r="S164" s="330"/>
      <c r="T164" s="330"/>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Methode_Keuze=""),"",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Methode_Keuze=""),"",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1"/>
      <c r="Z164" s="324"/>
      <c r="AA164" s="32" t="str" cm="1">
        <f t="array" ref="AA164">IFERROR(IF(INDEX(SubsidieTabel!$X$1:$AA$12,MATCH($F164,SubsidieTabel!$X$1:$X$12,0),IFERROR(MATCH(Methode_Keuze,SubsidieTabel!$X$1:$AA$1,0),2))&lt;&gt;1=TRUE,"ja",""),"")</f>
        <v/>
      </c>
    </row>
    <row r="165" spans="1:27" ht="14.5" x14ac:dyDescent="0.35">
      <c r="A165" s="325"/>
      <c r="B165" s="326" t="str">
        <f>IF(A165&lt;&gt;"",_xlfn.MAXIFS($B$1:B164,$A$1:A164,A165)+1,"")</f>
        <v/>
      </c>
      <c r="C165" s="304"/>
      <c r="D165" s="304"/>
      <c r="E165" s="304"/>
      <c r="F165" s="304"/>
      <c r="G165" s="335"/>
      <c r="H165" s="333"/>
      <c r="I165" s="334"/>
      <c r="J165" s="334"/>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8"/>
      <c r="R165" s="368"/>
      <c r="S165" s="330"/>
      <c r="T165" s="330"/>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Methode_Keuze=""),"",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Methode_Keuze=""),"",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1"/>
      <c r="Z165" s="324"/>
      <c r="AA165" s="32" t="str" cm="1">
        <f t="array" ref="AA165">IFERROR(IF(INDEX(SubsidieTabel!$X$1:$AA$12,MATCH($F165,SubsidieTabel!$X$1:$X$12,0),IFERROR(MATCH(Methode_Keuze,SubsidieTabel!$X$1:$AA$1,0),2))&lt;&gt;1=TRUE,"ja",""),"")</f>
        <v/>
      </c>
    </row>
    <row r="166" spans="1:27" ht="14.5" x14ac:dyDescent="0.35">
      <c r="A166" s="325"/>
      <c r="B166" s="326" t="str">
        <f>IF(A166&lt;&gt;"",_xlfn.MAXIFS($B$1:B165,$A$1:A165,A166)+1,"")</f>
        <v/>
      </c>
      <c r="C166" s="304"/>
      <c r="D166" s="304"/>
      <c r="E166" s="304"/>
      <c r="F166" s="304"/>
      <c r="G166" s="335"/>
      <c r="H166" s="333"/>
      <c r="I166" s="334"/>
      <c r="J166" s="334"/>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8"/>
      <c r="R166" s="368"/>
      <c r="S166" s="330"/>
      <c r="T166" s="330"/>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Methode_Keuze=""),"",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Methode_Keuze=""),"",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1"/>
      <c r="Z166" s="324"/>
      <c r="AA166" s="32" t="str" cm="1">
        <f t="array" ref="AA166">IFERROR(IF(INDEX(SubsidieTabel!$X$1:$AA$12,MATCH($F166,SubsidieTabel!$X$1:$X$12,0),IFERROR(MATCH(Methode_Keuze,SubsidieTabel!$X$1:$AA$1,0),2))&lt;&gt;1=TRUE,"ja",""),"")</f>
        <v/>
      </c>
    </row>
    <row r="167" spans="1:27" ht="14.5" x14ac:dyDescent="0.35">
      <c r="A167" s="325"/>
      <c r="B167" s="326" t="str">
        <f>IF(A167&lt;&gt;"",_xlfn.MAXIFS($B$1:B166,$A$1:A166,A167)+1,"")</f>
        <v/>
      </c>
      <c r="C167" s="304"/>
      <c r="D167" s="304"/>
      <c r="E167" s="304"/>
      <c r="F167" s="304"/>
      <c r="G167" s="335"/>
      <c r="H167" s="333"/>
      <c r="I167" s="334"/>
      <c r="J167" s="334"/>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8"/>
      <c r="R167" s="368"/>
      <c r="S167" s="330"/>
      <c r="T167" s="330"/>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Methode_Keuze=""),"",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Methode_Keuze=""),"",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1"/>
      <c r="Z167" s="324"/>
      <c r="AA167" s="32" t="str" cm="1">
        <f t="array" ref="AA167">IFERROR(IF(INDEX(SubsidieTabel!$X$1:$AA$12,MATCH($F167,SubsidieTabel!$X$1:$X$12,0),IFERROR(MATCH(Methode_Keuze,SubsidieTabel!$X$1:$AA$1,0),2))&lt;&gt;1=TRUE,"ja",""),"")</f>
        <v/>
      </c>
    </row>
    <row r="168" spans="1:27" ht="14.5" x14ac:dyDescent="0.35">
      <c r="A168" s="325"/>
      <c r="B168" s="326" t="str">
        <f>IF(A168&lt;&gt;"",_xlfn.MAXIFS($B$1:B167,$A$1:A167,A168)+1,"")</f>
        <v/>
      </c>
      <c r="C168" s="304"/>
      <c r="D168" s="304"/>
      <c r="E168" s="304"/>
      <c r="F168" s="304"/>
      <c r="G168" s="335"/>
      <c r="H168" s="333"/>
      <c r="I168" s="334"/>
      <c r="J168" s="334"/>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8"/>
      <c r="R168" s="368"/>
      <c r="S168" s="330"/>
      <c r="T168" s="330"/>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Methode_Keuze=""),"",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Methode_Keuze=""),"",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1"/>
      <c r="Z168" s="324"/>
      <c r="AA168" s="32" t="str" cm="1">
        <f t="array" ref="AA168">IFERROR(IF(INDEX(SubsidieTabel!$X$1:$AA$12,MATCH($F168,SubsidieTabel!$X$1:$X$12,0),IFERROR(MATCH(Methode_Keuze,SubsidieTabel!$X$1:$AA$1,0),2))&lt;&gt;1=TRUE,"ja",""),"")</f>
        <v/>
      </c>
    </row>
    <row r="169" spans="1:27" ht="14.5" x14ac:dyDescent="0.35">
      <c r="A169" s="325"/>
      <c r="B169" s="326" t="str">
        <f>IF(A169&lt;&gt;"",_xlfn.MAXIFS($B$1:B168,$A$1:A168,A169)+1,"")</f>
        <v/>
      </c>
      <c r="C169" s="304"/>
      <c r="D169" s="304"/>
      <c r="E169" s="304"/>
      <c r="F169" s="304"/>
      <c r="G169" s="335"/>
      <c r="H169" s="333"/>
      <c r="I169" s="334"/>
      <c r="J169" s="334"/>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8"/>
      <c r="R169" s="368"/>
      <c r="S169" s="330"/>
      <c r="T169" s="330"/>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Methode_Keuze=""),"",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Methode_Keuze=""),"",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1"/>
      <c r="Z169" s="324"/>
      <c r="AA169" s="32" t="str" cm="1">
        <f t="array" ref="AA169">IFERROR(IF(INDEX(SubsidieTabel!$X$1:$AA$12,MATCH($F169,SubsidieTabel!$X$1:$X$12,0),IFERROR(MATCH(Methode_Keuze,SubsidieTabel!$X$1:$AA$1,0),2))&lt;&gt;1=TRUE,"ja",""),"")</f>
        <v/>
      </c>
    </row>
    <row r="170" spans="1:27" ht="14.5" x14ac:dyDescent="0.35">
      <c r="A170" s="325"/>
      <c r="B170" s="326" t="str">
        <f>IF(A170&lt;&gt;"",_xlfn.MAXIFS($B$1:B169,$A$1:A169,A170)+1,"")</f>
        <v/>
      </c>
      <c r="C170" s="304"/>
      <c r="D170" s="304"/>
      <c r="E170" s="304"/>
      <c r="F170" s="304"/>
      <c r="G170" s="335"/>
      <c r="H170" s="333"/>
      <c r="I170" s="334"/>
      <c r="J170" s="334"/>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8"/>
      <c r="R170" s="368"/>
      <c r="S170" s="330"/>
      <c r="T170" s="330"/>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Methode_Keuze=""),"",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Methode_Keuze=""),"",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1"/>
      <c r="Z170" s="324"/>
      <c r="AA170" s="32" t="str" cm="1">
        <f t="array" ref="AA170">IFERROR(IF(INDEX(SubsidieTabel!$X$1:$AA$12,MATCH($F170,SubsidieTabel!$X$1:$X$12,0),IFERROR(MATCH(Methode_Keuze,SubsidieTabel!$X$1:$AA$1,0),2))&lt;&gt;1=TRUE,"ja",""),"")</f>
        <v/>
      </c>
    </row>
    <row r="171" spans="1:27" ht="14.5" x14ac:dyDescent="0.35">
      <c r="A171" s="325"/>
      <c r="B171" s="326" t="str">
        <f>IF(A171&lt;&gt;"",_xlfn.MAXIFS($B$1:B170,$A$1:A170,A171)+1,"")</f>
        <v/>
      </c>
      <c r="C171" s="304"/>
      <c r="D171" s="304"/>
      <c r="E171" s="304"/>
      <c r="F171" s="304"/>
      <c r="G171" s="335"/>
      <c r="H171" s="333"/>
      <c r="I171" s="334"/>
      <c r="J171" s="334"/>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8"/>
      <c r="R171" s="368"/>
      <c r="S171" s="330"/>
      <c r="T171" s="330"/>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Methode_Keuze=""),"",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Methode_Keuze=""),"",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1"/>
      <c r="Z171" s="324"/>
      <c r="AA171" s="32" t="str" cm="1">
        <f t="array" ref="AA171">IFERROR(IF(INDEX(SubsidieTabel!$X$1:$AA$12,MATCH($F171,SubsidieTabel!$X$1:$X$12,0),IFERROR(MATCH(Methode_Keuze,SubsidieTabel!$X$1:$AA$1,0),2))&lt;&gt;1=TRUE,"ja",""),"")</f>
        <v/>
      </c>
    </row>
    <row r="172" spans="1:27" ht="14.5" x14ac:dyDescent="0.35">
      <c r="A172" s="325"/>
      <c r="B172" s="326" t="str">
        <f>IF(A172&lt;&gt;"",_xlfn.MAXIFS($B$1:B171,$A$1:A171,A172)+1,"")</f>
        <v/>
      </c>
      <c r="C172" s="304"/>
      <c r="D172" s="304"/>
      <c r="E172" s="304"/>
      <c r="F172" s="304"/>
      <c r="G172" s="335"/>
      <c r="H172" s="333"/>
      <c r="I172" s="334"/>
      <c r="J172" s="334"/>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8"/>
      <c r="R172" s="368"/>
      <c r="S172" s="330"/>
      <c r="T172" s="330"/>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Methode_Keuze=""),"",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Methode_Keuze=""),"",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1"/>
      <c r="Z172" s="324"/>
      <c r="AA172" s="32" t="str" cm="1">
        <f t="array" ref="AA172">IFERROR(IF(INDEX(SubsidieTabel!$X$1:$AA$12,MATCH($F172,SubsidieTabel!$X$1:$X$12,0),IFERROR(MATCH(Methode_Keuze,SubsidieTabel!$X$1:$AA$1,0),2))&lt;&gt;1=TRUE,"ja",""),"")</f>
        <v/>
      </c>
    </row>
    <row r="173" spans="1:27" ht="14.5" x14ac:dyDescent="0.35">
      <c r="A173" s="325"/>
      <c r="B173" s="326" t="str">
        <f>IF(A173&lt;&gt;"",_xlfn.MAXIFS($B$1:B172,$A$1:A172,A173)+1,"")</f>
        <v/>
      </c>
      <c r="C173" s="304"/>
      <c r="D173" s="304"/>
      <c r="E173" s="304"/>
      <c r="F173" s="304"/>
      <c r="G173" s="335"/>
      <c r="H173" s="333"/>
      <c r="I173" s="334"/>
      <c r="J173" s="334"/>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8"/>
      <c r="R173" s="368"/>
      <c r="S173" s="330"/>
      <c r="T173" s="330"/>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Methode_Keuze=""),"",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Methode_Keuze=""),"",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1"/>
      <c r="Z173" s="324"/>
      <c r="AA173" s="32" t="str" cm="1">
        <f t="array" ref="AA173">IFERROR(IF(INDEX(SubsidieTabel!$X$1:$AA$12,MATCH($F173,SubsidieTabel!$X$1:$X$12,0),IFERROR(MATCH(Methode_Keuze,SubsidieTabel!$X$1:$AA$1,0),2))&lt;&gt;1=TRUE,"ja",""),"")</f>
        <v/>
      </c>
    </row>
    <row r="174" spans="1:27" ht="14.5" x14ac:dyDescent="0.35">
      <c r="A174" s="325"/>
      <c r="B174" s="326" t="str">
        <f>IF(A174&lt;&gt;"",_xlfn.MAXIFS($B$1:B173,$A$1:A173,A174)+1,"")</f>
        <v/>
      </c>
      <c r="C174" s="304"/>
      <c r="D174" s="304"/>
      <c r="E174" s="304"/>
      <c r="F174" s="304"/>
      <c r="G174" s="335"/>
      <c r="H174" s="333"/>
      <c r="I174" s="334"/>
      <c r="J174" s="334"/>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8"/>
      <c r="R174" s="368"/>
      <c r="S174" s="330"/>
      <c r="T174" s="330"/>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Methode_Keuze=""),"",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Methode_Keuze=""),"",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1"/>
      <c r="Z174" s="324"/>
      <c r="AA174" s="32" t="str" cm="1">
        <f t="array" ref="AA174">IFERROR(IF(INDEX(SubsidieTabel!$X$1:$AA$12,MATCH($F174,SubsidieTabel!$X$1:$X$12,0),IFERROR(MATCH(Methode_Keuze,SubsidieTabel!$X$1:$AA$1,0),2))&lt;&gt;1=TRUE,"ja",""),"")</f>
        <v/>
      </c>
    </row>
    <row r="175" spans="1:27" ht="14.5" x14ac:dyDescent="0.35">
      <c r="A175" s="325"/>
      <c r="B175" s="326" t="str">
        <f>IF(A175&lt;&gt;"",_xlfn.MAXIFS($B$1:B174,$A$1:A174,A175)+1,"")</f>
        <v/>
      </c>
      <c r="C175" s="304"/>
      <c r="D175" s="304"/>
      <c r="E175" s="304"/>
      <c r="F175" s="304"/>
      <c r="G175" s="335"/>
      <c r="H175" s="333"/>
      <c r="I175" s="334"/>
      <c r="J175" s="334"/>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8"/>
      <c r="R175" s="368"/>
      <c r="S175" s="330"/>
      <c r="T175" s="330"/>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Methode_Keuze=""),"",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Methode_Keuze=""),"",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1"/>
      <c r="Z175" s="324"/>
      <c r="AA175" s="32" t="str" cm="1">
        <f t="array" ref="AA175">IFERROR(IF(INDEX(SubsidieTabel!$X$1:$AA$12,MATCH($F175,SubsidieTabel!$X$1:$X$12,0),IFERROR(MATCH(Methode_Keuze,SubsidieTabel!$X$1:$AA$1,0),2))&lt;&gt;1=TRUE,"ja",""),"")</f>
        <v/>
      </c>
    </row>
    <row r="176" spans="1:27" ht="14.5" x14ac:dyDescent="0.35">
      <c r="A176" s="325"/>
      <c r="B176" s="326" t="str">
        <f>IF(A176&lt;&gt;"",_xlfn.MAXIFS($B$1:B175,$A$1:A175,A176)+1,"")</f>
        <v/>
      </c>
      <c r="C176" s="304"/>
      <c r="D176" s="304"/>
      <c r="E176" s="304"/>
      <c r="F176" s="304"/>
      <c r="G176" s="335"/>
      <c r="H176" s="333"/>
      <c r="I176" s="334"/>
      <c r="J176" s="334"/>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8"/>
      <c r="R176" s="368"/>
      <c r="S176" s="330"/>
      <c r="T176" s="330"/>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Methode_Keuze=""),"",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Methode_Keuze=""),"",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1"/>
      <c r="Z176" s="324"/>
      <c r="AA176" s="32" t="str" cm="1">
        <f t="array" ref="AA176">IFERROR(IF(INDEX(SubsidieTabel!$X$1:$AA$12,MATCH($F176,SubsidieTabel!$X$1:$X$12,0),IFERROR(MATCH(Methode_Keuze,SubsidieTabel!$X$1:$AA$1,0),2))&lt;&gt;1=TRUE,"ja",""),"")</f>
        <v/>
      </c>
    </row>
    <row r="177" spans="1:27" ht="14.5" x14ac:dyDescent="0.35">
      <c r="A177" s="325"/>
      <c r="B177" s="326" t="str">
        <f>IF(A177&lt;&gt;"",_xlfn.MAXIFS($B$1:B176,$A$1:A176,A177)+1,"")</f>
        <v/>
      </c>
      <c r="C177" s="304"/>
      <c r="D177" s="304"/>
      <c r="E177" s="304"/>
      <c r="F177" s="304"/>
      <c r="G177" s="335"/>
      <c r="H177" s="333"/>
      <c r="I177" s="334"/>
      <c r="J177" s="334"/>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8"/>
      <c r="R177" s="368"/>
      <c r="S177" s="330"/>
      <c r="T177" s="330"/>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Methode_Keuze=""),"",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Methode_Keuze=""),"",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1"/>
      <c r="Z177" s="324"/>
      <c r="AA177" s="32" t="str" cm="1">
        <f t="array" ref="AA177">IFERROR(IF(INDEX(SubsidieTabel!$X$1:$AA$12,MATCH($F177,SubsidieTabel!$X$1:$X$12,0),IFERROR(MATCH(Methode_Keuze,SubsidieTabel!$X$1:$AA$1,0),2))&lt;&gt;1=TRUE,"ja",""),"")</f>
        <v/>
      </c>
    </row>
    <row r="178" spans="1:27" ht="14.5" x14ac:dyDescent="0.35">
      <c r="A178" s="325"/>
      <c r="B178" s="326" t="str">
        <f>IF(A178&lt;&gt;"",_xlfn.MAXIFS($B$1:B177,$A$1:A177,A178)+1,"")</f>
        <v/>
      </c>
      <c r="C178" s="304"/>
      <c r="D178" s="304"/>
      <c r="E178" s="304"/>
      <c r="F178" s="304"/>
      <c r="G178" s="335"/>
      <c r="H178" s="333"/>
      <c r="I178" s="334"/>
      <c r="J178" s="334"/>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8"/>
      <c r="R178" s="368"/>
      <c r="S178" s="330"/>
      <c r="T178" s="330"/>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Methode_Keuze=""),"",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Methode_Keuze=""),"",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1"/>
      <c r="Z178" s="324"/>
      <c r="AA178" s="32" t="str" cm="1">
        <f t="array" ref="AA178">IFERROR(IF(INDEX(SubsidieTabel!$X$1:$AA$12,MATCH($F178,SubsidieTabel!$X$1:$X$12,0),IFERROR(MATCH(Methode_Keuze,SubsidieTabel!$X$1:$AA$1,0),2))&lt;&gt;1=TRUE,"ja",""),"")</f>
        <v/>
      </c>
    </row>
    <row r="179" spans="1:27" ht="14.5" x14ac:dyDescent="0.35">
      <c r="A179" s="325"/>
      <c r="B179" s="326" t="str">
        <f>IF(A179&lt;&gt;"",_xlfn.MAXIFS($B$1:B178,$A$1:A178,A179)+1,"")</f>
        <v/>
      </c>
      <c r="C179" s="304"/>
      <c r="D179" s="304"/>
      <c r="E179" s="304"/>
      <c r="F179" s="304"/>
      <c r="G179" s="335"/>
      <c r="H179" s="333"/>
      <c r="I179" s="334"/>
      <c r="J179" s="334"/>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8"/>
      <c r="R179" s="368"/>
      <c r="S179" s="330"/>
      <c r="T179" s="330"/>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Methode_Keuze=""),"",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Methode_Keuze=""),"",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1"/>
      <c r="Z179" s="324"/>
      <c r="AA179" s="32" t="str" cm="1">
        <f t="array" ref="AA179">IFERROR(IF(INDEX(SubsidieTabel!$X$1:$AA$12,MATCH($F179,SubsidieTabel!$X$1:$X$12,0),IFERROR(MATCH(Methode_Keuze,SubsidieTabel!$X$1:$AA$1,0),2))&lt;&gt;1=TRUE,"ja",""),"")</f>
        <v/>
      </c>
    </row>
    <row r="180" spans="1:27" ht="14.5" x14ac:dyDescent="0.35">
      <c r="A180" s="325"/>
      <c r="B180" s="326" t="str">
        <f>IF(A180&lt;&gt;"",_xlfn.MAXIFS($B$1:B179,$A$1:A179,A180)+1,"")</f>
        <v/>
      </c>
      <c r="C180" s="304"/>
      <c r="D180" s="304"/>
      <c r="E180" s="304"/>
      <c r="F180" s="304"/>
      <c r="G180" s="335"/>
      <c r="H180" s="333"/>
      <c r="I180" s="334"/>
      <c r="J180" s="334"/>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8"/>
      <c r="R180" s="368"/>
      <c r="S180" s="330"/>
      <c r="T180" s="330"/>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Methode_Keuze=""),"",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Methode_Keuze=""),"",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1"/>
      <c r="Z180" s="324"/>
      <c r="AA180" s="32" t="str" cm="1">
        <f t="array" ref="AA180">IFERROR(IF(INDEX(SubsidieTabel!$X$1:$AA$12,MATCH($F180,SubsidieTabel!$X$1:$X$12,0),IFERROR(MATCH(Methode_Keuze,SubsidieTabel!$X$1:$AA$1,0),2))&lt;&gt;1=TRUE,"ja",""),"")</f>
        <v/>
      </c>
    </row>
    <row r="181" spans="1:27" ht="14.5" x14ac:dyDescent="0.35">
      <c r="A181" s="325"/>
      <c r="B181" s="326" t="str">
        <f>IF(A181&lt;&gt;"",_xlfn.MAXIFS($B$1:B180,$A$1:A180,A181)+1,"")</f>
        <v/>
      </c>
      <c r="C181" s="304"/>
      <c r="D181" s="304"/>
      <c r="E181" s="304"/>
      <c r="F181" s="304"/>
      <c r="G181" s="335"/>
      <c r="H181" s="333"/>
      <c r="I181" s="334"/>
      <c r="J181" s="334"/>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8"/>
      <c r="R181" s="368"/>
      <c r="S181" s="330"/>
      <c r="T181" s="330"/>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Methode_Keuze=""),"",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Methode_Keuze=""),"",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1"/>
      <c r="Z181" s="324"/>
      <c r="AA181" s="32" t="str" cm="1">
        <f t="array" ref="AA181">IFERROR(IF(INDEX(SubsidieTabel!$X$1:$AA$12,MATCH($F181,SubsidieTabel!$X$1:$X$12,0),IFERROR(MATCH(Methode_Keuze,SubsidieTabel!$X$1:$AA$1,0),2))&lt;&gt;1=TRUE,"ja",""),"")</f>
        <v/>
      </c>
    </row>
    <row r="182" spans="1:27" ht="14.5" x14ac:dyDescent="0.35">
      <c r="A182" s="325"/>
      <c r="B182" s="326" t="str">
        <f>IF(A182&lt;&gt;"",_xlfn.MAXIFS($B$1:B181,$A$1:A181,A182)+1,"")</f>
        <v/>
      </c>
      <c r="C182" s="304"/>
      <c r="D182" s="304"/>
      <c r="E182" s="304"/>
      <c r="F182" s="304"/>
      <c r="G182" s="335"/>
      <c r="H182" s="333"/>
      <c r="I182" s="334"/>
      <c r="J182" s="334"/>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8"/>
      <c r="R182" s="368"/>
      <c r="S182" s="330"/>
      <c r="T182" s="330"/>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Methode_Keuze=""),"",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Methode_Keuze=""),"",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1"/>
      <c r="Z182" s="324"/>
      <c r="AA182" s="32" t="str" cm="1">
        <f t="array" ref="AA182">IFERROR(IF(INDEX(SubsidieTabel!$X$1:$AA$12,MATCH($F182,SubsidieTabel!$X$1:$X$12,0),IFERROR(MATCH(Methode_Keuze,SubsidieTabel!$X$1:$AA$1,0),2))&lt;&gt;1=TRUE,"ja",""),"")</f>
        <v/>
      </c>
    </row>
    <row r="183" spans="1:27" ht="14.5" x14ac:dyDescent="0.35">
      <c r="A183" s="325"/>
      <c r="B183" s="326" t="str">
        <f>IF(A183&lt;&gt;"",_xlfn.MAXIFS($B$1:B182,$A$1:A182,A183)+1,"")</f>
        <v/>
      </c>
      <c r="C183" s="304"/>
      <c r="D183" s="304"/>
      <c r="E183" s="304"/>
      <c r="F183" s="304"/>
      <c r="G183" s="335"/>
      <c r="H183" s="333"/>
      <c r="I183" s="334"/>
      <c r="J183" s="334"/>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8"/>
      <c r="R183" s="368"/>
      <c r="S183" s="330"/>
      <c r="T183" s="330"/>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Methode_Keuze=""),"",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Methode_Keuze=""),"",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1"/>
      <c r="Z183" s="324"/>
      <c r="AA183" s="32" t="str" cm="1">
        <f t="array" ref="AA183">IFERROR(IF(INDEX(SubsidieTabel!$X$1:$AA$12,MATCH($F183,SubsidieTabel!$X$1:$X$12,0),IFERROR(MATCH(Methode_Keuze,SubsidieTabel!$X$1:$AA$1,0),2))&lt;&gt;1=TRUE,"ja",""),"")</f>
        <v/>
      </c>
    </row>
    <row r="184" spans="1:27" ht="14.5" x14ac:dyDescent="0.35">
      <c r="A184" s="325"/>
      <c r="B184" s="326" t="str">
        <f>IF(A184&lt;&gt;"",_xlfn.MAXIFS($B$1:B183,$A$1:A183,A184)+1,"")</f>
        <v/>
      </c>
      <c r="C184" s="304"/>
      <c r="D184" s="304"/>
      <c r="E184" s="304"/>
      <c r="F184" s="304"/>
      <c r="G184" s="335"/>
      <c r="H184" s="333"/>
      <c r="I184" s="334"/>
      <c r="J184" s="334"/>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8"/>
      <c r="R184" s="368"/>
      <c r="S184" s="330"/>
      <c r="T184" s="330"/>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Methode_Keuze=""),"",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Methode_Keuze=""),"",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1"/>
      <c r="Z184" s="324"/>
      <c r="AA184" s="32" t="str" cm="1">
        <f t="array" ref="AA184">IFERROR(IF(INDEX(SubsidieTabel!$X$1:$AA$12,MATCH($F184,SubsidieTabel!$X$1:$X$12,0),IFERROR(MATCH(Methode_Keuze,SubsidieTabel!$X$1:$AA$1,0),2))&lt;&gt;1=TRUE,"ja",""),"")</f>
        <v/>
      </c>
    </row>
    <row r="185" spans="1:27" ht="14.5" x14ac:dyDescent="0.35">
      <c r="A185" s="325"/>
      <c r="B185" s="326" t="str">
        <f>IF(A185&lt;&gt;"",_xlfn.MAXIFS($B$1:B184,$A$1:A184,A185)+1,"")</f>
        <v/>
      </c>
      <c r="C185" s="304"/>
      <c r="D185" s="304"/>
      <c r="E185" s="304"/>
      <c r="F185" s="304"/>
      <c r="G185" s="335"/>
      <c r="H185" s="333"/>
      <c r="I185" s="334"/>
      <c r="J185" s="334"/>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8"/>
      <c r="R185" s="368"/>
      <c r="S185" s="330"/>
      <c r="T185" s="330"/>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Methode_Keuze=""),"",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Methode_Keuze=""),"",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1"/>
      <c r="Z185" s="324"/>
      <c r="AA185" s="32" t="str" cm="1">
        <f t="array" ref="AA185">IFERROR(IF(INDEX(SubsidieTabel!$X$1:$AA$12,MATCH($F185,SubsidieTabel!$X$1:$X$12,0),IFERROR(MATCH(Methode_Keuze,SubsidieTabel!$X$1:$AA$1,0),2))&lt;&gt;1=TRUE,"ja",""),"")</f>
        <v/>
      </c>
    </row>
    <row r="186" spans="1:27" ht="14.5" x14ac:dyDescent="0.35">
      <c r="A186" s="325"/>
      <c r="B186" s="326" t="str">
        <f>IF(A186&lt;&gt;"",_xlfn.MAXIFS($B$1:B185,$A$1:A185,A186)+1,"")</f>
        <v/>
      </c>
      <c r="C186" s="304"/>
      <c r="D186" s="304"/>
      <c r="E186" s="304"/>
      <c r="F186" s="304"/>
      <c r="G186" s="335"/>
      <c r="H186" s="333"/>
      <c r="I186" s="334"/>
      <c r="J186" s="334"/>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8"/>
      <c r="R186" s="368"/>
      <c r="S186" s="330"/>
      <c r="T186" s="330"/>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Methode_Keuze=""),"",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Methode_Keuze=""),"",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1"/>
      <c r="Z186" s="324"/>
      <c r="AA186" s="32" t="str" cm="1">
        <f t="array" ref="AA186">IFERROR(IF(INDEX(SubsidieTabel!$X$1:$AA$12,MATCH($F186,SubsidieTabel!$X$1:$X$12,0),IFERROR(MATCH(Methode_Keuze,SubsidieTabel!$X$1:$AA$1,0),2))&lt;&gt;1=TRUE,"ja",""),"")</f>
        <v/>
      </c>
    </row>
    <row r="187" spans="1:27" ht="14.5" x14ac:dyDescent="0.35">
      <c r="A187" s="325"/>
      <c r="B187" s="326" t="str">
        <f>IF(A187&lt;&gt;"",_xlfn.MAXIFS($B$1:B186,$A$1:A186,A187)+1,"")</f>
        <v/>
      </c>
      <c r="C187" s="304"/>
      <c r="D187" s="304"/>
      <c r="E187" s="304"/>
      <c r="F187" s="304"/>
      <c r="G187" s="335"/>
      <c r="H187" s="333"/>
      <c r="I187" s="334"/>
      <c r="J187" s="334"/>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8"/>
      <c r="R187" s="368"/>
      <c r="S187" s="330"/>
      <c r="T187" s="330"/>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Methode_Keuze=""),"",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Methode_Keuze=""),"",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1"/>
      <c r="Z187" s="324"/>
      <c r="AA187" s="32" t="str" cm="1">
        <f t="array" ref="AA187">IFERROR(IF(INDEX(SubsidieTabel!$X$1:$AA$12,MATCH($F187,SubsidieTabel!$X$1:$X$12,0),IFERROR(MATCH(Methode_Keuze,SubsidieTabel!$X$1:$AA$1,0),2))&lt;&gt;1=TRUE,"ja",""),"")</f>
        <v/>
      </c>
    </row>
    <row r="188" spans="1:27" ht="14.5" x14ac:dyDescent="0.35">
      <c r="A188" s="325"/>
      <c r="B188" s="326" t="str">
        <f>IF(A188&lt;&gt;"",_xlfn.MAXIFS($B$1:B187,$A$1:A187,A188)+1,"")</f>
        <v/>
      </c>
      <c r="C188" s="304"/>
      <c r="D188" s="304"/>
      <c r="E188" s="304"/>
      <c r="F188" s="304"/>
      <c r="G188" s="335"/>
      <c r="H188" s="333"/>
      <c r="I188" s="334"/>
      <c r="J188" s="334"/>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8"/>
      <c r="R188" s="368"/>
      <c r="S188" s="330"/>
      <c r="T188" s="330"/>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Methode_Keuze=""),"",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Methode_Keuze=""),"",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1"/>
      <c r="Z188" s="324"/>
      <c r="AA188" s="32" t="str" cm="1">
        <f t="array" ref="AA188">IFERROR(IF(INDEX(SubsidieTabel!$X$1:$AA$12,MATCH($F188,SubsidieTabel!$X$1:$X$12,0),IFERROR(MATCH(Methode_Keuze,SubsidieTabel!$X$1:$AA$1,0),2))&lt;&gt;1=TRUE,"ja",""),"")</f>
        <v/>
      </c>
    </row>
    <row r="189" spans="1:27" ht="14.5" x14ac:dyDescent="0.35">
      <c r="A189" s="325"/>
      <c r="B189" s="326" t="str">
        <f>IF(A189&lt;&gt;"",_xlfn.MAXIFS($B$1:B188,$A$1:A188,A189)+1,"")</f>
        <v/>
      </c>
      <c r="C189" s="304"/>
      <c r="D189" s="304"/>
      <c r="E189" s="304"/>
      <c r="F189" s="304"/>
      <c r="G189" s="335"/>
      <c r="H189" s="333"/>
      <c r="I189" s="334"/>
      <c r="J189" s="334"/>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8"/>
      <c r="R189" s="368"/>
      <c r="S189" s="330"/>
      <c r="T189" s="330"/>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Methode_Keuze=""),"",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Methode_Keuze=""),"",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1"/>
      <c r="Z189" s="324"/>
      <c r="AA189" s="32" t="str" cm="1">
        <f t="array" ref="AA189">IFERROR(IF(INDEX(SubsidieTabel!$X$1:$AA$12,MATCH($F189,SubsidieTabel!$X$1:$X$12,0),IFERROR(MATCH(Methode_Keuze,SubsidieTabel!$X$1:$AA$1,0),2))&lt;&gt;1=TRUE,"ja",""),"")</f>
        <v/>
      </c>
    </row>
    <row r="190" spans="1:27" ht="14.5" x14ac:dyDescent="0.35">
      <c r="A190" s="325"/>
      <c r="B190" s="326" t="str">
        <f>IF(A190&lt;&gt;"",_xlfn.MAXIFS($B$1:B189,$A$1:A189,A190)+1,"")</f>
        <v/>
      </c>
      <c r="C190" s="304"/>
      <c r="D190" s="304"/>
      <c r="E190" s="304"/>
      <c r="F190" s="304"/>
      <c r="G190" s="335"/>
      <c r="H190" s="333"/>
      <c r="I190" s="334"/>
      <c r="J190" s="334"/>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8"/>
      <c r="R190" s="368"/>
      <c r="S190" s="330"/>
      <c r="T190" s="330"/>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Methode_Keuze=""),"",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Methode_Keuze=""),"",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1"/>
      <c r="Z190" s="324"/>
      <c r="AA190" s="32" t="str" cm="1">
        <f t="array" ref="AA190">IFERROR(IF(INDEX(SubsidieTabel!$X$1:$AA$12,MATCH($F190,SubsidieTabel!$X$1:$X$12,0),IFERROR(MATCH(Methode_Keuze,SubsidieTabel!$X$1:$AA$1,0),2))&lt;&gt;1=TRUE,"ja",""),"")</f>
        <v/>
      </c>
    </row>
    <row r="191" spans="1:27" ht="14.5" x14ac:dyDescent="0.35">
      <c r="A191" s="325"/>
      <c r="B191" s="326" t="str">
        <f>IF(A191&lt;&gt;"",_xlfn.MAXIFS($B$1:B190,$A$1:A190,A191)+1,"")</f>
        <v/>
      </c>
      <c r="C191" s="304"/>
      <c r="D191" s="304"/>
      <c r="E191" s="304"/>
      <c r="F191" s="304"/>
      <c r="G191" s="335"/>
      <c r="H191" s="333"/>
      <c r="I191" s="334"/>
      <c r="J191" s="334"/>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8"/>
      <c r="R191" s="368"/>
      <c r="S191" s="330"/>
      <c r="T191" s="330"/>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Methode_Keuze=""),"",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Methode_Keuze=""),"",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1"/>
      <c r="Z191" s="324"/>
      <c r="AA191" s="32" t="str" cm="1">
        <f t="array" ref="AA191">IFERROR(IF(INDEX(SubsidieTabel!$X$1:$AA$12,MATCH($F191,SubsidieTabel!$X$1:$X$12,0),IFERROR(MATCH(Methode_Keuze,SubsidieTabel!$X$1:$AA$1,0),2))&lt;&gt;1=TRUE,"ja",""),"")</f>
        <v/>
      </c>
    </row>
    <row r="192" spans="1:27" ht="14.5" x14ac:dyDescent="0.35">
      <c r="A192" s="325"/>
      <c r="B192" s="326" t="str">
        <f>IF(A192&lt;&gt;"",_xlfn.MAXIFS($B$1:B191,$A$1:A191,A192)+1,"")</f>
        <v/>
      </c>
      <c r="C192" s="304"/>
      <c r="D192" s="304"/>
      <c r="E192" s="304"/>
      <c r="F192" s="304"/>
      <c r="G192" s="335"/>
      <c r="H192" s="333"/>
      <c r="I192" s="334"/>
      <c r="J192" s="334"/>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8"/>
      <c r="R192" s="368"/>
      <c r="S192" s="330"/>
      <c r="T192" s="330"/>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Methode_Keuze=""),"",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Methode_Keuze=""),"",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1"/>
      <c r="Z192" s="324"/>
      <c r="AA192" s="32" t="str" cm="1">
        <f t="array" ref="AA192">IFERROR(IF(INDEX(SubsidieTabel!$X$1:$AA$12,MATCH($F192,SubsidieTabel!$X$1:$X$12,0),IFERROR(MATCH(Methode_Keuze,SubsidieTabel!$X$1:$AA$1,0),2))&lt;&gt;1=TRUE,"ja",""),"")</f>
        <v/>
      </c>
    </row>
    <row r="193" spans="1:27" ht="14.5" x14ac:dyDescent="0.35">
      <c r="A193" s="325"/>
      <c r="B193" s="326" t="str">
        <f>IF(A193&lt;&gt;"",_xlfn.MAXIFS($B$1:B192,$A$1:A192,A193)+1,"")</f>
        <v/>
      </c>
      <c r="C193" s="304"/>
      <c r="D193" s="304"/>
      <c r="E193" s="304"/>
      <c r="F193" s="304"/>
      <c r="G193" s="335"/>
      <c r="H193" s="333"/>
      <c r="I193" s="334"/>
      <c r="J193" s="334"/>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8"/>
      <c r="R193" s="368"/>
      <c r="S193" s="330"/>
      <c r="T193" s="330"/>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Methode_Keuze=""),"",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Methode_Keuze=""),"",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1"/>
      <c r="Z193" s="324"/>
      <c r="AA193" s="32" t="str" cm="1">
        <f t="array" ref="AA193">IFERROR(IF(INDEX(SubsidieTabel!$X$1:$AA$12,MATCH($F193,SubsidieTabel!$X$1:$X$12,0),IFERROR(MATCH(Methode_Keuze,SubsidieTabel!$X$1:$AA$1,0),2))&lt;&gt;1=TRUE,"ja",""),"")</f>
        <v/>
      </c>
    </row>
    <row r="194" spans="1:27" ht="14.5" x14ac:dyDescent="0.35">
      <c r="A194" s="325"/>
      <c r="B194" s="326" t="str">
        <f>IF(A194&lt;&gt;"",_xlfn.MAXIFS($B$1:B193,$A$1:A193,A194)+1,"")</f>
        <v/>
      </c>
      <c r="C194" s="304"/>
      <c r="D194" s="304"/>
      <c r="E194" s="304"/>
      <c r="F194" s="304"/>
      <c r="G194" s="335"/>
      <c r="H194" s="333"/>
      <c r="I194" s="334"/>
      <c r="J194" s="334"/>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8"/>
      <c r="R194" s="368"/>
      <c r="S194" s="330"/>
      <c r="T194" s="330"/>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Methode_Keuze=""),"",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Methode_Keuze=""),"",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1"/>
      <c r="Z194" s="324"/>
      <c r="AA194" s="32" t="str" cm="1">
        <f t="array" ref="AA194">IFERROR(IF(INDEX(SubsidieTabel!$X$1:$AA$12,MATCH($F194,SubsidieTabel!$X$1:$X$12,0),IFERROR(MATCH(Methode_Keuze,SubsidieTabel!$X$1:$AA$1,0),2))&lt;&gt;1=TRUE,"ja",""),"")</f>
        <v/>
      </c>
    </row>
    <row r="195" spans="1:27" ht="14.5" x14ac:dyDescent="0.35">
      <c r="A195" s="325"/>
      <c r="B195" s="326" t="str">
        <f>IF(A195&lt;&gt;"",_xlfn.MAXIFS($B$1:B194,$A$1:A194,A195)+1,"")</f>
        <v/>
      </c>
      <c r="C195" s="304"/>
      <c r="D195" s="304"/>
      <c r="E195" s="304"/>
      <c r="F195" s="304"/>
      <c r="G195" s="335"/>
      <c r="H195" s="333"/>
      <c r="I195" s="334"/>
      <c r="J195" s="334"/>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8"/>
      <c r="R195" s="368"/>
      <c r="S195" s="330"/>
      <c r="T195" s="330"/>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Methode_Keuze=""),"",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Methode_Keuze=""),"",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1"/>
      <c r="Z195" s="324"/>
      <c r="AA195" s="32" t="str" cm="1">
        <f t="array" ref="AA195">IFERROR(IF(INDEX(SubsidieTabel!$X$1:$AA$12,MATCH($F195,SubsidieTabel!$X$1:$X$12,0),IFERROR(MATCH(Methode_Keuze,SubsidieTabel!$X$1:$AA$1,0),2))&lt;&gt;1=TRUE,"ja",""),"")</f>
        <v/>
      </c>
    </row>
    <row r="196" spans="1:27" ht="14.5" x14ac:dyDescent="0.35">
      <c r="A196" s="325"/>
      <c r="B196" s="326" t="str">
        <f>IF(A196&lt;&gt;"",_xlfn.MAXIFS($B$1:B195,$A$1:A195,A196)+1,"")</f>
        <v/>
      </c>
      <c r="C196" s="304"/>
      <c r="D196" s="304"/>
      <c r="E196" s="304"/>
      <c r="F196" s="304"/>
      <c r="G196" s="335"/>
      <c r="H196" s="333"/>
      <c r="I196" s="334"/>
      <c r="J196" s="334"/>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8"/>
      <c r="R196" s="368"/>
      <c r="S196" s="330"/>
      <c r="T196" s="330"/>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Methode_Keuze=""),"",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Methode_Keuze=""),"",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1"/>
      <c r="Z196" s="324"/>
      <c r="AA196" s="32" t="str" cm="1">
        <f t="array" ref="AA196">IFERROR(IF(INDEX(SubsidieTabel!$X$1:$AA$12,MATCH($F196,SubsidieTabel!$X$1:$X$12,0),IFERROR(MATCH(Methode_Keuze,SubsidieTabel!$X$1:$AA$1,0),2))&lt;&gt;1=TRUE,"ja",""),"")</f>
        <v/>
      </c>
    </row>
    <row r="197" spans="1:27" ht="14.5" x14ac:dyDescent="0.35">
      <c r="A197" s="325"/>
      <c r="B197" s="326" t="str">
        <f>IF(A197&lt;&gt;"",_xlfn.MAXIFS($B$1:B196,$A$1:A196,A197)+1,"")</f>
        <v/>
      </c>
      <c r="C197" s="304"/>
      <c r="D197" s="304"/>
      <c r="E197" s="304"/>
      <c r="F197" s="304"/>
      <c r="G197" s="335"/>
      <c r="H197" s="333"/>
      <c r="I197" s="334"/>
      <c r="J197" s="334"/>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8"/>
      <c r="R197" s="368"/>
      <c r="S197" s="330"/>
      <c r="T197" s="330"/>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Methode_Keuze=""),"",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Methode_Keuze=""),"",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1"/>
      <c r="Z197" s="324"/>
      <c r="AA197" s="32" t="str" cm="1">
        <f t="array" ref="AA197">IFERROR(IF(INDEX(SubsidieTabel!$X$1:$AA$12,MATCH($F197,SubsidieTabel!$X$1:$X$12,0),IFERROR(MATCH(Methode_Keuze,SubsidieTabel!$X$1:$AA$1,0),2))&lt;&gt;1=TRUE,"ja",""),"")</f>
        <v/>
      </c>
    </row>
    <row r="198" spans="1:27" ht="14.5" x14ac:dyDescent="0.35">
      <c r="A198" s="325"/>
      <c r="B198" s="326" t="str">
        <f>IF(A198&lt;&gt;"",_xlfn.MAXIFS($B$1:B197,$A$1:A197,A198)+1,"")</f>
        <v/>
      </c>
      <c r="C198" s="304"/>
      <c r="D198" s="304"/>
      <c r="E198" s="304"/>
      <c r="F198" s="304"/>
      <c r="G198" s="335"/>
      <c r="H198" s="333"/>
      <c r="I198" s="334"/>
      <c r="J198" s="334"/>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8"/>
      <c r="R198" s="368"/>
      <c r="S198" s="330"/>
      <c r="T198" s="330"/>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Methode_Keuze=""),"",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Methode_Keuze=""),"",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1"/>
      <c r="Z198" s="324"/>
      <c r="AA198" s="32" t="str" cm="1">
        <f t="array" ref="AA198">IFERROR(IF(INDEX(SubsidieTabel!$X$1:$AA$12,MATCH($F198,SubsidieTabel!$X$1:$X$12,0),IFERROR(MATCH(Methode_Keuze,SubsidieTabel!$X$1:$AA$1,0),2))&lt;&gt;1=TRUE,"ja",""),"")</f>
        <v/>
      </c>
    </row>
    <row r="199" spans="1:27" ht="14.5" x14ac:dyDescent="0.35">
      <c r="A199" s="325"/>
      <c r="B199" s="326" t="str">
        <f>IF(A199&lt;&gt;"",_xlfn.MAXIFS($B$1:B198,$A$1:A198,A199)+1,"")</f>
        <v/>
      </c>
      <c r="C199" s="304"/>
      <c r="D199" s="304"/>
      <c r="E199" s="304"/>
      <c r="F199" s="304"/>
      <c r="G199" s="335"/>
      <c r="H199" s="333"/>
      <c r="I199" s="334"/>
      <c r="J199" s="334"/>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8"/>
      <c r="R199" s="368"/>
      <c r="S199" s="330"/>
      <c r="T199" s="330"/>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Methode_Keuze=""),"",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Methode_Keuze=""),"",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1"/>
      <c r="Z199" s="324"/>
      <c r="AA199" s="32" t="str" cm="1">
        <f t="array" ref="AA199">IFERROR(IF(INDEX(SubsidieTabel!$X$1:$AA$12,MATCH($F199,SubsidieTabel!$X$1:$X$12,0),IFERROR(MATCH(Methode_Keuze,SubsidieTabel!$X$1:$AA$1,0),2))&lt;&gt;1=TRUE,"ja",""),"")</f>
        <v/>
      </c>
    </row>
    <row r="200" spans="1:27" ht="14.5" x14ac:dyDescent="0.35">
      <c r="A200" s="325"/>
      <c r="B200" s="326" t="str">
        <f>IF(A200&lt;&gt;"",_xlfn.MAXIFS($B$1:B199,$A$1:A199,A200)+1,"")</f>
        <v/>
      </c>
      <c r="C200" s="304"/>
      <c r="D200" s="304"/>
      <c r="E200" s="304"/>
      <c r="F200" s="304"/>
      <c r="G200" s="335"/>
      <c r="H200" s="333"/>
      <c r="I200" s="334"/>
      <c r="J200" s="334"/>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8"/>
      <c r="R200" s="368"/>
      <c r="S200" s="330"/>
      <c r="T200" s="330"/>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Methode_Keuze=""),"",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Methode_Keuze=""),"",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1"/>
      <c r="Z200" s="324"/>
      <c r="AA200" s="32" t="str" cm="1">
        <f t="array" ref="AA200">IFERROR(IF(INDEX(SubsidieTabel!$X$1:$AA$12,MATCH($F200,SubsidieTabel!$X$1:$X$12,0),IFERROR(MATCH(Methode_Keuze,SubsidieTabel!$X$1:$AA$1,0),2))&lt;&gt;1=TRUE,"ja",""),"")</f>
        <v/>
      </c>
    </row>
    <row r="201" spans="1:27" ht="14.5" x14ac:dyDescent="0.35">
      <c r="A201" s="325"/>
      <c r="B201" s="326" t="str">
        <f>IF(A201&lt;&gt;"",_xlfn.MAXIFS($B$1:B200,$A$1:A200,A201)+1,"")</f>
        <v/>
      </c>
      <c r="C201" s="304"/>
      <c r="D201" s="304"/>
      <c r="E201" s="304"/>
      <c r="F201" s="304"/>
      <c r="G201" s="335"/>
      <c r="H201" s="333"/>
      <c r="I201" s="334"/>
      <c r="J201" s="334"/>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8"/>
      <c r="R201" s="368"/>
      <c r="S201" s="330"/>
      <c r="T201" s="330"/>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Methode_Keuze=""),"",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Methode_Keuze=""),"",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1"/>
      <c r="Z201" s="324"/>
      <c r="AA201" s="32" t="str" cm="1">
        <f t="array" ref="AA201">IFERROR(IF(INDEX(SubsidieTabel!$X$1:$AA$12,MATCH($F201,SubsidieTabel!$X$1:$X$12,0),IFERROR(MATCH(Methode_Keuze,SubsidieTabel!$X$1:$AA$1,0),2))&lt;&gt;1=TRUE,"ja",""),"")</f>
        <v/>
      </c>
    </row>
    <row r="202" spans="1:27" ht="14.5" x14ac:dyDescent="0.35">
      <c r="A202" s="325"/>
      <c r="B202" s="326" t="str">
        <f>IF(A202&lt;&gt;"",_xlfn.MAXIFS($B$1:B201,$A$1:A201,A202)+1,"")</f>
        <v/>
      </c>
      <c r="C202" s="304"/>
      <c r="D202" s="304"/>
      <c r="E202" s="304"/>
      <c r="F202" s="304"/>
      <c r="G202" s="335"/>
      <c r="H202" s="333"/>
      <c r="I202" s="334"/>
      <c r="J202" s="334"/>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8"/>
      <c r="R202" s="368"/>
      <c r="S202" s="330"/>
      <c r="T202" s="330"/>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Methode_Keuze=""),"",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Methode_Keuze=""),"",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1"/>
      <c r="Z202" s="324"/>
      <c r="AA202" s="32" t="str" cm="1">
        <f t="array" ref="AA202">IFERROR(IF(INDEX(SubsidieTabel!$X$1:$AA$12,MATCH($F202,SubsidieTabel!$X$1:$X$12,0),IFERROR(MATCH(Methode_Keuze,SubsidieTabel!$X$1:$AA$1,0),2))&lt;&gt;1=TRUE,"ja",""),"")</f>
        <v/>
      </c>
    </row>
    <row r="203" spans="1:27" ht="14.5" x14ac:dyDescent="0.35">
      <c r="A203" s="325"/>
      <c r="B203" s="326" t="str">
        <f>IF(A203&lt;&gt;"",_xlfn.MAXIFS($B$1:B202,$A$1:A202,A203)+1,"")</f>
        <v/>
      </c>
      <c r="C203" s="304"/>
      <c r="D203" s="304"/>
      <c r="E203" s="304"/>
      <c r="F203" s="304"/>
      <c r="G203" s="335"/>
      <c r="H203" s="333"/>
      <c r="I203" s="334"/>
      <c r="J203" s="334"/>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8"/>
      <c r="R203" s="368"/>
      <c r="S203" s="330"/>
      <c r="T203" s="330"/>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Methode_Keuze=""),"",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Methode_Keuze=""),"",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1"/>
      <c r="Z203" s="324"/>
      <c r="AA203" s="32" t="str" cm="1">
        <f t="array" ref="AA203">IFERROR(IF(INDEX(SubsidieTabel!$X$1:$AA$12,MATCH($F203,SubsidieTabel!$X$1:$X$12,0),IFERROR(MATCH(Methode_Keuze,SubsidieTabel!$X$1:$AA$1,0),2))&lt;&gt;1=TRUE,"ja",""),"")</f>
        <v/>
      </c>
    </row>
    <row r="204" spans="1:27" ht="14.5" x14ac:dyDescent="0.35">
      <c r="A204" s="325"/>
      <c r="B204" s="326" t="str">
        <f>IF(A204&lt;&gt;"",_xlfn.MAXIFS($B$1:B203,$A$1:A203,A204)+1,"")</f>
        <v/>
      </c>
      <c r="C204" s="304"/>
      <c r="D204" s="304"/>
      <c r="E204" s="304"/>
      <c r="F204" s="304"/>
      <c r="G204" s="335"/>
      <c r="H204" s="333"/>
      <c r="I204" s="334"/>
      <c r="J204" s="334"/>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8"/>
      <c r="R204" s="368"/>
      <c r="S204" s="330"/>
      <c r="T204" s="330"/>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Methode_Keuze=""),"",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Methode_Keuze=""),"",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1"/>
      <c r="Z204" s="324"/>
      <c r="AA204" s="32" t="str" cm="1">
        <f t="array" ref="AA204">IFERROR(IF(INDEX(SubsidieTabel!$X$1:$AA$12,MATCH($F204,SubsidieTabel!$X$1:$X$12,0),IFERROR(MATCH(Methode_Keuze,SubsidieTabel!$X$1:$AA$1,0),2))&lt;&gt;1=TRUE,"ja",""),"")</f>
        <v/>
      </c>
    </row>
    <row r="205" spans="1:27" ht="14.5" x14ac:dyDescent="0.35">
      <c r="A205" s="325"/>
      <c r="B205" s="326" t="str">
        <f>IF(A205&lt;&gt;"",_xlfn.MAXIFS($B$1:B204,$A$1:A204,A205)+1,"")</f>
        <v/>
      </c>
      <c r="C205" s="304"/>
      <c r="D205" s="304"/>
      <c r="E205" s="304"/>
      <c r="F205" s="304"/>
      <c r="G205" s="335"/>
      <c r="H205" s="333"/>
      <c r="I205" s="334"/>
      <c r="J205" s="334"/>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8"/>
      <c r="R205" s="368"/>
      <c r="S205" s="330"/>
      <c r="T205" s="330"/>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Methode_Keuze=""),"",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Methode_Keuze=""),"",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1"/>
      <c r="Z205" s="324"/>
      <c r="AA205" s="32" t="str" cm="1">
        <f t="array" ref="AA205">IFERROR(IF(INDEX(SubsidieTabel!$X$1:$AA$12,MATCH($F205,SubsidieTabel!$X$1:$X$12,0),IFERROR(MATCH(Methode_Keuze,SubsidieTabel!$X$1:$AA$1,0),2))&lt;&gt;1=TRUE,"ja",""),"")</f>
        <v/>
      </c>
    </row>
    <row r="206" spans="1:27" ht="14.5" x14ac:dyDescent="0.35">
      <c r="A206" s="325"/>
      <c r="B206" s="326" t="str">
        <f>IF(A206&lt;&gt;"",_xlfn.MAXIFS($B$1:B205,$A$1:A205,A206)+1,"")</f>
        <v/>
      </c>
      <c r="C206" s="304"/>
      <c r="D206" s="304"/>
      <c r="E206" s="304"/>
      <c r="F206" s="304"/>
      <c r="G206" s="335"/>
      <c r="H206" s="333"/>
      <c r="I206" s="334"/>
      <c r="J206" s="334"/>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8"/>
      <c r="R206" s="368"/>
      <c r="S206" s="330"/>
      <c r="T206" s="330"/>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Methode_Keuze=""),"",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Methode_Keuze=""),"",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1"/>
      <c r="Z206" s="324"/>
      <c r="AA206" s="32" t="str" cm="1">
        <f t="array" ref="AA206">IFERROR(IF(INDEX(SubsidieTabel!$X$1:$AA$12,MATCH($F206,SubsidieTabel!$X$1:$X$12,0),IFERROR(MATCH(Methode_Keuze,SubsidieTabel!$X$1:$AA$1,0),2))&lt;&gt;1=TRUE,"ja",""),"")</f>
        <v/>
      </c>
    </row>
    <row r="207" spans="1:27" ht="14.5" x14ac:dyDescent="0.35">
      <c r="A207" s="325"/>
      <c r="B207" s="326" t="str">
        <f>IF(A207&lt;&gt;"",_xlfn.MAXIFS($B$1:B206,$A$1:A206,A207)+1,"")</f>
        <v/>
      </c>
      <c r="C207" s="304"/>
      <c r="D207" s="304"/>
      <c r="E207" s="304"/>
      <c r="F207" s="304"/>
      <c r="G207" s="335"/>
      <c r="H207" s="333"/>
      <c r="I207" s="334"/>
      <c r="J207" s="334"/>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8"/>
      <c r="R207" s="368"/>
      <c r="S207" s="330"/>
      <c r="T207" s="330"/>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Methode_Keuze=""),"",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Methode_Keuze=""),"",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1"/>
      <c r="Z207" s="324"/>
      <c r="AA207" s="32" t="str" cm="1">
        <f t="array" ref="AA207">IFERROR(IF(INDEX(SubsidieTabel!$X$1:$AA$12,MATCH($F207,SubsidieTabel!$X$1:$X$12,0),IFERROR(MATCH(Methode_Keuze,SubsidieTabel!$X$1:$AA$1,0),2))&lt;&gt;1=TRUE,"ja",""),"")</f>
        <v/>
      </c>
    </row>
    <row r="208" spans="1:27" ht="14.5" x14ac:dyDescent="0.35">
      <c r="A208" s="325"/>
      <c r="B208" s="326" t="str">
        <f>IF(A208&lt;&gt;"",_xlfn.MAXIFS($B$1:B207,$A$1:A207,A208)+1,"")</f>
        <v/>
      </c>
      <c r="C208" s="304"/>
      <c r="D208" s="304"/>
      <c r="E208" s="304"/>
      <c r="F208" s="304"/>
      <c r="G208" s="335"/>
      <c r="H208" s="333"/>
      <c r="I208" s="334"/>
      <c r="J208" s="334"/>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8"/>
      <c r="R208" s="368"/>
      <c r="S208" s="330"/>
      <c r="T208" s="330"/>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Methode_Keuze=""),"",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Methode_Keuze=""),"",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1"/>
      <c r="Z208" s="324"/>
      <c r="AA208" s="32" t="str" cm="1">
        <f t="array" ref="AA208">IFERROR(IF(INDEX(SubsidieTabel!$X$1:$AA$12,MATCH($F208,SubsidieTabel!$X$1:$X$12,0),IFERROR(MATCH(Methode_Keuze,SubsidieTabel!$X$1:$AA$1,0),2))&lt;&gt;1=TRUE,"ja",""),"")</f>
        <v/>
      </c>
    </row>
    <row r="209" spans="1:27" ht="14.5" x14ac:dyDescent="0.35">
      <c r="A209" s="325"/>
      <c r="B209" s="326" t="str">
        <f>IF(A209&lt;&gt;"",_xlfn.MAXIFS($B$1:B208,$A$1:A208,A209)+1,"")</f>
        <v/>
      </c>
      <c r="C209" s="304"/>
      <c r="D209" s="304"/>
      <c r="E209" s="304"/>
      <c r="F209" s="304"/>
      <c r="G209" s="335"/>
      <c r="H209" s="333"/>
      <c r="I209" s="334"/>
      <c r="J209" s="334"/>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8"/>
      <c r="R209" s="368"/>
      <c r="S209" s="330"/>
      <c r="T209" s="330"/>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Methode_Keuze=""),"",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Methode_Keuze=""),"",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1"/>
      <c r="Z209" s="324"/>
      <c r="AA209" s="32" t="str" cm="1">
        <f t="array" ref="AA209">IFERROR(IF(INDEX(SubsidieTabel!$X$1:$AA$12,MATCH($F209,SubsidieTabel!$X$1:$X$12,0),IFERROR(MATCH(Methode_Keuze,SubsidieTabel!$X$1:$AA$1,0),2))&lt;&gt;1=TRUE,"ja",""),"")</f>
        <v/>
      </c>
    </row>
    <row r="210" spans="1:27" ht="14.5" x14ac:dyDescent="0.35">
      <c r="A210" s="325"/>
      <c r="B210" s="326" t="str">
        <f>IF(A210&lt;&gt;"",_xlfn.MAXIFS($B$1:B209,$A$1:A209,A210)+1,"")</f>
        <v/>
      </c>
      <c r="C210" s="304"/>
      <c r="D210" s="304"/>
      <c r="E210" s="304"/>
      <c r="F210" s="304"/>
      <c r="G210" s="335"/>
      <c r="H210" s="333"/>
      <c r="I210" s="334"/>
      <c r="J210" s="334"/>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8"/>
      <c r="R210" s="368"/>
      <c r="S210" s="330"/>
      <c r="T210" s="330"/>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Methode_Keuze=""),"",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Methode_Keuze=""),"",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1"/>
      <c r="Z210" s="324"/>
      <c r="AA210" s="32" t="str" cm="1">
        <f t="array" ref="AA210">IFERROR(IF(INDEX(SubsidieTabel!$X$1:$AA$12,MATCH($F210,SubsidieTabel!$X$1:$X$12,0),IFERROR(MATCH(Methode_Keuze,SubsidieTabel!$X$1:$AA$1,0),2))&lt;&gt;1=TRUE,"ja",""),"")</f>
        <v/>
      </c>
    </row>
    <row r="211" spans="1:27" ht="14.5" x14ac:dyDescent="0.35">
      <c r="A211" s="325"/>
      <c r="B211" s="326" t="str">
        <f>IF(A211&lt;&gt;"",_xlfn.MAXIFS($B$1:B210,$A$1:A210,A211)+1,"")</f>
        <v/>
      </c>
      <c r="C211" s="304"/>
      <c r="D211" s="304"/>
      <c r="E211" s="304"/>
      <c r="F211" s="304"/>
      <c r="G211" s="335"/>
      <c r="H211" s="333"/>
      <c r="I211" s="334"/>
      <c r="J211" s="334"/>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8"/>
      <c r="R211" s="368"/>
      <c r="S211" s="330"/>
      <c r="T211" s="330"/>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Methode_Keuze=""),"",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Methode_Keuze=""),"",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1"/>
      <c r="Z211" s="324"/>
      <c r="AA211" s="32" t="str" cm="1">
        <f t="array" ref="AA211">IFERROR(IF(INDEX(SubsidieTabel!$X$1:$AA$12,MATCH($F211,SubsidieTabel!$X$1:$X$12,0),IFERROR(MATCH(Methode_Keuze,SubsidieTabel!$X$1:$AA$1,0),2))&lt;&gt;1=TRUE,"ja",""),"")</f>
        <v/>
      </c>
    </row>
    <row r="212" spans="1:27" ht="14.5" x14ac:dyDescent="0.35">
      <c r="A212" s="325"/>
      <c r="B212" s="326" t="str">
        <f>IF(A212&lt;&gt;"",_xlfn.MAXIFS($B$1:B211,$A$1:A211,A212)+1,"")</f>
        <v/>
      </c>
      <c r="C212" s="304"/>
      <c r="D212" s="304"/>
      <c r="E212" s="304"/>
      <c r="F212" s="304"/>
      <c r="G212" s="335"/>
      <c r="H212" s="333"/>
      <c r="I212" s="334"/>
      <c r="J212" s="334"/>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8"/>
      <c r="R212" s="368"/>
      <c r="S212" s="330"/>
      <c r="T212" s="330"/>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Methode_Keuze=""),"",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Methode_Keuze=""),"",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1"/>
      <c r="Z212" s="324"/>
      <c r="AA212" s="32" t="str" cm="1">
        <f t="array" ref="AA212">IFERROR(IF(INDEX(SubsidieTabel!$X$1:$AA$12,MATCH($F212,SubsidieTabel!$X$1:$X$12,0),IFERROR(MATCH(Methode_Keuze,SubsidieTabel!$X$1:$AA$1,0),2))&lt;&gt;1=TRUE,"ja",""),"")</f>
        <v/>
      </c>
    </row>
    <row r="213" spans="1:27" ht="14.5" x14ac:dyDescent="0.35">
      <c r="A213" s="325"/>
      <c r="B213" s="326" t="str">
        <f>IF(A213&lt;&gt;"",_xlfn.MAXIFS($B$1:B212,$A$1:A212,A213)+1,"")</f>
        <v/>
      </c>
      <c r="C213" s="304"/>
      <c r="D213" s="304"/>
      <c r="E213" s="304"/>
      <c r="F213" s="304"/>
      <c r="G213" s="335"/>
      <c r="H213" s="333"/>
      <c r="I213" s="334"/>
      <c r="J213" s="334"/>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8"/>
      <c r="R213" s="368"/>
      <c r="S213" s="330"/>
      <c r="T213" s="330"/>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Methode_Keuze=""),"",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Methode_Keuze=""),"",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1"/>
      <c r="Z213" s="324"/>
      <c r="AA213" s="32" t="str" cm="1">
        <f t="array" ref="AA213">IFERROR(IF(INDEX(SubsidieTabel!$X$1:$AA$12,MATCH($F213,SubsidieTabel!$X$1:$X$12,0),IFERROR(MATCH(Methode_Keuze,SubsidieTabel!$X$1:$AA$1,0),2))&lt;&gt;1=TRUE,"ja",""),"")</f>
        <v/>
      </c>
    </row>
    <row r="214" spans="1:27" ht="14.5" x14ac:dyDescent="0.35">
      <c r="A214" s="325"/>
      <c r="B214" s="326" t="str">
        <f>IF(A214&lt;&gt;"",_xlfn.MAXIFS($B$1:B213,$A$1:A213,A214)+1,"")</f>
        <v/>
      </c>
      <c r="C214" s="304"/>
      <c r="D214" s="304"/>
      <c r="E214" s="304"/>
      <c r="F214" s="304"/>
      <c r="G214" s="335"/>
      <c r="H214" s="333"/>
      <c r="I214" s="334"/>
      <c r="J214" s="334"/>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8"/>
      <c r="R214" s="368"/>
      <c r="S214" s="330"/>
      <c r="T214" s="330"/>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Methode_Keuze=""),"",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Methode_Keuze=""),"",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1"/>
      <c r="Z214" s="324"/>
      <c r="AA214" s="32" t="str" cm="1">
        <f t="array" ref="AA214">IFERROR(IF(INDEX(SubsidieTabel!$X$1:$AA$12,MATCH($F214,SubsidieTabel!$X$1:$X$12,0),IFERROR(MATCH(Methode_Keuze,SubsidieTabel!$X$1:$AA$1,0),2))&lt;&gt;1=TRUE,"ja",""),"")</f>
        <v/>
      </c>
    </row>
    <row r="215" spans="1:27" ht="14.5" x14ac:dyDescent="0.35">
      <c r="A215" s="325"/>
      <c r="B215" s="326" t="str">
        <f>IF(A215&lt;&gt;"",_xlfn.MAXIFS($B$1:B214,$A$1:A214,A215)+1,"")</f>
        <v/>
      </c>
      <c r="C215" s="304"/>
      <c r="D215" s="304"/>
      <c r="E215" s="304"/>
      <c r="F215" s="304"/>
      <c r="G215" s="335"/>
      <c r="H215" s="333"/>
      <c r="I215" s="334"/>
      <c r="J215" s="334"/>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8"/>
      <c r="R215" s="368"/>
      <c r="S215" s="330"/>
      <c r="T215" s="330"/>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Methode_Keuze=""),"",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Methode_Keuze=""),"",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1"/>
      <c r="Z215" s="324"/>
      <c r="AA215" s="32" t="str" cm="1">
        <f t="array" ref="AA215">IFERROR(IF(INDEX(SubsidieTabel!$X$1:$AA$12,MATCH($F215,SubsidieTabel!$X$1:$X$12,0),IFERROR(MATCH(Methode_Keuze,SubsidieTabel!$X$1:$AA$1,0),2))&lt;&gt;1=TRUE,"ja",""),"")</f>
        <v/>
      </c>
    </row>
    <row r="216" spans="1:27" ht="14.5" x14ac:dyDescent="0.35">
      <c r="A216" s="325"/>
      <c r="B216" s="326" t="str">
        <f>IF(A216&lt;&gt;"",_xlfn.MAXIFS($B$1:B215,$A$1:A215,A216)+1,"")</f>
        <v/>
      </c>
      <c r="C216" s="304"/>
      <c r="D216" s="304"/>
      <c r="E216" s="304"/>
      <c r="F216" s="304"/>
      <c r="G216" s="335"/>
      <c r="H216" s="333"/>
      <c r="I216" s="334"/>
      <c r="J216" s="334"/>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8"/>
      <c r="R216" s="368"/>
      <c r="S216" s="330"/>
      <c r="T216" s="330"/>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Methode_Keuze=""),"",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Methode_Keuze=""),"",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1"/>
      <c r="Z216" s="324"/>
      <c r="AA216" s="32" t="str" cm="1">
        <f t="array" ref="AA216">IFERROR(IF(INDEX(SubsidieTabel!$X$1:$AA$12,MATCH($F216,SubsidieTabel!$X$1:$X$12,0),IFERROR(MATCH(Methode_Keuze,SubsidieTabel!$X$1:$AA$1,0),2))&lt;&gt;1=TRUE,"ja",""),"")</f>
        <v/>
      </c>
    </row>
    <row r="217" spans="1:27" ht="14.5" x14ac:dyDescent="0.35">
      <c r="A217" s="325"/>
      <c r="B217" s="326" t="str">
        <f>IF(A217&lt;&gt;"",_xlfn.MAXIFS($B$1:B216,$A$1:A216,A217)+1,"")</f>
        <v/>
      </c>
      <c r="C217" s="304"/>
      <c r="D217" s="304"/>
      <c r="E217" s="304"/>
      <c r="F217" s="304"/>
      <c r="G217" s="335"/>
      <c r="H217" s="333"/>
      <c r="I217" s="334"/>
      <c r="J217" s="334"/>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8"/>
      <c r="R217" s="368"/>
      <c r="S217" s="330"/>
      <c r="T217" s="330"/>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Methode_Keuze=""),"",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Methode_Keuze=""),"",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1"/>
      <c r="Z217" s="324"/>
      <c r="AA217" s="32" t="str" cm="1">
        <f t="array" ref="AA217">IFERROR(IF(INDEX(SubsidieTabel!$X$1:$AA$12,MATCH($F217,SubsidieTabel!$X$1:$X$12,0),IFERROR(MATCH(Methode_Keuze,SubsidieTabel!$X$1:$AA$1,0),2))&lt;&gt;1=TRUE,"ja",""),"")</f>
        <v/>
      </c>
    </row>
    <row r="218" spans="1:27" ht="14.5" x14ac:dyDescent="0.35">
      <c r="A218" s="325"/>
      <c r="B218" s="326" t="str">
        <f>IF(A218&lt;&gt;"",_xlfn.MAXIFS($B$1:B217,$A$1:A217,A218)+1,"")</f>
        <v/>
      </c>
      <c r="C218" s="304"/>
      <c r="D218" s="304"/>
      <c r="E218" s="304"/>
      <c r="F218" s="304"/>
      <c r="G218" s="335"/>
      <c r="H218" s="333"/>
      <c r="I218" s="334"/>
      <c r="J218" s="334"/>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8"/>
      <c r="R218" s="368"/>
      <c r="S218" s="330"/>
      <c r="T218" s="330"/>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Methode_Keuze=""),"",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Methode_Keuze=""),"",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1"/>
      <c r="Z218" s="324"/>
      <c r="AA218" s="32" t="str" cm="1">
        <f t="array" ref="AA218">IFERROR(IF(INDEX(SubsidieTabel!$X$1:$AA$12,MATCH($F218,SubsidieTabel!$X$1:$X$12,0),IFERROR(MATCH(Methode_Keuze,SubsidieTabel!$X$1:$AA$1,0),2))&lt;&gt;1=TRUE,"ja",""),"")</f>
        <v/>
      </c>
    </row>
    <row r="219" spans="1:27" ht="14.5" x14ac:dyDescent="0.35">
      <c r="A219" s="325"/>
      <c r="B219" s="326" t="str">
        <f>IF(A219&lt;&gt;"",_xlfn.MAXIFS($B$1:B218,$A$1:A218,A219)+1,"")</f>
        <v/>
      </c>
      <c r="C219" s="304"/>
      <c r="D219" s="304"/>
      <c r="E219" s="304"/>
      <c r="F219" s="304"/>
      <c r="G219" s="335"/>
      <c r="H219" s="333"/>
      <c r="I219" s="334"/>
      <c r="J219" s="334"/>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8"/>
      <c r="R219" s="368"/>
      <c r="S219" s="330"/>
      <c r="T219" s="330"/>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Methode_Keuze=""),"",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Methode_Keuze=""),"",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1"/>
      <c r="Z219" s="324"/>
      <c r="AA219" s="32" t="str" cm="1">
        <f t="array" ref="AA219">IFERROR(IF(INDEX(SubsidieTabel!$X$1:$AA$12,MATCH($F219,SubsidieTabel!$X$1:$X$12,0),IFERROR(MATCH(Methode_Keuze,SubsidieTabel!$X$1:$AA$1,0),2))&lt;&gt;1=TRUE,"ja",""),"")</f>
        <v/>
      </c>
    </row>
    <row r="220" spans="1:27" ht="14.5" x14ac:dyDescent="0.35">
      <c r="A220" s="325"/>
      <c r="B220" s="326" t="str">
        <f>IF(A220&lt;&gt;"",_xlfn.MAXIFS($B$1:B219,$A$1:A219,A220)+1,"")</f>
        <v/>
      </c>
      <c r="C220" s="304"/>
      <c r="D220" s="304"/>
      <c r="E220" s="304"/>
      <c r="F220" s="304"/>
      <c r="G220" s="335"/>
      <c r="H220" s="333"/>
      <c r="I220" s="334"/>
      <c r="J220" s="334"/>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8"/>
      <c r="R220" s="368"/>
      <c r="S220" s="330"/>
      <c r="T220" s="330"/>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Methode_Keuze=""),"",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Methode_Keuze=""),"",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1"/>
      <c r="Z220" s="324"/>
      <c r="AA220" s="32" t="str" cm="1">
        <f t="array" ref="AA220">IFERROR(IF(INDEX(SubsidieTabel!$X$1:$AA$12,MATCH($F220,SubsidieTabel!$X$1:$X$12,0),IFERROR(MATCH(Methode_Keuze,SubsidieTabel!$X$1:$AA$1,0),2))&lt;&gt;1=TRUE,"ja",""),"")</f>
        <v/>
      </c>
    </row>
    <row r="221" spans="1:27" ht="14.5" x14ac:dyDescent="0.35">
      <c r="A221" s="325"/>
      <c r="B221" s="326" t="str">
        <f>IF(A221&lt;&gt;"",_xlfn.MAXIFS($B$1:B220,$A$1:A220,A221)+1,"")</f>
        <v/>
      </c>
      <c r="C221" s="304"/>
      <c r="D221" s="304"/>
      <c r="E221" s="304"/>
      <c r="F221" s="304"/>
      <c r="G221" s="335"/>
      <c r="H221" s="333"/>
      <c r="I221" s="334"/>
      <c r="J221" s="334"/>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8"/>
      <c r="R221" s="368"/>
      <c r="S221" s="330"/>
      <c r="T221" s="330"/>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Methode_Keuze=""),"",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Methode_Keuze=""),"",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1"/>
      <c r="Z221" s="324"/>
      <c r="AA221" s="32" t="str" cm="1">
        <f t="array" ref="AA221">IFERROR(IF(INDEX(SubsidieTabel!$X$1:$AA$12,MATCH($F221,SubsidieTabel!$X$1:$X$12,0),IFERROR(MATCH(Methode_Keuze,SubsidieTabel!$X$1:$AA$1,0),2))&lt;&gt;1=TRUE,"ja",""),"")</f>
        <v/>
      </c>
    </row>
    <row r="222" spans="1:27" ht="14.5" x14ac:dyDescent="0.35">
      <c r="A222" s="325"/>
      <c r="B222" s="326" t="str">
        <f>IF(A222&lt;&gt;"",_xlfn.MAXIFS($B$1:B221,$A$1:A221,A222)+1,"")</f>
        <v/>
      </c>
      <c r="C222" s="304"/>
      <c r="D222" s="304"/>
      <c r="E222" s="304"/>
      <c r="F222" s="304"/>
      <c r="G222" s="335"/>
      <c r="H222" s="333"/>
      <c r="I222" s="334"/>
      <c r="J222" s="334"/>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8"/>
      <c r="R222" s="368"/>
      <c r="S222" s="330"/>
      <c r="T222" s="330"/>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Methode_Keuze=""),"",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Methode_Keuze=""),"",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1"/>
      <c r="Z222" s="324"/>
      <c r="AA222" s="32" t="str" cm="1">
        <f t="array" ref="AA222">IFERROR(IF(INDEX(SubsidieTabel!$X$1:$AA$12,MATCH($F222,SubsidieTabel!$X$1:$X$12,0),IFERROR(MATCH(Methode_Keuze,SubsidieTabel!$X$1:$AA$1,0),2))&lt;&gt;1=TRUE,"ja",""),"")</f>
        <v/>
      </c>
    </row>
    <row r="223" spans="1:27" ht="14.5" x14ac:dyDescent="0.35">
      <c r="A223" s="325"/>
      <c r="B223" s="326" t="str">
        <f>IF(A223&lt;&gt;"",_xlfn.MAXIFS($B$1:B222,$A$1:A222,A223)+1,"")</f>
        <v/>
      </c>
      <c r="C223" s="304"/>
      <c r="D223" s="304"/>
      <c r="E223" s="304"/>
      <c r="F223" s="304"/>
      <c r="G223" s="335"/>
      <c r="H223" s="333"/>
      <c r="I223" s="334"/>
      <c r="J223" s="334"/>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8"/>
      <c r="R223" s="368"/>
      <c r="S223" s="330"/>
      <c r="T223" s="330"/>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Methode_Keuze=""),"",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Methode_Keuze=""),"",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1"/>
      <c r="Z223" s="324"/>
      <c r="AA223" s="32" t="str" cm="1">
        <f t="array" ref="AA223">IFERROR(IF(INDEX(SubsidieTabel!$X$1:$AA$12,MATCH($F223,SubsidieTabel!$X$1:$X$12,0),IFERROR(MATCH(Methode_Keuze,SubsidieTabel!$X$1:$AA$1,0),2))&lt;&gt;1=TRUE,"ja",""),"")</f>
        <v/>
      </c>
    </row>
    <row r="224" spans="1:27" ht="14.5" x14ac:dyDescent="0.35">
      <c r="A224" s="325"/>
      <c r="B224" s="326" t="str">
        <f>IF(A224&lt;&gt;"",_xlfn.MAXIFS($B$1:B223,$A$1:A223,A224)+1,"")</f>
        <v/>
      </c>
      <c r="C224" s="304"/>
      <c r="D224" s="304"/>
      <c r="E224" s="304"/>
      <c r="F224" s="304"/>
      <c r="G224" s="335"/>
      <c r="H224" s="333"/>
      <c r="I224" s="334"/>
      <c r="J224" s="334"/>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8"/>
      <c r="R224" s="368"/>
      <c r="S224" s="330"/>
      <c r="T224" s="330"/>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Methode_Keuze=""),"",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Methode_Keuze=""),"",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1"/>
      <c r="Z224" s="324"/>
      <c r="AA224" s="32" t="str" cm="1">
        <f t="array" ref="AA224">IFERROR(IF(INDEX(SubsidieTabel!$X$1:$AA$12,MATCH($F224,SubsidieTabel!$X$1:$X$12,0),IFERROR(MATCH(Methode_Keuze,SubsidieTabel!$X$1:$AA$1,0),2))&lt;&gt;1=TRUE,"ja",""),"")</f>
        <v/>
      </c>
    </row>
    <row r="225" spans="1:27" ht="14.5" x14ac:dyDescent="0.35">
      <c r="A225" s="325"/>
      <c r="B225" s="326" t="str">
        <f>IF(A225&lt;&gt;"",_xlfn.MAXIFS($B$1:B224,$A$1:A224,A225)+1,"")</f>
        <v/>
      </c>
      <c r="C225" s="304"/>
      <c r="D225" s="304"/>
      <c r="E225" s="304"/>
      <c r="F225" s="304"/>
      <c r="G225" s="335"/>
      <c r="H225" s="333"/>
      <c r="I225" s="334"/>
      <c r="J225" s="334"/>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8"/>
      <c r="R225" s="368"/>
      <c r="S225" s="330"/>
      <c r="T225" s="330"/>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Methode_Keuze=""),"",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Methode_Keuze=""),"",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1"/>
      <c r="Z225" s="324"/>
      <c r="AA225" s="32" t="str" cm="1">
        <f t="array" ref="AA225">IFERROR(IF(INDEX(SubsidieTabel!$X$1:$AA$12,MATCH($F225,SubsidieTabel!$X$1:$X$12,0),IFERROR(MATCH(Methode_Keuze,SubsidieTabel!$X$1:$AA$1,0),2))&lt;&gt;1=TRUE,"ja",""),"")</f>
        <v/>
      </c>
    </row>
    <row r="226" spans="1:27" ht="14.5" x14ac:dyDescent="0.35">
      <c r="A226" s="325"/>
      <c r="B226" s="326" t="str">
        <f>IF(A226&lt;&gt;"",_xlfn.MAXIFS($B$1:B225,$A$1:A225,A226)+1,"")</f>
        <v/>
      </c>
      <c r="C226" s="304"/>
      <c r="D226" s="304"/>
      <c r="E226" s="304"/>
      <c r="F226" s="304"/>
      <c r="G226" s="335"/>
      <c r="H226" s="333"/>
      <c r="I226" s="334"/>
      <c r="J226" s="334"/>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8"/>
      <c r="R226" s="368"/>
      <c r="S226" s="330"/>
      <c r="T226" s="330"/>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Methode_Keuze=""),"",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Methode_Keuze=""),"",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1"/>
      <c r="Z226" s="324"/>
      <c r="AA226" s="32" t="str" cm="1">
        <f t="array" ref="AA226">IFERROR(IF(INDEX(SubsidieTabel!$X$1:$AA$12,MATCH($F226,SubsidieTabel!$X$1:$X$12,0),IFERROR(MATCH(Methode_Keuze,SubsidieTabel!$X$1:$AA$1,0),2))&lt;&gt;1=TRUE,"ja",""),"")</f>
        <v/>
      </c>
    </row>
    <row r="227" spans="1:27" ht="14.5" x14ac:dyDescent="0.35">
      <c r="A227" s="325"/>
      <c r="B227" s="326" t="str">
        <f>IF(A227&lt;&gt;"",_xlfn.MAXIFS($B$1:B226,$A$1:A226,A227)+1,"")</f>
        <v/>
      </c>
      <c r="C227" s="304"/>
      <c r="D227" s="304"/>
      <c r="E227" s="304"/>
      <c r="F227" s="304"/>
      <c r="G227" s="335"/>
      <c r="H227" s="333"/>
      <c r="I227" s="334"/>
      <c r="J227" s="334"/>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8"/>
      <c r="R227" s="368"/>
      <c r="S227" s="330"/>
      <c r="T227" s="330"/>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Methode_Keuze=""),"",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Methode_Keuze=""),"",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1"/>
      <c r="Z227" s="324"/>
      <c r="AA227" s="32" t="str" cm="1">
        <f t="array" ref="AA227">IFERROR(IF(INDEX(SubsidieTabel!$X$1:$AA$12,MATCH($F227,SubsidieTabel!$X$1:$X$12,0),IFERROR(MATCH(Methode_Keuze,SubsidieTabel!$X$1:$AA$1,0),2))&lt;&gt;1=TRUE,"ja",""),"")</f>
        <v/>
      </c>
    </row>
    <row r="228" spans="1:27" ht="14.5" x14ac:dyDescent="0.35">
      <c r="A228" s="325"/>
      <c r="B228" s="326" t="str">
        <f>IF(A228&lt;&gt;"",_xlfn.MAXIFS($B$1:B227,$A$1:A227,A228)+1,"")</f>
        <v/>
      </c>
      <c r="C228" s="304"/>
      <c r="D228" s="304"/>
      <c r="E228" s="304"/>
      <c r="F228" s="304"/>
      <c r="G228" s="335"/>
      <c r="H228" s="333"/>
      <c r="I228" s="334"/>
      <c r="J228" s="334"/>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8"/>
      <c r="R228" s="368"/>
      <c r="S228" s="330"/>
      <c r="T228" s="330"/>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Methode_Keuze=""),"",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Methode_Keuze=""),"",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1"/>
      <c r="Z228" s="324"/>
      <c r="AA228" s="32" t="str" cm="1">
        <f t="array" ref="AA228">IFERROR(IF(INDEX(SubsidieTabel!$X$1:$AA$12,MATCH($F228,SubsidieTabel!$X$1:$X$12,0),IFERROR(MATCH(Methode_Keuze,SubsidieTabel!$X$1:$AA$1,0),2))&lt;&gt;1=TRUE,"ja",""),"")</f>
        <v/>
      </c>
    </row>
    <row r="229" spans="1:27" ht="14.5" x14ac:dyDescent="0.35">
      <c r="A229" s="325"/>
      <c r="B229" s="326" t="str">
        <f>IF(A229&lt;&gt;"",_xlfn.MAXIFS($B$1:B228,$A$1:A228,A229)+1,"")</f>
        <v/>
      </c>
      <c r="C229" s="304"/>
      <c r="D229" s="304"/>
      <c r="E229" s="304"/>
      <c r="F229" s="304"/>
      <c r="G229" s="335"/>
      <c r="H229" s="333"/>
      <c r="I229" s="334"/>
      <c r="J229" s="334"/>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8"/>
      <c r="R229" s="368"/>
      <c r="S229" s="330"/>
      <c r="T229" s="330"/>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Methode_Keuze=""),"",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Methode_Keuze=""),"",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1"/>
      <c r="Z229" s="324"/>
      <c r="AA229" s="32" t="str" cm="1">
        <f t="array" ref="AA229">IFERROR(IF(INDEX(SubsidieTabel!$X$1:$AA$12,MATCH($F229,SubsidieTabel!$X$1:$X$12,0),IFERROR(MATCH(Methode_Keuze,SubsidieTabel!$X$1:$AA$1,0),2))&lt;&gt;1=TRUE,"ja",""),"")</f>
        <v/>
      </c>
    </row>
    <row r="230" spans="1:27" ht="14.5" x14ac:dyDescent="0.35">
      <c r="A230" s="325"/>
      <c r="B230" s="326" t="str">
        <f>IF(A230&lt;&gt;"",_xlfn.MAXIFS($B$1:B229,$A$1:A229,A230)+1,"")</f>
        <v/>
      </c>
      <c r="C230" s="304"/>
      <c r="D230" s="304"/>
      <c r="E230" s="304"/>
      <c r="F230" s="304"/>
      <c r="G230" s="335"/>
      <c r="H230" s="333"/>
      <c r="I230" s="334"/>
      <c r="J230" s="334"/>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8"/>
      <c r="R230" s="368"/>
      <c r="S230" s="330"/>
      <c r="T230" s="330"/>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Methode_Keuze=""),"",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Methode_Keuze=""),"",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1"/>
      <c r="Z230" s="324"/>
      <c r="AA230" s="32" t="str" cm="1">
        <f t="array" ref="AA230">IFERROR(IF(INDEX(SubsidieTabel!$X$1:$AA$12,MATCH($F230,SubsidieTabel!$X$1:$X$12,0),IFERROR(MATCH(Methode_Keuze,SubsidieTabel!$X$1:$AA$1,0),2))&lt;&gt;1=TRUE,"ja",""),"")</f>
        <v/>
      </c>
    </row>
    <row r="231" spans="1:27" ht="14.5" x14ac:dyDescent="0.35">
      <c r="A231" s="325"/>
      <c r="B231" s="326" t="str">
        <f>IF(A231&lt;&gt;"",_xlfn.MAXIFS($B$1:B230,$A$1:A230,A231)+1,"")</f>
        <v/>
      </c>
      <c r="C231" s="304"/>
      <c r="D231" s="304"/>
      <c r="E231" s="304"/>
      <c r="F231" s="304"/>
      <c r="G231" s="335"/>
      <c r="H231" s="333"/>
      <c r="I231" s="334"/>
      <c r="J231" s="334"/>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8"/>
      <c r="R231" s="368"/>
      <c r="S231" s="330"/>
      <c r="T231" s="330"/>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Methode_Keuze=""),"",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Methode_Keuze=""),"",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1"/>
      <c r="Z231" s="324"/>
      <c r="AA231" s="32" t="str" cm="1">
        <f t="array" ref="AA231">IFERROR(IF(INDEX(SubsidieTabel!$X$1:$AA$12,MATCH($F231,SubsidieTabel!$X$1:$X$12,0),IFERROR(MATCH(Methode_Keuze,SubsidieTabel!$X$1:$AA$1,0),2))&lt;&gt;1=TRUE,"ja",""),"")</f>
        <v/>
      </c>
    </row>
    <row r="232" spans="1:27" ht="14.5" x14ac:dyDescent="0.35">
      <c r="A232" s="325"/>
      <c r="B232" s="326" t="str">
        <f>IF(A232&lt;&gt;"",_xlfn.MAXIFS($B$1:B231,$A$1:A231,A232)+1,"")</f>
        <v/>
      </c>
      <c r="C232" s="304"/>
      <c r="D232" s="304"/>
      <c r="E232" s="304"/>
      <c r="F232" s="304"/>
      <c r="G232" s="335"/>
      <c r="H232" s="333"/>
      <c r="I232" s="334"/>
      <c r="J232" s="334"/>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8"/>
      <c r="R232" s="368"/>
      <c r="S232" s="330"/>
      <c r="T232" s="330"/>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Methode_Keuze=""),"",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Methode_Keuze=""),"",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1"/>
      <c r="Z232" s="324"/>
      <c r="AA232" s="32" t="str" cm="1">
        <f t="array" ref="AA232">IFERROR(IF(INDEX(SubsidieTabel!$X$1:$AA$12,MATCH($F232,SubsidieTabel!$X$1:$X$12,0),IFERROR(MATCH(Methode_Keuze,SubsidieTabel!$X$1:$AA$1,0),2))&lt;&gt;1=TRUE,"ja",""),"")</f>
        <v/>
      </c>
    </row>
    <row r="233" spans="1:27" ht="14.5" x14ac:dyDescent="0.35">
      <c r="A233" s="325"/>
      <c r="B233" s="326" t="str">
        <f>IF(A233&lt;&gt;"",_xlfn.MAXIFS($B$1:B232,$A$1:A232,A233)+1,"")</f>
        <v/>
      </c>
      <c r="C233" s="304"/>
      <c r="D233" s="304"/>
      <c r="E233" s="304"/>
      <c r="F233" s="304"/>
      <c r="G233" s="335"/>
      <c r="H233" s="333"/>
      <c r="I233" s="334"/>
      <c r="J233" s="334"/>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8"/>
      <c r="R233" s="368"/>
      <c r="S233" s="330"/>
      <c r="T233" s="330"/>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Methode_Keuze=""),"",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Methode_Keuze=""),"",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1"/>
      <c r="Z233" s="324"/>
      <c r="AA233" s="32" t="str" cm="1">
        <f t="array" ref="AA233">IFERROR(IF(INDEX(SubsidieTabel!$X$1:$AA$12,MATCH($F233,SubsidieTabel!$X$1:$X$12,0),IFERROR(MATCH(Methode_Keuze,SubsidieTabel!$X$1:$AA$1,0),2))&lt;&gt;1=TRUE,"ja",""),"")</f>
        <v/>
      </c>
    </row>
    <row r="234" spans="1:27" ht="14.5" x14ac:dyDescent="0.35">
      <c r="A234" s="325"/>
      <c r="B234" s="326" t="str">
        <f>IF(A234&lt;&gt;"",_xlfn.MAXIFS($B$1:B233,$A$1:A233,A234)+1,"")</f>
        <v/>
      </c>
      <c r="C234" s="304"/>
      <c r="D234" s="304"/>
      <c r="E234" s="304"/>
      <c r="F234" s="304"/>
      <c r="G234" s="335"/>
      <c r="H234" s="333"/>
      <c r="I234" s="334"/>
      <c r="J234" s="334"/>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8"/>
      <c r="R234" s="368"/>
      <c r="S234" s="330"/>
      <c r="T234" s="330"/>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Methode_Keuze=""),"",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Methode_Keuze=""),"",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1"/>
      <c r="Z234" s="324"/>
      <c r="AA234" s="32" t="str" cm="1">
        <f t="array" ref="AA234">IFERROR(IF(INDEX(SubsidieTabel!$X$1:$AA$12,MATCH($F234,SubsidieTabel!$X$1:$X$12,0),IFERROR(MATCH(Methode_Keuze,SubsidieTabel!$X$1:$AA$1,0),2))&lt;&gt;1=TRUE,"ja",""),"")</f>
        <v/>
      </c>
    </row>
    <row r="235" spans="1:27" ht="14.5" x14ac:dyDescent="0.35">
      <c r="A235" s="325"/>
      <c r="B235" s="326" t="str">
        <f>IF(A235&lt;&gt;"",_xlfn.MAXIFS($B$1:B234,$A$1:A234,A235)+1,"")</f>
        <v/>
      </c>
      <c r="C235" s="304"/>
      <c r="D235" s="304"/>
      <c r="E235" s="304"/>
      <c r="F235" s="304"/>
      <c r="G235" s="335"/>
      <c r="H235" s="333"/>
      <c r="I235" s="334"/>
      <c r="J235" s="334"/>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8"/>
      <c r="R235" s="368"/>
      <c r="S235" s="330"/>
      <c r="T235" s="330"/>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Methode_Keuze=""),"",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Methode_Keuze=""),"",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1"/>
      <c r="Z235" s="324"/>
      <c r="AA235" s="32" t="str" cm="1">
        <f t="array" ref="AA235">IFERROR(IF(INDEX(SubsidieTabel!$X$1:$AA$12,MATCH($F235,SubsidieTabel!$X$1:$X$12,0),IFERROR(MATCH(Methode_Keuze,SubsidieTabel!$X$1:$AA$1,0),2))&lt;&gt;1=TRUE,"ja",""),"")</f>
        <v/>
      </c>
    </row>
    <row r="236" spans="1:27" ht="14.5" x14ac:dyDescent="0.35">
      <c r="A236" s="325"/>
      <c r="B236" s="326" t="str">
        <f>IF(A236&lt;&gt;"",_xlfn.MAXIFS($B$1:B235,$A$1:A235,A236)+1,"")</f>
        <v/>
      </c>
      <c r="C236" s="304"/>
      <c r="D236" s="304"/>
      <c r="E236" s="304"/>
      <c r="F236" s="304"/>
      <c r="G236" s="335"/>
      <c r="H236" s="333"/>
      <c r="I236" s="334"/>
      <c r="J236" s="334"/>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8"/>
      <c r="R236" s="368"/>
      <c r="S236" s="330"/>
      <c r="T236" s="330"/>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Methode_Keuze=""),"",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Methode_Keuze=""),"",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1"/>
      <c r="Z236" s="324"/>
      <c r="AA236" s="32" t="str" cm="1">
        <f t="array" ref="AA236">IFERROR(IF(INDEX(SubsidieTabel!$X$1:$AA$12,MATCH($F236,SubsidieTabel!$X$1:$X$12,0),IFERROR(MATCH(Methode_Keuze,SubsidieTabel!$X$1:$AA$1,0),2))&lt;&gt;1=TRUE,"ja",""),"")</f>
        <v/>
      </c>
    </row>
    <row r="237" spans="1:27" ht="14.5" x14ac:dyDescent="0.35">
      <c r="A237" s="325"/>
      <c r="B237" s="326" t="str">
        <f>IF(A237&lt;&gt;"",_xlfn.MAXIFS($B$1:B236,$A$1:A236,A237)+1,"")</f>
        <v/>
      </c>
      <c r="C237" s="304"/>
      <c r="D237" s="304"/>
      <c r="E237" s="304"/>
      <c r="F237" s="304"/>
      <c r="G237" s="335"/>
      <c r="H237" s="333"/>
      <c r="I237" s="334"/>
      <c r="J237" s="334"/>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8"/>
      <c r="R237" s="368"/>
      <c r="S237" s="330"/>
      <c r="T237" s="330"/>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Methode_Keuze=""),"",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Methode_Keuze=""),"",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1"/>
      <c r="Z237" s="324"/>
      <c r="AA237" s="32" t="str" cm="1">
        <f t="array" ref="AA237">IFERROR(IF(INDEX(SubsidieTabel!$X$1:$AA$12,MATCH($F237,SubsidieTabel!$X$1:$X$12,0),IFERROR(MATCH(Methode_Keuze,SubsidieTabel!$X$1:$AA$1,0),2))&lt;&gt;1=TRUE,"ja",""),"")</f>
        <v/>
      </c>
    </row>
    <row r="238" spans="1:27" ht="14.5" x14ac:dyDescent="0.35">
      <c r="A238" s="325"/>
      <c r="B238" s="326" t="str">
        <f>IF(A238&lt;&gt;"",_xlfn.MAXIFS($B$1:B237,$A$1:A237,A238)+1,"")</f>
        <v/>
      </c>
      <c r="C238" s="304"/>
      <c r="D238" s="304"/>
      <c r="E238" s="304"/>
      <c r="F238" s="304"/>
      <c r="G238" s="335"/>
      <c r="H238" s="333"/>
      <c r="I238" s="334"/>
      <c r="J238" s="334"/>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8"/>
      <c r="R238" s="368"/>
      <c r="S238" s="330"/>
      <c r="T238" s="330"/>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Methode_Keuze=""),"",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Methode_Keuze=""),"",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1"/>
      <c r="Z238" s="324"/>
      <c r="AA238" s="32" t="str" cm="1">
        <f t="array" ref="AA238">IFERROR(IF(INDEX(SubsidieTabel!$X$1:$AA$12,MATCH($F238,SubsidieTabel!$X$1:$X$12,0),IFERROR(MATCH(Methode_Keuze,SubsidieTabel!$X$1:$AA$1,0),2))&lt;&gt;1=TRUE,"ja",""),"")</f>
        <v/>
      </c>
    </row>
    <row r="239" spans="1:27" ht="14.5" x14ac:dyDescent="0.35">
      <c r="A239" s="325"/>
      <c r="B239" s="326" t="str">
        <f>IF(A239&lt;&gt;"",_xlfn.MAXIFS($B$1:B238,$A$1:A238,A239)+1,"")</f>
        <v/>
      </c>
      <c r="C239" s="304"/>
      <c r="D239" s="304"/>
      <c r="E239" s="304"/>
      <c r="F239" s="304"/>
      <c r="G239" s="335"/>
      <c r="H239" s="333"/>
      <c r="I239" s="334"/>
      <c r="J239" s="334"/>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8"/>
      <c r="R239" s="368"/>
      <c r="S239" s="330"/>
      <c r="T239" s="330"/>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Methode_Keuze=""),"",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Methode_Keuze=""),"",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1"/>
      <c r="Z239" s="324"/>
      <c r="AA239" s="32" t="str" cm="1">
        <f t="array" ref="AA239">IFERROR(IF(INDEX(SubsidieTabel!$X$1:$AA$12,MATCH($F239,SubsidieTabel!$X$1:$X$12,0),IFERROR(MATCH(Methode_Keuze,SubsidieTabel!$X$1:$AA$1,0),2))&lt;&gt;1=TRUE,"ja",""),"")</f>
        <v/>
      </c>
    </row>
    <row r="240" spans="1:27" ht="14.5" x14ac:dyDescent="0.35">
      <c r="A240" s="325"/>
      <c r="B240" s="326" t="str">
        <f>IF(A240&lt;&gt;"",_xlfn.MAXIFS($B$1:B239,$A$1:A239,A240)+1,"")</f>
        <v/>
      </c>
      <c r="C240" s="304"/>
      <c r="D240" s="304"/>
      <c r="E240" s="304"/>
      <c r="F240" s="304"/>
      <c r="G240" s="335"/>
      <c r="H240" s="333"/>
      <c r="I240" s="334"/>
      <c r="J240" s="334"/>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8"/>
      <c r="R240" s="368"/>
      <c r="S240" s="330"/>
      <c r="T240" s="330"/>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Methode_Keuze=""),"",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Methode_Keuze=""),"",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1"/>
      <c r="Z240" s="324"/>
      <c r="AA240" s="32" t="str" cm="1">
        <f t="array" ref="AA240">IFERROR(IF(INDEX(SubsidieTabel!$X$1:$AA$12,MATCH($F240,SubsidieTabel!$X$1:$X$12,0),IFERROR(MATCH(Methode_Keuze,SubsidieTabel!$X$1:$AA$1,0),2))&lt;&gt;1=TRUE,"ja",""),"")</f>
        <v/>
      </c>
    </row>
    <row r="241" spans="1:27" ht="14.5" x14ac:dyDescent="0.35">
      <c r="A241" s="325"/>
      <c r="B241" s="326" t="str">
        <f>IF(A241&lt;&gt;"",_xlfn.MAXIFS($B$1:B240,$A$1:A240,A241)+1,"")</f>
        <v/>
      </c>
      <c r="C241" s="304"/>
      <c r="D241" s="304"/>
      <c r="E241" s="304"/>
      <c r="F241" s="304"/>
      <c r="G241" s="335"/>
      <c r="H241" s="333"/>
      <c r="I241" s="334"/>
      <c r="J241" s="334"/>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8"/>
      <c r="R241" s="368"/>
      <c r="S241" s="330"/>
      <c r="T241" s="330"/>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Methode_Keuze=""),"",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Methode_Keuze=""),"",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1"/>
      <c r="Z241" s="324"/>
      <c r="AA241" s="32" t="str" cm="1">
        <f t="array" ref="AA241">IFERROR(IF(INDEX(SubsidieTabel!$X$1:$AA$12,MATCH($F241,SubsidieTabel!$X$1:$X$12,0),IFERROR(MATCH(Methode_Keuze,SubsidieTabel!$X$1:$AA$1,0),2))&lt;&gt;1=TRUE,"ja",""),"")</f>
        <v/>
      </c>
    </row>
    <row r="242" spans="1:27" ht="14.5" x14ac:dyDescent="0.35">
      <c r="A242" s="325"/>
      <c r="B242" s="326" t="str">
        <f>IF(A242&lt;&gt;"",_xlfn.MAXIFS($B$1:B241,$A$1:A241,A242)+1,"")</f>
        <v/>
      </c>
      <c r="C242" s="304"/>
      <c r="D242" s="304"/>
      <c r="E242" s="304"/>
      <c r="F242" s="304"/>
      <c r="G242" s="335"/>
      <c r="H242" s="333"/>
      <c r="I242" s="334"/>
      <c r="J242" s="334"/>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8"/>
      <c r="R242" s="368"/>
      <c r="S242" s="330"/>
      <c r="T242" s="330"/>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Methode_Keuze=""),"",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Methode_Keuze=""),"",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1"/>
      <c r="Z242" s="324"/>
      <c r="AA242" s="32" t="str" cm="1">
        <f t="array" ref="AA242">IFERROR(IF(INDEX(SubsidieTabel!$X$1:$AA$12,MATCH($F242,SubsidieTabel!$X$1:$X$12,0),IFERROR(MATCH(Methode_Keuze,SubsidieTabel!$X$1:$AA$1,0),2))&lt;&gt;1=TRUE,"ja",""),"")</f>
        <v/>
      </c>
    </row>
    <row r="243" spans="1:27" ht="14.5" x14ac:dyDescent="0.35">
      <c r="A243" s="325"/>
      <c r="B243" s="326" t="str">
        <f>IF(A243&lt;&gt;"",_xlfn.MAXIFS($B$1:B242,$A$1:A242,A243)+1,"")</f>
        <v/>
      </c>
      <c r="C243" s="304"/>
      <c r="D243" s="304"/>
      <c r="E243" s="304"/>
      <c r="F243" s="304"/>
      <c r="G243" s="335"/>
      <c r="H243" s="333"/>
      <c r="I243" s="334"/>
      <c r="J243" s="334"/>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8"/>
      <c r="R243" s="368"/>
      <c r="S243" s="330"/>
      <c r="T243" s="330"/>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Methode_Keuze=""),"",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Methode_Keuze=""),"",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1"/>
      <c r="Z243" s="324"/>
      <c r="AA243" s="32" t="str" cm="1">
        <f t="array" ref="AA243">IFERROR(IF(INDEX(SubsidieTabel!$X$1:$AA$12,MATCH($F243,SubsidieTabel!$X$1:$X$12,0),IFERROR(MATCH(Methode_Keuze,SubsidieTabel!$X$1:$AA$1,0),2))&lt;&gt;1=TRUE,"ja",""),"")</f>
        <v/>
      </c>
    </row>
    <row r="244" spans="1:27" ht="14.5" x14ac:dyDescent="0.35">
      <c r="A244" s="325"/>
      <c r="B244" s="326" t="str">
        <f>IF(A244&lt;&gt;"",_xlfn.MAXIFS($B$1:B243,$A$1:A243,A244)+1,"")</f>
        <v/>
      </c>
      <c r="C244" s="304"/>
      <c r="D244" s="304"/>
      <c r="E244" s="304"/>
      <c r="F244" s="304"/>
      <c r="G244" s="335"/>
      <c r="H244" s="333"/>
      <c r="I244" s="334"/>
      <c r="J244" s="334"/>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8"/>
      <c r="R244" s="368"/>
      <c r="S244" s="330"/>
      <c r="T244" s="330"/>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Methode_Keuze=""),"",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Methode_Keuze=""),"",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1"/>
      <c r="Z244" s="324"/>
      <c r="AA244" s="32" t="str" cm="1">
        <f t="array" ref="AA244">IFERROR(IF(INDEX(SubsidieTabel!$X$1:$AA$12,MATCH($F244,SubsidieTabel!$X$1:$X$12,0),IFERROR(MATCH(Methode_Keuze,SubsidieTabel!$X$1:$AA$1,0),2))&lt;&gt;1=TRUE,"ja",""),"")</f>
        <v/>
      </c>
    </row>
    <row r="245" spans="1:27" ht="14.5" x14ac:dyDescent="0.35">
      <c r="A245" s="325"/>
      <c r="B245" s="326" t="str">
        <f>IF(A245&lt;&gt;"",_xlfn.MAXIFS($B$1:B244,$A$1:A244,A245)+1,"")</f>
        <v/>
      </c>
      <c r="C245" s="304"/>
      <c r="D245" s="304"/>
      <c r="E245" s="304"/>
      <c r="F245" s="304"/>
      <c r="G245" s="335"/>
      <c r="H245" s="333"/>
      <c r="I245" s="334"/>
      <c r="J245" s="334"/>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8"/>
      <c r="R245" s="368"/>
      <c r="S245" s="330"/>
      <c r="T245" s="330"/>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Methode_Keuze=""),"",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Methode_Keuze=""),"",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1"/>
      <c r="Z245" s="324"/>
      <c r="AA245" s="32" t="str" cm="1">
        <f t="array" ref="AA245">IFERROR(IF(INDEX(SubsidieTabel!$X$1:$AA$12,MATCH($F245,SubsidieTabel!$X$1:$X$12,0),IFERROR(MATCH(Methode_Keuze,SubsidieTabel!$X$1:$AA$1,0),2))&lt;&gt;1=TRUE,"ja",""),"")</f>
        <v/>
      </c>
    </row>
    <row r="246" spans="1:27" ht="14.5" x14ac:dyDescent="0.35">
      <c r="A246" s="325"/>
      <c r="B246" s="326" t="str">
        <f>IF(A246&lt;&gt;"",_xlfn.MAXIFS($B$1:B245,$A$1:A245,A246)+1,"")</f>
        <v/>
      </c>
      <c r="C246" s="304"/>
      <c r="D246" s="304"/>
      <c r="E246" s="304"/>
      <c r="F246" s="304"/>
      <c r="G246" s="335"/>
      <c r="H246" s="333"/>
      <c r="I246" s="334"/>
      <c r="J246" s="334"/>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8"/>
      <c r="R246" s="368"/>
      <c r="S246" s="330"/>
      <c r="T246" s="330"/>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Methode_Keuze=""),"",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Methode_Keuze=""),"",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1"/>
      <c r="Z246" s="324"/>
      <c r="AA246" s="32" t="str" cm="1">
        <f t="array" ref="AA246">IFERROR(IF(INDEX(SubsidieTabel!$X$1:$AA$12,MATCH($F246,SubsidieTabel!$X$1:$X$12,0),IFERROR(MATCH(Methode_Keuze,SubsidieTabel!$X$1:$AA$1,0),2))&lt;&gt;1=TRUE,"ja",""),"")</f>
        <v/>
      </c>
    </row>
    <row r="247" spans="1:27" ht="14.5" x14ac:dyDescent="0.35">
      <c r="A247" s="325"/>
      <c r="B247" s="326" t="str">
        <f>IF(A247&lt;&gt;"",_xlfn.MAXIFS($B$1:B246,$A$1:A246,A247)+1,"")</f>
        <v/>
      </c>
      <c r="C247" s="304"/>
      <c r="D247" s="304"/>
      <c r="E247" s="304"/>
      <c r="F247" s="304"/>
      <c r="G247" s="335"/>
      <c r="H247" s="333"/>
      <c r="I247" s="334"/>
      <c r="J247" s="334"/>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8"/>
      <c r="R247" s="368"/>
      <c r="S247" s="330"/>
      <c r="T247" s="330"/>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Methode_Keuze=""),"",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Methode_Keuze=""),"",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1"/>
      <c r="Z247" s="324"/>
      <c r="AA247" s="32" t="str" cm="1">
        <f t="array" ref="AA247">IFERROR(IF(INDEX(SubsidieTabel!$X$1:$AA$12,MATCH($F247,SubsidieTabel!$X$1:$X$12,0),IFERROR(MATCH(Methode_Keuze,SubsidieTabel!$X$1:$AA$1,0),2))&lt;&gt;1=TRUE,"ja",""),"")</f>
        <v/>
      </c>
    </row>
    <row r="248" spans="1:27" ht="14.5" x14ac:dyDescent="0.35">
      <c r="A248" s="325"/>
      <c r="B248" s="326" t="str">
        <f>IF(A248&lt;&gt;"",_xlfn.MAXIFS($B$1:B247,$A$1:A247,A248)+1,"")</f>
        <v/>
      </c>
      <c r="C248" s="304"/>
      <c r="D248" s="304"/>
      <c r="E248" s="304"/>
      <c r="F248" s="304"/>
      <c r="G248" s="335"/>
      <c r="H248" s="333"/>
      <c r="I248" s="334"/>
      <c r="J248" s="334"/>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8"/>
      <c r="R248" s="368"/>
      <c r="S248" s="330"/>
      <c r="T248" s="330"/>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Methode_Keuze=""),"",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Methode_Keuze=""),"",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1"/>
      <c r="Z248" s="324"/>
      <c r="AA248" s="32" t="str" cm="1">
        <f t="array" ref="AA248">IFERROR(IF(INDEX(SubsidieTabel!$X$1:$AA$12,MATCH($F248,SubsidieTabel!$X$1:$X$12,0),IFERROR(MATCH(Methode_Keuze,SubsidieTabel!$X$1:$AA$1,0),2))&lt;&gt;1=TRUE,"ja",""),"")</f>
        <v/>
      </c>
    </row>
    <row r="249" spans="1:27" ht="14.5" x14ac:dyDescent="0.35">
      <c r="A249" s="325"/>
      <c r="B249" s="326" t="str">
        <f>IF(A249&lt;&gt;"",_xlfn.MAXIFS($B$1:B248,$A$1:A248,A249)+1,"")</f>
        <v/>
      </c>
      <c r="C249" s="304"/>
      <c r="D249" s="304"/>
      <c r="E249" s="304"/>
      <c r="F249" s="304"/>
      <c r="G249" s="335"/>
      <c r="H249" s="333"/>
      <c r="I249" s="334"/>
      <c r="J249" s="334"/>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8"/>
      <c r="R249" s="368"/>
      <c r="S249" s="330"/>
      <c r="T249" s="330"/>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Methode_Keuze=""),"",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Methode_Keuze=""),"",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1"/>
      <c r="Z249" s="324"/>
      <c r="AA249" s="32" t="str" cm="1">
        <f t="array" ref="AA249">IFERROR(IF(INDEX(SubsidieTabel!$X$1:$AA$12,MATCH($F249,SubsidieTabel!$X$1:$X$12,0),IFERROR(MATCH(Methode_Keuze,SubsidieTabel!$X$1:$AA$1,0),2))&lt;&gt;1=TRUE,"ja",""),"")</f>
        <v/>
      </c>
    </row>
    <row r="250" spans="1:27" ht="14.5" x14ac:dyDescent="0.35">
      <c r="A250" s="325"/>
      <c r="B250" s="326" t="str">
        <f>IF(A250&lt;&gt;"",_xlfn.MAXIFS($B$1:B249,$A$1:A249,A250)+1,"")</f>
        <v/>
      </c>
      <c r="C250" s="304"/>
      <c r="D250" s="304"/>
      <c r="E250" s="304"/>
      <c r="F250" s="304"/>
      <c r="G250" s="335"/>
      <c r="H250" s="333"/>
      <c r="I250" s="334"/>
      <c r="J250" s="334"/>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8"/>
      <c r="R250" s="368"/>
      <c r="S250" s="330"/>
      <c r="T250" s="330"/>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Methode_Keuze=""),"",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Methode_Keuze=""),"",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1"/>
      <c r="Z250" s="324"/>
      <c r="AA250" s="32" t="str" cm="1">
        <f t="array" ref="AA250">IFERROR(IF(INDEX(SubsidieTabel!$X$1:$AA$12,MATCH($F250,SubsidieTabel!$X$1:$X$12,0),IFERROR(MATCH(Methode_Keuze,SubsidieTabel!$X$1:$AA$1,0),2))&lt;&gt;1=TRUE,"ja",""),"")</f>
        <v/>
      </c>
    </row>
    <row r="251" spans="1:27" ht="14.5" x14ac:dyDescent="0.35">
      <c r="A251" s="325"/>
      <c r="B251" s="326" t="str">
        <f>IF(A251&lt;&gt;"",_xlfn.MAXIFS($B$1:B250,$A$1:A250,A251)+1,"")</f>
        <v/>
      </c>
      <c r="C251" s="304"/>
      <c r="D251" s="304"/>
      <c r="E251" s="304"/>
      <c r="F251" s="304"/>
      <c r="G251" s="335"/>
      <c r="H251" s="333"/>
      <c r="I251" s="334"/>
      <c r="J251" s="334"/>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8"/>
      <c r="R251" s="368"/>
      <c r="S251" s="330"/>
      <c r="T251" s="330"/>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Methode_Keuze=""),"",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Methode_Keuze=""),"",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1"/>
      <c r="Z251" s="324"/>
      <c r="AA251" s="32" t="str" cm="1">
        <f t="array" ref="AA251">IFERROR(IF(INDEX(SubsidieTabel!$X$1:$AA$12,MATCH($F251,SubsidieTabel!$X$1:$X$12,0),IFERROR(MATCH(Methode_Keuze,SubsidieTabel!$X$1:$AA$1,0),2))&lt;&gt;1=TRUE,"ja",""),"")</f>
        <v/>
      </c>
    </row>
    <row r="252" spans="1:27" ht="14.5" x14ac:dyDescent="0.35">
      <c r="A252" s="325"/>
      <c r="B252" s="326" t="str">
        <f>IF(A252&lt;&gt;"",_xlfn.MAXIFS($B$1:B251,$A$1:A251,A252)+1,"")</f>
        <v/>
      </c>
      <c r="C252" s="304"/>
      <c r="D252" s="304"/>
      <c r="E252" s="304"/>
      <c r="F252" s="304"/>
      <c r="G252" s="335"/>
      <c r="H252" s="333"/>
      <c r="I252" s="334"/>
      <c r="J252" s="334"/>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8"/>
      <c r="R252" s="368"/>
      <c r="S252" s="330"/>
      <c r="T252" s="330"/>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Methode_Keuze=""),"",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Methode_Keuze=""),"",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1"/>
      <c r="Z252" s="324"/>
      <c r="AA252" s="32" t="str" cm="1">
        <f t="array" ref="AA252">IFERROR(IF(INDEX(SubsidieTabel!$X$1:$AA$12,MATCH($F252,SubsidieTabel!$X$1:$X$12,0),IFERROR(MATCH(Methode_Keuze,SubsidieTabel!$X$1:$AA$1,0),2))&lt;&gt;1=TRUE,"ja",""),"")</f>
        <v/>
      </c>
    </row>
    <row r="253" spans="1:27" ht="14.5" x14ac:dyDescent="0.35">
      <c r="A253" s="325"/>
      <c r="B253" s="326" t="str">
        <f>IF(A253&lt;&gt;"",_xlfn.MAXIFS($B$1:B252,$A$1:A252,A253)+1,"")</f>
        <v/>
      </c>
      <c r="C253" s="304"/>
      <c r="D253" s="304"/>
      <c r="E253" s="304"/>
      <c r="F253" s="304"/>
      <c r="G253" s="335"/>
      <c r="H253" s="333"/>
      <c r="I253" s="334"/>
      <c r="J253" s="334"/>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8"/>
      <c r="R253" s="368"/>
      <c r="S253" s="330"/>
      <c r="T253" s="330"/>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Methode_Keuze=""),"",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Methode_Keuze=""),"",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1"/>
      <c r="Z253" s="324"/>
      <c r="AA253" s="32" t="str" cm="1">
        <f t="array" ref="AA253">IFERROR(IF(INDEX(SubsidieTabel!$X$1:$AA$12,MATCH($F253,SubsidieTabel!$X$1:$X$12,0),IFERROR(MATCH(Methode_Keuze,SubsidieTabel!$X$1:$AA$1,0),2))&lt;&gt;1=TRUE,"ja",""),"")</f>
        <v/>
      </c>
    </row>
    <row r="254" spans="1:27" ht="14.5" x14ac:dyDescent="0.35">
      <c r="A254" s="325"/>
      <c r="B254" s="326" t="str">
        <f>IF(A254&lt;&gt;"",_xlfn.MAXIFS($B$1:B253,$A$1:A253,A254)+1,"")</f>
        <v/>
      </c>
      <c r="C254" s="304"/>
      <c r="D254" s="304"/>
      <c r="E254" s="304"/>
      <c r="F254" s="304"/>
      <c r="G254" s="335"/>
      <c r="H254" s="333"/>
      <c r="I254" s="334"/>
      <c r="J254" s="334"/>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8"/>
      <c r="R254" s="368"/>
      <c r="S254" s="330"/>
      <c r="T254" s="330"/>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Methode_Keuze=""),"",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Methode_Keuze=""),"",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1"/>
      <c r="Z254" s="324"/>
      <c r="AA254" s="32" t="str" cm="1">
        <f t="array" ref="AA254">IFERROR(IF(INDEX(SubsidieTabel!$X$1:$AA$12,MATCH($F254,SubsidieTabel!$X$1:$X$12,0),IFERROR(MATCH(Methode_Keuze,SubsidieTabel!$X$1:$AA$1,0),2))&lt;&gt;1=TRUE,"ja",""),"")</f>
        <v/>
      </c>
    </row>
    <row r="255" spans="1:27" ht="14.5" x14ac:dyDescent="0.35">
      <c r="A255" s="325"/>
      <c r="B255" s="326" t="str">
        <f>IF(A255&lt;&gt;"",_xlfn.MAXIFS($B$1:B254,$A$1:A254,A255)+1,"")</f>
        <v/>
      </c>
      <c r="C255" s="304"/>
      <c r="D255" s="304"/>
      <c r="E255" s="304"/>
      <c r="F255" s="304"/>
      <c r="G255" s="335"/>
      <c r="H255" s="333"/>
      <c r="I255" s="334"/>
      <c r="J255" s="334"/>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8"/>
      <c r="R255" s="368"/>
      <c r="S255" s="330"/>
      <c r="T255" s="330"/>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Methode_Keuze=""),"",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Methode_Keuze=""),"",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1"/>
      <c r="Z255" s="324"/>
      <c r="AA255" s="32" t="str" cm="1">
        <f t="array" ref="AA255">IFERROR(IF(INDEX(SubsidieTabel!$X$1:$AA$12,MATCH($F255,SubsidieTabel!$X$1:$X$12,0),IFERROR(MATCH(Methode_Keuze,SubsidieTabel!$X$1:$AA$1,0),2))&lt;&gt;1=TRUE,"ja",""),"")</f>
        <v/>
      </c>
    </row>
    <row r="256" spans="1:27" ht="14.5" x14ac:dyDescent="0.35">
      <c r="A256" s="325"/>
      <c r="B256" s="326" t="str">
        <f>IF(A256&lt;&gt;"",_xlfn.MAXIFS($B$1:B255,$A$1:A255,A256)+1,"")</f>
        <v/>
      </c>
      <c r="C256" s="304"/>
      <c r="D256" s="304"/>
      <c r="E256" s="304"/>
      <c r="F256" s="304"/>
      <c r="G256" s="335"/>
      <c r="H256" s="333"/>
      <c r="I256" s="334"/>
      <c r="J256" s="334"/>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8"/>
      <c r="R256" s="368"/>
      <c r="S256" s="330"/>
      <c r="T256" s="330"/>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Methode_Keuze=""),"",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Methode_Keuze=""),"",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1"/>
      <c r="Z256" s="324"/>
      <c r="AA256" s="32" t="str" cm="1">
        <f t="array" ref="AA256">IFERROR(IF(INDEX(SubsidieTabel!$X$1:$AA$12,MATCH($F256,SubsidieTabel!$X$1:$X$12,0),IFERROR(MATCH(Methode_Keuze,SubsidieTabel!$X$1:$AA$1,0),2))&lt;&gt;1=TRUE,"ja",""),"")</f>
        <v/>
      </c>
    </row>
    <row r="257" spans="1:27" ht="14.5" x14ac:dyDescent="0.35">
      <c r="A257" s="325"/>
      <c r="B257" s="326" t="str">
        <f>IF(A257&lt;&gt;"",_xlfn.MAXIFS($B$1:B256,$A$1:A256,A257)+1,"")</f>
        <v/>
      </c>
      <c r="C257" s="304"/>
      <c r="D257" s="304"/>
      <c r="E257" s="304"/>
      <c r="F257" s="304"/>
      <c r="G257" s="335"/>
      <c r="H257" s="333"/>
      <c r="I257" s="334"/>
      <c r="J257" s="334"/>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8"/>
      <c r="R257" s="368"/>
      <c r="S257" s="330"/>
      <c r="T257" s="330"/>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Methode_Keuze=""),"",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Methode_Keuze=""),"",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1"/>
      <c r="Z257" s="324"/>
      <c r="AA257" s="32" t="str" cm="1">
        <f t="array" ref="AA257">IFERROR(IF(INDEX(SubsidieTabel!$X$1:$AA$12,MATCH($F257,SubsidieTabel!$X$1:$X$12,0),IFERROR(MATCH(Methode_Keuze,SubsidieTabel!$X$1:$AA$1,0),2))&lt;&gt;1=TRUE,"ja",""),"")</f>
        <v/>
      </c>
    </row>
    <row r="258" spans="1:27" ht="14.5" x14ac:dyDescent="0.35">
      <c r="A258" s="325"/>
      <c r="B258" s="326" t="str">
        <f>IF(A258&lt;&gt;"",_xlfn.MAXIFS($B$1:B257,$A$1:A257,A258)+1,"")</f>
        <v/>
      </c>
      <c r="C258" s="304"/>
      <c r="D258" s="304"/>
      <c r="E258" s="304"/>
      <c r="F258" s="304"/>
      <c r="G258" s="335"/>
      <c r="H258" s="333"/>
      <c r="I258" s="334"/>
      <c r="J258" s="334"/>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8"/>
      <c r="R258" s="368"/>
      <c r="S258" s="330"/>
      <c r="T258" s="330"/>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Methode_Keuze=""),"",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Methode_Keuze=""),"",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1"/>
      <c r="Z258" s="324"/>
      <c r="AA258" s="32" t="str" cm="1">
        <f t="array" ref="AA258">IFERROR(IF(INDEX(SubsidieTabel!$X$1:$AA$12,MATCH($F258,SubsidieTabel!$X$1:$X$12,0),IFERROR(MATCH(Methode_Keuze,SubsidieTabel!$X$1:$AA$1,0),2))&lt;&gt;1=TRUE,"ja",""),"")</f>
        <v/>
      </c>
    </row>
    <row r="259" spans="1:27" ht="14.5" x14ac:dyDescent="0.35">
      <c r="A259" s="325"/>
      <c r="B259" s="326" t="str">
        <f>IF(A259&lt;&gt;"",_xlfn.MAXIFS($B$1:B258,$A$1:A258,A259)+1,"")</f>
        <v/>
      </c>
      <c r="C259" s="304"/>
      <c r="D259" s="304"/>
      <c r="E259" s="304"/>
      <c r="F259" s="304"/>
      <c r="G259" s="335"/>
      <c r="H259" s="333"/>
      <c r="I259" s="334"/>
      <c r="J259" s="334"/>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8"/>
      <c r="R259" s="368"/>
      <c r="S259" s="330"/>
      <c r="T259" s="330"/>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Methode_Keuze=""),"",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Methode_Keuze=""),"",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1"/>
      <c r="Z259" s="324"/>
      <c r="AA259" s="32" t="str" cm="1">
        <f t="array" ref="AA259">IFERROR(IF(INDEX(SubsidieTabel!$X$1:$AA$12,MATCH($F259,SubsidieTabel!$X$1:$X$12,0),IFERROR(MATCH(Methode_Keuze,SubsidieTabel!$X$1:$AA$1,0),2))&lt;&gt;1=TRUE,"ja",""),"")</f>
        <v/>
      </c>
    </row>
    <row r="260" spans="1:27" ht="14.5" x14ac:dyDescent="0.35">
      <c r="A260" s="325"/>
      <c r="B260" s="326" t="str">
        <f>IF(A260&lt;&gt;"",_xlfn.MAXIFS($B$1:B259,$A$1:A259,A260)+1,"")</f>
        <v/>
      </c>
      <c r="C260" s="304"/>
      <c r="D260" s="304"/>
      <c r="E260" s="304"/>
      <c r="F260" s="304"/>
      <c r="G260" s="335"/>
      <c r="H260" s="333"/>
      <c r="I260" s="334"/>
      <c r="J260" s="334"/>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8"/>
      <c r="R260" s="368"/>
      <c r="S260" s="330"/>
      <c r="T260" s="330"/>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Methode_Keuze=""),"",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Methode_Keuze=""),"",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1"/>
      <c r="Z260" s="324"/>
      <c r="AA260" s="32" t="str" cm="1">
        <f t="array" ref="AA260">IFERROR(IF(INDEX(SubsidieTabel!$X$1:$AA$12,MATCH($F260,SubsidieTabel!$X$1:$X$12,0),IFERROR(MATCH(Methode_Keuze,SubsidieTabel!$X$1:$AA$1,0),2))&lt;&gt;1=TRUE,"ja",""),"")</f>
        <v/>
      </c>
    </row>
    <row r="261" spans="1:27" ht="14.5" x14ac:dyDescent="0.35">
      <c r="A261" s="325"/>
      <c r="B261" s="326" t="str">
        <f>IF(A261&lt;&gt;"",_xlfn.MAXIFS($B$1:B260,$A$1:A260,A261)+1,"")</f>
        <v/>
      </c>
      <c r="C261" s="304"/>
      <c r="D261" s="304"/>
      <c r="E261" s="304"/>
      <c r="F261" s="304"/>
      <c r="G261" s="335"/>
      <c r="H261" s="333"/>
      <c r="I261" s="334"/>
      <c r="J261" s="334"/>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8"/>
      <c r="R261" s="368"/>
      <c r="S261" s="330"/>
      <c r="T261" s="330"/>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Methode_Keuze=""),"",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Methode_Keuze=""),"",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1"/>
      <c r="Z261" s="324"/>
      <c r="AA261" s="32" t="str" cm="1">
        <f t="array" ref="AA261">IFERROR(IF(INDEX(SubsidieTabel!$X$1:$AA$12,MATCH($F261,SubsidieTabel!$X$1:$X$12,0),IFERROR(MATCH(Methode_Keuze,SubsidieTabel!$X$1:$AA$1,0),2))&lt;&gt;1=TRUE,"ja",""),"")</f>
        <v/>
      </c>
    </row>
    <row r="262" spans="1:27" ht="14.5" x14ac:dyDescent="0.35">
      <c r="A262" s="325"/>
      <c r="B262" s="326" t="str">
        <f>IF(A262&lt;&gt;"",_xlfn.MAXIFS($B$1:B261,$A$1:A261,A262)+1,"")</f>
        <v/>
      </c>
      <c r="C262" s="304"/>
      <c r="D262" s="304"/>
      <c r="E262" s="304"/>
      <c r="F262" s="304"/>
      <c r="G262" s="335"/>
      <c r="H262" s="333"/>
      <c r="I262" s="334"/>
      <c r="J262" s="334"/>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8"/>
      <c r="R262" s="368"/>
      <c r="S262" s="330"/>
      <c r="T262" s="330"/>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Methode_Keuze=""),"",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Methode_Keuze=""),"",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1"/>
      <c r="Z262" s="324"/>
      <c r="AA262" s="32" t="str" cm="1">
        <f t="array" ref="AA262">IFERROR(IF(INDEX(SubsidieTabel!$X$1:$AA$12,MATCH($F262,SubsidieTabel!$X$1:$X$12,0),IFERROR(MATCH(Methode_Keuze,SubsidieTabel!$X$1:$AA$1,0),2))&lt;&gt;1=TRUE,"ja",""),"")</f>
        <v/>
      </c>
    </row>
    <row r="263" spans="1:27" ht="14.5" x14ac:dyDescent="0.35">
      <c r="A263" s="325"/>
      <c r="B263" s="326" t="str">
        <f>IF(A263&lt;&gt;"",_xlfn.MAXIFS($B$1:B262,$A$1:A262,A263)+1,"")</f>
        <v/>
      </c>
      <c r="C263" s="304"/>
      <c r="D263" s="304"/>
      <c r="E263" s="304"/>
      <c r="F263" s="304"/>
      <c r="G263" s="335"/>
      <c r="H263" s="333"/>
      <c r="I263" s="334"/>
      <c r="J263" s="334"/>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8"/>
      <c r="R263" s="368"/>
      <c r="S263" s="330"/>
      <c r="T263" s="330"/>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Methode_Keuze=""),"",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Methode_Keuze=""),"",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1"/>
      <c r="Z263" s="324"/>
      <c r="AA263" s="32" t="str" cm="1">
        <f t="array" ref="AA263">IFERROR(IF(INDEX(SubsidieTabel!$X$1:$AA$12,MATCH($F263,SubsidieTabel!$X$1:$X$12,0),IFERROR(MATCH(Methode_Keuze,SubsidieTabel!$X$1:$AA$1,0),2))&lt;&gt;1=TRUE,"ja",""),"")</f>
        <v/>
      </c>
    </row>
    <row r="264" spans="1:27" ht="14.5" x14ac:dyDescent="0.35">
      <c r="A264" s="325"/>
      <c r="B264" s="326" t="str">
        <f>IF(A264&lt;&gt;"",_xlfn.MAXIFS($B$1:B263,$A$1:A263,A264)+1,"")</f>
        <v/>
      </c>
      <c r="C264" s="304"/>
      <c r="D264" s="304"/>
      <c r="E264" s="304"/>
      <c r="F264" s="304"/>
      <c r="G264" s="335"/>
      <c r="H264" s="333"/>
      <c r="I264" s="334"/>
      <c r="J264" s="334"/>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8"/>
      <c r="R264" s="368"/>
      <c r="S264" s="330"/>
      <c r="T264" s="330"/>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Methode_Keuze=""),"",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Methode_Keuze=""),"",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1"/>
      <c r="Z264" s="324"/>
      <c r="AA264" s="32" t="str" cm="1">
        <f t="array" ref="AA264">IFERROR(IF(INDEX(SubsidieTabel!$X$1:$AA$12,MATCH($F264,SubsidieTabel!$X$1:$X$12,0),IFERROR(MATCH(Methode_Keuze,SubsidieTabel!$X$1:$AA$1,0),2))&lt;&gt;1=TRUE,"ja",""),"")</f>
        <v/>
      </c>
    </row>
    <row r="265" spans="1:27" ht="14.5" x14ac:dyDescent="0.35">
      <c r="A265" s="325"/>
      <c r="B265" s="326" t="str">
        <f>IF(A265&lt;&gt;"",_xlfn.MAXIFS($B$1:B264,$A$1:A264,A265)+1,"")</f>
        <v/>
      </c>
      <c r="C265" s="304"/>
      <c r="D265" s="304"/>
      <c r="E265" s="304"/>
      <c r="F265" s="304"/>
      <c r="G265" s="335"/>
      <c r="H265" s="333"/>
      <c r="I265" s="334"/>
      <c r="J265" s="334"/>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8"/>
      <c r="R265" s="368"/>
      <c r="S265" s="330"/>
      <c r="T265" s="330"/>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Methode_Keuze=""),"",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Methode_Keuze=""),"",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1"/>
      <c r="Z265" s="324"/>
      <c r="AA265" s="32" t="str" cm="1">
        <f t="array" ref="AA265">IFERROR(IF(INDEX(SubsidieTabel!$X$1:$AA$12,MATCH($F265,SubsidieTabel!$X$1:$X$12,0),IFERROR(MATCH(Methode_Keuze,SubsidieTabel!$X$1:$AA$1,0),2))&lt;&gt;1=TRUE,"ja",""),"")</f>
        <v/>
      </c>
    </row>
    <row r="266" spans="1:27" ht="14.5" x14ac:dyDescent="0.35">
      <c r="A266" s="325"/>
      <c r="B266" s="326" t="str">
        <f>IF(A266&lt;&gt;"",_xlfn.MAXIFS($B$1:B265,$A$1:A265,A266)+1,"")</f>
        <v/>
      </c>
      <c r="C266" s="304"/>
      <c r="D266" s="304"/>
      <c r="E266" s="304"/>
      <c r="F266" s="304"/>
      <c r="G266" s="335"/>
      <c r="H266" s="333"/>
      <c r="I266" s="334"/>
      <c r="J266" s="334"/>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8"/>
      <c r="R266" s="368"/>
      <c r="S266" s="330"/>
      <c r="T266" s="330"/>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Methode_Keuze=""),"",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Methode_Keuze=""),"",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1"/>
      <c r="Z266" s="324"/>
      <c r="AA266" s="32" t="str" cm="1">
        <f t="array" ref="AA266">IFERROR(IF(INDEX(SubsidieTabel!$X$1:$AA$12,MATCH($F266,SubsidieTabel!$X$1:$X$12,0),IFERROR(MATCH(Methode_Keuze,SubsidieTabel!$X$1:$AA$1,0),2))&lt;&gt;1=TRUE,"ja",""),"")</f>
        <v/>
      </c>
    </row>
    <row r="267" spans="1:27" ht="14.5" x14ac:dyDescent="0.35">
      <c r="A267" s="325"/>
      <c r="B267" s="326" t="str">
        <f>IF(A267&lt;&gt;"",_xlfn.MAXIFS($B$1:B266,$A$1:A266,A267)+1,"")</f>
        <v/>
      </c>
      <c r="C267" s="304"/>
      <c r="D267" s="304"/>
      <c r="E267" s="304"/>
      <c r="F267" s="304"/>
      <c r="G267" s="335"/>
      <c r="H267" s="333"/>
      <c r="I267" s="334"/>
      <c r="J267" s="334"/>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8"/>
      <c r="R267" s="368"/>
      <c r="S267" s="330"/>
      <c r="T267" s="330"/>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Methode_Keuze=""),"",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Methode_Keuze=""),"",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1"/>
      <c r="Z267" s="324"/>
      <c r="AA267" s="32" t="str" cm="1">
        <f t="array" ref="AA267">IFERROR(IF(INDEX(SubsidieTabel!$X$1:$AA$12,MATCH($F267,SubsidieTabel!$X$1:$X$12,0),IFERROR(MATCH(Methode_Keuze,SubsidieTabel!$X$1:$AA$1,0),2))&lt;&gt;1=TRUE,"ja",""),"")</f>
        <v/>
      </c>
    </row>
    <row r="268" spans="1:27" ht="14.5" x14ac:dyDescent="0.35">
      <c r="A268" s="325"/>
      <c r="B268" s="326" t="str">
        <f>IF(A268&lt;&gt;"",_xlfn.MAXIFS($B$1:B267,$A$1:A267,A268)+1,"")</f>
        <v/>
      </c>
      <c r="C268" s="304"/>
      <c r="D268" s="304"/>
      <c r="E268" s="304"/>
      <c r="F268" s="304"/>
      <c r="G268" s="335"/>
      <c r="H268" s="333"/>
      <c r="I268" s="334"/>
      <c r="J268" s="334"/>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8"/>
      <c r="R268" s="368"/>
      <c r="S268" s="330"/>
      <c r="T268" s="330"/>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Methode_Keuze=""),"",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Methode_Keuze=""),"",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1"/>
      <c r="Z268" s="324"/>
      <c r="AA268" s="32" t="str" cm="1">
        <f t="array" ref="AA268">IFERROR(IF(INDEX(SubsidieTabel!$X$1:$AA$12,MATCH($F268,SubsidieTabel!$X$1:$X$12,0),IFERROR(MATCH(Methode_Keuze,SubsidieTabel!$X$1:$AA$1,0),2))&lt;&gt;1=TRUE,"ja",""),"")</f>
        <v/>
      </c>
    </row>
    <row r="269" spans="1:27" ht="14.5" x14ac:dyDescent="0.35">
      <c r="A269" s="325"/>
      <c r="B269" s="326" t="str">
        <f>IF(A269&lt;&gt;"",_xlfn.MAXIFS($B$1:B268,$A$1:A268,A269)+1,"")</f>
        <v/>
      </c>
      <c r="C269" s="304"/>
      <c r="D269" s="304"/>
      <c r="E269" s="304"/>
      <c r="F269" s="304"/>
      <c r="G269" s="335"/>
      <c r="H269" s="333"/>
      <c r="I269" s="334"/>
      <c r="J269" s="334"/>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8"/>
      <c r="R269" s="368"/>
      <c r="S269" s="330"/>
      <c r="T269" s="330"/>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Methode_Keuze=""),"",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Methode_Keuze=""),"",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1"/>
      <c r="Z269" s="324"/>
      <c r="AA269" s="32" t="str" cm="1">
        <f t="array" ref="AA269">IFERROR(IF(INDEX(SubsidieTabel!$X$1:$AA$12,MATCH($F269,SubsidieTabel!$X$1:$X$12,0),IFERROR(MATCH(Methode_Keuze,SubsidieTabel!$X$1:$AA$1,0),2))&lt;&gt;1=TRUE,"ja",""),"")</f>
        <v/>
      </c>
    </row>
    <row r="270" spans="1:27" ht="14.5" x14ac:dyDescent="0.35">
      <c r="A270" s="325"/>
      <c r="B270" s="326" t="str">
        <f>IF(A270&lt;&gt;"",_xlfn.MAXIFS($B$1:B269,$A$1:A269,A270)+1,"")</f>
        <v/>
      </c>
      <c r="C270" s="304"/>
      <c r="D270" s="304"/>
      <c r="E270" s="304"/>
      <c r="F270" s="304"/>
      <c r="G270" s="335"/>
      <c r="H270" s="333"/>
      <c r="I270" s="334"/>
      <c r="J270" s="334"/>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8"/>
      <c r="R270" s="368"/>
      <c r="S270" s="330"/>
      <c r="T270" s="330"/>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Methode_Keuze=""),"",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Methode_Keuze=""),"",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1"/>
      <c r="Z270" s="324"/>
      <c r="AA270" s="32" t="str" cm="1">
        <f t="array" ref="AA270">IFERROR(IF(INDEX(SubsidieTabel!$X$1:$AA$12,MATCH($F270,SubsidieTabel!$X$1:$X$12,0),IFERROR(MATCH(Methode_Keuze,SubsidieTabel!$X$1:$AA$1,0),2))&lt;&gt;1=TRUE,"ja",""),"")</f>
        <v/>
      </c>
    </row>
    <row r="271" spans="1:27" ht="14.5" x14ac:dyDescent="0.35">
      <c r="A271" s="325"/>
      <c r="B271" s="326" t="str">
        <f>IF(A271&lt;&gt;"",_xlfn.MAXIFS($B$1:B270,$A$1:A270,A271)+1,"")</f>
        <v/>
      </c>
      <c r="C271" s="304"/>
      <c r="D271" s="304"/>
      <c r="E271" s="304"/>
      <c r="F271" s="304"/>
      <c r="G271" s="335"/>
      <c r="H271" s="333"/>
      <c r="I271" s="334"/>
      <c r="J271" s="334"/>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8"/>
      <c r="R271" s="368"/>
      <c r="S271" s="330"/>
      <c r="T271" s="330"/>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Methode_Keuze=""),"",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Methode_Keuze=""),"",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1"/>
      <c r="Z271" s="324"/>
      <c r="AA271" s="32" t="str" cm="1">
        <f t="array" ref="AA271">IFERROR(IF(INDEX(SubsidieTabel!$X$1:$AA$12,MATCH($F271,SubsidieTabel!$X$1:$X$12,0),IFERROR(MATCH(Methode_Keuze,SubsidieTabel!$X$1:$AA$1,0),2))&lt;&gt;1=TRUE,"ja",""),"")</f>
        <v/>
      </c>
    </row>
    <row r="272" spans="1:27" ht="14.5" x14ac:dyDescent="0.35">
      <c r="A272" s="325"/>
      <c r="B272" s="326" t="str">
        <f>IF(A272&lt;&gt;"",_xlfn.MAXIFS($B$1:B271,$A$1:A271,A272)+1,"")</f>
        <v/>
      </c>
      <c r="C272" s="304"/>
      <c r="D272" s="304"/>
      <c r="E272" s="304"/>
      <c r="F272" s="304"/>
      <c r="G272" s="335"/>
      <c r="H272" s="333"/>
      <c r="I272" s="334"/>
      <c r="J272" s="334"/>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8"/>
      <c r="R272" s="368"/>
      <c r="S272" s="330"/>
      <c r="T272" s="330"/>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Methode_Keuze=""),"",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Methode_Keuze=""),"",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1"/>
      <c r="Z272" s="324"/>
      <c r="AA272" s="32" t="str" cm="1">
        <f t="array" ref="AA272">IFERROR(IF(INDEX(SubsidieTabel!$X$1:$AA$12,MATCH($F272,SubsidieTabel!$X$1:$X$12,0),IFERROR(MATCH(Methode_Keuze,SubsidieTabel!$X$1:$AA$1,0),2))&lt;&gt;1=TRUE,"ja",""),"")</f>
        <v/>
      </c>
    </row>
    <row r="273" spans="1:27" ht="14.5" x14ac:dyDescent="0.35">
      <c r="A273" s="325"/>
      <c r="B273" s="326" t="str">
        <f>IF(A273&lt;&gt;"",_xlfn.MAXIFS($B$1:B272,$A$1:A272,A273)+1,"")</f>
        <v/>
      </c>
      <c r="C273" s="304"/>
      <c r="D273" s="304"/>
      <c r="E273" s="304"/>
      <c r="F273" s="304"/>
      <c r="G273" s="335"/>
      <c r="H273" s="333"/>
      <c r="I273" s="334"/>
      <c r="J273" s="334"/>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8"/>
      <c r="R273" s="368"/>
      <c r="S273" s="330"/>
      <c r="T273" s="330"/>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Methode_Keuze=""),"",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Methode_Keuze=""),"",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1"/>
      <c r="Z273" s="324"/>
      <c r="AA273" s="32" t="str" cm="1">
        <f t="array" ref="AA273">IFERROR(IF(INDEX(SubsidieTabel!$X$1:$AA$12,MATCH($F273,SubsidieTabel!$X$1:$X$12,0),IFERROR(MATCH(Methode_Keuze,SubsidieTabel!$X$1:$AA$1,0),2))&lt;&gt;1=TRUE,"ja",""),"")</f>
        <v/>
      </c>
    </row>
    <row r="274" spans="1:27" ht="14.5" x14ac:dyDescent="0.35">
      <c r="A274" s="325"/>
      <c r="B274" s="326" t="str">
        <f>IF(A274&lt;&gt;"",_xlfn.MAXIFS($B$1:B273,$A$1:A273,A274)+1,"")</f>
        <v/>
      </c>
      <c r="C274" s="304"/>
      <c r="D274" s="304"/>
      <c r="E274" s="304"/>
      <c r="F274" s="304"/>
      <c r="G274" s="335"/>
      <c r="H274" s="333"/>
      <c r="I274" s="334"/>
      <c r="J274" s="334"/>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8"/>
      <c r="R274" s="368"/>
      <c r="S274" s="330"/>
      <c r="T274" s="330"/>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Methode_Keuze=""),"",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Methode_Keuze=""),"",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1"/>
      <c r="Z274" s="324"/>
      <c r="AA274" s="32" t="str" cm="1">
        <f t="array" ref="AA274">IFERROR(IF(INDEX(SubsidieTabel!$X$1:$AA$12,MATCH($F274,SubsidieTabel!$X$1:$X$12,0),IFERROR(MATCH(Methode_Keuze,SubsidieTabel!$X$1:$AA$1,0),2))&lt;&gt;1=TRUE,"ja",""),"")</f>
        <v/>
      </c>
    </row>
    <row r="275" spans="1:27" ht="14.5" x14ac:dyDescent="0.35">
      <c r="A275" s="325"/>
      <c r="B275" s="326" t="str">
        <f>IF(A275&lt;&gt;"",_xlfn.MAXIFS($B$1:B274,$A$1:A274,A275)+1,"")</f>
        <v/>
      </c>
      <c r="C275" s="304"/>
      <c r="D275" s="304"/>
      <c r="E275" s="304"/>
      <c r="F275" s="304"/>
      <c r="G275" s="335"/>
      <c r="H275" s="333"/>
      <c r="I275" s="334"/>
      <c r="J275" s="334"/>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8"/>
      <c r="R275" s="368"/>
      <c r="S275" s="330"/>
      <c r="T275" s="330"/>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Methode_Keuze=""),"",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Methode_Keuze=""),"",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1"/>
      <c r="Z275" s="324"/>
      <c r="AA275" s="32" t="str" cm="1">
        <f t="array" ref="AA275">IFERROR(IF(INDEX(SubsidieTabel!$X$1:$AA$12,MATCH($F275,SubsidieTabel!$X$1:$X$12,0),IFERROR(MATCH(Methode_Keuze,SubsidieTabel!$X$1:$AA$1,0),2))&lt;&gt;1=TRUE,"ja",""),"")</f>
        <v/>
      </c>
    </row>
    <row r="276" spans="1:27" ht="14.5" x14ac:dyDescent="0.35">
      <c r="A276" s="325"/>
      <c r="B276" s="326" t="str">
        <f>IF(A276&lt;&gt;"",_xlfn.MAXIFS($B$1:B275,$A$1:A275,A276)+1,"")</f>
        <v/>
      </c>
      <c r="C276" s="304"/>
      <c r="D276" s="304"/>
      <c r="E276" s="304"/>
      <c r="F276" s="304"/>
      <c r="G276" s="335"/>
      <c r="H276" s="333"/>
      <c r="I276" s="334"/>
      <c r="J276" s="334"/>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8"/>
      <c r="R276" s="368"/>
      <c r="S276" s="330"/>
      <c r="T276" s="330"/>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Methode_Keuze=""),"",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Methode_Keuze=""),"",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1"/>
      <c r="Z276" s="324"/>
      <c r="AA276" s="32" t="str" cm="1">
        <f t="array" ref="AA276">IFERROR(IF(INDEX(SubsidieTabel!$X$1:$AA$12,MATCH($F276,SubsidieTabel!$X$1:$X$12,0),IFERROR(MATCH(Methode_Keuze,SubsidieTabel!$X$1:$AA$1,0),2))&lt;&gt;1=TRUE,"ja",""),"")</f>
        <v/>
      </c>
    </row>
    <row r="277" spans="1:27" ht="14.5" x14ac:dyDescent="0.35">
      <c r="A277" s="325"/>
      <c r="B277" s="326" t="str">
        <f>IF(A277&lt;&gt;"",_xlfn.MAXIFS($B$1:B276,$A$1:A276,A277)+1,"")</f>
        <v/>
      </c>
      <c r="C277" s="304"/>
      <c r="D277" s="304"/>
      <c r="E277" s="304"/>
      <c r="F277" s="304"/>
      <c r="G277" s="335"/>
      <c r="H277" s="333"/>
      <c r="I277" s="334"/>
      <c r="J277" s="334"/>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8"/>
      <c r="R277" s="368"/>
      <c r="S277" s="330"/>
      <c r="T277" s="330"/>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Methode_Keuze=""),"",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Methode_Keuze=""),"",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1"/>
      <c r="Z277" s="324"/>
      <c r="AA277" s="32" t="str" cm="1">
        <f t="array" ref="AA277">IFERROR(IF(INDEX(SubsidieTabel!$X$1:$AA$12,MATCH($F277,SubsidieTabel!$X$1:$X$12,0),IFERROR(MATCH(Methode_Keuze,SubsidieTabel!$X$1:$AA$1,0),2))&lt;&gt;1=TRUE,"ja",""),"")</f>
        <v/>
      </c>
    </row>
    <row r="278" spans="1:27" ht="14.5" x14ac:dyDescent="0.35">
      <c r="A278" s="325"/>
      <c r="B278" s="326" t="str">
        <f>IF(A278&lt;&gt;"",_xlfn.MAXIFS($B$1:B277,$A$1:A277,A278)+1,"")</f>
        <v/>
      </c>
      <c r="C278" s="304"/>
      <c r="D278" s="304"/>
      <c r="E278" s="304"/>
      <c r="F278" s="304"/>
      <c r="G278" s="335"/>
      <c r="H278" s="333"/>
      <c r="I278" s="334"/>
      <c r="J278" s="334"/>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8"/>
      <c r="R278" s="368"/>
      <c r="S278" s="330"/>
      <c r="T278" s="330"/>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Methode_Keuze=""),"",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Methode_Keuze=""),"",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1"/>
      <c r="Z278" s="324"/>
      <c r="AA278" s="32" t="str" cm="1">
        <f t="array" ref="AA278">IFERROR(IF(INDEX(SubsidieTabel!$X$1:$AA$12,MATCH($F278,SubsidieTabel!$X$1:$X$12,0),IFERROR(MATCH(Methode_Keuze,SubsidieTabel!$X$1:$AA$1,0),2))&lt;&gt;1=TRUE,"ja",""),"")</f>
        <v/>
      </c>
    </row>
    <row r="279" spans="1:27" ht="14.5" x14ac:dyDescent="0.35">
      <c r="A279" s="325"/>
      <c r="B279" s="326" t="str">
        <f>IF(A279&lt;&gt;"",_xlfn.MAXIFS($B$1:B278,$A$1:A278,A279)+1,"")</f>
        <v/>
      </c>
      <c r="C279" s="304"/>
      <c r="D279" s="304"/>
      <c r="E279" s="304"/>
      <c r="F279" s="304"/>
      <c r="G279" s="335"/>
      <c r="H279" s="333"/>
      <c r="I279" s="334"/>
      <c r="J279" s="334"/>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8"/>
      <c r="R279" s="368"/>
      <c r="S279" s="330"/>
      <c r="T279" s="330"/>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Methode_Keuze=""),"",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Methode_Keuze=""),"",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1"/>
      <c r="Z279" s="324"/>
      <c r="AA279" s="32" t="str" cm="1">
        <f t="array" ref="AA279">IFERROR(IF(INDEX(SubsidieTabel!$X$1:$AA$12,MATCH($F279,SubsidieTabel!$X$1:$X$12,0),IFERROR(MATCH(Methode_Keuze,SubsidieTabel!$X$1:$AA$1,0),2))&lt;&gt;1=TRUE,"ja",""),"")</f>
        <v/>
      </c>
    </row>
    <row r="280" spans="1:27" ht="14.5" x14ac:dyDescent="0.35">
      <c r="A280" s="325"/>
      <c r="B280" s="326" t="str">
        <f>IF(A280&lt;&gt;"",_xlfn.MAXIFS($B$1:B279,$A$1:A279,A280)+1,"")</f>
        <v/>
      </c>
      <c r="C280" s="304"/>
      <c r="D280" s="304"/>
      <c r="E280" s="304"/>
      <c r="F280" s="304"/>
      <c r="G280" s="335"/>
      <c r="H280" s="333"/>
      <c r="I280" s="334"/>
      <c r="J280" s="334"/>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8"/>
      <c r="R280" s="368"/>
      <c r="S280" s="330"/>
      <c r="T280" s="330"/>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Methode_Keuze=""),"",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Methode_Keuze=""),"",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1"/>
      <c r="Z280" s="324"/>
      <c r="AA280" s="32" t="str" cm="1">
        <f t="array" ref="AA280">IFERROR(IF(INDEX(SubsidieTabel!$X$1:$AA$12,MATCH($F280,SubsidieTabel!$X$1:$X$12,0),IFERROR(MATCH(Methode_Keuze,SubsidieTabel!$X$1:$AA$1,0),2))&lt;&gt;1=TRUE,"ja",""),"")</f>
        <v/>
      </c>
    </row>
    <row r="281" spans="1:27" ht="14.5" x14ac:dyDescent="0.35">
      <c r="A281" s="325"/>
      <c r="B281" s="326" t="str">
        <f>IF(A281&lt;&gt;"",_xlfn.MAXIFS($B$1:B280,$A$1:A280,A281)+1,"")</f>
        <v/>
      </c>
      <c r="C281" s="304"/>
      <c r="D281" s="304"/>
      <c r="E281" s="304"/>
      <c r="F281" s="304"/>
      <c r="G281" s="335"/>
      <c r="H281" s="333"/>
      <c r="I281" s="334"/>
      <c r="J281" s="334"/>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8"/>
      <c r="R281" s="368"/>
      <c r="S281" s="330"/>
      <c r="T281" s="330"/>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Methode_Keuze=""),"",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Methode_Keuze=""),"",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1"/>
      <c r="Z281" s="324"/>
      <c r="AA281" s="32" t="str" cm="1">
        <f t="array" ref="AA281">IFERROR(IF(INDEX(SubsidieTabel!$X$1:$AA$12,MATCH($F281,SubsidieTabel!$X$1:$X$12,0),IFERROR(MATCH(Methode_Keuze,SubsidieTabel!$X$1:$AA$1,0),2))&lt;&gt;1=TRUE,"ja",""),"")</f>
        <v/>
      </c>
    </row>
    <row r="282" spans="1:27" ht="14.5" x14ac:dyDescent="0.35">
      <c r="A282" s="325"/>
      <c r="B282" s="326" t="str">
        <f>IF(A282&lt;&gt;"",_xlfn.MAXIFS($B$1:B281,$A$1:A281,A282)+1,"")</f>
        <v/>
      </c>
      <c r="C282" s="304"/>
      <c r="D282" s="304"/>
      <c r="E282" s="304"/>
      <c r="F282" s="304"/>
      <c r="G282" s="335"/>
      <c r="H282" s="333"/>
      <c r="I282" s="334"/>
      <c r="J282" s="334"/>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8"/>
      <c r="R282" s="368"/>
      <c r="S282" s="330"/>
      <c r="T282" s="330"/>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Methode_Keuze=""),"",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Methode_Keuze=""),"",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1"/>
      <c r="Z282" s="324"/>
      <c r="AA282" s="32" t="str" cm="1">
        <f t="array" ref="AA282">IFERROR(IF(INDEX(SubsidieTabel!$X$1:$AA$12,MATCH($F282,SubsidieTabel!$X$1:$X$12,0),IFERROR(MATCH(Methode_Keuze,SubsidieTabel!$X$1:$AA$1,0),2))&lt;&gt;1=TRUE,"ja",""),"")</f>
        <v/>
      </c>
    </row>
    <row r="283" spans="1:27" ht="14.5" x14ac:dyDescent="0.35">
      <c r="A283" s="325"/>
      <c r="B283" s="326" t="str">
        <f>IF(A283&lt;&gt;"",_xlfn.MAXIFS($B$1:B282,$A$1:A282,A283)+1,"")</f>
        <v/>
      </c>
      <c r="C283" s="304"/>
      <c r="D283" s="304"/>
      <c r="E283" s="304"/>
      <c r="F283" s="304"/>
      <c r="G283" s="335"/>
      <c r="H283" s="333"/>
      <c r="I283" s="334"/>
      <c r="J283" s="334"/>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8"/>
      <c r="R283" s="368"/>
      <c r="S283" s="330"/>
      <c r="T283" s="330"/>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Methode_Keuze=""),"",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Methode_Keuze=""),"",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1"/>
      <c r="Z283" s="324"/>
      <c r="AA283" s="32" t="str" cm="1">
        <f t="array" ref="AA283">IFERROR(IF(INDEX(SubsidieTabel!$X$1:$AA$12,MATCH($F283,SubsidieTabel!$X$1:$X$12,0),IFERROR(MATCH(Methode_Keuze,SubsidieTabel!$X$1:$AA$1,0),2))&lt;&gt;1=TRUE,"ja",""),"")</f>
        <v/>
      </c>
    </row>
    <row r="284" spans="1:27" ht="14.5" x14ac:dyDescent="0.35">
      <c r="A284" s="325"/>
      <c r="B284" s="326" t="str">
        <f>IF(A284&lt;&gt;"",_xlfn.MAXIFS($B$1:B283,$A$1:A283,A284)+1,"")</f>
        <v/>
      </c>
      <c r="C284" s="304"/>
      <c r="D284" s="304"/>
      <c r="E284" s="304"/>
      <c r="F284" s="304"/>
      <c r="G284" s="335"/>
      <c r="H284" s="333"/>
      <c r="I284" s="334"/>
      <c r="J284" s="334"/>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8"/>
      <c r="R284" s="368"/>
      <c r="S284" s="330"/>
      <c r="T284" s="330"/>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Methode_Keuze=""),"",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Methode_Keuze=""),"",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1"/>
      <c r="Z284" s="324"/>
      <c r="AA284" s="32" t="str" cm="1">
        <f t="array" ref="AA284">IFERROR(IF(INDEX(SubsidieTabel!$X$1:$AA$12,MATCH($F284,SubsidieTabel!$X$1:$X$12,0),IFERROR(MATCH(Methode_Keuze,SubsidieTabel!$X$1:$AA$1,0),2))&lt;&gt;1=TRUE,"ja",""),"")</f>
        <v/>
      </c>
    </row>
    <row r="285" spans="1:27" ht="14.5" x14ac:dyDescent="0.35">
      <c r="A285" s="325"/>
      <c r="B285" s="326" t="str">
        <f>IF(A285&lt;&gt;"",_xlfn.MAXIFS($B$1:B284,$A$1:A284,A285)+1,"")</f>
        <v/>
      </c>
      <c r="C285" s="304"/>
      <c r="D285" s="304"/>
      <c r="E285" s="304"/>
      <c r="F285" s="304"/>
      <c r="G285" s="335"/>
      <c r="H285" s="333"/>
      <c r="I285" s="334"/>
      <c r="J285" s="334"/>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8"/>
      <c r="R285" s="368"/>
      <c r="S285" s="330"/>
      <c r="T285" s="330"/>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Methode_Keuze=""),"",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Methode_Keuze=""),"",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1"/>
      <c r="Z285" s="324"/>
      <c r="AA285" s="32" t="str" cm="1">
        <f t="array" ref="AA285">IFERROR(IF(INDEX(SubsidieTabel!$X$1:$AA$12,MATCH($F285,SubsidieTabel!$X$1:$X$12,0),IFERROR(MATCH(Methode_Keuze,SubsidieTabel!$X$1:$AA$1,0),2))&lt;&gt;1=TRUE,"ja",""),"")</f>
        <v/>
      </c>
    </row>
    <row r="286" spans="1:27" ht="14.5" x14ac:dyDescent="0.35">
      <c r="A286" s="325"/>
      <c r="B286" s="326" t="str">
        <f>IF(A286&lt;&gt;"",_xlfn.MAXIFS($B$1:B285,$A$1:A285,A286)+1,"")</f>
        <v/>
      </c>
      <c r="C286" s="304"/>
      <c r="D286" s="304"/>
      <c r="E286" s="304"/>
      <c r="F286" s="304"/>
      <c r="G286" s="335"/>
      <c r="H286" s="333"/>
      <c r="I286" s="334"/>
      <c r="J286" s="334"/>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8"/>
      <c r="R286" s="368"/>
      <c r="S286" s="330"/>
      <c r="T286" s="330"/>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Methode_Keuze=""),"",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Methode_Keuze=""),"",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1"/>
      <c r="Z286" s="324"/>
      <c r="AA286" s="32" t="str" cm="1">
        <f t="array" ref="AA286">IFERROR(IF(INDEX(SubsidieTabel!$X$1:$AA$12,MATCH($F286,SubsidieTabel!$X$1:$X$12,0),IFERROR(MATCH(Methode_Keuze,SubsidieTabel!$X$1:$AA$1,0),2))&lt;&gt;1=TRUE,"ja",""),"")</f>
        <v/>
      </c>
    </row>
    <row r="287" spans="1:27" ht="14.5" x14ac:dyDescent="0.35">
      <c r="A287" s="325"/>
      <c r="B287" s="326" t="str">
        <f>IF(A287&lt;&gt;"",_xlfn.MAXIFS($B$1:B286,$A$1:A286,A287)+1,"")</f>
        <v/>
      </c>
      <c r="C287" s="304"/>
      <c r="D287" s="304"/>
      <c r="E287" s="304"/>
      <c r="F287" s="304"/>
      <c r="G287" s="335"/>
      <c r="H287" s="333"/>
      <c r="I287" s="334"/>
      <c r="J287" s="334"/>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8"/>
      <c r="R287" s="368"/>
      <c r="S287" s="330"/>
      <c r="T287" s="330"/>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Methode_Keuze=""),"",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Methode_Keuze=""),"",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1"/>
      <c r="Z287" s="324"/>
      <c r="AA287" s="32" t="str" cm="1">
        <f t="array" ref="AA287">IFERROR(IF(INDEX(SubsidieTabel!$X$1:$AA$12,MATCH($F287,SubsidieTabel!$X$1:$X$12,0),IFERROR(MATCH(Methode_Keuze,SubsidieTabel!$X$1:$AA$1,0),2))&lt;&gt;1=TRUE,"ja",""),"")</f>
        <v/>
      </c>
    </row>
    <row r="288" spans="1:27" ht="14.5" x14ac:dyDescent="0.35">
      <c r="A288" s="325"/>
      <c r="B288" s="326" t="str">
        <f>IF(A288&lt;&gt;"",_xlfn.MAXIFS($B$1:B287,$A$1:A287,A288)+1,"")</f>
        <v/>
      </c>
      <c r="C288" s="304"/>
      <c r="D288" s="304"/>
      <c r="E288" s="304"/>
      <c r="F288" s="304"/>
      <c r="G288" s="335"/>
      <c r="H288" s="333"/>
      <c r="I288" s="334"/>
      <c r="J288" s="334"/>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8"/>
      <c r="R288" s="368"/>
      <c r="S288" s="330"/>
      <c r="T288" s="330"/>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Methode_Keuze=""),"",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Methode_Keuze=""),"",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1"/>
      <c r="Z288" s="324"/>
      <c r="AA288" s="32" t="str" cm="1">
        <f t="array" ref="AA288">IFERROR(IF(INDEX(SubsidieTabel!$X$1:$AA$12,MATCH($F288,SubsidieTabel!$X$1:$X$12,0),IFERROR(MATCH(Methode_Keuze,SubsidieTabel!$X$1:$AA$1,0),2))&lt;&gt;1=TRUE,"ja",""),"")</f>
        <v/>
      </c>
    </row>
    <row r="289" spans="1:27" ht="14.5" x14ac:dyDescent="0.35">
      <c r="A289" s="325"/>
      <c r="B289" s="326" t="str">
        <f>IF(A289&lt;&gt;"",_xlfn.MAXIFS($B$1:B288,$A$1:A288,A289)+1,"")</f>
        <v/>
      </c>
      <c r="C289" s="304"/>
      <c r="D289" s="304"/>
      <c r="E289" s="304"/>
      <c r="F289" s="304"/>
      <c r="G289" s="335"/>
      <c r="H289" s="333"/>
      <c r="I289" s="334"/>
      <c r="J289" s="334"/>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8"/>
      <c r="R289" s="368"/>
      <c r="S289" s="330"/>
      <c r="T289" s="330"/>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Methode_Keuze=""),"",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Methode_Keuze=""),"",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1"/>
      <c r="Z289" s="324"/>
      <c r="AA289" s="32" t="str" cm="1">
        <f t="array" ref="AA289">IFERROR(IF(INDEX(SubsidieTabel!$X$1:$AA$12,MATCH($F289,SubsidieTabel!$X$1:$X$12,0),IFERROR(MATCH(Methode_Keuze,SubsidieTabel!$X$1:$AA$1,0),2))&lt;&gt;1=TRUE,"ja",""),"")</f>
        <v/>
      </c>
    </row>
    <row r="290" spans="1:27" ht="14.5" x14ac:dyDescent="0.35">
      <c r="A290" s="325"/>
      <c r="B290" s="326" t="str">
        <f>IF(A290&lt;&gt;"",_xlfn.MAXIFS($B$1:B289,$A$1:A289,A290)+1,"")</f>
        <v/>
      </c>
      <c r="C290" s="304"/>
      <c r="D290" s="304"/>
      <c r="E290" s="304"/>
      <c r="F290" s="304"/>
      <c r="G290" s="335"/>
      <c r="H290" s="333"/>
      <c r="I290" s="334"/>
      <c r="J290" s="334"/>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8"/>
      <c r="R290" s="368"/>
      <c r="S290" s="330"/>
      <c r="T290" s="330"/>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Methode_Keuze=""),"",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Methode_Keuze=""),"",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1"/>
      <c r="Z290" s="324"/>
      <c r="AA290" s="32" t="str" cm="1">
        <f t="array" ref="AA290">IFERROR(IF(INDEX(SubsidieTabel!$X$1:$AA$12,MATCH($F290,SubsidieTabel!$X$1:$X$12,0),IFERROR(MATCH(Methode_Keuze,SubsidieTabel!$X$1:$AA$1,0),2))&lt;&gt;1=TRUE,"ja",""),"")</f>
        <v/>
      </c>
    </row>
    <row r="291" spans="1:27" ht="14.5" x14ac:dyDescent="0.35">
      <c r="A291" s="325"/>
      <c r="B291" s="326" t="str">
        <f>IF(A291&lt;&gt;"",_xlfn.MAXIFS($B$1:B290,$A$1:A290,A291)+1,"")</f>
        <v/>
      </c>
      <c r="C291" s="304"/>
      <c r="D291" s="304"/>
      <c r="E291" s="304"/>
      <c r="F291" s="304"/>
      <c r="G291" s="335"/>
      <c r="H291" s="333"/>
      <c r="I291" s="334"/>
      <c r="J291" s="334"/>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8"/>
      <c r="R291" s="368"/>
      <c r="S291" s="330"/>
      <c r="T291" s="330"/>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Methode_Keuze=""),"",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Methode_Keuze=""),"",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1"/>
      <c r="Z291" s="324"/>
      <c r="AA291" s="32" t="str" cm="1">
        <f t="array" ref="AA291">IFERROR(IF(INDEX(SubsidieTabel!$X$1:$AA$12,MATCH($F291,SubsidieTabel!$X$1:$X$12,0),IFERROR(MATCH(Methode_Keuze,SubsidieTabel!$X$1:$AA$1,0),2))&lt;&gt;1=TRUE,"ja",""),"")</f>
        <v/>
      </c>
    </row>
    <row r="292" spans="1:27" ht="14.5" x14ac:dyDescent="0.35">
      <c r="A292" s="325"/>
      <c r="B292" s="326" t="str">
        <f>IF(A292&lt;&gt;"",_xlfn.MAXIFS($B$1:B291,$A$1:A291,A292)+1,"")</f>
        <v/>
      </c>
      <c r="C292" s="304"/>
      <c r="D292" s="304"/>
      <c r="E292" s="304"/>
      <c r="F292" s="304"/>
      <c r="G292" s="335"/>
      <c r="H292" s="333"/>
      <c r="I292" s="334"/>
      <c r="J292" s="334"/>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8"/>
      <c r="R292" s="368"/>
      <c r="S292" s="330"/>
      <c r="T292" s="330"/>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Methode_Keuze=""),"",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Methode_Keuze=""),"",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1"/>
      <c r="Z292" s="324"/>
      <c r="AA292" s="32" t="str" cm="1">
        <f t="array" ref="AA292">IFERROR(IF(INDEX(SubsidieTabel!$X$1:$AA$12,MATCH($F292,SubsidieTabel!$X$1:$X$12,0),IFERROR(MATCH(Methode_Keuze,SubsidieTabel!$X$1:$AA$1,0),2))&lt;&gt;1=TRUE,"ja",""),"")</f>
        <v/>
      </c>
    </row>
    <row r="293" spans="1:27" ht="14.5" x14ac:dyDescent="0.35">
      <c r="A293" s="325"/>
      <c r="B293" s="326" t="str">
        <f>IF(A293&lt;&gt;"",_xlfn.MAXIFS($B$1:B292,$A$1:A292,A293)+1,"")</f>
        <v/>
      </c>
      <c r="C293" s="304"/>
      <c r="D293" s="304"/>
      <c r="E293" s="304"/>
      <c r="F293" s="304"/>
      <c r="G293" s="335"/>
      <c r="H293" s="333"/>
      <c r="I293" s="334"/>
      <c r="J293" s="334"/>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8"/>
      <c r="R293" s="368"/>
      <c r="S293" s="330"/>
      <c r="T293" s="330"/>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Methode_Keuze=""),"",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Methode_Keuze=""),"",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1"/>
      <c r="Z293" s="324"/>
      <c r="AA293" s="32" t="str" cm="1">
        <f t="array" ref="AA293">IFERROR(IF(INDEX(SubsidieTabel!$X$1:$AA$12,MATCH($F293,SubsidieTabel!$X$1:$X$12,0),IFERROR(MATCH(Methode_Keuze,SubsidieTabel!$X$1:$AA$1,0),2))&lt;&gt;1=TRUE,"ja",""),"")</f>
        <v/>
      </c>
    </row>
    <row r="294" spans="1:27" ht="14.5" x14ac:dyDescent="0.35">
      <c r="A294" s="325"/>
      <c r="B294" s="326" t="str">
        <f>IF(A294&lt;&gt;"",_xlfn.MAXIFS($B$1:B293,$A$1:A293,A294)+1,"")</f>
        <v/>
      </c>
      <c r="C294" s="304"/>
      <c r="D294" s="304"/>
      <c r="E294" s="304"/>
      <c r="F294" s="304"/>
      <c r="G294" s="335"/>
      <c r="H294" s="333"/>
      <c r="I294" s="334"/>
      <c r="J294" s="334"/>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8"/>
      <c r="R294" s="368"/>
      <c r="S294" s="330"/>
      <c r="T294" s="330"/>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Methode_Keuze=""),"",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Methode_Keuze=""),"",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1"/>
      <c r="Z294" s="324"/>
      <c r="AA294" s="32" t="str" cm="1">
        <f t="array" ref="AA294">IFERROR(IF(INDEX(SubsidieTabel!$X$1:$AA$12,MATCH($F294,SubsidieTabel!$X$1:$X$12,0),IFERROR(MATCH(Methode_Keuze,SubsidieTabel!$X$1:$AA$1,0),2))&lt;&gt;1=TRUE,"ja",""),"")</f>
        <v/>
      </c>
    </row>
    <row r="295" spans="1:27" ht="14.5" x14ac:dyDescent="0.35">
      <c r="A295" s="325"/>
      <c r="B295" s="326" t="str">
        <f>IF(A295&lt;&gt;"",_xlfn.MAXIFS($B$1:B294,$A$1:A294,A295)+1,"")</f>
        <v/>
      </c>
      <c r="C295" s="304"/>
      <c r="D295" s="304"/>
      <c r="E295" s="304"/>
      <c r="F295" s="304"/>
      <c r="G295" s="335"/>
      <c r="H295" s="333"/>
      <c r="I295" s="334"/>
      <c r="J295" s="334"/>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8"/>
      <c r="R295" s="368"/>
      <c r="S295" s="330"/>
      <c r="T295" s="330"/>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Methode_Keuze=""),"",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Methode_Keuze=""),"",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1"/>
      <c r="Z295" s="324"/>
      <c r="AA295" s="32" t="str" cm="1">
        <f t="array" ref="AA295">IFERROR(IF(INDEX(SubsidieTabel!$X$1:$AA$12,MATCH($F295,SubsidieTabel!$X$1:$X$12,0),IFERROR(MATCH(Methode_Keuze,SubsidieTabel!$X$1:$AA$1,0),2))&lt;&gt;1=TRUE,"ja",""),"")</f>
        <v/>
      </c>
    </row>
    <row r="296" spans="1:27" ht="14.5" x14ac:dyDescent="0.35">
      <c r="A296" s="325"/>
      <c r="B296" s="326" t="str">
        <f>IF(A296&lt;&gt;"",_xlfn.MAXIFS($B$1:B295,$A$1:A295,A296)+1,"")</f>
        <v/>
      </c>
      <c r="C296" s="304"/>
      <c r="D296" s="304"/>
      <c r="E296" s="304"/>
      <c r="F296" s="304"/>
      <c r="G296" s="335"/>
      <c r="H296" s="333"/>
      <c r="I296" s="334"/>
      <c r="J296" s="334"/>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8"/>
      <c r="R296" s="368"/>
      <c r="S296" s="330"/>
      <c r="T296" s="330"/>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Methode_Keuze=""),"",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Methode_Keuze=""),"",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1"/>
      <c r="Z296" s="324"/>
      <c r="AA296" s="32" t="str" cm="1">
        <f t="array" ref="AA296">IFERROR(IF(INDEX(SubsidieTabel!$X$1:$AA$12,MATCH($F296,SubsidieTabel!$X$1:$X$12,0),IFERROR(MATCH(Methode_Keuze,SubsidieTabel!$X$1:$AA$1,0),2))&lt;&gt;1=TRUE,"ja",""),"")</f>
        <v/>
      </c>
    </row>
    <row r="297" spans="1:27" ht="14.5" x14ac:dyDescent="0.35">
      <c r="A297" s="325"/>
      <c r="B297" s="326" t="str">
        <f>IF(A297&lt;&gt;"",_xlfn.MAXIFS($B$1:B296,$A$1:A296,A297)+1,"")</f>
        <v/>
      </c>
      <c r="C297" s="304"/>
      <c r="D297" s="304"/>
      <c r="E297" s="304"/>
      <c r="F297" s="304"/>
      <c r="G297" s="335"/>
      <c r="H297" s="333"/>
      <c r="I297" s="334"/>
      <c r="J297" s="334"/>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8"/>
      <c r="R297" s="368"/>
      <c r="S297" s="330"/>
      <c r="T297" s="330"/>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Methode_Keuze=""),"",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Methode_Keuze=""),"",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1"/>
      <c r="Z297" s="324"/>
      <c r="AA297" s="32" t="str" cm="1">
        <f t="array" ref="AA297">IFERROR(IF(INDEX(SubsidieTabel!$X$1:$AA$12,MATCH($F297,SubsidieTabel!$X$1:$X$12,0),IFERROR(MATCH(Methode_Keuze,SubsidieTabel!$X$1:$AA$1,0),2))&lt;&gt;1=TRUE,"ja",""),"")</f>
        <v/>
      </c>
    </row>
    <row r="298" spans="1:27" ht="14.5" x14ac:dyDescent="0.35">
      <c r="A298" s="325"/>
      <c r="B298" s="326" t="str">
        <f>IF(A298&lt;&gt;"",_xlfn.MAXIFS($B$1:B297,$A$1:A297,A298)+1,"")</f>
        <v/>
      </c>
      <c r="C298" s="304"/>
      <c r="D298" s="304"/>
      <c r="E298" s="304"/>
      <c r="F298" s="304"/>
      <c r="G298" s="335"/>
      <c r="H298" s="333"/>
      <c r="I298" s="334"/>
      <c r="J298" s="334"/>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8"/>
      <c r="R298" s="368"/>
      <c r="S298" s="330"/>
      <c r="T298" s="330"/>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Methode_Keuze=""),"",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Methode_Keuze=""),"",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1"/>
      <c r="Z298" s="324"/>
      <c r="AA298" s="32" t="str" cm="1">
        <f t="array" ref="AA298">IFERROR(IF(INDEX(SubsidieTabel!$X$1:$AA$12,MATCH($F298,SubsidieTabel!$X$1:$X$12,0),IFERROR(MATCH(Methode_Keuze,SubsidieTabel!$X$1:$AA$1,0),2))&lt;&gt;1=TRUE,"ja",""),"")</f>
        <v/>
      </c>
    </row>
    <row r="299" spans="1:27" ht="14.5" x14ac:dyDescent="0.35">
      <c r="A299" s="325"/>
      <c r="B299" s="326" t="str">
        <f>IF(A299&lt;&gt;"",_xlfn.MAXIFS($B$1:B298,$A$1:A298,A299)+1,"")</f>
        <v/>
      </c>
      <c r="C299" s="304"/>
      <c r="D299" s="304"/>
      <c r="E299" s="304"/>
      <c r="F299" s="304"/>
      <c r="G299" s="335"/>
      <c r="H299" s="333"/>
      <c r="I299" s="334"/>
      <c r="J299" s="334"/>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8"/>
      <c r="R299" s="368"/>
      <c r="S299" s="330"/>
      <c r="T299" s="330"/>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Methode_Keuze=""),"",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Methode_Keuze=""),"",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1"/>
      <c r="Z299" s="324"/>
      <c r="AA299" s="32" t="str" cm="1">
        <f t="array" ref="AA299">IFERROR(IF(INDEX(SubsidieTabel!$X$1:$AA$12,MATCH($F299,SubsidieTabel!$X$1:$X$12,0),IFERROR(MATCH(Methode_Keuze,SubsidieTabel!$X$1:$AA$1,0),2))&lt;&gt;1=TRUE,"ja",""),"")</f>
        <v/>
      </c>
    </row>
    <row r="300" spans="1:27" ht="14.5" x14ac:dyDescent="0.35">
      <c r="A300" s="325"/>
      <c r="B300" s="326" t="str">
        <f>IF(A300&lt;&gt;"",_xlfn.MAXIFS($B$1:B299,$A$1:A299,A300)+1,"")</f>
        <v/>
      </c>
      <c r="C300" s="304"/>
      <c r="D300" s="304"/>
      <c r="E300" s="304"/>
      <c r="F300" s="304"/>
      <c r="G300" s="335"/>
      <c r="H300" s="333"/>
      <c r="I300" s="334"/>
      <c r="J300" s="334"/>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8"/>
      <c r="R300" s="368"/>
      <c r="S300" s="330"/>
      <c r="T300" s="330"/>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Methode_Keuze=""),"",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Methode_Keuze=""),"",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1"/>
      <c r="Z300" s="324"/>
      <c r="AA300" s="32" t="str" cm="1">
        <f t="array" ref="AA300">IFERROR(IF(INDEX(SubsidieTabel!$X$1:$AA$12,MATCH($F300,SubsidieTabel!$X$1:$X$12,0),IFERROR(MATCH(Methode_Keuze,SubsidieTabel!$X$1:$AA$1,0),2))&lt;&gt;1=TRUE,"ja",""),"")</f>
        <v/>
      </c>
    </row>
    <row r="301" spans="1:27" ht="14.5" x14ac:dyDescent="0.35">
      <c r="A301" s="325"/>
      <c r="B301" s="326" t="str">
        <f>IF(A301&lt;&gt;"",_xlfn.MAXIFS($B$1:B300,$A$1:A300,A301)+1,"")</f>
        <v/>
      </c>
      <c r="C301" s="304"/>
      <c r="D301" s="304"/>
      <c r="E301" s="304"/>
      <c r="F301" s="304"/>
      <c r="G301" s="335"/>
      <c r="H301" s="333"/>
      <c r="I301" s="334"/>
      <c r="J301" s="334"/>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8"/>
      <c r="R301" s="368"/>
      <c r="S301" s="330"/>
      <c r="T301" s="330"/>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Methode_Keuze=""),"",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Methode_Keuze=""),"",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1"/>
      <c r="Z301" s="324"/>
      <c r="AA301" s="32" t="str" cm="1">
        <f t="array" ref="AA301">IFERROR(IF(INDEX(SubsidieTabel!$X$1:$AA$12,MATCH($F301,SubsidieTabel!$X$1:$X$12,0),IFERROR(MATCH(Methode_Keuze,SubsidieTabel!$X$1:$AA$1,0),2))&lt;&gt;1=TRUE,"ja",""),"")</f>
        <v/>
      </c>
    </row>
    <row r="302" spans="1:27" ht="14.5" x14ac:dyDescent="0.35">
      <c r="A302" s="325"/>
      <c r="B302" s="326" t="str">
        <f>IF(A302&lt;&gt;"",_xlfn.MAXIFS($B$1:B301,$A$1:A301,A302)+1,"")</f>
        <v/>
      </c>
      <c r="C302" s="304"/>
      <c r="D302" s="304"/>
      <c r="E302" s="304"/>
      <c r="F302" s="304"/>
      <c r="G302" s="335"/>
      <c r="H302" s="333"/>
      <c r="I302" s="334"/>
      <c r="J302" s="334"/>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8"/>
      <c r="R302" s="368"/>
      <c r="S302" s="330"/>
      <c r="T302" s="330"/>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Methode_Keuze=""),"",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Methode_Keuze=""),"",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1"/>
      <c r="Z302" s="324"/>
      <c r="AA302" s="32" t="str" cm="1">
        <f t="array" ref="AA302">IFERROR(IF(INDEX(SubsidieTabel!$X$1:$AA$12,MATCH($F302,SubsidieTabel!$X$1:$X$12,0),IFERROR(MATCH(Methode_Keuze,SubsidieTabel!$X$1:$AA$1,0),2))&lt;&gt;1=TRUE,"ja",""),"")</f>
        <v/>
      </c>
    </row>
    <row r="303" spans="1:27" ht="14.5" x14ac:dyDescent="0.35">
      <c r="A303" s="325"/>
      <c r="B303" s="326" t="str">
        <f>IF(A303&lt;&gt;"",_xlfn.MAXIFS($B$1:B302,$A$1:A302,A303)+1,"")</f>
        <v/>
      </c>
      <c r="C303" s="304"/>
      <c r="D303" s="304"/>
      <c r="E303" s="304"/>
      <c r="F303" s="304"/>
      <c r="G303" s="335"/>
      <c r="H303" s="333"/>
      <c r="I303" s="334"/>
      <c r="J303" s="334"/>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8"/>
      <c r="R303" s="368"/>
      <c r="S303" s="330"/>
      <c r="T303" s="330"/>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Methode_Keuze=""),"",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Methode_Keuze=""),"",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1"/>
      <c r="Z303" s="324"/>
      <c r="AA303" s="32" t="str" cm="1">
        <f t="array" ref="AA303">IFERROR(IF(INDEX(SubsidieTabel!$X$1:$AA$12,MATCH($F303,SubsidieTabel!$X$1:$X$12,0),IFERROR(MATCH(Methode_Keuze,SubsidieTabel!$X$1:$AA$1,0),2))&lt;&gt;1=TRUE,"ja",""),"")</f>
        <v/>
      </c>
    </row>
    <row r="304" spans="1:27" ht="14.5" x14ac:dyDescent="0.35">
      <c r="A304" s="325"/>
      <c r="B304" s="326" t="str">
        <f>IF(A304&lt;&gt;"",_xlfn.MAXIFS($B$1:B303,$A$1:A303,A304)+1,"")</f>
        <v/>
      </c>
      <c r="C304" s="304"/>
      <c r="D304" s="304"/>
      <c r="E304" s="304"/>
      <c r="F304" s="304"/>
      <c r="G304" s="335"/>
      <c r="H304" s="333"/>
      <c r="I304" s="334"/>
      <c r="J304" s="334"/>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8"/>
      <c r="R304" s="368"/>
      <c r="S304" s="330"/>
      <c r="T304" s="330"/>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Methode_Keuze=""),"",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Methode_Keuze=""),"",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1"/>
      <c r="Z304" s="324"/>
      <c r="AA304" s="32" t="str" cm="1">
        <f t="array" ref="AA304">IFERROR(IF(INDEX(SubsidieTabel!$X$1:$AA$12,MATCH($F304,SubsidieTabel!$X$1:$X$12,0),IFERROR(MATCH(Methode_Keuze,SubsidieTabel!$X$1:$AA$1,0),2))&lt;&gt;1=TRUE,"ja",""),"")</f>
        <v/>
      </c>
    </row>
    <row r="305" spans="1:27" ht="14.5" x14ac:dyDescent="0.35">
      <c r="A305" s="325"/>
      <c r="B305" s="326" t="str">
        <f>IF(A305&lt;&gt;"",_xlfn.MAXIFS($B$1:B304,$A$1:A304,A305)+1,"")</f>
        <v/>
      </c>
      <c r="C305" s="304"/>
      <c r="D305" s="304"/>
      <c r="E305" s="304"/>
      <c r="F305" s="304"/>
      <c r="G305" s="335"/>
      <c r="H305" s="333"/>
      <c r="I305" s="334"/>
      <c r="J305" s="334"/>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8"/>
      <c r="R305" s="368"/>
      <c r="S305" s="330"/>
      <c r="T305" s="330"/>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Methode_Keuze=""),"",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Methode_Keuze=""),"",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1"/>
      <c r="Z305" s="324"/>
      <c r="AA305" s="32" t="str" cm="1">
        <f t="array" ref="AA305">IFERROR(IF(INDEX(SubsidieTabel!$X$1:$AA$12,MATCH($F305,SubsidieTabel!$X$1:$X$12,0),IFERROR(MATCH(Methode_Keuze,SubsidieTabel!$X$1:$AA$1,0),2))&lt;&gt;1=TRUE,"ja",""),"")</f>
        <v/>
      </c>
    </row>
    <row r="306" spans="1:27" ht="14.5" x14ac:dyDescent="0.35">
      <c r="A306" s="325"/>
      <c r="B306" s="326" t="str">
        <f>IF(A306&lt;&gt;"",_xlfn.MAXIFS($B$1:B305,$A$1:A305,A306)+1,"")</f>
        <v/>
      </c>
      <c r="C306" s="304"/>
      <c r="D306" s="304"/>
      <c r="E306" s="304"/>
      <c r="F306" s="304"/>
      <c r="G306" s="335"/>
      <c r="H306" s="333"/>
      <c r="I306" s="334"/>
      <c r="J306" s="334"/>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8"/>
      <c r="R306" s="368"/>
      <c r="S306" s="330"/>
      <c r="T306" s="330"/>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Methode_Keuze=""),"",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Methode_Keuze=""),"",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1"/>
      <c r="Z306" s="324"/>
      <c r="AA306" s="32" t="str" cm="1">
        <f t="array" ref="AA306">IFERROR(IF(INDEX(SubsidieTabel!$X$1:$AA$12,MATCH($F306,SubsidieTabel!$X$1:$X$12,0),IFERROR(MATCH(Methode_Keuze,SubsidieTabel!$X$1:$AA$1,0),2))&lt;&gt;1=TRUE,"ja",""),"")</f>
        <v/>
      </c>
    </row>
    <row r="307" spans="1:27" ht="14.5" x14ac:dyDescent="0.35">
      <c r="A307" s="325"/>
      <c r="B307" s="326" t="str">
        <f>IF(A307&lt;&gt;"",_xlfn.MAXIFS($B$1:B306,$A$1:A306,A307)+1,"")</f>
        <v/>
      </c>
      <c r="C307" s="304"/>
      <c r="D307" s="304"/>
      <c r="E307" s="304"/>
      <c r="F307" s="304"/>
      <c r="G307" s="335"/>
      <c r="H307" s="333"/>
      <c r="I307" s="334"/>
      <c r="J307" s="334"/>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8"/>
      <c r="R307" s="368"/>
      <c r="S307" s="330"/>
      <c r="T307" s="330"/>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Methode_Keuze=""),"",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Methode_Keuze=""),"",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1"/>
      <c r="Z307" s="324"/>
      <c r="AA307" s="32" t="str" cm="1">
        <f t="array" ref="AA307">IFERROR(IF(INDEX(SubsidieTabel!$X$1:$AA$12,MATCH($F307,SubsidieTabel!$X$1:$X$12,0),IFERROR(MATCH(Methode_Keuze,SubsidieTabel!$X$1:$AA$1,0),2))&lt;&gt;1=TRUE,"ja",""),"")</f>
        <v/>
      </c>
    </row>
    <row r="308" spans="1:27" ht="14.5" x14ac:dyDescent="0.35">
      <c r="A308" s="325"/>
      <c r="B308" s="326" t="str">
        <f>IF(A308&lt;&gt;"",_xlfn.MAXIFS($B$1:B307,$A$1:A307,A308)+1,"")</f>
        <v/>
      </c>
      <c r="C308" s="304"/>
      <c r="D308" s="304"/>
      <c r="E308" s="304"/>
      <c r="F308" s="304"/>
      <c r="G308" s="335"/>
      <c r="H308" s="333"/>
      <c r="I308" s="334"/>
      <c r="J308" s="334"/>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8"/>
      <c r="R308" s="368"/>
      <c r="S308" s="330"/>
      <c r="T308" s="330"/>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Methode_Keuze=""),"",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Methode_Keuze=""),"",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1"/>
      <c r="Z308" s="324"/>
      <c r="AA308" s="32" t="str" cm="1">
        <f t="array" ref="AA308">IFERROR(IF(INDEX(SubsidieTabel!$X$1:$AA$12,MATCH($F308,SubsidieTabel!$X$1:$X$12,0),IFERROR(MATCH(Methode_Keuze,SubsidieTabel!$X$1:$AA$1,0),2))&lt;&gt;1=TRUE,"ja",""),"")</f>
        <v/>
      </c>
    </row>
    <row r="309" spans="1:27" ht="14.5" x14ac:dyDescent="0.35">
      <c r="A309" s="325"/>
      <c r="B309" s="326" t="str">
        <f>IF(A309&lt;&gt;"",_xlfn.MAXIFS($B$1:B308,$A$1:A308,A309)+1,"")</f>
        <v/>
      </c>
      <c r="C309" s="304"/>
      <c r="D309" s="304"/>
      <c r="E309" s="304"/>
      <c r="F309" s="304"/>
      <c r="G309" s="335"/>
      <c r="H309" s="333"/>
      <c r="I309" s="334"/>
      <c r="J309" s="334"/>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8"/>
      <c r="R309" s="368"/>
      <c r="S309" s="330"/>
      <c r="T309" s="330"/>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Methode_Keuze=""),"",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Methode_Keuze=""),"",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1"/>
      <c r="Z309" s="324"/>
      <c r="AA309" s="32" t="str" cm="1">
        <f t="array" ref="AA309">IFERROR(IF(INDEX(SubsidieTabel!$X$1:$AA$12,MATCH($F309,SubsidieTabel!$X$1:$X$12,0),IFERROR(MATCH(Methode_Keuze,SubsidieTabel!$X$1:$AA$1,0),2))&lt;&gt;1=TRUE,"ja",""),"")</f>
        <v/>
      </c>
    </row>
    <row r="310" spans="1:27" ht="14.5" x14ac:dyDescent="0.35">
      <c r="A310" s="325"/>
      <c r="B310" s="326" t="str">
        <f>IF(A310&lt;&gt;"",_xlfn.MAXIFS($B$1:B309,$A$1:A309,A310)+1,"")</f>
        <v/>
      </c>
      <c r="C310" s="304"/>
      <c r="D310" s="304"/>
      <c r="E310" s="304"/>
      <c r="F310" s="304"/>
      <c r="G310" s="335"/>
      <c r="H310" s="333"/>
      <c r="I310" s="334"/>
      <c r="J310" s="334"/>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8"/>
      <c r="R310" s="368"/>
      <c r="S310" s="330"/>
      <c r="T310" s="330"/>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Methode_Keuze=""),"",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Methode_Keuze=""),"",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1"/>
      <c r="Z310" s="324"/>
      <c r="AA310" s="32" t="str" cm="1">
        <f t="array" ref="AA310">IFERROR(IF(INDEX(SubsidieTabel!$X$1:$AA$12,MATCH($F310,SubsidieTabel!$X$1:$X$12,0),IFERROR(MATCH(Methode_Keuze,SubsidieTabel!$X$1:$AA$1,0),2))&lt;&gt;1=TRUE,"ja",""),"")</f>
        <v/>
      </c>
    </row>
    <row r="311" spans="1:27" ht="14.5" x14ac:dyDescent="0.35">
      <c r="A311" s="325"/>
      <c r="B311" s="326" t="str">
        <f>IF(A311&lt;&gt;"",_xlfn.MAXIFS($B$1:B310,$A$1:A310,A311)+1,"")</f>
        <v/>
      </c>
      <c r="C311" s="304"/>
      <c r="D311" s="304"/>
      <c r="E311" s="304"/>
      <c r="F311" s="304"/>
      <c r="G311" s="335"/>
      <c r="H311" s="333"/>
      <c r="I311" s="334"/>
      <c r="J311" s="334"/>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8"/>
      <c r="R311" s="368"/>
      <c r="S311" s="330"/>
      <c r="T311" s="330"/>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Methode_Keuze=""),"",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Methode_Keuze=""),"",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1"/>
      <c r="Z311" s="324"/>
      <c r="AA311" s="32" t="str" cm="1">
        <f t="array" ref="AA311">IFERROR(IF(INDEX(SubsidieTabel!$X$1:$AA$12,MATCH($F311,SubsidieTabel!$X$1:$X$12,0),IFERROR(MATCH(Methode_Keuze,SubsidieTabel!$X$1:$AA$1,0),2))&lt;&gt;1=TRUE,"ja",""),"")</f>
        <v/>
      </c>
    </row>
    <row r="312" spans="1:27" ht="14.5" x14ac:dyDescent="0.35">
      <c r="A312" s="325"/>
      <c r="B312" s="326" t="str">
        <f>IF(A312&lt;&gt;"",_xlfn.MAXIFS($B$1:B311,$A$1:A311,A312)+1,"")</f>
        <v/>
      </c>
      <c r="C312" s="304"/>
      <c r="D312" s="304"/>
      <c r="E312" s="304"/>
      <c r="F312" s="304"/>
      <c r="G312" s="335"/>
      <c r="H312" s="333"/>
      <c r="I312" s="334"/>
      <c r="J312" s="334"/>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8"/>
      <c r="R312" s="368"/>
      <c r="S312" s="330"/>
      <c r="T312" s="330"/>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Methode_Keuze=""),"",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Methode_Keuze=""),"",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1"/>
      <c r="Z312" s="324"/>
      <c r="AA312" s="32" t="str" cm="1">
        <f t="array" ref="AA312">IFERROR(IF(INDEX(SubsidieTabel!$X$1:$AA$12,MATCH($F312,SubsidieTabel!$X$1:$X$12,0),IFERROR(MATCH(Methode_Keuze,SubsidieTabel!$X$1:$AA$1,0),2))&lt;&gt;1=TRUE,"ja",""),"")</f>
        <v/>
      </c>
    </row>
    <row r="313" spans="1:27" ht="14.5" x14ac:dyDescent="0.35">
      <c r="A313" s="325"/>
      <c r="B313" s="326" t="str">
        <f>IF(A313&lt;&gt;"",_xlfn.MAXIFS($B$1:B312,$A$1:A312,A313)+1,"")</f>
        <v/>
      </c>
      <c r="C313" s="304"/>
      <c r="D313" s="304"/>
      <c r="E313" s="304"/>
      <c r="F313" s="304"/>
      <c r="G313" s="335"/>
      <c r="H313" s="333"/>
      <c r="I313" s="334"/>
      <c r="J313" s="334"/>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8"/>
      <c r="R313" s="368"/>
      <c r="S313" s="330"/>
      <c r="T313" s="330"/>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Methode_Keuze=""),"",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Methode_Keuze=""),"",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1"/>
      <c r="Z313" s="324"/>
      <c r="AA313" s="32" t="str" cm="1">
        <f t="array" ref="AA313">IFERROR(IF(INDEX(SubsidieTabel!$X$1:$AA$12,MATCH($F313,SubsidieTabel!$X$1:$X$12,0),IFERROR(MATCH(Methode_Keuze,SubsidieTabel!$X$1:$AA$1,0),2))&lt;&gt;1=TRUE,"ja",""),"")</f>
        <v/>
      </c>
    </row>
    <row r="314" spans="1:27" ht="14.5" x14ac:dyDescent="0.35">
      <c r="A314" s="325"/>
      <c r="B314" s="326" t="str">
        <f>IF(A314&lt;&gt;"",_xlfn.MAXIFS($B$1:B313,$A$1:A313,A314)+1,"")</f>
        <v/>
      </c>
      <c r="C314" s="304"/>
      <c r="D314" s="304"/>
      <c r="E314" s="304"/>
      <c r="F314" s="304"/>
      <c r="G314" s="335"/>
      <c r="H314" s="333"/>
      <c r="I314" s="334"/>
      <c r="J314" s="334"/>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8"/>
      <c r="R314" s="368"/>
      <c r="S314" s="330"/>
      <c r="T314" s="330"/>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Methode_Keuze=""),"",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Methode_Keuze=""),"",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1"/>
      <c r="Z314" s="324"/>
      <c r="AA314" s="32" t="str" cm="1">
        <f t="array" ref="AA314">IFERROR(IF(INDEX(SubsidieTabel!$X$1:$AA$12,MATCH($F314,SubsidieTabel!$X$1:$X$12,0),IFERROR(MATCH(Methode_Keuze,SubsidieTabel!$X$1:$AA$1,0),2))&lt;&gt;1=TRUE,"ja",""),"")</f>
        <v/>
      </c>
    </row>
    <row r="315" spans="1:27" ht="14.5" x14ac:dyDescent="0.35">
      <c r="A315" s="325"/>
      <c r="B315" s="326" t="str">
        <f>IF(A315&lt;&gt;"",_xlfn.MAXIFS($B$1:B314,$A$1:A314,A315)+1,"")</f>
        <v/>
      </c>
      <c r="C315" s="304"/>
      <c r="D315" s="304"/>
      <c r="E315" s="304"/>
      <c r="F315" s="304"/>
      <c r="G315" s="335"/>
      <c r="H315" s="333"/>
      <c r="I315" s="334"/>
      <c r="J315" s="334"/>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8"/>
      <c r="R315" s="368"/>
      <c r="S315" s="330"/>
      <c r="T315" s="330"/>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Methode_Keuze=""),"",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Methode_Keuze=""),"",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1"/>
      <c r="Z315" s="324"/>
      <c r="AA315" s="32" t="str" cm="1">
        <f t="array" ref="AA315">IFERROR(IF(INDEX(SubsidieTabel!$X$1:$AA$12,MATCH($F315,SubsidieTabel!$X$1:$X$12,0),IFERROR(MATCH(Methode_Keuze,SubsidieTabel!$X$1:$AA$1,0),2))&lt;&gt;1=TRUE,"ja",""),"")</f>
        <v/>
      </c>
    </row>
    <row r="316" spans="1:27" ht="14.5" x14ac:dyDescent="0.35">
      <c r="A316" s="325"/>
      <c r="B316" s="326" t="str">
        <f>IF(A316&lt;&gt;"",_xlfn.MAXIFS($B$1:B315,$A$1:A315,A316)+1,"")</f>
        <v/>
      </c>
      <c r="C316" s="304"/>
      <c r="D316" s="304"/>
      <c r="E316" s="304"/>
      <c r="F316" s="304"/>
      <c r="G316" s="335"/>
      <c r="H316" s="333"/>
      <c r="I316" s="334"/>
      <c r="J316" s="334"/>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8"/>
      <c r="R316" s="368"/>
      <c r="S316" s="330"/>
      <c r="T316" s="330"/>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Methode_Keuze=""),"",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Methode_Keuze=""),"",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1"/>
      <c r="Z316" s="324"/>
      <c r="AA316" s="32" t="str" cm="1">
        <f t="array" ref="AA316">IFERROR(IF(INDEX(SubsidieTabel!$X$1:$AA$12,MATCH($F316,SubsidieTabel!$X$1:$X$12,0),IFERROR(MATCH(Methode_Keuze,SubsidieTabel!$X$1:$AA$1,0),2))&lt;&gt;1=TRUE,"ja",""),"")</f>
        <v/>
      </c>
    </row>
    <row r="317" spans="1:27" ht="14.5" x14ac:dyDescent="0.35">
      <c r="A317" s="325"/>
      <c r="B317" s="326" t="str">
        <f>IF(A317&lt;&gt;"",_xlfn.MAXIFS($B$1:B316,$A$1:A316,A317)+1,"")</f>
        <v/>
      </c>
      <c r="C317" s="304"/>
      <c r="D317" s="304"/>
      <c r="E317" s="304"/>
      <c r="F317" s="304"/>
      <c r="G317" s="335"/>
      <c r="H317" s="333"/>
      <c r="I317" s="334"/>
      <c r="J317" s="334"/>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8"/>
      <c r="R317" s="368"/>
      <c r="S317" s="330"/>
      <c r="T317" s="330"/>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Methode_Keuze=""),"",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Methode_Keuze=""),"",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1"/>
      <c r="Z317" s="324"/>
      <c r="AA317" s="32" t="str" cm="1">
        <f t="array" ref="AA317">IFERROR(IF(INDEX(SubsidieTabel!$X$1:$AA$12,MATCH($F317,SubsidieTabel!$X$1:$X$12,0),IFERROR(MATCH(Methode_Keuze,SubsidieTabel!$X$1:$AA$1,0),2))&lt;&gt;1=TRUE,"ja",""),"")</f>
        <v/>
      </c>
    </row>
    <row r="318" spans="1:27" ht="14.5" x14ac:dyDescent="0.35">
      <c r="A318" s="325"/>
      <c r="B318" s="326" t="str">
        <f>IF(A318&lt;&gt;"",_xlfn.MAXIFS($B$1:B317,$A$1:A317,A318)+1,"")</f>
        <v/>
      </c>
      <c r="C318" s="304"/>
      <c r="D318" s="304"/>
      <c r="E318" s="304"/>
      <c r="F318" s="304"/>
      <c r="G318" s="335"/>
      <c r="H318" s="333"/>
      <c r="I318" s="334"/>
      <c r="J318" s="334"/>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8"/>
      <c r="R318" s="368"/>
      <c r="S318" s="330"/>
      <c r="T318" s="330"/>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Methode_Keuze=""),"",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Methode_Keuze=""),"",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1"/>
      <c r="Z318" s="324"/>
      <c r="AA318" s="32" t="str" cm="1">
        <f t="array" ref="AA318">IFERROR(IF(INDEX(SubsidieTabel!$X$1:$AA$12,MATCH($F318,SubsidieTabel!$X$1:$X$12,0),IFERROR(MATCH(Methode_Keuze,SubsidieTabel!$X$1:$AA$1,0),2))&lt;&gt;1=TRUE,"ja",""),"")</f>
        <v/>
      </c>
    </row>
    <row r="319" spans="1:27" ht="14.5" x14ac:dyDescent="0.35">
      <c r="A319" s="325"/>
      <c r="B319" s="326" t="str">
        <f>IF(A319&lt;&gt;"",_xlfn.MAXIFS($B$1:B318,$A$1:A318,A319)+1,"")</f>
        <v/>
      </c>
      <c r="C319" s="304"/>
      <c r="D319" s="304"/>
      <c r="E319" s="304"/>
      <c r="F319" s="304"/>
      <c r="G319" s="335"/>
      <c r="H319" s="333"/>
      <c r="I319" s="334"/>
      <c r="J319" s="334"/>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8"/>
      <c r="R319" s="368"/>
      <c r="S319" s="330"/>
      <c r="T319" s="330"/>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Methode_Keuze=""),"",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Methode_Keuze=""),"",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1"/>
      <c r="Z319" s="324"/>
      <c r="AA319" s="32" t="str" cm="1">
        <f t="array" ref="AA319">IFERROR(IF(INDEX(SubsidieTabel!$X$1:$AA$12,MATCH($F319,SubsidieTabel!$X$1:$X$12,0),IFERROR(MATCH(Methode_Keuze,SubsidieTabel!$X$1:$AA$1,0),2))&lt;&gt;1=TRUE,"ja",""),"")</f>
        <v/>
      </c>
    </row>
    <row r="320" spans="1:27" ht="14.5" x14ac:dyDescent="0.35">
      <c r="A320" s="325"/>
      <c r="B320" s="326" t="str">
        <f>IF(A320&lt;&gt;"",_xlfn.MAXIFS($B$1:B319,$A$1:A319,A320)+1,"")</f>
        <v/>
      </c>
      <c r="C320" s="304"/>
      <c r="D320" s="304"/>
      <c r="E320" s="304"/>
      <c r="F320" s="304"/>
      <c r="G320" s="335"/>
      <c r="H320" s="333"/>
      <c r="I320" s="334"/>
      <c r="J320" s="334"/>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8"/>
      <c r="R320" s="368"/>
      <c r="S320" s="330"/>
      <c r="T320" s="330"/>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Methode_Keuze=""),"",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Methode_Keuze=""),"",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1"/>
      <c r="Z320" s="324"/>
      <c r="AA320" s="32" t="str" cm="1">
        <f t="array" ref="AA320">IFERROR(IF(INDEX(SubsidieTabel!$X$1:$AA$12,MATCH($F320,SubsidieTabel!$X$1:$X$12,0),IFERROR(MATCH(Methode_Keuze,SubsidieTabel!$X$1:$AA$1,0),2))&lt;&gt;1=TRUE,"ja",""),"")</f>
        <v/>
      </c>
    </row>
    <row r="321" spans="1:27" ht="14.5" x14ac:dyDescent="0.35">
      <c r="A321" s="325"/>
      <c r="B321" s="326" t="str">
        <f>IF(A321&lt;&gt;"",_xlfn.MAXIFS($B$1:B320,$A$1:A320,A321)+1,"")</f>
        <v/>
      </c>
      <c r="C321" s="304"/>
      <c r="D321" s="304"/>
      <c r="E321" s="304"/>
      <c r="F321" s="304"/>
      <c r="G321" s="335"/>
      <c r="H321" s="333"/>
      <c r="I321" s="334"/>
      <c r="J321" s="334"/>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8"/>
      <c r="R321" s="368"/>
      <c r="S321" s="330"/>
      <c r="T321" s="330"/>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Methode_Keuze=""),"",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Methode_Keuze=""),"",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1"/>
      <c r="Z321" s="324"/>
      <c r="AA321" s="32" t="str" cm="1">
        <f t="array" ref="AA321">IFERROR(IF(INDEX(SubsidieTabel!$X$1:$AA$12,MATCH($F321,SubsidieTabel!$X$1:$X$12,0),IFERROR(MATCH(Methode_Keuze,SubsidieTabel!$X$1:$AA$1,0),2))&lt;&gt;1=TRUE,"ja",""),"")</f>
        <v/>
      </c>
    </row>
    <row r="322" spans="1:27" ht="14.5" x14ac:dyDescent="0.35">
      <c r="A322" s="325"/>
      <c r="B322" s="326" t="str">
        <f>IF(A322&lt;&gt;"",_xlfn.MAXIFS($B$1:B321,$A$1:A321,A322)+1,"")</f>
        <v/>
      </c>
      <c r="C322" s="304"/>
      <c r="D322" s="304"/>
      <c r="E322" s="304"/>
      <c r="F322" s="304"/>
      <c r="G322" s="335"/>
      <c r="H322" s="333"/>
      <c r="I322" s="334"/>
      <c r="J322" s="334"/>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8"/>
      <c r="R322" s="368"/>
      <c r="S322" s="330"/>
      <c r="T322" s="330"/>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Methode_Keuze=""),"",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Methode_Keuze=""),"",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1"/>
      <c r="Z322" s="324"/>
      <c r="AA322" s="32" t="str" cm="1">
        <f t="array" ref="AA322">IFERROR(IF(INDEX(SubsidieTabel!$X$1:$AA$12,MATCH($F322,SubsidieTabel!$X$1:$X$12,0),IFERROR(MATCH(Methode_Keuze,SubsidieTabel!$X$1:$AA$1,0),2))&lt;&gt;1=TRUE,"ja",""),"")</f>
        <v/>
      </c>
    </row>
    <row r="323" spans="1:27" ht="14.5" x14ac:dyDescent="0.35">
      <c r="A323" s="325"/>
      <c r="B323" s="326" t="str">
        <f>IF(A323&lt;&gt;"",_xlfn.MAXIFS($B$1:B322,$A$1:A322,A323)+1,"")</f>
        <v/>
      </c>
      <c r="C323" s="304"/>
      <c r="D323" s="304"/>
      <c r="E323" s="304"/>
      <c r="F323" s="304"/>
      <c r="G323" s="335"/>
      <c r="H323" s="333"/>
      <c r="I323" s="334"/>
      <c r="J323" s="334"/>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8"/>
      <c r="R323" s="368"/>
      <c r="S323" s="330"/>
      <c r="T323" s="330"/>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Methode_Keuze=""),"",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Methode_Keuze=""),"",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1"/>
      <c r="Z323" s="324"/>
      <c r="AA323" s="32" t="str" cm="1">
        <f t="array" ref="AA323">IFERROR(IF(INDEX(SubsidieTabel!$X$1:$AA$12,MATCH($F323,SubsidieTabel!$X$1:$X$12,0),IFERROR(MATCH(Methode_Keuze,SubsidieTabel!$X$1:$AA$1,0),2))&lt;&gt;1=TRUE,"ja",""),"")</f>
        <v/>
      </c>
    </row>
    <row r="324" spans="1:27" ht="14.5" x14ac:dyDescent="0.35">
      <c r="A324" s="325"/>
      <c r="B324" s="326" t="str">
        <f>IF(A324&lt;&gt;"",_xlfn.MAXIFS($B$1:B323,$A$1:A323,A324)+1,"")</f>
        <v/>
      </c>
      <c r="C324" s="304"/>
      <c r="D324" s="304"/>
      <c r="E324" s="304"/>
      <c r="F324" s="304"/>
      <c r="G324" s="335"/>
      <c r="H324" s="333"/>
      <c r="I324" s="334"/>
      <c r="J324" s="334"/>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8"/>
      <c r="R324" s="368"/>
      <c r="S324" s="330"/>
      <c r="T324" s="330"/>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Methode_Keuze=""),"",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Methode_Keuze=""),"",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1"/>
      <c r="Z324" s="324"/>
      <c r="AA324" s="32" t="str" cm="1">
        <f t="array" ref="AA324">IFERROR(IF(INDEX(SubsidieTabel!$X$1:$AA$12,MATCH($F324,SubsidieTabel!$X$1:$X$12,0),IFERROR(MATCH(Methode_Keuze,SubsidieTabel!$X$1:$AA$1,0),2))&lt;&gt;1=TRUE,"ja",""),"")</f>
        <v/>
      </c>
    </row>
    <row r="325" spans="1:27" ht="14.5" x14ac:dyDescent="0.35">
      <c r="A325" s="325"/>
      <c r="B325" s="326" t="str">
        <f>IF(A325&lt;&gt;"",_xlfn.MAXIFS($B$1:B324,$A$1:A324,A325)+1,"")</f>
        <v/>
      </c>
      <c r="C325" s="304"/>
      <c r="D325" s="304"/>
      <c r="E325" s="304"/>
      <c r="F325" s="304"/>
      <c r="G325" s="335"/>
      <c r="H325" s="333"/>
      <c r="I325" s="334"/>
      <c r="J325" s="334"/>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8"/>
      <c r="R325" s="368"/>
      <c r="S325" s="330"/>
      <c r="T325" s="330"/>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Methode_Keuze=""),"",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Methode_Keuze=""),"",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1"/>
      <c r="Z325" s="324"/>
      <c r="AA325" s="32" t="str" cm="1">
        <f t="array" ref="AA325">IFERROR(IF(INDEX(SubsidieTabel!$X$1:$AA$12,MATCH($F325,SubsidieTabel!$X$1:$X$12,0),IFERROR(MATCH(Methode_Keuze,SubsidieTabel!$X$1:$AA$1,0),2))&lt;&gt;1=TRUE,"ja",""),"")</f>
        <v/>
      </c>
    </row>
    <row r="326" spans="1:27" ht="14.5" x14ac:dyDescent="0.35">
      <c r="A326" s="325"/>
      <c r="B326" s="326" t="str">
        <f>IF(A326&lt;&gt;"",_xlfn.MAXIFS($B$1:B325,$A$1:A325,A326)+1,"")</f>
        <v/>
      </c>
      <c r="C326" s="304"/>
      <c r="D326" s="304"/>
      <c r="E326" s="304"/>
      <c r="F326" s="304"/>
      <c r="G326" s="335"/>
      <c r="H326" s="333"/>
      <c r="I326" s="334"/>
      <c r="J326" s="334"/>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8"/>
      <c r="R326" s="368"/>
      <c r="S326" s="330"/>
      <c r="T326" s="330"/>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Methode_Keuze=""),"",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Methode_Keuze=""),"",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1"/>
      <c r="Z326" s="324"/>
      <c r="AA326" s="32" t="str" cm="1">
        <f t="array" ref="AA326">IFERROR(IF(INDEX(SubsidieTabel!$X$1:$AA$12,MATCH($F326,SubsidieTabel!$X$1:$X$12,0),IFERROR(MATCH(Methode_Keuze,SubsidieTabel!$X$1:$AA$1,0),2))&lt;&gt;1=TRUE,"ja",""),"")</f>
        <v/>
      </c>
    </row>
    <row r="327" spans="1:27" ht="14.5" x14ac:dyDescent="0.35">
      <c r="A327" s="325"/>
      <c r="B327" s="326" t="str">
        <f>IF(A327&lt;&gt;"",_xlfn.MAXIFS($B$1:B326,$A$1:A326,A327)+1,"")</f>
        <v/>
      </c>
      <c r="C327" s="304"/>
      <c r="D327" s="304"/>
      <c r="E327" s="304"/>
      <c r="F327" s="304"/>
      <c r="G327" s="335"/>
      <c r="H327" s="333"/>
      <c r="I327" s="334"/>
      <c r="J327" s="334"/>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8"/>
      <c r="R327" s="368"/>
      <c r="S327" s="330"/>
      <c r="T327" s="330"/>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Methode_Keuze=""),"",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Methode_Keuze=""),"",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1"/>
      <c r="Z327" s="324"/>
      <c r="AA327" s="32" t="str" cm="1">
        <f t="array" ref="AA327">IFERROR(IF(INDEX(SubsidieTabel!$X$1:$AA$12,MATCH($F327,SubsidieTabel!$X$1:$X$12,0),IFERROR(MATCH(Methode_Keuze,SubsidieTabel!$X$1:$AA$1,0),2))&lt;&gt;1=TRUE,"ja",""),"")</f>
        <v/>
      </c>
    </row>
    <row r="328" spans="1:27" ht="14.5" x14ac:dyDescent="0.35">
      <c r="A328" s="325"/>
      <c r="B328" s="326" t="str">
        <f>IF(A328&lt;&gt;"",_xlfn.MAXIFS($B$1:B327,$A$1:A327,A328)+1,"")</f>
        <v/>
      </c>
      <c r="C328" s="304"/>
      <c r="D328" s="304"/>
      <c r="E328" s="304"/>
      <c r="F328" s="304"/>
      <c r="G328" s="335"/>
      <c r="H328" s="333"/>
      <c r="I328" s="334"/>
      <c r="J328" s="334"/>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8"/>
      <c r="R328" s="368"/>
      <c r="S328" s="330"/>
      <c r="T328" s="330"/>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Methode_Keuze=""),"",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Methode_Keuze=""),"",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1"/>
      <c r="Z328" s="324"/>
      <c r="AA328" s="32" t="str" cm="1">
        <f t="array" ref="AA328">IFERROR(IF(INDEX(SubsidieTabel!$X$1:$AA$12,MATCH($F328,SubsidieTabel!$X$1:$X$12,0),IFERROR(MATCH(Methode_Keuze,SubsidieTabel!$X$1:$AA$1,0),2))&lt;&gt;1=TRUE,"ja",""),"")</f>
        <v/>
      </c>
    </row>
    <row r="329" spans="1:27" ht="14.5" x14ac:dyDescent="0.35">
      <c r="A329" s="325"/>
      <c r="B329" s="326" t="str">
        <f>IF(A329&lt;&gt;"",_xlfn.MAXIFS($B$1:B328,$A$1:A328,A329)+1,"")</f>
        <v/>
      </c>
      <c r="C329" s="304"/>
      <c r="D329" s="304"/>
      <c r="E329" s="304"/>
      <c r="F329" s="304"/>
      <c r="G329" s="335"/>
      <c r="H329" s="333"/>
      <c r="I329" s="334"/>
      <c r="J329" s="334"/>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8"/>
      <c r="R329" s="368"/>
      <c r="S329" s="330"/>
      <c r="T329" s="330"/>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Methode_Keuze=""),"",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Methode_Keuze=""),"",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1"/>
      <c r="Z329" s="324"/>
      <c r="AA329" s="32" t="str" cm="1">
        <f t="array" ref="AA329">IFERROR(IF(INDEX(SubsidieTabel!$X$1:$AA$12,MATCH($F329,SubsidieTabel!$X$1:$X$12,0),IFERROR(MATCH(Methode_Keuze,SubsidieTabel!$X$1:$AA$1,0),2))&lt;&gt;1=TRUE,"ja",""),"")</f>
        <v/>
      </c>
    </row>
    <row r="330" spans="1:27" ht="14.5" x14ac:dyDescent="0.35">
      <c r="A330" s="325"/>
      <c r="B330" s="326" t="str">
        <f>IF(A330&lt;&gt;"",_xlfn.MAXIFS($B$1:B329,$A$1:A329,A330)+1,"")</f>
        <v/>
      </c>
      <c r="C330" s="304"/>
      <c r="D330" s="304"/>
      <c r="E330" s="304"/>
      <c r="F330" s="304"/>
      <c r="G330" s="335"/>
      <c r="H330" s="333"/>
      <c r="I330" s="334"/>
      <c r="J330" s="334"/>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8"/>
      <c r="R330" s="368"/>
      <c r="S330" s="330"/>
      <c r="T330" s="330"/>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Methode_Keuze=""),"",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Methode_Keuze=""),"",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1"/>
      <c r="Z330" s="324"/>
      <c r="AA330" s="32" t="str" cm="1">
        <f t="array" ref="AA330">IFERROR(IF(INDEX(SubsidieTabel!$X$1:$AA$12,MATCH($F330,SubsidieTabel!$X$1:$X$12,0),IFERROR(MATCH(Methode_Keuze,SubsidieTabel!$X$1:$AA$1,0),2))&lt;&gt;1=TRUE,"ja",""),"")</f>
        <v/>
      </c>
    </row>
    <row r="331" spans="1:27" ht="14.5" x14ac:dyDescent="0.35">
      <c r="A331" s="325"/>
      <c r="B331" s="326" t="str">
        <f>IF(A331&lt;&gt;"",_xlfn.MAXIFS($B$1:B330,$A$1:A330,A331)+1,"")</f>
        <v/>
      </c>
      <c r="C331" s="304"/>
      <c r="D331" s="304"/>
      <c r="E331" s="304"/>
      <c r="F331" s="304"/>
      <c r="G331" s="335"/>
      <c r="H331" s="333"/>
      <c r="I331" s="334"/>
      <c r="J331" s="334"/>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8"/>
      <c r="R331" s="368"/>
      <c r="S331" s="330"/>
      <c r="T331" s="330"/>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Methode_Keuze=""),"",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Methode_Keuze=""),"",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1"/>
      <c r="Z331" s="324"/>
      <c r="AA331" s="32" t="str" cm="1">
        <f t="array" ref="AA331">IFERROR(IF(INDEX(SubsidieTabel!$X$1:$AA$12,MATCH($F331,SubsidieTabel!$X$1:$X$12,0),IFERROR(MATCH(Methode_Keuze,SubsidieTabel!$X$1:$AA$1,0),2))&lt;&gt;1=TRUE,"ja",""),"")</f>
        <v/>
      </c>
    </row>
    <row r="332" spans="1:27" ht="14.5" x14ac:dyDescent="0.35">
      <c r="A332" s="325"/>
      <c r="B332" s="326" t="str">
        <f>IF(A332&lt;&gt;"",_xlfn.MAXIFS($B$1:B331,$A$1:A331,A332)+1,"")</f>
        <v/>
      </c>
      <c r="C332" s="304"/>
      <c r="D332" s="304"/>
      <c r="E332" s="304"/>
      <c r="F332" s="304"/>
      <c r="G332" s="335"/>
      <c r="H332" s="333"/>
      <c r="I332" s="334"/>
      <c r="J332" s="334"/>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8"/>
      <c r="R332" s="368"/>
      <c r="S332" s="330"/>
      <c r="T332" s="330"/>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Methode_Keuze=""),"",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Methode_Keuze=""),"",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1"/>
      <c r="Z332" s="324"/>
      <c r="AA332" s="32" t="str" cm="1">
        <f t="array" ref="AA332">IFERROR(IF(INDEX(SubsidieTabel!$X$1:$AA$12,MATCH($F332,SubsidieTabel!$X$1:$X$12,0),IFERROR(MATCH(Methode_Keuze,SubsidieTabel!$X$1:$AA$1,0),2))&lt;&gt;1=TRUE,"ja",""),"")</f>
        <v/>
      </c>
    </row>
    <row r="333" spans="1:27" ht="14.5" x14ac:dyDescent="0.35">
      <c r="A333" s="325"/>
      <c r="B333" s="326" t="str">
        <f>IF(A333&lt;&gt;"",_xlfn.MAXIFS($B$1:B332,$A$1:A332,A333)+1,"")</f>
        <v/>
      </c>
      <c r="C333" s="304"/>
      <c r="D333" s="304"/>
      <c r="E333" s="304"/>
      <c r="F333" s="304"/>
      <c r="G333" s="335"/>
      <c r="H333" s="333"/>
      <c r="I333" s="334"/>
      <c r="J333" s="334"/>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8"/>
      <c r="R333" s="368"/>
      <c r="S333" s="330"/>
      <c r="T333" s="330"/>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Methode_Keuze=""),"",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Methode_Keuze=""),"",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1"/>
      <c r="Z333" s="324"/>
      <c r="AA333" s="32" t="str" cm="1">
        <f t="array" ref="AA333">IFERROR(IF(INDEX(SubsidieTabel!$X$1:$AA$12,MATCH($F333,SubsidieTabel!$X$1:$X$12,0),IFERROR(MATCH(Methode_Keuze,SubsidieTabel!$X$1:$AA$1,0),2))&lt;&gt;1=TRUE,"ja",""),"")</f>
        <v/>
      </c>
    </row>
    <row r="334" spans="1:27" ht="14.5" x14ac:dyDescent="0.35">
      <c r="A334" s="325"/>
      <c r="B334" s="326" t="str">
        <f>IF(A334&lt;&gt;"",_xlfn.MAXIFS($B$1:B333,$A$1:A333,A334)+1,"")</f>
        <v/>
      </c>
      <c r="C334" s="304"/>
      <c r="D334" s="304"/>
      <c r="E334" s="304"/>
      <c r="F334" s="304"/>
      <c r="G334" s="335"/>
      <c r="H334" s="333"/>
      <c r="I334" s="334"/>
      <c r="J334" s="334"/>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8"/>
      <c r="R334" s="368"/>
      <c r="S334" s="330"/>
      <c r="T334" s="330"/>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Methode_Keuze=""),"",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Methode_Keuze=""),"",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1"/>
      <c r="Z334" s="324"/>
      <c r="AA334" s="32" t="str" cm="1">
        <f t="array" ref="AA334">IFERROR(IF(INDEX(SubsidieTabel!$X$1:$AA$12,MATCH($F334,SubsidieTabel!$X$1:$X$12,0),IFERROR(MATCH(Methode_Keuze,SubsidieTabel!$X$1:$AA$1,0),2))&lt;&gt;1=TRUE,"ja",""),"")</f>
        <v/>
      </c>
    </row>
    <row r="335" spans="1:27" ht="14.5" x14ac:dyDescent="0.35">
      <c r="A335" s="325"/>
      <c r="B335" s="326" t="str">
        <f>IF(A335&lt;&gt;"",_xlfn.MAXIFS($B$1:B334,$A$1:A334,A335)+1,"")</f>
        <v/>
      </c>
      <c r="C335" s="304"/>
      <c r="D335" s="304"/>
      <c r="E335" s="304"/>
      <c r="F335" s="304"/>
      <c r="G335" s="335"/>
      <c r="H335" s="333"/>
      <c r="I335" s="334"/>
      <c r="J335" s="334"/>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8"/>
      <c r="R335" s="368"/>
      <c r="S335" s="330"/>
      <c r="T335" s="330"/>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Methode_Keuze=""),"",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Methode_Keuze=""),"",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1"/>
      <c r="Z335" s="324"/>
      <c r="AA335" s="32" t="str" cm="1">
        <f t="array" ref="AA335">IFERROR(IF(INDEX(SubsidieTabel!$X$1:$AA$12,MATCH($F335,SubsidieTabel!$X$1:$X$12,0),IFERROR(MATCH(Methode_Keuze,SubsidieTabel!$X$1:$AA$1,0),2))&lt;&gt;1=TRUE,"ja",""),"")</f>
        <v/>
      </c>
    </row>
    <row r="336" spans="1:27" ht="14.5" x14ac:dyDescent="0.35">
      <c r="A336" s="325"/>
      <c r="B336" s="326" t="str">
        <f>IF(A336&lt;&gt;"",_xlfn.MAXIFS($B$1:B335,$A$1:A335,A336)+1,"")</f>
        <v/>
      </c>
      <c r="C336" s="304"/>
      <c r="D336" s="304"/>
      <c r="E336" s="304"/>
      <c r="F336" s="304"/>
      <c r="G336" s="335"/>
      <c r="H336" s="333"/>
      <c r="I336" s="334"/>
      <c r="J336" s="334"/>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8"/>
      <c r="R336" s="368"/>
      <c r="S336" s="330"/>
      <c r="T336" s="330"/>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Methode_Keuze=""),"",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Methode_Keuze=""),"",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1"/>
      <c r="Z336" s="324"/>
      <c r="AA336" s="32" t="str" cm="1">
        <f t="array" ref="AA336">IFERROR(IF(INDEX(SubsidieTabel!$X$1:$AA$12,MATCH($F336,SubsidieTabel!$X$1:$X$12,0),IFERROR(MATCH(Methode_Keuze,SubsidieTabel!$X$1:$AA$1,0),2))&lt;&gt;1=TRUE,"ja",""),"")</f>
        <v/>
      </c>
    </row>
    <row r="337" spans="1:27" ht="14.5" x14ac:dyDescent="0.35">
      <c r="A337" s="325"/>
      <c r="B337" s="326" t="str">
        <f>IF(A337&lt;&gt;"",_xlfn.MAXIFS($B$1:B336,$A$1:A336,A337)+1,"")</f>
        <v/>
      </c>
      <c r="C337" s="304"/>
      <c r="D337" s="304"/>
      <c r="E337" s="304"/>
      <c r="F337" s="304"/>
      <c r="G337" s="335"/>
      <c r="H337" s="333"/>
      <c r="I337" s="334"/>
      <c r="J337" s="334"/>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8"/>
      <c r="R337" s="368"/>
      <c r="S337" s="330"/>
      <c r="T337" s="330"/>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Methode_Keuze=""),"",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Methode_Keuze=""),"",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1"/>
      <c r="Z337" s="324"/>
      <c r="AA337" s="32" t="str" cm="1">
        <f t="array" ref="AA337">IFERROR(IF(INDEX(SubsidieTabel!$X$1:$AA$12,MATCH($F337,SubsidieTabel!$X$1:$X$12,0),IFERROR(MATCH(Methode_Keuze,SubsidieTabel!$X$1:$AA$1,0),2))&lt;&gt;1=TRUE,"ja",""),"")</f>
        <v/>
      </c>
    </row>
    <row r="338" spans="1:27" ht="14.5" x14ac:dyDescent="0.35">
      <c r="A338" s="325"/>
      <c r="B338" s="326" t="str">
        <f>IF(A338&lt;&gt;"",_xlfn.MAXIFS($B$1:B337,$A$1:A337,A338)+1,"")</f>
        <v/>
      </c>
      <c r="C338" s="304"/>
      <c r="D338" s="304"/>
      <c r="E338" s="304"/>
      <c r="F338" s="304"/>
      <c r="G338" s="335"/>
      <c r="H338" s="333"/>
      <c r="I338" s="334"/>
      <c r="J338" s="334"/>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8"/>
      <c r="R338" s="368"/>
      <c r="S338" s="330"/>
      <c r="T338" s="330"/>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Methode_Keuze=""),"",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Methode_Keuze=""),"",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1"/>
      <c r="Z338" s="324"/>
      <c r="AA338" s="32" t="str" cm="1">
        <f t="array" ref="AA338">IFERROR(IF(INDEX(SubsidieTabel!$X$1:$AA$12,MATCH($F338,SubsidieTabel!$X$1:$X$12,0),IFERROR(MATCH(Methode_Keuze,SubsidieTabel!$X$1:$AA$1,0),2))&lt;&gt;1=TRUE,"ja",""),"")</f>
        <v/>
      </c>
    </row>
    <row r="339" spans="1:27" ht="14.5" x14ac:dyDescent="0.35">
      <c r="A339" s="325"/>
      <c r="B339" s="326" t="str">
        <f>IF(A339&lt;&gt;"",_xlfn.MAXIFS($B$1:B338,$A$1:A338,A339)+1,"")</f>
        <v/>
      </c>
      <c r="C339" s="304"/>
      <c r="D339" s="304"/>
      <c r="E339" s="304"/>
      <c r="F339" s="304"/>
      <c r="G339" s="335"/>
      <c r="H339" s="333"/>
      <c r="I339" s="334"/>
      <c r="J339" s="334"/>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8"/>
      <c r="R339" s="368"/>
      <c r="S339" s="330"/>
      <c r="T339" s="330"/>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Methode_Keuze=""),"",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Methode_Keuze=""),"",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1"/>
      <c r="Z339" s="324"/>
      <c r="AA339" s="32" t="str" cm="1">
        <f t="array" ref="AA339">IFERROR(IF(INDEX(SubsidieTabel!$X$1:$AA$12,MATCH($F339,SubsidieTabel!$X$1:$X$12,0),IFERROR(MATCH(Methode_Keuze,SubsidieTabel!$X$1:$AA$1,0),2))&lt;&gt;1=TRUE,"ja",""),"")</f>
        <v/>
      </c>
    </row>
    <row r="340" spans="1:27" ht="14.5" x14ac:dyDescent="0.35">
      <c r="A340" s="325"/>
      <c r="B340" s="326" t="str">
        <f>IF(A340&lt;&gt;"",_xlfn.MAXIFS($B$1:B339,$A$1:A339,A340)+1,"")</f>
        <v/>
      </c>
      <c r="C340" s="304"/>
      <c r="D340" s="304"/>
      <c r="E340" s="304"/>
      <c r="F340" s="304"/>
      <c r="G340" s="335"/>
      <c r="H340" s="333"/>
      <c r="I340" s="334"/>
      <c r="J340" s="334"/>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8"/>
      <c r="R340" s="368"/>
      <c r="S340" s="330"/>
      <c r="T340" s="330"/>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Methode_Keuze=""),"",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Methode_Keuze=""),"",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1"/>
      <c r="Z340" s="324"/>
      <c r="AA340" s="32" t="str" cm="1">
        <f t="array" ref="AA340">IFERROR(IF(INDEX(SubsidieTabel!$X$1:$AA$12,MATCH($F340,SubsidieTabel!$X$1:$X$12,0),IFERROR(MATCH(Methode_Keuze,SubsidieTabel!$X$1:$AA$1,0),2))&lt;&gt;1=TRUE,"ja",""),"")</f>
        <v/>
      </c>
    </row>
    <row r="341" spans="1:27" ht="14.5" x14ac:dyDescent="0.35">
      <c r="A341" s="325"/>
      <c r="B341" s="326" t="str">
        <f>IF(A341&lt;&gt;"",_xlfn.MAXIFS($B$1:B340,$A$1:A340,A341)+1,"")</f>
        <v/>
      </c>
      <c r="C341" s="304"/>
      <c r="D341" s="304"/>
      <c r="E341" s="304"/>
      <c r="F341" s="304"/>
      <c r="G341" s="335"/>
      <c r="H341" s="333"/>
      <c r="I341" s="334"/>
      <c r="J341" s="334"/>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8"/>
      <c r="R341" s="368"/>
      <c r="S341" s="330"/>
      <c r="T341" s="330"/>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Methode_Keuze=""),"",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Methode_Keuze=""),"",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1"/>
      <c r="Z341" s="324"/>
      <c r="AA341" s="32" t="str" cm="1">
        <f t="array" ref="AA341">IFERROR(IF(INDEX(SubsidieTabel!$X$1:$AA$12,MATCH($F341,SubsidieTabel!$X$1:$X$12,0),IFERROR(MATCH(Methode_Keuze,SubsidieTabel!$X$1:$AA$1,0),2))&lt;&gt;1=TRUE,"ja",""),"")</f>
        <v/>
      </c>
    </row>
    <row r="342" spans="1:27" ht="14.5" x14ac:dyDescent="0.35">
      <c r="A342" s="325"/>
      <c r="B342" s="326" t="str">
        <f>IF(A342&lt;&gt;"",_xlfn.MAXIFS($B$1:B341,$A$1:A341,A342)+1,"")</f>
        <v/>
      </c>
      <c r="C342" s="304"/>
      <c r="D342" s="304"/>
      <c r="E342" s="304"/>
      <c r="F342" s="304"/>
      <c r="G342" s="335"/>
      <c r="H342" s="333"/>
      <c r="I342" s="334"/>
      <c r="J342" s="334"/>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8"/>
      <c r="R342" s="368"/>
      <c r="S342" s="330"/>
      <c r="T342" s="330"/>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Methode_Keuze=""),"",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Methode_Keuze=""),"",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1"/>
      <c r="Z342" s="324"/>
      <c r="AA342" s="32" t="str" cm="1">
        <f t="array" ref="AA342">IFERROR(IF(INDEX(SubsidieTabel!$X$1:$AA$12,MATCH($F342,SubsidieTabel!$X$1:$X$12,0),IFERROR(MATCH(Methode_Keuze,SubsidieTabel!$X$1:$AA$1,0),2))&lt;&gt;1=TRUE,"ja",""),"")</f>
        <v/>
      </c>
    </row>
    <row r="343" spans="1:27" ht="14.5" x14ac:dyDescent="0.35">
      <c r="A343" s="325"/>
      <c r="B343" s="326" t="str">
        <f>IF(A343&lt;&gt;"",_xlfn.MAXIFS($B$1:B342,$A$1:A342,A343)+1,"")</f>
        <v/>
      </c>
      <c r="C343" s="304"/>
      <c r="D343" s="304"/>
      <c r="E343" s="304"/>
      <c r="F343" s="304"/>
      <c r="G343" s="335"/>
      <c r="H343" s="333"/>
      <c r="I343" s="334"/>
      <c r="J343" s="334"/>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8"/>
      <c r="R343" s="368"/>
      <c r="S343" s="330"/>
      <c r="T343" s="330"/>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Methode_Keuze=""),"",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Methode_Keuze=""),"",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1"/>
      <c r="Z343" s="324"/>
      <c r="AA343" s="32" t="str" cm="1">
        <f t="array" ref="AA343">IFERROR(IF(INDEX(SubsidieTabel!$X$1:$AA$12,MATCH($F343,SubsidieTabel!$X$1:$X$12,0),IFERROR(MATCH(Methode_Keuze,SubsidieTabel!$X$1:$AA$1,0),2))&lt;&gt;1=TRUE,"ja",""),"")</f>
        <v/>
      </c>
    </row>
    <row r="344" spans="1:27" ht="14.5" x14ac:dyDescent="0.35">
      <c r="A344" s="325"/>
      <c r="B344" s="326" t="str">
        <f>IF(A344&lt;&gt;"",_xlfn.MAXIFS($B$1:B343,$A$1:A343,A344)+1,"")</f>
        <v/>
      </c>
      <c r="C344" s="304"/>
      <c r="D344" s="304"/>
      <c r="E344" s="304"/>
      <c r="F344" s="304"/>
      <c r="G344" s="335"/>
      <c r="H344" s="333"/>
      <c r="I344" s="334"/>
      <c r="J344" s="334"/>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8"/>
      <c r="R344" s="368"/>
      <c r="S344" s="330"/>
      <c r="T344" s="330"/>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Methode_Keuze=""),"",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Methode_Keuze=""),"",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1"/>
      <c r="Z344" s="324"/>
      <c r="AA344" s="32" t="str" cm="1">
        <f t="array" ref="AA344">IFERROR(IF(INDEX(SubsidieTabel!$X$1:$AA$12,MATCH($F344,SubsidieTabel!$X$1:$X$12,0),IFERROR(MATCH(Methode_Keuze,SubsidieTabel!$X$1:$AA$1,0),2))&lt;&gt;1=TRUE,"ja",""),"")</f>
        <v/>
      </c>
    </row>
    <row r="345" spans="1:27" ht="14.5" x14ac:dyDescent="0.35">
      <c r="A345" s="325"/>
      <c r="B345" s="326" t="str">
        <f>IF(A345&lt;&gt;"",_xlfn.MAXIFS($B$1:B344,$A$1:A344,A345)+1,"")</f>
        <v/>
      </c>
      <c r="C345" s="304"/>
      <c r="D345" s="304"/>
      <c r="E345" s="304"/>
      <c r="F345" s="304"/>
      <c r="G345" s="335"/>
      <c r="H345" s="333"/>
      <c r="I345" s="334"/>
      <c r="J345" s="334"/>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8"/>
      <c r="R345" s="368"/>
      <c r="S345" s="330"/>
      <c r="T345" s="330"/>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Methode_Keuze=""),"",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Methode_Keuze=""),"",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1"/>
      <c r="Z345" s="324"/>
      <c r="AA345" s="32" t="str" cm="1">
        <f t="array" ref="AA345">IFERROR(IF(INDEX(SubsidieTabel!$X$1:$AA$12,MATCH($F345,SubsidieTabel!$X$1:$X$12,0),IFERROR(MATCH(Methode_Keuze,SubsidieTabel!$X$1:$AA$1,0),2))&lt;&gt;1=TRUE,"ja",""),"")</f>
        <v/>
      </c>
    </row>
    <row r="346" spans="1:27" ht="14.5" x14ac:dyDescent="0.35">
      <c r="A346" s="325"/>
      <c r="B346" s="326" t="str">
        <f>IF(A346&lt;&gt;"",_xlfn.MAXIFS($B$1:B345,$A$1:A345,A346)+1,"")</f>
        <v/>
      </c>
      <c r="C346" s="304"/>
      <c r="D346" s="304"/>
      <c r="E346" s="304"/>
      <c r="F346" s="304"/>
      <c r="G346" s="335"/>
      <c r="H346" s="333"/>
      <c r="I346" s="334"/>
      <c r="J346" s="334"/>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8"/>
      <c r="R346" s="368"/>
      <c r="S346" s="330"/>
      <c r="T346" s="330"/>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Methode_Keuze=""),"",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Methode_Keuze=""),"",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1"/>
      <c r="Z346" s="324"/>
      <c r="AA346" s="32" t="str" cm="1">
        <f t="array" ref="AA346">IFERROR(IF(INDEX(SubsidieTabel!$X$1:$AA$12,MATCH($F346,SubsidieTabel!$X$1:$X$12,0),IFERROR(MATCH(Methode_Keuze,SubsidieTabel!$X$1:$AA$1,0),2))&lt;&gt;1=TRUE,"ja",""),"")</f>
        <v/>
      </c>
    </row>
    <row r="347" spans="1:27" ht="14.5" x14ac:dyDescent="0.35">
      <c r="A347" s="325"/>
      <c r="B347" s="326" t="str">
        <f>IF(A347&lt;&gt;"",_xlfn.MAXIFS($B$1:B346,$A$1:A346,A347)+1,"")</f>
        <v/>
      </c>
      <c r="C347" s="304"/>
      <c r="D347" s="304"/>
      <c r="E347" s="304"/>
      <c r="F347" s="304"/>
      <c r="G347" s="335"/>
      <c r="H347" s="333"/>
      <c r="I347" s="334"/>
      <c r="J347" s="334"/>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8"/>
      <c r="R347" s="368"/>
      <c r="S347" s="330"/>
      <c r="T347" s="330"/>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Methode_Keuze=""),"",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Methode_Keuze=""),"",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1"/>
      <c r="Z347" s="324"/>
      <c r="AA347" s="32" t="str" cm="1">
        <f t="array" ref="AA347">IFERROR(IF(INDEX(SubsidieTabel!$X$1:$AA$12,MATCH($F347,SubsidieTabel!$X$1:$X$12,0),IFERROR(MATCH(Methode_Keuze,SubsidieTabel!$X$1:$AA$1,0),2))&lt;&gt;1=TRUE,"ja",""),"")</f>
        <v/>
      </c>
    </row>
    <row r="348" spans="1:27" ht="14.5" x14ac:dyDescent="0.35">
      <c r="A348" s="325"/>
      <c r="B348" s="326" t="str">
        <f>IF(A348&lt;&gt;"",_xlfn.MAXIFS($B$1:B347,$A$1:A347,A348)+1,"")</f>
        <v/>
      </c>
      <c r="C348" s="304"/>
      <c r="D348" s="304"/>
      <c r="E348" s="304"/>
      <c r="F348" s="304"/>
      <c r="G348" s="335"/>
      <c r="H348" s="333"/>
      <c r="I348" s="334"/>
      <c r="J348" s="334"/>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8"/>
      <c r="R348" s="368"/>
      <c r="S348" s="330"/>
      <c r="T348" s="330"/>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Methode_Keuze=""),"",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Methode_Keuze=""),"",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1"/>
      <c r="Z348" s="324"/>
      <c r="AA348" s="32" t="str" cm="1">
        <f t="array" ref="AA348">IFERROR(IF(INDEX(SubsidieTabel!$X$1:$AA$12,MATCH($F348,SubsidieTabel!$X$1:$X$12,0),IFERROR(MATCH(Methode_Keuze,SubsidieTabel!$X$1:$AA$1,0),2))&lt;&gt;1=TRUE,"ja",""),"")</f>
        <v/>
      </c>
    </row>
    <row r="349" spans="1:27" ht="14.5" x14ac:dyDescent="0.35">
      <c r="A349" s="325"/>
      <c r="B349" s="326" t="str">
        <f>IF(A349&lt;&gt;"",_xlfn.MAXIFS($B$1:B348,$A$1:A348,A349)+1,"")</f>
        <v/>
      </c>
      <c r="C349" s="304"/>
      <c r="D349" s="304"/>
      <c r="E349" s="304"/>
      <c r="F349" s="304"/>
      <c r="G349" s="335"/>
      <c r="H349" s="333"/>
      <c r="I349" s="334"/>
      <c r="J349" s="334"/>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8"/>
      <c r="R349" s="368"/>
      <c r="S349" s="330"/>
      <c r="T349" s="330"/>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Methode_Keuze=""),"",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Methode_Keuze=""),"",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1"/>
      <c r="Z349" s="324"/>
      <c r="AA349" s="32" t="str" cm="1">
        <f t="array" ref="AA349">IFERROR(IF(INDEX(SubsidieTabel!$X$1:$AA$12,MATCH($F349,SubsidieTabel!$X$1:$X$12,0),IFERROR(MATCH(Methode_Keuze,SubsidieTabel!$X$1:$AA$1,0),2))&lt;&gt;1=TRUE,"ja",""),"")</f>
        <v/>
      </c>
    </row>
    <row r="350" spans="1:27" ht="14.5" x14ac:dyDescent="0.35">
      <c r="A350" s="325"/>
      <c r="B350" s="326" t="str">
        <f>IF(A350&lt;&gt;"",_xlfn.MAXIFS($B$1:B349,$A$1:A349,A350)+1,"")</f>
        <v/>
      </c>
      <c r="C350" s="304"/>
      <c r="D350" s="304"/>
      <c r="E350" s="304"/>
      <c r="F350" s="304"/>
      <c r="G350" s="335"/>
      <c r="H350" s="333"/>
      <c r="I350" s="334"/>
      <c r="J350" s="334"/>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8"/>
      <c r="R350" s="368"/>
      <c r="S350" s="330"/>
      <c r="T350" s="330"/>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Methode_Keuze=""),"",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Methode_Keuze=""),"",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1"/>
      <c r="Z350" s="324"/>
      <c r="AA350" s="32" t="str" cm="1">
        <f t="array" ref="AA350">IFERROR(IF(INDEX(SubsidieTabel!$X$1:$AA$12,MATCH($F350,SubsidieTabel!$X$1:$X$12,0),IFERROR(MATCH(Methode_Keuze,SubsidieTabel!$X$1:$AA$1,0),2))&lt;&gt;1=TRUE,"ja",""),"")</f>
        <v/>
      </c>
    </row>
    <row r="351" spans="1:27" ht="14.5" x14ac:dyDescent="0.35">
      <c r="A351" s="325"/>
      <c r="B351" s="326" t="str">
        <f>IF(A351&lt;&gt;"",_xlfn.MAXIFS($B$1:B350,$A$1:A350,A351)+1,"")</f>
        <v/>
      </c>
      <c r="C351" s="304"/>
      <c r="D351" s="304"/>
      <c r="E351" s="304"/>
      <c r="F351" s="304"/>
      <c r="G351" s="335"/>
      <c r="H351" s="333"/>
      <c r="I351" s="334"/>
      <c r="J351" s="334"/>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8"/>
      <c r="R351" s="368"/>
      <c r="S351" s="330"/>
      <c r="T351" s="330"/>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Methode_Keuze=""),"",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Methode_Keuze=""),"",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1"/>
      <c r="Z351" s="324"/>
      <c r="AA351" s="32" t="str" cm="1">
        <f t="array" ref="AA351">IFERROR(IF(INDEX(SubsidieTabel!$X$1:$AA$12,MATCH($F351,SubsidieTabel!$X$1:$X$12,0),IFERROR(MATCH(Methode_Keuze,SubsidieTabel!$X$1:$AA$1,0),2))&lt;&gt;1=TRUE,"ja",""),"")</f>
        <v/>
      </c>
    </row>
    <row r="352" spans="1:27" ht="14.5" x14ac:dyDescent="0.35">
      <c r="A352" s="325"/>
      <c r="B352" s="326" t="str">
        <f>IF(A352&lt;&gt;"",_xlfn.MAXIFS($B$1:B351,$A$1:A351,A352)+1,"")</f>
        <v/>
      </c>
      <c r="C352" s="304"/>
      <c r="D352" s="304"/>
      <c r="E352" s="304"/>
      <c r="F352" s="304"/>
      <c r="G352" s="335"/>
      <c r="H352" s="333"/>
      <c r="I352" s="334"/>
      <c r="J352" s="334"/>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8"/>
      <c r="R352" s="368"/>
      <c r="S352" s="330"/>
      <c r="T352" s="330"/>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Methode_Keuze=""),"",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Methode_Keuze=""),"",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1"/>
      <c r="Z352" s="324"/>
      <c r="AA352" s="32" t="str" cm="1">
        <f t="array" ref="AA352">IFERROR(IF(INDEX(SubsidieTabel!$X$1:$AA$12,MATCH($F352,SubsidieTabel!$X$1:$X$12,0),IFERROR(MATCH(Methode_Keuze,SubsidieTabel!$X$1:$AA$1,0),2))&lt;&gt;1=TRUE,"ja",""),"")</f>
        <v/>
      </c>
    </row>
    <row r="353" spans="1:27" ht="14.5" x14ac:dyDescent="0.35">
      <c r="A353" s="325"/>
      <c r="B353" s="326" t="str">
        <f>IF(A353&lt;&gt;"",_xlfn.MAXIFS($B$1:B352,$A$1:A352,A353)+1,"")</f>
        <v/>
      </c>
      <c r="C353" s="304"/>
      <c r="D353" s="304"/>
      <c r="E353" s="304"/>
      <c r="F353" s="304"/>
      <c r="G353" s="335"/>
      <c r="H353" s="333"/>
      <c r="I353" s="334"/>
      <c r="J353" s="334"/>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8"/>
      <c r="R353" s="368"/>
      <c r="S353" s="330"/>
      <c r="T353" s="330"/>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Methode_Keuze=""),"",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Methode_Keuze=""),"",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1"/>
      <c r="Z353" s="324"/>
      <c r="AA353" s="32" t="str" cm="1">
        <f t="array" ref="AA353">IFERROR(IF(INDEX(SubsidieTabel!$X$1:$AA$12,MATCH($F353,SubsidieTabel!$X$1:$X$12,0),IFERROR(MATCH(Methode_Keuze,SubsidieTabel!$X$1:$AA$1,0),2))&lt;&gt;1=TRUE,"ja",""),"")</f>
        <v/>
      </c>
    </row>
    <row r="354" spans="1:27" ht="14.5" x14ac:dyDescent="0.35">
      <c r="A354" s="325"/>
      <c r="B354" s="326" t="str">
        <f>IF(A354&lt;&gt;"",_xlfn.MAXIFS($B$1:B353,$A$1:A353,A354)+1,"")</f>
        <v/>
      </c>
      <c r="C354" s="304"/>
      <c r="D354" s="304"/>
      <c r="E354" s="304"/>
      <c r="F354" s="304"/>
      <c r="G354" s="335"/>
      <c r="H354" s="333"/>
      <c r="I354" s="334"/>
      <c r="J354" s="334"/>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8"/>
      <c r="R354" s="368"/>
      <c r="S354" s="330"/>
      <c r="T354" s="330"/>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Methode_Keuze=""),"",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Methode_Keuze=""),"",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1"/>
      <c r="Z354" s="324"/>
      <c r="AA354" s="32" t="str" cm="1">
        <f t="array" ref="AA354">IFERROR(IF(INDEX(SubsidieTabel!$X$1:$AA$12,MATCH($F354,SubsidieTabel!$X$1:$X$12,0),IFERROR(MATCH(Methode_Keuze,SubsidieTabel!$X$1:$AA$1,0),2))&lt;&gt;1=TRUE,"ja",""),"")</f>
        <v/>
      </c>
    </row>
    <row r="355" spans="1:27" ht="14.5" x14ac:dyDescent="0.35">
      <c r="A355" s="325"/>
      <c r="B355" s="326" t="str">
        <f>IF(A355&lt;&gt;"",_xlfn.MAXIFS($B$1:B354,$A$1:A354,A355)+1,"")</f>
        <v/>
      </c>
      <c r="C355" s="304"/>
      <c r="D355" s="304"/>
      <c r="E355" s="304"/>
      <c r="F355" s="304"/>
      <c r="G355" s="335"/>
      <c r="H355" s="333"/>
      <c r="I355" s="334"/>
      <c r="J355" s="334"/>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8"/>
      <c r="R355" s="368"/>
      <c r="S355" s="330"/>
      <c r="T355" s="330"/>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Methode_Keuze=""),"",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Methode_Keuze=""),"",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1"/>
      <c r="Z355" s="324"/>
      <c r="AA355" s="32" t="str" cm="1">
        <f t="array" ref="AA355">IFERROR(IF(INDEX(SubsidieTabel!$X$1:$AA$12,MATCH($F355,SubsidieTabel!$X$1:$X$12,0),IFERROR(MATCH(Methode_Keuze,SubsidieTabel!$X$1:$AA$1,0),2))&lt;&gt;1=TRUE,"ja",""),"")</f>
        <v/>
      </c>
    </row>
    <row r="356" spans="1:27" ht="14.5" x14ac:dyDescent="0.35">
      <c r="A356" s="325"/>
      <c r="B356" s="326" t="str">
        <f>IF(A356&lt;&gt;"",_xlfn.MAXIFS($B$1:B355,$A$1:A355,A356)+1,"")</f>
        <v/>
      </c>
      <c r="C356" s="304"/>
      <c r="D356" s="304"/>
      <c r="E356" s="304"/>
      <c r="F356" s="304"/>
      <c r="G356" s="335"/>
      <c r="H356" s="333"/>
      <c r="I356" s="334"/>
      <c r="J356" s="334"/>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8"/>
      <c r="R356" s="368"/>
      <c r="S356" s="330"/>
      <c r="T356" s="330"/>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Methode_Keuze=""),"",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Methode_Keuze=""),"",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1"/>
      <c r="Z356" s="324"/>
      <c r="AA356" s="32" t="str" cm="1">
        <f t="array" ref="AA356">IFERROR(IF(INDEX(SubsidieTabel!$X$1:$AA$12,MATCH($F356,SubsidieTabel!$X$1:$X$12,0),IFERROR(MATCH(Methode_Keuze,SubsidieTabel!$X$1:$AA$1,0),2))&lt;&gt;1=TRUE,"ja",""),"")</f>
        <v/>
      </c>
    </row>
    <row r="357" spans="1:27" ht="14.5" x14ac:dyDescent="0.35">
      <c r="A357" s="325"/>
      <c r="B357" s="326" t="str">
        <f>IF(A357&lt;&gt;"",_xlfn.MAXIFS($B$1:B356,$A$1:A356,A357)+1,"")</f>
        <v/>
      </c>
      <c r="C357" s="304"/>
      <c r="D357" s="304"/>
      <c r="E357" s="304"/>
      <c r="F357" s="304"/>
      <c r="G357" s="335"/>
      <c r="H357" s="333"/>
      <c r="I357" s="334"/>
      <c r="J357" s="334"/>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8"/>
      <c r="R357" s="368"/>
      <c r="S357" s="330"/>
      <c r="T357" s="330"/>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Methode_Keuze=""),"",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Methode_Keuze=""),"",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1"/>
      <c r="Z357" s="324"/>
      <c r="AA357" s="32" t="str" cm="1">
        <f t="array" ref="AA357">IFERROR(IF(INDEX(SubsidieTabel!$X$1:$AA$12,MATCH($F357,SubsidieTabel!$X$1:$X$12,0),IFERROR(MATCH(Methode_Keuze,SubsidieTabel!$X$1:$AA$1,0),2))&lt;&gt;1=TRUE,"ja",""),"")</f>
        <v/>
      </c>
    </row>
    <row r="358" spans="1:27" ht="14.5" x14ac:dyDescent="0.35">
      <c r="A358" s="325"/>
      <c r="B358" s="326" t="str">
        <f>IF(A358&lt;&gt;"",_xlfn.MAXIFS($B$1:B357,$A$1:A357,A358)+1,"")</f>
        <v/>
      </c>
      <c r="C358" s="304"/>
      <c r="D358" s="304"/>
      <c r="E358" s="304"/>
      <c r="F358" s="304"/>
      <c r="G358" s="335"/>
      <c r="H358" s="333"/>
      <c r="I358" s="334"/>
      <c r="J358" s="334"/>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8"/>
      <c r="R358" s="368"/>
      <c r="S358" s="330"/>
      <c r="T358" s="330"/>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Methode_Keuze=""),"",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Methode_Keuze=""),"",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1"/>
      <c r="Z358" s="324"/>
      <c r="AA358" s="32" t="str" cm="1">
        <f t="array" ref="AA358">IFERROR(IF(INDEX(SubsidieTabel!$X$1:$AA$12,MATCH($F358,SubsidieTabel!$X$1:$X$12,0),IFERROR(MATCH(Methode_Keuze,SubsidieTabel!$X$1:$AA$1,0),2))&lt;&gt;1=TRUE,"ja",""),"")</f>
        <v/>
      </c>
    </row>
    <row r="359" spans="1:27" ht="14.5" x14ac:dyDescent="0.35">
      <c r="A359" s="325"/>
      <c r="B359" s="326" t="str">
        <f>IF(A359&lt;&gt;"",_xlfn.MAXIFS($B$1:B358,$A$1:A358,A359)+1,"")</f>
        <v/>
      </c>
      <c r="C359" s="304"/>
      <c r="D359" s="304"/>
      <c r="E359" s="304"/>
      <c r="F359" s="304"/>
      <c r="G359" s="335"/>
      <c r="H359" s="333"/>
      <c r="I359" s="334"/>
      <c r="J359" s="334"/>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8"/>
      <c r="R359" s="368"/>
      <c r="S359" s="330"/>
      <c r="T359" s="330"/>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Methode_Keuze=""),"",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Methode_Keuze=""),"",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1"/>
      <c r="Z359" s="324"/>
      <c r="AA359" s="32" t="str" cm="1">
        <f t="array" ref="AA359">IFERROR(IF(INDEX(SubsidieTabel!$X$1:$AA$12,MATCH($F359,SubsidieTabel!$X$1:$X$12,0),IFERROR(MATCH(Methode_Keuze,SubsidieTabel!$X$1:$AA$1,0),2))&lt;&gt;1=TRUE,"ja",""),"")</f>
        <v/>
      </c>
    </row>
    <row r="360" spans="1:27" ht="14.5" x14ac:dyDescent="0.35">
      <c r="A360" s="325"/>
      <c r="B360" s="326" t="str">
        <f>IF(A360&lt;&gt;"",_xlfn.MAXIFS($B$1:B359,$A$1:A359,A360)+1,"")</f>
        <v/>
      </c>
      <c r="C360" s="304"/>
      <c r="D360" s="304"/>
      <c r="E360" s="304"/>
      <c r="F360" s="304"/>
      <c r="G360" s="335"/>
      <c r="H360" s="333"/>
      <c r="I360" s="334"/>
      <c r="J360" s="334"/>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8"/>
      <c r="R360" s="368"/>
      <c r="S360" s="330"/>
      <c r="T360" s="330"/>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Methode_Keuze=""),"",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Methode_Keuze=""),"",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1"/>
      <c r="Z360" s="324"/>
      <c r="AA360" s="32" t="str" cm="1">
        <f t="array" ref="AA360">IFERROR(IF(INDEX(SubsidieTabel!$X$1:$AA$12,MATCH($F360,SubsidieTabel!$X$1:$X$12,0),IFERROR(MATCH(Methode_Keuze,SubsidieTabel!$X$1:$AA$1,0),2))&lt;&gt;1=TRUE,"ja",""),"")</f>
        <v/>
      </c>
    </row>
    <row r="361" spans="1:27" ht="14.5" x14ac:dyDescent="0.35">
      <c r="A361" s="325"/>
      <c r="B361" s="326" t="str">
        <f>IF(A361&lt;&gt;"",_xlfn.MAXIFS($B$1:B360,$A$1:A360,A361)+1,"")</f>
        <v/>
      </c>
      <c r="C361" s="304"/>
      <c r="D361" s="304"/>
      <c r="E361" s="304"/>
      <c r="F361" s="304"/>
      <c r="G361" s="335"/>
      <c r="H361" s="333"/>
      <c r="I361" s="334"/>
      <c r="J361" s="334"/>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8"/>
      <c r="R361" s="368"/>
      <c r="S361" s="330"/>
      <c r="T361" s="330"/>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Methode_Keuze=""),"",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Methode_Keuze=""),"",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1"/>
      <c r="Z361" s="324"/>
      <c r="AA361" s="32" t="str" cm="1">
        <f t="array" ref="AA361">IFERROR(IF(INDEX(SubsidieTabel!$X$1:$AA$12,MATCH($F361,SubsidieTabel!$X$1:$X$12,0),IFERROR(MATCH(Methode_Keuze,SubsidieTabel!$X$1:$AA$1,0),2))&lt;&gt;1=TRUE,"ja",""),"")</f>
        <v/>
      </c>
    </row>
    <row r="362" spans="1:27" ht="14.5" x14ac:dyDescent="0.35">
      <c r="A362" s="325"/>
      <c r="B362" s="326" t="str">
        <f>IF(A362&lt;&gt;"",_xlfn.MAXIFS($B$1:B361,$A$1:A361,A362)+1,"")</f>
        <v/>
      </c>
      <c r="C362" s="304"/>
      <c r="D362" s="304"/>
      <c r="E362" s="304"/>
      <c r="F362" s="304"/>
      <c r="G362" s="335"/>
      <c r="H362" s="333"/>
      <c r="I362" s="334"/>
      <c r="J362" s="334"/>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8"/>
      <c r="R362" s="368"/>
      <c r="S362" s="330"/>
      <c r="T362" s="330"/>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Methode_Keuze=""),"",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Methode_Keuze=""),"",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1"/>
      <c r="Z362" s="324"/>
      <c r="AA362" s="32" t="str" cm="1">
        <f t="array" ref="AA362">IFERROR(IF(INDEX(SubsidieTabel!$X$1:$AA$12,MATCH($F362,SubsidieTabel!$X$1:$X$12,0),IFERROR(MATCH(Methode_Keuze,SubsidieTabel!$X$1:$AA$1,0),2))&lt;&gt;1=TRUE,"ja",""),"")</f>
        <v/>
      </c>
    </row>
    <row r="363" spans="1:27" ht="14.5" x14ac:dyDescent="0.35">
      <c r="A363" s="325"/>
      <c r="B363" s="326" t="str">
        <f>IF(A363&lt;&gt;"",_xlfn.MAXIFS($B$1:B362,$A$1:A362,A363)+1,"")</f>
        <v/>
      </c>
      <c r="C363" s="304"/>
      <c r="D363" s="304"/>
      <c r="E363" s="304"/>
      <c r="F363" s="304"/>
      <c r="G363" s="335"/>
      <c r="H363" s="333"/>
      <c r="I363" s="334"/>
      <c r="J363" s="334"/>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8"/>
      <c r="R363" s="368"/>
      <c r="S363" s="330"/>
      <c r="T363" s="330"/>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Methode_Keuze=""),"",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Methode_Keuze=""),"",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1"/>
      <c r="Z363" s="324"/>
      <c r="AA363" s="32" t="str" cm="1">
        <f t="array" ref="AA363">IFERROR(IF(INDEX(SubsidieTabel!$X$1:$AA$12,MATCH($F363,SubsidieTabel!$X$1:$X$12,0),IFERROR(MATCH(Methode_Keuze,SubsidieTabel!$X$1:$AA$1,0),2))&lt;&gt;1=TRUE,"ja",""),"")</f>
        <v/>
      </c>
    </row>
    <row r="364" spans="1:27" ht="14.5" x14ac:dyDescent="0.35">
      <c r="A364" s="325"/>
      <c r="B364" s="326" t="str">
        <f>IF(A364&lt;&gt;"",_xlfn.MAXIFS($B$1:B363,$A$1:A363,A364)+1,"")</f>
        <v/>
      </c>
      <c r="C364" s="304"/>
      <c r="D364" s="304"/>
      <c r="E364" s="304"/>
      <c r="F364" s="304"/>
      <c r="G364" s="335"/>
      <c r="H364" s="333"/>
      <c r="I364" s="334"/>
      <c r="J364" s="334"/>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8"/>
      <c r="R364" s="368"/>
      <c r="S364" s="330"/>
      <c r="T364" s="330"/>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Methode_Keuze=""),"",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Methode_Keuze=""),"",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1"/>
      <c r="Z364" s="324"/>
      <c r="AA364" s="32" t="str" cm="1">
        <f t="array" ref="AA364">IFERROR(IF(INDEX(SubsidieTabel!$X$1:$AA$12,MATCH($F364,SubsidieTabel!$X$1:$X$12,0),IFERROR(MATCH(Methode_Keuze,SubsidieTabel!$X$1:$AA$1,0),2))&lt;&gt;1=TRUE,"ja",""),"")</f>
        <v/>
      </c>
    </row>
    <row r="365" spans="1:27" ht="14.5" x14ac:dyDescent="0.35">
      <c r="A365" s="325"/>
      <c r="B365" s="326" t="str">
        <f>IF(A365&lt;&gt;"",_xlfn.MAXIFS($B$1:B364,$A$1:A364,A365)+1,"")</f>
        <v/>
      </c>
      <c r="C365" s="304"/>
      <c r="D365" s="304"/>
      <c r="E365" s="304"/>
      <c r="F365" s="304"/>
      <c r="G365" s="335"/>
      <c r="H365" s="333"/>
      <c r="I365" s="334"/>
      <c r="J365" s="334"/>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8"/>
      <c r="R365" s="368"/>
      <c r="S365" s="330"/>
      <c r="T365" s="330"/>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Methode_Keuze=""),"",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Methode_Keuze=""),"",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1"/>
      <c r="Z365" s="324"/>
      <c r="AA365" s="32" t="str" cm="1">
        <f t="array" ref="AA365">IFERROR(IF(INDEX(SubsidieTabel!$X$1:$AA$12,MATCH($F365,SubsidieTabel!$X$1:$X$12,0),IFERROR(MATCH(Methode_Keuze,SubsidieTabel!$X$1:$AA$1,0),2))&lt;&gt;1=TRUE,"ja",""),"")</f>
        <v/>
      </c>
    </row>
    <row r="366" spans="1:27" ht="14.5" x14ac:dyDescent="0.35">
      <c r="A366" s="325"/>
      <c r="B366" s="326" t="str">
        <f>IF(A366&lt;&gt;"",_xlfn.MAXIFS($B$1:B365,$A$1:A365,A366)+1,"")</f>
        <v/>
      </c>
      <c r="C366" s="304"/>
      <c r="D366" s="304"/>
      <c r="E366" s="304"/>
      <c r="F366" s="304"/>
      <c r="G366" s="335"/>
      <c r="H366" s="333"/>
      <c r="I366" s="334"/>
      <c r="J366" s="334"/>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8"/>
      <c r="R366" s="368"/>
      <c r="S366" s="330"/>
      <c r="T366" s="330"/>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Methode_Keuze=""),"",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Methode_Keuze=""),"",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1"/>
      <c r="Z366" s="324"/>
      <c r="AA366" s="32" t="str" cm="1">
        <f t="array" ref="AA366">IFERROR(IF(INDEX(SubsidieTabel!$X$1:$AA$12,MATCH($F366,SubsidieTabel!$X$1:$X$12,0),IFERROR(MATCH(Methode_Keuze,SubsidieTabel!$X$1:$AA$1,0),2))&lt;&gt;1=TRUE,"ja",""),"")</f>
        <v/>
      </c>
    </row>
    <row r="367" spans="1:27" ht="14.5" x14ac:dyDescent="0.35">
      <c r="A367" s="325"/>
      <c r="B367" s="326" t="str">
        <f>IF(A367&lt;&gt;"",_xlfn.MAXIFS($B$1:B366,$A$1:A366,A367)+1,"")</f>
        <v/>
      </c>
      <c r="C367" s="304"/>
      <c r="D367" s="304"/>
      <c r="E367" s="304"/>
      <c r="F367" s="304"/>
      <c r="G367" s="335"/>
      <c r="H367" s="333"/>
      <c r="I367" s="334"/>
      <c r="J367" s="334"/>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8"/>
      <c r="R367" s="368"/>
      <c r="S367" s="330"/>
      <c r="T367" s="330"/>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Methode_Keuze=""),"",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Methode_Keuze=""),"",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1"/>
      <c r="Z367" s="324"/>
      <c r="AA367" s="32" t="str" cm="1">
        <f t="array" ref="AA367">IFERROR(IF(INDEX(SubsidieTabel!$X$1:$AA$12,MATCH($F367,SubsidieTabel!$X$1:$X$12,0),IFERROR(MATCH(Methode_Keuze,SubsidieTabel!$X$1:$AA$1,0),2))&lt;&gt;1=TRUE,"ja",""),"")</f>
        <v/>
      </c>
    </row>
    <row r="368" spans="1:27" ht="14.5" x14ac:dyDescent="0.35">
      <c r="A368" s="325"/>
      <c r="B368" s="326" t="str">
        <f>IF(A368&lt;&gt;"",_xlfn.MAXIFS($B$1:B367,$A$1:A367,A368)+1,"")</f>
        <v/>
      </c>
      <c r="C368" s="304"/>
      <c r="D368" s="304"/>
      <c r="E368" s="304"/>
      <c r="F368" s="304"/>
      <c r="G368" s="335"/>
      <c r="H368" s="333"/>
      <c r="I368" s="334"/>
      <c r="J368" s="334"/>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8"/>
      <c r="R368" s="368"/>
      <c r="S368" s="330"/>
      <c r="T368" s="330"/>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Methode_Keuze=""),"",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Methode_Keuze=""),"",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1"/>
      <c r="Z368" s="324"/>
      <c r="AA368" s="32" t="str" cm="1">
        <f t="array" ref="AA368">IFERROR(IF(INDEX(SubsidieTabel!$X$1:$AA$12,MATCH($F368,SubsidieTabel!$X$1:$X$12,0),IFERROR(MATCH(Methode_Keuze,SubsidieTabel!$X$1:$AA$1,0),2))&lt;&gt;1=TRUE,"ja",""),"")</f>
        <v/>
      </c>
    </row>
    <row r="369" spans="1:27" ht="14.5" x14ac:dyDescent="0.35">
      <c r="A369" s="325"/>
      <c r="B369" s="326" t="str">
        <f>IF(A369&lt;&gt;"",_xlfn.MAXIFS($B$1:B368,$A$1:A368,A369)+1,"")</f>
        <v/>
      </c>
      <c r="C369" s="304"/>
      <c r="D369" s="304"/>
      <c r="E369" s="304"/>
      <c r="F369" s="304"/>
      <c r="G369" s="335"/>
      <c r="H369" s="333"/>
      <c r="I369" s="334"/>
      <c r="J369" s="334"/>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8"/>
      <c r="R369" s="368"/>
      <c r="S369" s="330"/>
      <c r="T369" s="330"/>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Methode_Keuze=""),"",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Methode_Keuze=""),"",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1"/>
      <c r="Z369" s="324"/>
      <c r="AA369" s="32" t="str" cm="1">
        <f t="array" ref="AA369">IFERROR(IF(INDEX(SubsidieTabel!$X$1:$AA$12,MATCH($F369,SubsidieTabel!$X$1:$X$12,0),IFERROR(MATCH(Methode_Keuze,SubsidieTabel!$X$1:$AA$1,0),2))&lt;&gt;1=TRUE,"ja",""),"")</f>
        <v/>
      </c>
    </row>
    <row r="370" spans="1:27" ht="14.5" x14ac:dyDescent="0.35">
      <c r="A370" s="325"/>
      <c r="B370" s="326" t="str">
        <f>IF(A370&lt;&gt;"",_xlfn.MAXIFS($B$1:B369,$A$1:A369,A370)+1,"")</f>
        <v/>
      </c>
      <c r="C370" s="304"/>
      <c r="D370" s="304"/>
      <c r="E370" s="304"/>
      <c r="F370" s="304"/>
      <c r="G370" s="335"/>
      <c r="H370" s="333"/>
      <c r="I370" s="334"/>
      <c r="J370" s="334"/>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8"/>
      <c r="R370" s="368"/>
      <c r="S370" s="330"/>
      <c r="T370" s="330"/>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Methode_Keuze=""),"",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Methode_Keuze=""),"",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1"/>
      <c r="Z370" s="324"/>
      <c r="AA370" s="32" t="str" cm="1">
        <f t="array" ref="AA370">IFERROR(IF(INDEX(SubsidieTabel!$X$1:$AA$12,MATCH($F370,SubsidieTabel!$X$1:$X$12,0),IFERROR(MATCH(Methode_Keuze,SubsidieTabel!$X$1:$AA$1,0),2))&lt;&gt;1=TRUE,"ja",""),"")</f>
        <v/>
      </c>
    </row>
    <row r="371" spans="1:27" ht="14.5" x14ac:dyDescent="0.35">
      <c r="A371" s="325"/>
      <c r="B371" s="326" t="str">
        <f>IF(A371&lt;&gt;"",_xlfn.MAXIFS($B$1:B370,$A$1:A370,A371)+1,"")</f>
        <v/>
      </c>
      <c r="C371" s="304"/>
      <c r="D371" s="304"/>
      <c r="E371" s="304"/>
      <c r="F371" s="304"/>
      <c r="G371" s="335"/>
      <c r="H371" s="333"/>
      <c r="I371" s="334"/>
      <c r="J371" s="334"/>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8"/>
      <c r="R371" s="368"/>
      <c r="S371" s="330"/>
      <c r="T371" s="330"/>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Methode_Keuze=""),"",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Methode_Keuze=""),"",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1"/>
      <c r="Z371" s="324"/>
      <c r="AA371" s="32" t="str" cm="1">
        <f t="array" ref="AA371">IFERROR(IF(INDEX(SubsidieTabel!$X$1:$AA$12,MATCH($F371,SubsidieTabel!$X$1:$X$12,0),IFERROR(MATCH(Methode_Keuze,SubsidieTabel!$X$1:$AA$1,0),2))&lt;&gt;1=TRUE,"ja",""),"")</f>
        <v/>
      </c>
    </row>
    <row r="372" spans="1:27" ht="14.5" x14ac:dyDescent="0.35">
      <c r="A372" s="325"/>
      <c r="B372" s="326" t="str">
        <f>IF(A372&lt;&gt;"",_xlfn.MAXIFS($B$1:B371,$A$1:A371,A372)+1,"")</f>
        <v/>
      </c>
      <c r="C372" s="304"/>
      <c r="D372" s="304"/>
      <c r="E372" s="304"/>
      <c r="F372" s="304"/>
      <c r="G372" s="335"/>
      <c r="H372" s="333"/>
      <c r="I372" s="334"/>
      <c r="J372" s="334"/>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8"/>
      <c r="R372" s="368"/>
      <c r="S372" s="330"/>
      <c r="T372" s="330"/>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Methode_Keuze=""),"",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Methode_Keuze=""),"",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1"/>
      <c r="Z372" s="324"/>
      <c r="AA372" s="32" t="str" cm="1">
        <f t="array" ref="AA372">IFERROR(IF(INDEX(SubsidieTabel!$X$1:$AA$12,MATCH($F372,SubsidieTabel!$X$1:$X$12,0),IFERROR(MATCH(Methode_Keuze,SubsidieTabel!$X$1:$AA$1,0),2))&lt;&gt;1=TRUE,"ja",""),"")</f>
        <v/>
      </c>
    </row>
    <row r="373" spans="1:27" ht="14.5" x14ac:dyDescent="0.35">
      <c r="A373" s="325"/>
      <c r="B373" s="326" t="str">
        <f>IF(A373&lt;&gt;"",_xlfn.MAXIFS($B$1:B372,$A$1:A372,A373)+1,"")</f>
        <v/>
      </c>
      <c r="C373" s="304"/>
      <c r="D373" s="304"/>
      <c r="E373" s="304"/>
      <c r="F373" s="304"/>
      <c r="G373" s="335"/>
      <c r="H373" s="333"/>
      <c r="I373" s="334"/>
      <c r="J373" s="334"/>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8"/>
      <c r="R373" s="368"/>
      <c r="S373" s="330"/>
      <c r="T373" s="330"/>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Methode_Keuze=""),"",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Methode_Keuze=""),"",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1"/>
      <c r="Z373" s="324"/>
      <c r="AA373" s="32" t="str" cm="1">
        <f t="array" ref="AA373">IFERROR(IF(INDEX(SubsidieTabel!$X$1:$AA$12,MATCH($F373,SubsidieTabel!$X$1:$X$12,0),IFERROR(MATCH(Methode_Keuze,SubsidieTabel!$X$1:$AA$1,0),2))&lt;&gt;1=TRUE,"ja",""),"")</f>
        <v/>
      </c>
    </row>
    <row r="374" spans="1:27" ht="14.5" x14ac:dyDescent="0.35">
      <c r="A374" s="325"/>
      <c r="B374" s="326" t="str">
        <f>IF(A374&lt;&gt;"",_xlfn.MAXIFS($B$1:B373,$A$1:A373,A374)+1,"")</f>
        <v/>
      </c>
      <c r="C374" s="304"/>
      <c r="D374" s="304"/>
      <c r="E374" s="304"/>
      <c r="F374" s="304"/>
      <c r="G374" s="335"/>
      <c r="H374" s="333"/>
      <c r="I374" s="334"/>
      <c r="J374" s="334"/>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8"/>
      <c r="R374" s="368"/>
      <c r="S374" s="330"/>
      <c r="T374" s="330"/>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Methode_Keuze=""),"",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Methode_Keuze=""),"",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1"/>
      <c r="Z374" s="324"/>
      <c r="AA374" s="32" t="str" cm="1">
        <f t="array" ref="AA374">IFERROR(IF(INDEX(SubsidieTabel!$X$1:$AA$12,MATCH($F374,SubsidieTabel!$X$1:$X$12,0),IFERROR(MATCH(Methode_Keuze,SubsidieTabel!$X$1:$AA$1,0),2))&lt;&gt;1=TRUE,"ja",""),"")</f>
        <v/>
      </c>
    </row>
    <row r="375" spans="1:27" ht="14.5" x14ac:dyDescent="0.35">
      <c r="A375" s="325"/>
      <c r="B375" s="326" t="str">
        <f>IF(A375&lt;&gt;"",_xlfn.MAXIFS($B$1:B374,$A$1:A374,A375)+1,"")</f>
        <v/>
      </c>
      <c r="C375" s="304"/>
      <c r="D375" s="304"/>
      <c r="E375" s="304"/>
      <c r="F375" s="304"/>
      <c r="G375" s="335"/>
      <c r="H375" s="333"/>
      <c r="I375" s="334"/>
      <c r="J375" s="334"/>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8"/>
      <c r="R375" s="368"/>
      <c r="S375" s="330"/>
      <c r="T375" s="330"/>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Methode_Keuze=""),"",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Methode_Keuze=""),"",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1"/>
      <c r="Z375" s="324"/>
      <c r="AA375" s="32" t="str" cm="1">
        <f t="array" ref="AA375">IFERROR(IF(INDEX(SubsidieTabel!$X$1:$AA$12,MATCH($F375,SubsidieTabel!$X$1:$X$12,0),IFERROR(MATCH(Methode_Keuze,SubsidieTabel!$X$1:$AA$1,0),2))&lt;&gt;1=TRUE,"ja",""),"")</f>
        <v/>
      </c>
    </row>
    <row r="376" spans="1:27" ht="14.5" x14ac:dyDescent="0.35">
      <c r="A376" s="325"/>
      <c r="B376" s="326" t="str">
        <f>IF(A376&lt;&gt;"",_xlfn.MAXIFS($B$1:B375,$A$1:A375,A376)+1,"")</f>
        <v/>
      </c>
      <c r="C376" s="304"/>
      <c r="D376" s="304"/>
      <c r="E376" s="304"/>
      <c r="F376" s="304"/>
      <c r="G376" s="335"/>
      <c r="H376" s="333"/>
      <c r="I376" s="334"/>
      <c r="J376" s="334"/>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8"/>
      <c r="R376" s="368"/>
      <c r="S376" s="330"/>
      <c r="T376" s="330"/>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Methode_Keuze=""),"",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Methode_Keuze=""),"",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1"/>
      <c r="Z376" s="324"/>
      <c r="AA376" s="32" t="str" cm="1">
        <f t="array" ref="AA376">IFERROR(IF(INDEX(SubsidieTabel!$X$1:$AA$12,MATCH($F376,SubsidieTabel!$X$1:$X$12,0),IFERROR(MATCH(Methode_Keuze,SubsidieTabel!$X$1:$AA$1,0),2))&lt;&gt;1=TRUE,"ja",""),"")</f>
        <v/>
      </c>
    </row>
    <row r="377" spans="1:27" ht="14.5" x14ac:dyDescent="0.35">
      <c r="A377" s="325"/>
      <c r="B377" s="326" t="str">
        <f>IF(A377&lt;&gt;"",_xlfn.MAXIFS($B$1:B376,$A$1:A376,A377)+1,"")</f>
        <v/>
      </c>
      <c r="C377" s="304"/>
      <c r="D377" s="304"/>
      <c r="E377" s="304"/>
      <c r="F377" s="304"/>
      <c r="G377" s="335"/>
      <c r="H377" s="333"/>
      <c r="I377" s="334"/>
      <c r="J377" s="334"/>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8"/>
      <c r="R377" s="368"/>
      <c r="S377" s="330"/>
      <c r="T377" s="330"/>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Methode_Keuze=""),"",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Methode_Keuze=""),"",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1"/>
      <c r="Z377" s="324"/>
      <c r="AA377" s="32" t="str" cm="1">
        <f t="array" ref="AA377">IFERROR(IF(INDEX(SubsidieTabel!$X$1:$AA$12,MATCH($F377,SubsidieTabel!$X$1:$X$12,0),IFERROR(MATCH(Methode_Keuze,SubsidieTabel!$X$1:$AA$1,0),2))&lt;&gt;1=TRUE,"ja",""),"")</f>
        <v/>
      </c>
    </row>
    <row r="378" spans="1:27" ht="14.5" x14ac:dyDescent="0.35">
      <c r="A378" s="325"/>
      <c r="B378" s="326" t="str">
        <f>IF(A378&lt;&gt;"",_xlfn.MAXIFS($B$1:B377,$A$1:A377,A378)+1,"")</f>
        <v/>
      </c>
      <c r="C378" s="304"/>
      <c r="D378" s="304"/>
      <c r="E378" s="304"/>
      <c r="F378" s="304"/>
      <c r="G378" s="335"/>
      <c r="H378" s="333"/>
      <c r="I378" s="334"/>
      <c r="J378" s="334"/>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8"/>
      <c r="R378" s="368"/>
      <c r="S378" s="330"/>
      <c r="T378" s="330"/>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Methode_Keuze=""),"",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Methode_Keuze=""),"",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1"/>
      <c r="Z378" s="324"/>
      <c r="AA378" s="32" t="str" cm="1">
        <f t="array" ref="AA378">IFERROR(IF(INDEX(SubsidieTabel!$X$1:$AA$12,MATCH($F378,SubsidieTabel!$X$1:$X$12,0),IFERROR(MATCH(Methode_Keuze,SubsidieTabel!$X$1:$AA$1,0),2))&lt;&gt;1=TRUE,"ja",""),"")</f>
        <v/>
      </c>
    </row>
    <row r="379" spans="1:27" ht="14.5" x14ac:dyDescent="0.35">
      <c r="A379" s="325"/>
      <c r="B379" s="326" t="str">
        <f>IF(A379&lt;&gt;"",_xlfn.MAXIFS($B$1:B378,$A$1:A378,A379)+1,"")</f>
        <v/>
      </c>
      <c r="C379" s="304"/>
      <c r="D379" s="304"/>
      <c r="E379" s="304"/>
      <c r="F379" s="304"/>
      <c r="G379" s="335"/>
      <c r="H379" s="333"/>
      <c r="I379" s="334"/>
      <c r="J379" s="334"/>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8"/>
      <c r="R379" s="368"/>
      <c r="S379" s="330"/>
      <c r="T379" s="330"/>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Methode_Keuze=""),"",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Methode_Keuze=""),"",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1"/>
      <c r="Z379" s="324"/>
      <c r="AA379" s="32" t="str" cm="1">
        <f t="array" ref="AA379">IFERROR(IF(INDEX(SubsidieTabel!$X$1:$AA$12,MATCH($F379,SubsidieTabel!$X$1:$X$12,0),IFERROR(MATCH(Methode_Keuze,SubsidieTabel!$X$1:$AA$1,0),2))&lt;&gt;1=TRUE,"ja",""),"")</f>
        <v/>
      </c>
    </row>
    <row r="380" spans="1:27" ht="14.5" x14ac:dyDescent="0.35">
      <c r="A380" s="325"/>
      <c r="B380" s="326" t="str">
        <f>IF(A380&lt;&gt;"",_xlfn.MAXIFS($B$1:B379,$A$1:A379,A380)+1,"")</f>
        <v/>
      </c>
      <c r="C380" s="304"/>
      <c r="D380" s="304"/>
      <c r="E380" s="304"/>
      <c r="F380" s="304"/>
      <c r="G380" s="335"/>
      <c r="H380" s="333"/>
      <c r="I380" s="334"/>
      <c r="J380" s="334"/>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8"/>
      <c r="R380" s="368"/>
      <c r="S380" s="330"/>
      <c r="T380" s="330"/>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Methode_Keuze=""),"",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Methode_Keuze=""),"",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1"/>
      <c r="Z380" s="324"/>
      <c r="AA380" s="32" t="str" cm="1">
        <f t="array" ref="AA380">IFERROR(IF(INDEX(SubsidieTabel!$X$1:$AA$12,MATCH($F380,SubsidieTabel!$X$1:$X$12,0),IFERROR(MATCH(Methode_Keuze,SubsidieTabel!$X$1:$AA$1,0),2))&lt;&gt;1=TRUE,"ja",""),"")</f>
        <v/>
      </c>
    </row>
    <row r="381" spans="1:27" ht="14.5" x14ac:dyDescent="0.35">
      <c r="A381" s="325"/>
      <c r="B381" s="326" t="str">
        <f>IF(A381&lt;&gt;"",_xlfn.MAXIFS($B$1:B380,$A$1:A380,A381)+1,"")</f>
        <v/>
      </c>
      <c r="C381" s="304"/>
      <c r="D381" s="304"/>
      <c r="E381" s="304"/>
      <c r="F381" s="304"/>
      <c r="G381" s="335"/>
      <c r="H381" s="333"/>
      <c r="I381" s="334"/>
      <c r="J381" s="334"/>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8"/>
      <c r="R381" s="368"/>
      <c r="S381" s="330"/>
      <c r="T381" s="330"/>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Methode_Keuze=""),"",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Methode_Keuze=""),"",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1"/>
      <c r="Z381" s="324"/>
      <c r="AA381" s="32" t="str" cm="1">
        <f t="array" ref="AA381">IFERROR(IF(INDEX(SubsidieTabel!$X$1:$AA$12,MATCH($F381,SubsidieTabel!$X$1:$X$12,0),IFERROR(MATCH(Methode_Keuze,SubsidieTabel!$X$1:$AA$1,0),2))&lt;&gt;1=TRUE,"ja",""),"")</f>
        <v/>
      </c>
    </row>
    <row r="382" spans="1:27" ht="14.5" x14ac:dyDescent="0.35">
      <c r="A382" s="325"/>
      <c r="B382" s="326" t="str">
        <f>IF(A382&lt;&gt;"",_xlfn.MAXIFS($B$1:B381,$A$1:A381,A382)+1,"")</f>
        <v/>
      </c>
      <c r="C382" s="304"/>
      <c r="D382" s="304"/>
      <c r="E382" s="304"/>
      <c r="F382" s="304"/>
      <c r="G382" s="335"/>
      <c r="H382" s="333"/>
      <c r="I382" s="334"/>
      <c r="J382" s="334"/>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8"/>
      <c r="R382" s="368"/>
      <c r="S382" s="330"/>
      <c r="T382" s="330"/>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Methode_Keuze=""),"",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Methode_Keuze=""),"",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1"/>
      <c r="Z382" s="324"/>
      <c r="AA382" s="32" t="str" cm="1">
        <f t="array" ref="AA382">IFERROR(IF(INDEX(SubsidieTabel!$X$1:$AA$12,MATCH($F382,SubsidieTabel!$X$1:$X$12,0),IFERROR(MATCH(Methode_Keuze,SubsidieTabel!$X$1:$AA$1,0),2))&lt;&gt;1=TRUE,"ja",""),"")</f>
        <v/>
      </c>
    </row>
    <row r="383" spans="1:27" ht="14.5" x14ac:dyDescent="0.35">
      <c r="A383" s="325"/>
      <c r="B383" s="326" t="str">
        <f>IF(A383&lt;&gt;"",_xlfn.MAXIFS($B$1:B382,$A$1:A382,A383)+1,"")</f>
        <v/>
      </c>
      <c r="C383" s="304"/>
      <c r="D383" s="304"/>
      <c r="E383" s="304"/>
      <c r="F383" s="304"/>
      <c r="G383" s="335"/>
      <c r="H383" s="333"/>
      <c r="I383" s="334"/>
      <c r="J383" s="334"/>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8"/>
      <c r="R383" s="368"/>
      <c r="S383" s="330"/>
      <c r="T383" s="330"/>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Methode_Keuze=""),"",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Methode_Keuze=""),"",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1"/>
      <c r="Z383" s="324"/>
      <c r="AA383" s="32" t="str" cm="1">
        <f t="array" ref="AA383">IFERROR(IF(INDEX(SubsidieTabel!$X$1:$AA$12,MATCH($F383,SubsidieTabel!$X$1:$X$12,0),IFERROR(MATCH(Methode_Keuze,SubsidieTabel!$X$1:$AA$1,0),2))&lt;&gt;1=TRUE,"ja",""),"")</f>
        <v/>
      </c>
    </row>
    <row r="384" spans="1:27" ht="14.5" x14ac:dyDescent="0.35">
      <c r="A384" s="325"/>
      <c r="B384" s="326" t="str">
        <f>IF(A384&lt;&gt;"",_xlfn.MAXIFS($B$1:B383,$A$1:A383,A384)+1,"")</f>
        <v/>
      </c>
      <c r="C384" s="304"/>
      <c r="D384" s="304"/>
      <c r="E384" s="304"/>
      <c r="F384" s="304"/>
      <c r="G384" s="335"/>
      <c r="H384" s="333"/>
      <c r="I384" s="334"/>
      <c r="J384" s="334"/>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8"/>
      <c r="R384" s="368"/>
      <c r="S384" s="330"/>
      <c r="T384" s="330"/>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Methode_Keuze=""),"",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Methode_Keuze=""),"",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1"/>
      <c r="Z384" s="324"/>
      <c r="AA384" s="32" t="str" cm="1">
        <f t="array" ref="AA384">IFERROR(IF(INDEX(SubsidieTabel!$X$1:$AA$12,MATCH($F384,SubsidieTabel!$X$1:$X$12,0),IFERROR(MATCH(Methode_Keuze,SubsidieTabel!$X$1:$AA$1,0),2))&lt;&gt;1=TRUE,"ja",""),"")</f>
        <v/>
      </c>
    </row>
    <row r="385" spans="1:27" ht="14.5" x14ac:dyDescent="0.35">
      <c r="A385" s="325"/>
      <c r="B385" s="326" t="str">
        <f>IF(A385&lt;&gt;"",_xlfn.MAXIFS($B$1:B384,$A$1:A384,A385)+1,"")</f>
        <v/>
      </c>
      <c r="C385" s="304"/>
      <c r="D385" s="304"/>
      <c r="E385" s="304"/>
      <c r="F385" s="304"/>
      <c r="G385" s="335"/>
      <c r="H385" s="333"/>
      <c r="I385" s="334"/>
      <c r="J385" s="334"/>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8"/>
      <c r="R385" s="368"/>
      <c r="S385" s="330"/>
      <c r="T385" s="330"/>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Methode_Keuze=""),"",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Methode_Keuze=""),"",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1"/>
      <c r="Z385" s="324"/>
      <c r="AA385" s="32" t="str" cm="1">
        <f t="array" ref="AA385">IFERROR(IF(INDEX(SubsidieTabel!$X$1:$AA$12,MATCH($F385,SubsidieTabel!$X$1:$X$12,0),IFERROR(MATCH(Methode_Keuze,SubsidieTabel!$X$1:$AA$1,0),2))&lt;&gt;1=TRUE,"ja",""),"")</f>
        <v/>
      </c>
    </row>
    <row r="386" spans="1:27" ht="14.5" x14ac:dyDescent="0.35">
      <c r="A386" s="325"/>
      <c r="B386" s="326" t="str">
        <f>IF(A386&lt;&gt;"",_xlfn.MAXIFS($B$1:B385,$A$1:A385,A386)+1,"")</f>
        <v/>
      </c>
      <c r="C386" s="304"/>
      <c r="D386" s="304"/>
      <c r="E386" s="304"/>
      <c r="F386" s="304"/>
      <c r="G386" s="335"/>
      <c r="H386" s="333"/>
      <c r="I386" s="334"/>
      <c r="J386" s="334"/>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8"/>
      <c r="R386" s="368"/>
      <c r="S386" s="330"/>
      <c r="T386" s="330"/>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Methode_Keuze=""),"",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Methode_Keuze=""),"",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1"/>
      <c r="Z386" s="324"/>
      <c r="AA386" s="32" t="str" cm="1">
        <f t="array" ref="AA386">IFERROR(IF(INDEX(SubsidieTabel!$X$1:$AA$12,MATCH($F386,SubsidieTabel!$X$1:$X$12,0),IFERROR(MATCH(Methode_Keuze,SubsidieTabel!$X$1:$AA$1,0),2))&lt;&gt;1=TRUE,"ja",""),"")</f>
        <v/>
      </c>
    </row>
    <row r="387" spans="1:27" ht="14.5" x14ac:dyDescent="0.35">
      <c r="A387" s="325"/>
      <c r="B387" s="326" t="str">
        <f>IF(A387&lt;&gt;"",_xlfn.MAXIFS($B$1:B386,$A$1:A386,A387)+1,"")</f>
        <v/>
      </c>
      <c r="C387" s="304"/>
      <c r="D387" s="304"/>
      <c r="E387" s="304"/>
      <c r="F387" s="304"/>
      <c r="G387" s="335"/>
      <c r="H387" s="333"/>
      <c r="I387" s="334"/>
      <c r="J387" s="334"/>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8"/>
      <c r="R387" s="368"/>
      <c r="S387" s="330"/>
      <c r="T387" s="330"/>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Methode_Keuze=""),"",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Methode_Keuze=""),"",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1"/>
      <c r="Z387" s="324"/>
      <c r="AA387" s="32" t="str" cm="1">
        <f t="array" ref="AA387">IFERROR(IF(INDEX(SubsidieTabel!$X$1:$AA$12,MATCH($F387,SubsidieTabel!$X$1:$X$12,0),IFERROR(MATCH(Methode_Keuze,SubsidieTabel!$X$1:$AA$1,0),2))&lt;&gt;1=TRUE,"ja",""),"")</f>
        <v/>
      </c>
    </row>
    <row r="388" spans="1:27" ht="14.5" x14ac:dyDescent="0.35">
      <c r="A388" s="325"/>
      <c r="B388" s="326" t="str">
        <f>IF(A388&lt;&gt;"",_xlfn.MAXIFS($B$1:B387,$A$1:A387,A388)+1,"")</f>
        <v/>
      </c>
      <c r="C388" s="304"/>
      <c r="D388" s="304"/>
      <c r="E388" s="304"/>
      <c r="F388" s="304"/>
      <c r="G388" s="335"/>
      <c r="H388" s="333"/>
      <c r="I388" s="334"/>
      <c r="J388" s="334"/>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8"/>
      <c r="R388" s="368"/>
      <c r="S388" s="330"/>
      <c r="T388" s="330"/>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Methode_Keuze=""),"",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Methode_Keuze=""),"",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1"/>
      <c r="Z388" s="324"/>
      <c r="AA388" s="32" t="str" cm="1">
        <f t="array" ref="AA388">IFERROR(IF(INDEX(SubsidieTabel!$X$1:$AA$12,MATCH($F388,SubsidieTabel!$X$1:$X$12,0),IFERROR(MATCH(Methode_Keuze,SubsidieTabel!$X$1:$AA$1,0),2))&lt;&gt;1=TRUE,"ja",""),"")</f>
        <v/>
      </c>
    </row>
    <row r="389" spans="1:27" ht="14.5" x14ac:dyDescent="0.35">
      <c r="A389" s="325"/>
      <c r="B389" s="326" t="str">
        <f>IF(A389&lt;&gt;"",_xlfn.MAXIFS($B$1:B388,$A$1:A388,A389)+1,"")</f>
        <v/>
      </c>
      <c r="C389" s="304"/>
      <c r="D389" s="304"/>
      <c r="E389" s="304"/>
      <c r="F389" s="304"/>
      <c r="G389" s="335"/>
      <c r="H389" s="333"/>
      <c r="I389" s="334"/>
      <c r="J389" s="334"/>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8"/>
      <c r="R389" s="368"/>
      <c r="S389" s="330"/>
      <c r="T389" s="330"/>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Methode_Keuze=""),"",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Methode_Keuze=""),"",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1"/>
      <c r="Z389" s="324"/>
      <c r="AA389" s="32" t="str" cm="1">
        <f t="array" ref="AA389">IFERROR(IF(INDEX(SubsidieTabel!$X$1:$AA$12,MATCH($F389,SubsidieTabel!$X$1:$X$12,0),IFERROR(MATCH(Methode_Keuze,SubsidieTabel!$X$1:$AA$1,0),2))&lt;&gt;1=TRUE,"ja",""),"")</f>
        <v/>
      </c>
    </row>
    <row r="390" spans="1:27" ht="14.5" x14ac:dyDescent="0.35">
      <c r="A390" s="325"/>
      <c r="B390" s="326" t="str">
        <f>IF(A390&lt;&gt;"",_xlfn.MAXIFS($B$1:B389,$A$1:A389,A390)+1,"")</f>
        <v/>
      </c>
      <c r="C390" s="304"/>
      <c r="D390" s="304"/>
      <c r="E390" s="304"/>
      <c r="F390" s="304"/>
      <c r="G390" s="335"/>
      <c r="H390" s="333"/>
      <c r="I390" s="334"/>
      <c r="J390" s="334"/>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8"/>
      <c r="R390" s="368"/>
      <c r="S390" s="330"/>
      <c r="T390" s="330"/>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Methode_Keuze=""),"",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Methode_Keuze=""),"",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1"/>
      <c r="Z390" s="324"/>
      <c r="AA390" s="32" t="str" cm="1">
        <f t="array" ref="AA390">IFERROR(IF(INDEX(SubsidieTabel!$X$1:$AA$12,MATCH($F390,SubsidieTabel!$X$1:$X$12,0),IFERROR(MATCH(Methode_Keuze,SubsidieTabel!$X$1:$AA$1,0),2))&lt;&gt;1=TRUE,"ja",""),"")</f>
        <v/>
      </c>
    </row>
    <row r="391" spans="1:27" ht="14.5" x14ac:dyDescent="0.35">
      <c r="A391" s="325"/>
      <c r="B391" s="326" t="str">
        <f>IF(A391&lt;&gt;"",_xlfn.MAXIFS($B$1:B390,$A$1:A390,A391)+1,"")</f>
        <v/>
      </c>
      <c r="C391" s="304"/>
      <c r="D391" s="304"/>
      <c r="E391" s="304"/>
      <c r="F391" s="304"/>
      <c r="G391" s="335"/>
      <c r="H391" s="333"/>
      <c r="I391" s="334"/>
      <c r="J391" s="334"/>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8"/>
      <c r="R391" s="368"/>
      <c r="S391" s="330"/>
      <c r="T391" s="330"/>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Methode_Keuze=""),"",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Methode_Keuze=""),"",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1"/>
      <c r="Z391" s="324"/>
      <c r="AA391" s="32" t="str" cm="1">
        <f t="array" ref="AA391">IFERROR(IF(INDEX(SubsidieTabel!$X$1:$AA$12,MATCH($F391,SubsidieTabel!$X$1:$X$12,0),IFERROR(MATCH(Methode_Keuze,SubsidieTabel!$X$1:$AA$1,0),2))&lt;&gt;1=TRUE,"ja",""),"")</f>
        <v/>
      </c>
    </row>
    <row r="392" spans="1:27" ht="14.5" x14ac:dyDescent="0.35">
      <c r="A392" s="325"/>
      <c r="B392" s="326" t="str">
        <f>IF(A392&lt;&gt;"",_xlfn.MAXIFS($B$1:B391,$A$1:A391,A392)+1,"")</f>
        <v/>
      </c>
      <c r="C392" s="304"/>
      <c r="D392" s="304"/>
      <c r="E392" s="304"/>
      <c r="F392" s="304"/>
      <c r="G392" s="335"/>
      <c r="H392" s="333"/>
      <c r="I392" s="334"/>
      <c r="J392" s="334"/>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8"/>
      <c r="R392" s="368"/>
      <c r="S392" s="330"/>
      <c r="T392" s="330"/>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Methode_Keuze=""),"",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Methode_Keuze=""),"",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1"/>
      <c r="Z392" s="324"/>
      <c r="AA392" s="32" t="str" cm="1">
        <f t="array" ref="AA392">IFERROR(IF(INDEX(SubsidieTabel!$X$1:$AA$12,MATCH($F392,SubsidieTabel!$X$1:$X$12,0),IFERROR(MATCH(Methode_Keuze,SubsidieTabel!$X$1:$AA$1,0),2))&lt;&gt;1=TRUE,"ja",""),"")</f>
        <v/>
      </c>
    </row>
    <row r="393" spans="1:27" ht="14.5" x14ac:dyDescent="0.35">
      <c r="A393" s="325"/>
      <c r="B393" s="326" t="str">
        <f>IF(A393&lt;&gt;"",_xlfn.MAXIFS($B$1:B392,$A$1:A392,A393)+1,"")</f>
        <v/>
      </c>
      <c r="C393" s="304"/>
      <c r="D393" s="304"/>
      <c r="E393" s="304"/>
      <c r="F393" s="304"/>
      <c r="G393" s="335"/>
      <c r="H393" s="333"/>
      <c r="I393" s="334"/>
      <c r="J393" s="334"/>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8"/>
      <c r="R393" s="368"/>
      <c r="S393" s="330"/>
      <c r="T393" s="330"/>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Methode_Keuze=""),"",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Methode_Keuze=""),"",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1"/>
      <c r="Z393" s="324"/>
      <c r="AA393" s="32" t="str" cm="1">
        <f t="array" ref="AA393">IFERROR(IF(INDEX(SubsidieTabel!$X$1:$AA$12,MATCH($F393,SubsidieTabel!$X$1:$X$12,0),IFERROR(MATCH(Methode_Keuze,SubsidieTabel!$X$1:$AA$1,0),2))&lt;&gt;1=TRUE,"ja",""),"")</f>
        <v/>
      </c>
    </row>
    <row r="394" spans="1:27" ht="14.5" x14ac:dyDescent="0.35">
      <c r="A394" s="325"/>
      <c r="B394" s="326" t="str">
        <f>IF(A394&lt;&gt;"",_xlfn.MAXIFS($B$1:B393,$A$1:A393,A394)+1,"")</f>
        <v/>
      </c>
      <c r="C394" s="304"/>
      <c r="D394" s="304"/>
      <c r="E394" s="304"/>
      <c r="F394" s="304"/>
      <c r="G394" s="335"/>
      <c r="H394" s="333"/>
      <c r="I394" s="334"/>
      <c r="J394" s="334"/>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8"/>
      <c r="R394" s="368"/>
      <c r="S394" s="330"/>
      <c r="T394" s="330"/>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Methode_Keuze=""),"",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Methode_Keuze=""),"",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1"/>
      <c r="Z394" s="324"/>
      <c r="AA394" s="32" t="str" cm="1">
        <f t="array" ref="AA394">IFERROR(IF(INDEX(SubsidieTabel!$X$1:$AA$12,MATCH($F394,SubsidieTabel!$X$1:$X$12,0),IFERROR(MATCH(Methode_Keuze,SubsidieTabel!$X$1:$AA$1,0),2))&lt;&gt;1=TRUE,"ja",""),"")</f>
        <v/>
      </c>
    </row>
    <row r="395" spans="1:27" ht="14.5" x14ac:dyDescent="0.35">
      <c r="A395" s="325"/>
      <c r="B395" s="326" t="str">
        <f>IF(A395&lt;&gt;"",_xlfn.MAXIFS($B$1:B394,$A$1:A394,A395)+1,"")</f>
        <v/>
      </c>
      <c r="C395" s="304"/>
      <c r="D395" s="304"/>
      <c r="E395" s="304"/>
      <c r="F395" s="304"/>
      <c r="G395" s="335"/>
      <c r="H395" s="333"/>
      <c r="I395" s="334"/>
      <c r="J395" s="334"/>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8"/>
      <c r="R395" s="368"/>
      <c r="S395" s="330"/>
      <c r="T395" s="330"/>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Methode_Keuze=""),"",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Methode_Keuze=""),"",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1"/>
      <c r="Z395" s="324"/>
      <c r="AA395" s="32" t="str" cm="1">
        <f t="array" ref="AA395">IFERROR(IF(INDEX(SubsidieTabel!$X$1:$AA$12,MATCH($F395,SubsidieTabel!$X$1:$X$12,0),IFERROR(MATCH(Methode_Keuze,SubsidieTabel!$X$1:$AA$1,0),2))&lt;&gt;1=TRUE,"ja",""),"")</f>
        <v/>
      </c>
    </row>
    <row r="396" spans="1:27" ht="14.5" x14ac:dyDescent="0.35">
      <c r="A396" s="325"/>
      <c r="B396" s="326" t="str">
        <f>IF(A396&lt;&gt;"",_xlfn.MAXIFS($B$1:B395,$A$1:A395,A396)+1,"")</f>
        <v/>
      </c>
      <c r="C396" s="304"/>
      <c r="D396" s="304"/>
      <c r="E396" s="304"/>
      <c r="F396" s="304"/>
      <c r="G396" s="335"/>
      <c r="H396" s="333"/>
      <c r="I396" s="334"/>
      <c r="J396" s="334"/>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8"/>
      <c r="R396" s="368"/>
      <c r="S396" s="330"/>
      <c r="T396" s="330"/>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Methode_Keuze=""),"",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Methode_Keuze=""),"",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1"/>
      <c r="Z396" s="324"/>
      <c r="AA396" s="32" t="str" cm="1">
        <f t="array" ref="AA396">IFERROR(IF(INDEX(SubsidieTabel!$X$1:$AA$12,MATCH($F396,SubsidieTabel!$X$1:$X$12,0),IFERROR(MATCH(Methode_Keuze,SubsidieTabel!$X$1:$AA$1,0),2))&lt;&gt;1=TRUE,"ja",""),"")</f>
        <v/>
      </c>
    </row>
    <row r="397" spans="1:27" ht="14.5" x14ac:dyDescent="0.35">
      <c r="A397" s="325"/>
      <c r="B397" s="326" t="str">
        <f>IF(A397&lt;&gt;"",_xlfn.MAXIFS($B$1:B396,$A$1:A396,A397)+1,"")</f>
        <v/>
      </c>
      <c r="C397" s="304"/>
      <c r="D397" s="304"/>
      <c r="E397" s="304"/>
      <c r="F397" s="304"/>
      <c r="G397" s="335"/>
      <c r="H397" s="333"/>
      <c r="I397" s="334"/>
      <c r="J397" s="334"/>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8"/>
      <c r="R397" s="368"/>
      <c r="S397" s="330"/>
      <c r="T397" s="330"/>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Methode_Keuze=""),"",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Methode_Keuze=""),"",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1"/>
      <c r="Z397" s="324"/>
      <c r="AA397" s="32" t="str" cm="1">
        <f t="array" ref="AA397">IFERROR(IF(INDEX(SubsidieTabel!$X$1:$AA$12,MATCH($F397,SubsidieTabel!$X$1:$X$12,0),IFERROR(MATCH(Methode_Keuze,SubsidieTabel!$X$1:$AA$1,0),2))&lt;&gt;1=TRUE,"ja",""),"")</f>
        <v/>
      </c>
    </row>
    <row r="398" spans="1:27" ht="14.5" x14ac:dyDescent="0.35">
      <c r="A398" s="325"/>
      <c r="B398" s="326" t="str">
        <f>IF(A398&lt;&gt;"",_xlfn.MAXIFS($B$1:B397,$A$1:A397,A398)+1,"")</f>
        <v/>
      </c>
      <c r="C398" s="304"/>
      <c r="D398" s="304"/>
      <c r="E398" s="304"/>
      <c r="F398" s="304"/>
      <c r="G398" s="335"/>
      <c r="H398" s="333"/>
      <c r="I398" s="334"/>
      <c r="J398" s="334"/>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8"/>
      <c r="R398" s="368"/>
      <c r="S398" s="330"/>
      <c r="T398" s="330"/>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Methode_Keuze=""),"",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Methode_Keuze=""),"",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1"/>
      <c r="Z398" s="324"/>
      <c r="AA398" s="32" t="str" cm="1">
        <f t="array" ref="AA398">IFERROR(IF(INDEX(SubsidieTabel!$X$1:$AA$12,MATCH($F398,SubsidieTabel!$X$1:$X$12,0),IFERROR(MATCH(Methode_Keuze,SubsidieTabel!$X$1:$AA$1,0),2))&lt;&gt;1=TRUE,"ja",""),"")</f>
        <v/>
      </c>
    </row>
    <row r="399" spans="1:27" ht="14.5" x14ac:dyDescent="0.35">
      <c r="A399" s="325"/>
      <c r="B399" s="326" t="str">
        <f>IF(A399&lt;&gt;"",_xlfn.MAXIFS($B$1:B398,$A$1:A398,A399)+1,"")</f>
        <v/>
      </c>
      <c r="C399" s="304"/>
      <c r="D399" s="304"/>
      <c r="E399" s="304"/>
      <c r="F399" s="304"/>
      <c r="G399" s="335"/>
      <c r="H399" s="333"/>
      <c r="I399" s="334"/>
      <c r="J399" s="334"/>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8"/>
      <c r="R399" s="368"/>
      <c r="S399" s="330"/>
      <c r="T399" s="330"/>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Methode_Keuze=""),"",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Methode_Keuze=""),"",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1"/>
      <c r="Z399" s="324"/>
      <c r="AA399" s="32" t="str" cm="1">
        <f t="array" ref="AA399">IFERROR(IF(INDEX(SubsidieTabel!$X$1:$AA$12,MATCH($F399,SubsidieTabel!$X$1:$X$12,0),IFERROR(MATCH(Methode_Keuze,SubsidieTabel!$X$1:$AA$1,0),2))&lt;&gt;1=TRUE,"ja",""),"")</f>
        <v/>
      </c>
    </row>
    <row r="400" spans="1:27" ht="14.5" x14ac:dyDescent="0.35">
      <c r="A400" s="325"/>
      <c r="B400" s="326" t="str">
        <f>IF(A400&lt;&gt;"",_xlfn.MAXIFS($B$1:B399,$A$1:A399,A400)+1,"")</f>
        <v/>
      </c>
      <c r="C400" s="304"/>
      <c r="D400" s="304"/>
      <c r="E400" s="304"/>
      <c r="F400" s="304"/>
      <c r="G400" s="335"/>
      <c r="H400" s="333"/>
      <c r="I400" s="334"/>
      <c r="J400" s="334"/>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8"/>
      <c r="R400" s="368"/>
      <c r="S400" s="330"/>
      <c r="T400" s="330"/>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Methode_Keuze=""),"",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Methode_Keuze=""),"",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1"/>
      <c r="Z400" s="324"/>
      <c r="AA400" s="32" t="str" cm="1">
        <f t="array" ref="AA400">IFERROR(IF(INDEX(SubsidieTabel!$X$1:$AA$12,MATCH($F400,SubsidieTabel!$X$1:$X$12,0),IFERROR(MATCH(Methode_Keuze,SubsidieTabel!$X$1:$AA$1,0),2))&lt;&gt;1=TRUE,"ja",""),"")</f>
        <v/>
      </c>
    </row>
    <row r="401" spans="1:27" ht="14.5" x14ac:dyDescent="0.35">
      <c r="A401" s="325"/>
      <c r="B401" s="326" t="str">
        <f>IF(A401&lt;&gt;"",_xlfn.MAXIFS($B$1:B400,$A$1:A400,A401)+1,"")</f>
        <v/>
      </c>
      <c r="C401" s="304"/>
      <c r="D401" s="304"/>
      <c r="E401" s="304"/>
      <c r="F401" s="304"/>
      <c r="G401" s="335"/>
      <c r="H401" s="333"/>
      <c r="I401" s="334"/>
      <c r="J401" s="334"/>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8"/>
      <c r="R401" s="368"/>
      <c r="S401" s="330"/>
      <c r="T401" s="330"/>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Methode_Keuze=""),"",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Methode_Keuze=""),"",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1"/>
      <c r="Z401" s="324"/>
      <c r="AA401" s="32" t="str" cm="1">
        <f t="array" ref="AA401">IFERROR(IF(INDEX(SubsidieTabel!$X$1:$AA$12,MATCH($F401,SubsidieTabel!$X$1:$X$12,0),IFERROR(MATCH(Methode_Keuze,SubsidieTabel!$X$1:$AA$1,0),2))&lt;&gt;1=TRUE,"ja",""),"")</f>
        <v/>
      </c>
    </row>
    <row r="402" spans="1:27" ht="14.5" x14ac:dyDescent="0.35">
      <c r="A402" s="325"/>
      <c r="B402" s="326" t="str">
        <f>IF(A402&lt;&gt;"",_xlfn.MAXIFS($B$1:B401,$A$1:A401,A402)+1,"")</f>
        <v/>
      </c>
      <c r="C402" s="304"/>
      <c r="D402" s="304"/>
      <c r="E402" s="304"/>
      <c r="F402" s="304"/>
      <c r="G402" s="335"/>
      <c r="H402" s="333"/>
      <c r="I402" s="334"/>
      <c r="J402" s="334"/>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8"/>
      <c r="R402" s="368"/>
      <c r="S402" s="330"/>
      <c r="T402" s="330"/>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Methode_Keuze=""),"",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Methode_Keuze=""),"",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1"/>
      <c r="Z402" s="324"/>
      <c r="AA402" s="32" t="str" cm="1">
        <f t="array" ref="AA402">IFERROR(IF(INDEX(SubsidieTabel!$X$1:$AA$12,MATCH($F402,SubsidieTabel!$X$1:$X$12,0),IFERROR(MATCH(Methode_Keuze,SubsidieTabel!$X$1:$AA$1,0),2))&lt;&gt;1=TRUE,"ja",""),"")</f>
        <v/>
      </c>
    </row>
    <row r="403" spans="1:27" ht="14.5" x14ac:dyDescent="0.35">
      <c r="A403" s="325"/>
      <c r="B403" s="326" t="str">
        <f>IF(A403&lt;&gt;"",_xlfn.MAXIFS($B$1:B402,$A$1:A402,A403)+1,"")</f>
        <v/>
      </c>
      <c r="C403" s="304"/>
      <c r="D403" s="304"/>
      <c r="E403" s="304"/>
      <c r="F403" s="304"/>
      <c r="G403" s="335"/>
      <c r="H403" s="333"/>
      <c r="I403" s="334"/>
      <c r="J403" s="334"/>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8"/>
      <c r="R403" s="368"/>
      <c r="S403" s="330"/>
      <c r="T403" s="330"/>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Methode_Keuze=""),"",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Methode_Keuze=""),"",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1"/>
      <c r="Z403" s="324"/>
      <c r="AA403" s="32" t="str" cm="1">
        <f t="array" ref="AA403">IFERROR(IF(INDEX(SubsidieTabel!$X$1:$AA$12,MATCH($F403,SubsidieTabel!$X$1:$X$12,0),IFERROR(MATCH(Methode_Keuze,SubsidieTabel!$X$1:$AA$1,0),2))&lt;&gt;1=TRUE,"ja",""),"")</f>
        <v/>
      </c>
    </row>
    <row r="404" spans="1:27" ht="14.5" x14ac:dyDescent="0.35">
      <c r="A404" s="325"/>
      <c r="B404" s="326" t="str">
        <f>IF(A404&lt;&gt;"",_xlfn.MAXIFS($B$1:B403,$A$1:A403,A404)+1,"")</f>
        <v/>
      </c>
      <c r="C404" s="304"/>
      <c r="D404" s="304"/>
      <c r="E404" s="304"/>
      <c r="F404" s="304"/>
      <c r="G404" s="335"/>
      <c r="H404" s="333"/>
      <c r="I404" s="334"/>
      <c r="J404" s="334"/>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8"/>
      <c r="R404" s="368"/>
      <c r="S404" s="330"/>
      <c r="T404" s="330"/>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Methode_Keuze=""),"",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Methode_Keuze=""),"",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1"/>
      <c r="Z404" s="324"/>
      <c r="AA404" s="32" t="str" cm="1">
        <f t="array" ref="AA404">IFERROR(IF(INDEX(SubsidieTabel!$X$1:$AA$12,MATCH($F404,SubsidieTabel!$X$1:$X$12,0),IFERROR(MATCH(Methode_Keuze,SubsidieTabel!$X$1:$AA$1,0),2))&lt;&gt;1=TRUE,"ja",""),"")</f>
        <v/>
      </c>
    </row>
    <row r="405" spans="1:27" ht="14.5" x14ac:dyDescent="0.35">
      <c r="A405" s="325"/>
      <c r="B405" s="326" t="str">
        <f>IF(A405&lt;&gt;"",_xlfn.MAXIFS($B$1:B404,$A$1:A404,A405)+1,"")</f>
        <v/>
      </c>
      <c r="C405" s="304"/>
      <c r="D405" s="304"/>
      <c r="E405" s="304"/>
      <c r="F405" s="304"/>
      <c r="G405" s="335"/>
      <c r="H405" s="333"/>
      <c r="I405" s="334"/>
      <c r="J405" s="334"/>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8"/>
      <c r="R405" s="368"/>
      <c r="S405" s="330"/>
      <c r="T405" s="330"/>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Methode_Keuze=""),"",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Methode_Keuze=""),"",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1"/>
      <c r="Z405" s="324"/>
      <c r="AA405" s="32" t="str" cm="1">
        <f t="array" ref="AA405">IFERROR(IF(INDEX(SubsidieTabel!$X$1:$AA$12,MATCH($F405,SubsidieTabel!$X$1:$X$12,0),IFERROR(MATCH(Methode_Keuze,SubsidieTabel!$X$1:$AA$1,0),2))&lt;&gt;1=TRUE,"ja",""),"")</f>
        <v/>
      </c>
    </row>
    <row r="406" spans="1:27" ht="14.5" x14ac:dyDescent="0.35">
      <c r="A406" s="325"/>
      <c r="B406" s="326" t="str">
        <f>IF(A406&lt;&gt;"",_xlfn.MAXIFS($B$1:B405,$A$1:A405,A406)+1,"")</f>
        <v/>
      </c>
      <c r="C406" s="304"/>
      <c r="D406" s="304"/>
      <c r="E406" s="304"/>
      <c r="F406" s="304"/>
      <c r="G406" s="335"/>
      <c r="H406" s="333"/>
      <c r="I406" s="334"/>
      <c r="J406" s="334"/>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8"/>
      <c r="R406" s="368"/>
      <c r="S406" s="330"/>
      <c r="T406" s="330"/>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Methode_Keuze=""),"",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Methode_Keuze=""),"",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1"/>
      <c r="Z406" s="324"/>
      <c r="AA406" s="32" t="str" cm="1">
        <f t="array" ref="AA406">IFERROR(IF(INDEX(SubsidieTabel!$X$1:$AA$12,MATCH($F406,SubsidieTabel!$X$1:$X$12,0),IFERROR(MATCH(Methode_Keuze,SubsidieTabel!$X$1:$AA$1,0),2))&lt;&gt;1=TRUE,"ja",""),"")</f>
        <v/>
      </c>
    </row>
    <row r="407" spans="1:27" ht="14.5" x14ac:dyDescent="0.35">
      <c r="A407" s="325"/>
      <c r="B407" s="326" t="str">
        <f>IF(A407&lt;&gt;"",_xlfn.MAXIFS($B$1:B406,$A$1:A406,A407)+1,"")</f>
        <v/>
      </c>
      <c r="C407" s="304"/>
      <c r="D407" s="304"/>
      <c r="E407" s="304"/>
      <c r="F407" s="304"/>
      <c r="G407" s="335"/>
      <c r="H407" s="333"/>
      <c r="I407" s="334"/>
      <c r="J407" s="334"/>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8"/>
      <c r="R407" s="368"/>
      <c r="S407" s="330"/>
      <c r="T407" s="330"/>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Methode_Keuze=""),"",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Methode_Keuze=""),"",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1"/>
      <c r="Z407" s="324"/>
      <c r="AA407" s="32" t="str" cm="1">
        <f t="array" ref="AA407">IFERROR(IF(INDEX(SubsidieTabel!$X$1:$AA$12,MATCH($F407,SubsidieTabel!$X$1:$X$12,0),IFERROR(MATCH(Methode_Keuze,SubsidieTabel!$X$1:$AA$1,0),2))&lt;&gt;1=TRUE,"ja",""),"")</f>
        <v/>
      </c>
    </row>
    <row r="408" spans="1:27" ht="14.5" x14ac:dyDescent="0.35">
      <c r="A408" s="325"/>
      <c r="B408" s="326" t="str">
        <f>IF(A408&lt;&gt;"",_xlfn.MAXIFS($B$1:B407,$A$1:A407,A408)+1,"")</f>
        <v/>
      </c>
      <c r="C408" s="304"/>
      <c r="D408" s="304"/>
      <c r="E408" s="304"/>
      <c r="F408" s="304"/>
      <c r="G408" s="335"/>
      <c r="H408" s="333"/>
      <c r="I408" s="334"/>
      <c r="J408" s="334"/>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8"/>
      <c r="R408" s="368"/>
      <c r="S408" s="330"/>
      <c r="T408" s="330"/>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Methode_Keuze=""),"",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Methode_Keuze=""),"",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1"/>
      <c r="Z408" s="324"/>
      <c r="AA408" s="32" t="str" cm="1">
        <f t="array" ref="AA408">IFERROR(IF(INDEX(SubsidieTabel!$X$1:$AA$12,MATCH($F408,SubsidieTabel!$X$1:$X$12,0),IFERROR(MATCH(Methode_Keuze,SubsidieTabel!$X$1:$AA$1,0),2))&lt;&gt;1=TRUE,"ja",""),"")</f>
        <v/>
      </c>
    </row>
    <row r="409" spans="1:27" ht="14.5" x14ac:dyDescent="0.35">
      <c r="A409" s="325"/>
      <c r="B409" s="326" t="str">
        <f>IF(A409&lt;&gt;"",_xlfn.MAXIFS($B$1:B408,$A$1:A408,A409)+1,"")</f>
        <v/>
      </c>
      <c r="C409" s="304"/>
      <c r="D409" s="304"/>
      <c r="E409" s="304"/>
      <c r="F409" s="304"/>
      <c r="G409" s="335"/>
      <c r="H409" s="333"/>
      <c r="I409" s="334"/>
      <c r="J409" s="334"/>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8"/>
      <c r="R409" s="368"/>
      <c r="S409" s="330"/>
      <c r="T409" s="330"/>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Methode_Keuze=""),"",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Methode_Keuze=""),"",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1"/>
      <c r="Z409" s="324"/>
      <c r="AA409" s="32" t="str" cm="1">
        <f t="array" ref="AA409">IFERROR(IF(INDEX(SubsidieTabel!$X$1:$AA$12,MATCH($F409,SubsidieTabel!$X$1:$X$12,0),IFERROR(MATCH(Methode_Keuze,SubsidieTabel!$X$1:$AA$1,0),2))&lt;&gt;1=TRUE,"ja",""),"")</f>
        <v/>
      </c>
    </row>
    <row r="410" spans="1:27" ht="14.5" x14ac:dyDescent="0.35">
      <c r="A410" s="325"/>
      <c r="B410" s="326" t="str">
        <f>IF(A410&lt;&gt;"",_xlfn.MAXIFS($B$1:B409,$A$1:A409,A410)+1,"")</f>
        <v/>
      </c>
      <c r="C410" s="304"/>
      <c r="D410" s="304"/>
      <c r="E410" s="304"/>
      <c r="F410" s="304"/>
      <c r="G410" s="335"/>
      <c r="H410" s="333"/>
      <c r="I410" s="334"/>
      <c r="J410" s="334"/>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8"/>
      <c r="R410" s="368"/>
      <c r="S410" s="330"/>
      <c r="T410" s="330"/>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Methode_Keuze=""),"",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Methode_Keuze=""),"",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1"/>
      <c r="Z410" s="324"/>
      <c r="AA410" s="32" t="str" cm="1">
        <f t="array" ref="AA410">IFERROR(IF(INDEX(SubsidieTabel!$X$1:$AA$12,MATCH($F410,SubsidieTabel!$X$1:$X$12,0),IFERROR(MATCH(Methode_Keuze,SubsidieTabel!$X$1:$AA$1,0),2))&lt;&gt;1=TRUE,"ja",""),"")</f>
        <v/>
      </c>
    </row>
    <row r="411" spans="1:27" ht="14.5" x14ac:dyDescent="0.35">
      <c r="A411" s="325"/>
      <c r="B411" s="326" t="str">
        <f>IF(A411&lt;&gt;"",_xlfn.MAXIFS($B$1:B410,$A$1:A410,A411)+1,"")</f>
        <v/>
      </c>
      <c r="C411" s="304"/>
      <c r="D411" s="304"/>
      <c r="E411" s="304"/>
      <c r="F411" s="304"/>
      <c r="G411" s="335"/>
      <c r="H411" s="333"/>
      <c r="I411" s="334"/>
      <c r="J411" s="334"/>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8"/>
      <c r="R411" s="368"/>
      <c r="S411" s="330"/>
      <c r="T411" s="330"/>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Methode_Keuze=""),"",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Methode_Keuze=""),"",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1"/>
      <c r="Z411" s="324"/>
      <c r="AA411" s="32" t="str" cm="1">
        <f t="array" ref="AA411">IFERROR(IF(INDEX(SubsidieTabel!$X$1:$AA$12,MATCH($F411,SubsidieTabel!$X$1:$X$12,0),IFERROR(MATCH(Methode_Keuze,SubsidieTabel!$X$1:$AA$1,0),2))&lt;&gt;1=TRUE,"ja",""),"")</f>
        <v/>
      </c>
    </row>
    <row r="412" spans="1:27" ht="14.5" x14ac:dyDescent="0.35">
      <c r="A412" s="325"/>
      <c r="B412" s="326" t="str">
        <f>IF(A412&lt;&gt;"",_xlfn.MAXIFS($B$1:B411,$A$1:A411,A412)+1,"")</f>
        <v/>
      </c>
      <c r="C412" s="304"/>
      <c r="D412" s="304"/>
      <c r="E412" s="304"/>
      <c r="F412" s="304"/>
      <c r="G412" s="335"/>
      <c r="H412" s="333"/>
      <c r="I412" s="334"/>
      <c r="J412" s="334"/>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8"/>
      <c r="R412" s="368"/>
      <c r="S412" s="330"/>
      <c r="T412" s="330"/>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Methode_Keuze=""),"",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Methode_Keuze=""),"",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1"/>
      <c r="Z412" s="324"/>
      <c r="AA412" s="32" t="str" cm="1">
        <f t="array" ref="AA412">IFERROR(IF(INDEX(SubsidieTabel!$X$1:$AA$12,MATCH($F412,SubsidieTabel!$X$1:$X$12,0),IFERROR(MATCH(Methode_Keuze,SubsidieTabel!$X$1:$AA$1,0),2))&lt;&gt;1=TRUE,"ja",""),"")</f>
        <v/>
      </c>
    </row>
    <row r="413" spans="1:27" ht="14.5" x14ac:dyDescent="0.35">
      <c r="A413" s="325"/>
      <c r="B413" s="326" t="str">
        <f>IF(A413&lt;&gt;"",_xlfn.MAXIFS($B$1:B412,$A$1:A412,A413)+1,"")</f>
        <v/>
      </c>
      <c r="C413" s="304"/>
      <c r="D413" s="304"/>
      <c r="E413" s="304"/>
      <c r="F413" s="304"/>
      <c r="G413" s="335"/>
      <c r="H413" s="333"/>
      <c r="I413" s="334"/>
      <c r="J413" s="334"/>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8"/>
      <c r="R413" s="368"/>
      <c r="S413" s="330"/>
      <c r="T413" s="330"/>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Methode_Keuze=""),"",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Methode_Keuze=""),"",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1"/>
      <c r="Z413" s="324"/>
      <c r="AA413" s="32" t="str" cm="1">
        <f t="array" ref="AA413">IFERROR(IF(INDEX(SubsidieTabel!$X$1:$AA$12,MATCH($F413,SubsidieTabel!$X$1:$X$12,0),IFERROR(MATCH(Methode_Keuze,SubsidieTabel!$X$1:$AA$1,0),2))&lt;&gt;1=TRUE,"ja",""),"")</f>
        <v/>
      </c>
    </row>
    <row r="414" spans="1:27" ht="14.5" x14ac:dyDescent="0.35">
      <c r="A414" s="325"/>
      <c r="B414" s="326" t="str">
        <f>IF(A414&lt;&gt;"",_xlfn.MAXIFS($B$1:B413,$A$1:A413,A414)+1,"")</f>
        <v/>
      </c>
      <c r="C414" s="304"/>
      <c r="D414" s="304"/>
      <c r="E414" s="304"/>
      <c r="F414" s="304"/>
      <c r="G414" s="335"/>
      <c r="H414" s="333"/>
      <c r="I414" s="334"/>
      <c r="J414" s="334"/>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8"/>
      <c r="R414" s="368"/>
      <c r="S414" s="330"/>
      <c r="T414" s="330"/>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Methode_Keuze=""),"",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Methode_Keuze=""),"",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1"/>
      <c r="Z414" s="324"/>
      <c r="AA414" s="32" t="str" cm="1">
        <f t="array" ref="AA414">IFERROR(IF(INDEX(SubsidieTabel!$X$1:$AA$12,MATCH($F414,SubsidieTabel!$X$1:$X$12,0),IFERROR(MATCH(Methode_Keuze,SubsidieTabel!$X$1:$AA$1,0),2))&lt;&gt;1=TRUE,"ja",""),"")</f>
        <v/>
      </c>
    </row>
    <row r="415" spans="1:27" ht="14.5" x14ac:dyDescent="0.35">
      <c r="A415" s="325"/>
      <c r="B415" s="326" t="str">
        <f>IF(A415&lt;&gt;"",_xlfn.MAXIFS($B$1:B414,$A$1:A414,A415)+1,"")</f>
        <v/>
      </c>
      <c r="C415" s="304"/>
      <c r="D415" s="304"/>
      <c r="E415" s="304"/>
      <c r="F415" s="304"/>
      <c r="G415" s="335"/>
      <c r="H415" s="333"/>
      <c r="I415" s="334"/>
      <c r="J415" s="334"/>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8"/>
      <c r="R415" s="368"/>
      <c r="S415" s="330"/>
      <c r="T415" s="330"/>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Methode_Keuze=""),"",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Methode_Keuze=""),"",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1"/>
      <c r="Z415" s="324"/>
      <c r="AA415" s="32" t="str" cm="1">
        <f t="array" ref="AA415">IFERROR(IF(INDEX(SubsidieTabel!$X$1:$AA$12,MATCH($F415,SubsidieTabel!$X$1:$X$12,0),IFERROR(MATCH(Methode_Keuze,SubsidieTabel!$X$1:$AA$1,0),2))&lt;&gt;1=TRUE,"ja",""),"")</f>
        <v/>
      </c>
    </row>
    <row r="416" spans="1:27" ht="14.5" x14ac:dyDescent="0.35">
      <c r="A416" s="325"/>
      <c r="B416" s="326" t="str">
        <f>IF(A416&lt;&gt;"",_xlfn.MAXIFS($B$1:B415,$A$1:A415,A416)+1,"")</f>
        <v/>
      </c>
      <c r="C416" s="304"/>
      <c r="D416" s="304"/>
      <c r="E416" s="304"/>
      <c r="F416" s="304"/>
      <c r="G416" s="335"/>
      <c r="H416" s="333"/>
      <c r="I416" s="334"/>
      <c r="J416" s="334"/>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8"/>
      <c r="R416" s="368"/>
      <c r="S416" s="330"/>
      <c r="T416" s="330"/>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Methode_Keuze=""),"",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Methode_Keuze=""),"",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1"/>
      <c r="Z416" s="324"/>
      <c r="AA416" s="32" t="str" cm="1">
        <f t="array" ref="AA416">IFERROR(IF(INDEX(SubsidieTabel!$X$1:$AA$12,MATCH($F416,SubsidieTabel!$X$1:$X$12,0),IFERROR(MATCH(Methode_Keuze,SubsidieTabel!$X$1:$AA$1,0),2))&lt;&gt;1=TRUE,"ja",""),"")</f>
        <v/>
      </c>
    </row>
    <row r="417" spans="1:27" ht="14.5" x14ac:dyDescent="0.35">
      <c r="A417" s="325"/>
      <c r="B417" s="326" t="str">
        <f>IF(A417&lt;&gt;"",_xlfn.MAXIFS($B$1:B416,$A$1:A416,A417)+1,"")</f>
        <v/>
      </c>
      <c r="C417" s="304"/>
      <c r="D417" s="304"/>
      <c r="E417" s="304"/>
      <c r="F417" s="304"/>
      <c r="G417" s="335"/>
      <c r="H417" s="333"/>
      <c r="I417" s="334"/>
      <c r="J417" s="334"/>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8"/>
      <c r="R417" s="368"/>
      <c r="S417" s="330"/>
      <c r="T417" s="330"/>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Methode_Keuze=""),"",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Methode_Keuze=""),"",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1"/>
      <c r="Z417" s="324"/>
      <c r="AA417" s="32" t="str" cm="1">
        <f t="array" ref="AA417">IFERROR(IF(INDEX(SubsidieTabel!$X$1:$AA$12,MATCH($F417,SubsidieTabel!$X$1:$X$12,0),IFERROR(MATCH(Methode_Keuze,SubsidieTabel!$X$1:$AA$1,0),2))&lt;&gt;1=TRUE,"ja",""),"")</f>
        <v/>
      </c>
    </row>
    <row r="418" spans="1:27" ht="14.5" x14ac:dyDescent="0.35">
      <c r="A418" s="325"/>
      <c r="B418" s="326" t="str">
        <f>IF(A418&lt;&gt;"",_xlfn.MAXIFS($B$1:B417,$A$1:A417,A418)+1,"")</f>
        <v/>
      </c>
      <c r="C418" s="304"/>
      <c r="D418" s="304"/>
      <c r="E418" s="304"/>
      <c r="F418" s="304"/>
      <c r="G418" s="335"/>
      <c r="H418" s="333"/>
      <c r="I418" s="334"/>
      <c r="J418" s="334"/>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8"/>
      <c r="R418" s="368"/>
      <c r="S418" s="330"/>
      <c r="T418" s="330"/>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Methode_Keuze=""),"",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Methode_Keuze=""),"",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1"/>
      <c r="Z418" s="324"/>
      <c r="AA418" s="32" t="str" cm="1">
        <f t="array" ref="AA418">IFERROR(IF(INDEX(SubsidieTabel!$X$1:$AA$12,MATCH($F418,SubsidieTabel!$X$1:$X$12,0),IFERROR(MATCH(Methode_Keuze,SubsidieTabel!$X$1:$AA$1,0),2))&lt;&gt;1=TRUE,"ja",""),"")</f>
        <v/>
      </c>
    </row>
    <row r="419" spans="1:27" ht="14.5" x14ac:dyDescent="0.35">
      <c r="A419" s="325"/>
      <c r="B419" s="326" t="str">
        <f>IF(A419&lt;&gt;"",_xlfn.MAXIFS($B$1:B418,$A$1:A418,A419)+1,"")</f>
        <v/>
      </c>
      <c r="C419" s="304"/>
      <c r="D419" s="304"/>
      <c r="E419" s="304"/>
      <c r="F419" s="304"/>
      <c r="G419" s="335"/>
      <c r="H419" s="333"/>
      <c r="I419" s="334"/>
      <c r="J419" s="334"/>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8"/>
      <c r="R419" s="368"/>
      <c r="S419" s="330"/>
      <c r="T419" s="330"/>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Methode_Keuze=""),"",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Methode_Keuze=""),"",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1"/>
      <c r="Z419" s="324"/>
      <c r="AA419" s="32" t="str" cm="1">
        <f t="array" ref="AA419">IFERROR(IF(INDEX(SubsidieTabel!$X$1:$AA$12,MATCH($F419,SubsidieTabel!$X$1:$X$12,0),IFERROR(MATCH(Methode_Keuze,SubsidieTabel!$X$1:$AA$1,0),2))&lt;&gt;1=TRUE,"ja",""),"")</f>
        <v/>
      </c>
    </row>
    <row r="420" spans="1:27" ht="14.5" x14ac:dyDescent="0.35">
      <c r="A420" s="325"/>
      <c r="B420" s="326" t="str">
        <f>IF(A420&lt;&gt;"",_xlfn.MAXIFS($B$1:B419,$A$1:A419,A420)+1,"")</f>
        <v/>
      </c>
      <c r="C420" s="304"/>
      <c r="D420" s="304"/>
      <c r="E420" s="304"/>
      <c r="F420" s="304"/>
      <c r="G420" s="335"/>
      <c r="H420" s="333"/>
      <c r="I420" s="334"/>
      <c r="J420" s="334"/>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8"/>
      <c r="R420" s="368"/>
      <c r="S420" s="330"/>
      <c r="T420" s="330"/>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Methode_Keuze=""),"",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Methode_Keuze=""),"",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1"/>
      <c r="Z420" s="324"/>
      <c r="AA420" s="32" t="str" cm="1">
        <f t="array" ref="AA420">IFERROR(IF(INDEX(SubsidieTabel!$X$1:$AA$12,MATCH($F420,SubsidieTabel!$X$1:$X$12,0),IFERROR(MATCH(Methode_Keuze,SubsidieTabel!$X$1:$AA$1,0),2))&lt;&gt;1=TRUE,"ja",""),"")</f>
        <v/>
      </c>
    </row>
    <row r="421" spans="1:27" ht="14.5" x14ac:dyDescent="0.35">
      <c r="A421" s="325"/>
      <c r="B421" s="326" t="str">
        <f>IF(A421&lt;&gt;"",_xlfn.MAXIFS($B$1:B420,$A$1:A420,A421)+1,"")</f>
        <v/>
      </c>
      <c r="C421" s="304"/>
      <c r="D421" s="304"/>
      <c r="E421" s="304"/>
      <c r="F421" s="304"/>
      <c r="G421" s="335"/>
      <c r="H421" s="333"/>
      <c r="I421" s="334"/>
      <c r="J421" s="334"/>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8"/>
      <c r="R421" s="368"/>
      <c r="S421" s="330"/>
      <c r="T421" s="330"/>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Methode_Keuze=""),"",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Methode_Keuze=""),"",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1"/>
      <c r="Z421" s="324"/>
      <c r="AA421" s="32" t="str" cm="1">
        <f t="array" ref="AA421">IFERROR(IF(INDEX(SubsidieTabel!$X$1:$AA$12,MATCH($F421,SubsidieTabel!$X$1:$X$12,0),IFERROR(MATCH(Methode_Keuze,SubsidieTabel!$X$1:$AA$1,0),2))&lt;&gt;1=TRUE,"ja",""),"")</f>
        <v/>
      </c>
    </row>
    <row r="422" spans="1:27" ht="14.5" x14ac:dyDescent="0.35">
      <c r="A422" s="325"/>
      <c r="B422" s="326" t="str">
        <f>IF(A422&lt;&gt;"",_xlfn.MAXIFS($B$1:B421,$A$1:A421,A422)+1,"")</f>
        <v/>
      </c>
      <c r="C422" s="304"/>
      <c r="D422" s="304"/>
      <c r="E422" s="304"/>
      <c r="F422" s="304"/>
      <c r="G422" s="335"/>
      <c r="H422" s="333"/>
      <c r="I422" s="334"/>
      <c r="J422" s="334"/>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8"/>
      <c r="R422" s="368"/>
      <c r="S422" s="330"/>
      <c r="T422" s="330"/>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Methode_Keuze=""),"",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Methode_Keuze=""),"",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1"/>
      <c r="Z422" s="324"/>
      <c r="AA422" s="32" t="str" cm="1">
        <f t="array" ref="AA422">IFERROR(IF(INDEX(SubsidieTabel!$X$1:$AA$12,MATCH($F422,SubsidieTabel!$X$1:$X$12,0),IFERROR(MATCH(Methode_Keuze,SubsidieTabel!$X$1:$AA$1,0),2))&lt;&gt;1=TRUE,"ja",""),"")</f>
        <v/>
      </c>
    </row>
    <row r="423" spans="1:27" ht="14.5" x14ac:dyDescent="0.35">
      <c r="A423" s="325"/>
      <c r="B423" s="326" t="str">
        <f>IF(A423&lt;&gt;"",_xlfn.MAXIFS($B$1:B422,$A$1:A422,A423)+1,"")</f>
        <v/>
      </c>
      <c r="C423" s="304"/>
      <c r="D423" s="304"/>
      <c r="E423" s="304"/>
      <c r="F423" s="304"/>
      <c r="G423" s="335"/>
      <c r="H423" s="333"/>
      <c r="I423" s="334"/>
      <c r="J423" s="334"/>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8"/>
      <c r="R423" s="368"/>
      <c r="S423" s="330"/>
      <c r="T423" s="330"/>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Methode_Keuze=""),"",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Methode_Keuze=""),"",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1"/>
      <c r="Z423" s="324"/>
      <c r="AA423" s="32" t="str" cm="1">
        <f t="array" ref="AA423">IFERROR(IF(INDEX(SubsidieTabel!$X$1:$AA$12,MATCH($F423,SubsidieTabel!$X$1:$X$12,0),IFERROR(MATCH(Methode_Keuze,SubsidieTabel!$X$1:$AA$1,0),2))&lt;&gt;1=TRUE,"ja",""),"")</f>
        <v/>
      </c>
    </row>
    <row r="424" spans="1:27" ht="14.5" x14ac:dyDescent="0.35">
      <c r="A424" s="325"/>
      <c r="B424" s="326" t="str">
        <f>IF(A424&lt;&gt;"",_xlfn.MAXIFS($B$1:B423,$A$1:A423,A424)+1,"")</f>
        <v/>
      </c>
      <c r="C424" s="304"/>
      <c r="D424" s="304"/>
      <c r="E424" s="304"/>
      <c r="F424" s="304"/>
      <c r="G424" s="335"/>
      <c r="H424" s="333"/>
      <c r="I424" s="334"/>
      <c r="J424" s="334"/>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8"/>
      <c r="R424" s="368"/>
      <c r="S424" s="330"/>
      <c r="T424" s="330"/>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Methode_Keuze=""),"",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Methode_Keuze=""),"",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1"/>
      <c r="Z424" s="324"/>
      <c r="AA424" s="32" t="str" cm="1">
        <f t="array" ref="AA424">IFERROR(IF(INDEX(SubsidieTabel!$X$1:$AA$12,MATCH($F424,SubsidieTabel!$X$1:$X$12,0),IFERROR(MATCH(Methode_Keuze,SubsidieTabel!$X$1:$AA$1,0),2))&lt;&gt;1=TRUE,"ja",""),"")</f>
        <v/>
      </c>
    </row>
    <row r="425" spans="1:27" ht="14.5" x14ac:dyDescent="0.35">
      <c r="A425" s="325"/>
      <c r="B425" s="326" t="str">
        <f>IF(A425&lt;&gt;"",_xlfn.MAXIFS($B$1:B424,$A$1:A424,A425)+1,"")</f>
        <v/>
      </c>
      <c r="C425" s="304"/>
      <c r="D425" s="304"/>
      <c r="E425" s="304"/>
      <c r="F425" s="304"/>
      <c r="G425" s="335"/>
      <c r="H425" s="333"/>
      <c r="I425" s="334"/>
      <c r="J425" s="334"/>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8"/>
      <c r="R425" s="368"/>
      <c r="S425" s="330"/>
      <c r="T425" s="330"/>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Methode_Keuze=""),"",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Methode_Keuze=""),"",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1"/>
      <c r="Z425" s="324"/>
      <c r="AA425" s="32" t="str" cm="1">
        <f t="array" ref="AA425">IFERROR(IF(INDEX(SubsidieTabel!$X$1:$AA$12,MATCH($F425,SubsidieTabel!$X$1:$X$12,0),IFERROR(MATCH(Methode_Keuze,SubsidieTabel!$X$1:$AA$1,0),2))&lt;&gt;1=TRUE,"ja",""),"")</f>
        <v/>
      </c>
    </row>
    <row r="426" spans="1:27" ht="14.5" x14ac:dyDescent="0.35">
      <c r="A426" s="325"/>
      <c r="B426" s="326" t="str">
        <f>IF(A426&lt;&gt;"",_xlfn.MAXIFS($B$1:B425,$A$1:A425,A426)+1,"")</f>
        <v/>
      </c>
      <c r="C426" s="304"/>
      <c r="D426" s="304"/>
      <c r="E426" s="304"/>
      <c r="F426" s="304"/>
      <c r="G426" s="335"/>
      <c r="H426" s="333"/>
      <c r="I426" s="334"/>
      <c r="J426" s="334"/>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8"/>
      <c r="R426" s="368"/>
      <c r="S426" s="330"/>
      <c r="T426" s="330"/>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Methode_Keuze=""),"",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Methode_Keuze=""),"",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1"/>
      <c r="Z426" s="324"/>
      <c r="AA426" s="32" t="str" cm="1">
        <f t="array" ref="AA426">IFERROR(IF(INDEX(SubsidieTabel!$X$1:$AA$12,MATCH($F426,SubsidieTabel!$X$1:$X$12,0),IFERROR(MATCH(Methode_Keuze,SubsidieTabel!$X$1:$AA$1,0),2))&lt;&gt;1=TRUE,"ja",""),"")</f>
        <v/>
      </c>
    </row>
    <row r="427" spans="1:27" ht="14.5" x14ac:dyDescent="0.35">
      <c r="A427" s="325"/>
      <c r="B427" s="326" t="str">
        <f>IF(A427&lt;&gt;"",_xlfn.MAXIFS($B$1:B426,$A$1:A426,A427)+1,"")</f>
        <v/>
      </c>
      <c r="C427" s="304"/>
      <c r="D427" s="304"/>
      <c r="E427" s="304"/>
      <c r="F427" s="304"/>
      <c r="G427" s="335"/>
      <c r="H427" s="333"/>
      <c r="I427" s="334"/>
      <c r="J427" s="334"/>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8"/>
      <c r="R427" s="368"/>
      <c r="S427" s="330"/>
      <c r="T427" s="330"/>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Methode_Keuze=""),"",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Methode_Keuze=""),"",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1"/>
      <c r="Z427" s="324"/>
      <c r="AA427" s="32" t="str" cm="1">
        <f t="array" ref="AA427">IFERROR(IF(INDEX(SubsidieTabel!$X$1:$AA$12,MATCH($F427,SubsidieTabel!$X$1:$X$12,0),IFERROR(MATCH(Methode_Keuze,SubsidieTabel!$X$1:$AA$1,0),2))&lt;&gt;1=TRUE,"ja",""),"")</f>
        <v/>
      </c>
    </row>
    <row r="428" spans="1:27" ht="14.5" x14ac:dyDescent="0.35">
      <c r="A428" s="325"/>
      <c r="B428" s="326" t="str">
        <f>IF(A428&lt;&gt;"",_xlfn.MAXIFS($B$1:B427,$A$1:A427,A428)+1,"")</f>
        <v/>
      </c>
      <c r="C428" s="304"/>
      <c r="D428" s="304"/>
      <c r="E428" s="304"/>
      <c r="F428" s="304"/>
      <c r="G428" s="335"/>
      <c r="H428" s="333"/>
      <c r="I428" s="334"/>
      <c r="J428" s="334"/>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8"/>
      <c r="R428" s="368"/>
      <c r="S428" s="330"/>
      <c r="T428" s="330"/>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Methode_Keuze=""),"",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Methode_Keuze=""),"",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1"/>
      <c r="Z428" s="324"/>
      <c r="AA428" s="32" t="str" cm="1">
        <f t="array" ref="AA428">IFERROR(IF(INDEX(SubsidieTabel!$X$1:$AA$12,MATCH($F428,SubsidieTabel!$X$1:$X$12,0),IFERROR(MATCH(Methode_Keuze,SubsidieTabel!$X$1:$AA$1,0),2))&lt;&gt;1=TRUE,"ja",""),"")</f>
        <v/>
      </c>
    </row>
    <row r="429" spans="1:27" ht="14.5" x14ac:dyDescent="0.35">
      <c r="A429" s="325"/>
      <c r="B429" s="326" t="str">
        <f>IF(A429&lt;&gt;"",_xlfn.MAXIFS($B$1:B428,$A$1:A428,A429)+1,"")</f>
        <v/>
      </c>
      <c r="C429" s="304"/>
      <c r="D429" s="304"/>
      <c r="E429" s="304"/>
      <c r="F429" s="304"/>
      <c r="G429" s="335"/>
      <c r="H429" s="333"/>
      <c r="I429" s="334"/>
      <c r="J429" s="334"/>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8"/>
      <c r="R429" s="368"/>
      <c r="S429" s="330"/>
      <c r="T429" s="330"/>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Methode_Keuze=""),"",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Methode_Keuze=""),"",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1"/>
      <c r="Z429" s="324"/>
      <c r="AA429" s="32" t="str" cm="1">
        <f t="array" ref="AA429">IFERROR(IF(INDEX(SubsidieTabel!$X$1:$AA$12,MATCH($F429,SubsidieTabel!$X$1:$X$12,0),IFERROR(MATCH(Methode_Keuze,SubsidieTabel!$X$1:$AA$1,0),2))&lt;&gt;1=TRUE,"ja",""),"")</f>
        <v/>
      </c>
    </row>
    <row r="430" spans="1:27" ht="14.5" x14ac:dyDescent="0.35">
      <c r="A430" s="325"/>
      <c r="B430" s="326" t="str">
        <f>IF(A430&lt;&gt;"",_xlfn.MAXIFS($B$1:B429,$A$1:A429,A430)+1,"")</f>
        <v/>
      </c>
      <c r="C430" s="304"/>
      <c r="D430" s="304"/>
      <c r="E430" s="304"/>
      <c r="F430" s="304"/>
      <c r="G430" s="335"/>
      <c r="H430" s="333"/>
      <c r="I430" s="334"/>
      <c r="J430" s="334"/>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8"/>
      <c r="R430" s="368"/>
      <c r="S430" s="330"/>
      <c r="T430" s="330"/>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Methode_Keuze=""),"",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Methode_Keuze=""),"",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1"/>
      <c r="Z430" s="324"/>
      <c r="AA430" s="32" t="str" cm="1">
        <f t="array" ref="AA430">IFERROR(IF(INDEX(SubsidieTabel!$X$1:$AA$12,MATCH($F430,SubsidieTabel!$X$1:$X$12,0),IFERROR(MATCH(Methode_Keuze,SubsidieTabel!$X$1:$AA$1,0),2))&lt;&gt;1=TRUE,"ja",""),"")</f>
        <v/>
      </c>
    </row>
    <row r="431" spans="1:27" ht="14.5" x14ac:dyDescent="0.35">
      <c r="A431" s="325"/>
      <c r="B431" s="326" t="str">
        <f>IF(A431&lt;&gt;"",_xlfn.MAXIFS($B$1:B430,$A$1:A430,A431)+1,"")</f>
        <v/>
      </c>
      <c r="C431" s="304"/>
      <c r="D431" s="304"/>
      <c r="E431" s="304"/>
      <c r="F431" s="304"/>
      <c r="G431" s="335"/>
      <c r="H431" s="333"/>
      <c r="I431" s="334"/>
      <c r="J431" s="334"/>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8"/>
      <c r="R431" s="368"/>
      <c r="S431" s="330"/>
      <c r="T431" s="330"/>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Methode_Keuze=""),"",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Methode_Keuze=""),"",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1"/>
      <c r="Z431" s="324"/>
      <c r="AA431" s="32" t="str" cm="1">
        <f t="array" ref="AA431">IFERROR(IF(INDEX(SubsidieTabel!$X$1:$AA$12,MATCH($F431,SubsidieTabel!$X$1:$X$12,0),IFERROR(MATCH(Methode_Keuze,SubsidieTabel!$X$1:$AA$1,0),2))&lt;&gt;1=TRUE,"ja",""),"")</f>
        <v/>
      </c>
    </row>
    <row r="432" spans="1:27" ht="14.5" x14ac:dyDescent="0.35">
      <c r="A432" s="325"/>
      <c r="B432" s="326" t="str">
        <f>IF(A432&lt;&gt;"",_xlfn.MAXIFS($B$1:B431,$A$1:A431,A432)+1,"")</f>
        <v/>
      </c>
      <c r="C432" s="304"/>
      <c r="D432" s="304"/>
      <c r="E432" s="304"/>
      <c r="F432" s="304"/>
      <c r="G432" s="335"/>
      <c r="H432" s="333"/>
      <c r="I432" s="334"/>
      <c r="J432" s="334"/>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8"/>
      <c r="R432" s="368"/>
      <c r="S432" s="330"/>
      <c r="T432" s="330"/>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Methode_Keuze=""),"",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Methode_Keuze=""),"",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1"/>
      <c r="Z432" s="324"/>
      <c r="AA432" s="32" t="str" cm="1">
        <f t="array" ref="AA432">IFERROR(IF(INDEX(SubsidieTabel!$X$1:$AA$12,MATCH($F432,SubsidieTabel!$X$1:$X$12,0),IFERROR(MATCH(Methode_Keuze,SubsidieTabel!$X$1:$AA$1,0),2))&lt;&gt;1=TRUE,"ja",""),"")</f>
        <v/>
      </c>
    </row>
    <row r="433" spans="1:27" ht="14.5" x14ac:dyDescent="0.35">
      <c r="A433" s="325"/>
      <c r="B433" s="326" t="str">
        <f>IF(A433&lt;&gt;"",_xlfn.MAXIFS($B$1:B432,$A$1:A432,A433)+1,"")</f>
        <v/>
      </c>
      <c r="C433" s="304"/>
      <c r="D433" s="304"/>
      <c r="E433" s="304"/>
      <c r="F433" s="304"/>
      <c r="G433" s="335"/>
      <c r="H433" s="333"/>
      <c r="I433" s="334"/>
      <c r="J433" s="334"/>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8"/>
      <c r="R433" s="368"/>
      <c r="S433" s="330"/>
      <c r="T433" s="330"/>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Methode_Keuze=""),"",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Methode_Keuze=""),"",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1"/>
      <c r="Z433" s="324"/>
      <c r="AA433" s="32" t="str" cm="1">
        <f t="array" ref="AA433">IFERROR(IF(INDEX(SubsidieTabel!$X$1:$AA$12,MATCH($F433,SubsidieTabel!$X$1:$X$12,0),IFERROR(MATCH(Methode_Keuze,SubsidieTabel!$X$1:$AA$1,0),2))&lt;&gt;1=TRUE,"ja",""),"")</f>
        <v/>
      </c>
    </row>
    <row r="434" spans="1:27" ht="14.5" x14ac:dyDescent="0.35">
      <c r="A434" s="325"/>
      <c r="B434" s="326" t="str">
        <f>IF(A434&lt;&gt;"",_xlfn.MAXIFS($B$1:B433,$A$1:A433,A434)+1,"")</f>
        <v/>
      </c>
      <c r="C434" s="304"/>
      <c r="D434" s="304"/>
      <c r="E434" s="304"/>
      <c r="F434" s="304"/>
      <c r="G434" s="335"/>
      <c r="H434" s="333"/>
      <c r="I434" s="334"/>
      <c r="J434" s="334"/>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8"/>
      <c r="R434" s="368"/>
      <c r="S434" s="330"/>
      <c r="T434" s="330"/>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Methode_Keuze=""),"",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Methode_Keuze=""),"",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1"/>
      <c r="Z434" s="324"/>
      <c r="AA434" s="32" t="str" cm="1">
        <f t="array" ref="AA434">IFERROR(IF(INDEX(SubsidieTabel!$X$1:$AA$12,MATCH($F434,SubsidieTabel!$X$1:$X$12,0),IFERROR(MATCH(Methode_Keuze,SubsidieTabel!$X$1:$AA$1,0),2))&lt;&gt;1=TRUE,"ja",""),"")</f>
        <v/>
      </c>
    </row>
    <row r="435" spans="1:27" ht="14.5" x14ac:dyDescent="0.35">
      <c r="A435" s="325"/>
      <c r="B435" s="326" t="str">
        <f>IF(A435&lt;&gt;"",_xlfn.MAXIFS($B$1:B434,$A$1:A434,A435)+1,"")</f>
        <v/>
      </c>
      <c r="C435" s="304"/>
      <c r="D435" s="304"/>
      <c r="E435" s="304"/>
      <c r="F435" s="304"/>
      <c r="G435" s="335"/>
      <c r="H435" s="333"/>
      <c r="I435" s="334"/>
      <c r="J435" s="334"/>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8"/>
      <c r="R435" s="368"/>
      <c r="S435" s="330"/>
      <c r="T435" s="330"/>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Methode_Keuze=""),"",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Methode_Keuze=""),"",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1"/>
      <c r="Z435" s="324"/>
      <c r="AA435" s="32" t="str" cm="1">
        <f t="array" ref="AA435">IFERROR(IF(INDEX(SubsidieTabel!$X$1:$AA$12,MATCH($F435,SubsidieTabel!$X$1:$X$12,0),IFERROR(MATCH(Methode_Keuze,SubsidieTabel!$X$1:$AA$1,0),2))&lt;&gt;1=TRUE,"ja",""),"")</f>
        <v/>
      </c>
    </row>
    <row r="436" spans="1:27" ht="14.5" x14ac:dyDescent="0.35">
      <c r="A436" s="325"/>
      <c r="B436" s="326" t="str">
        <f>IF(A436&lt;&gt;"",_xlfn.MAXIFS($B$1:B435,$A$1:A435,A436)+1,"")</f>
        <v/>
      </c>
      <c r="C436" s="304"/>
      <c r="D436" s="304"/>
      <c r="E436" s="304"/>
      <c r="F436" s="304"/>
      <c r="G436" s="335"/>
      <c r="H436" s="333"/>
      <c r="I436" s="334"/>
      <c r="J436" s="334"/>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8"/>
      <c r="R436" s="368"/>
      <c r="S436" s="330"/>
      <c r="T436" s="330"/>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Methode_Keuze=""),"",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Methode_Keuze=""),"",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1"/>
      <c r="Z436" s="324"/>
      <c r="AA436" s="32" t="str" cm="1">
        <f t="array" ref="AA436">IFERROR(IF(INDEX(SubsidieTabel!$X$1:$AA$12,MATCH($F436,SubsidieTabel!$X$1:$X$12,0),IFERROR(MATCH(Methode_Keuze,SubsidieTabel!$X$1:$AA$1,0),2))&lt;&gt;1=TRUE,"ja",""),"")</f>
        <v/>
      </c>
    </row>
    <row r="437" spans="1:27" ht="14.5" x14ac:dyDescent="0.35">
      <c r="A437" s="325"/>
      <c r="B437" s="326" t="str">
        <f>IF(A437&lt;&gt;"",_xlfn.MAXIFS($B$1:B436,$A$1:A436,A437)+1,"")</f>
        <v/>
      </c>
      <c r="C437" s="304"/>
      <c r="D437" s="304"/>
      <c r="E437" s="304"/>
      <c r="F437" s="304"/>
      <c r="G437" s="335"/>
      <c r="H437" s="333"/>
      <c r="I437" s="334"/>
      <c r="J437" s="334"/>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8"/>
      <c r="R437" s="368"/>
      <c r="S437" s="330"/>
      <c r="T437" s="330"/>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Methode_Keuze=""),"",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Methode_Keuze=""),"",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1"/>
      <c r="Z437" s="324"/>
      <c r="AA437" s="32" t="str" cm="1">
        <f t="array" ref="AA437">IFERROR(IF(INDEX(SubsidieTabel!$X$1:$AA$12,MATCH($F437,SubsidieTabel!$X$1:$X$12,0),IFERROR(MATCH(Methode_Keuze,SubsidieTabel!$X$1:$AA$1,0),2))&lt;&gt;1=TRUE,"ja",""),"")</f>
        <v/>
      </c>
    </row>
    <row r="438" spans="1:27" ht="14.5" x14ac:dyDescent="0.35">
      <c r="A438" s="325"/>
      <c r="B438" s="326" t="str">
        <f>IF(A438&lt;&gt;"",_xlfn.MAXIFS($B$1:B437,$A$1:A437,A438)+1,"")</f>
        <v/>
      </c>
      <c r="C438" s="304"/>
      <c r="D438" s="304"/>
      <c r="E438" s="304"/>
      <c r="F438" s="304"/>
      <c r="G438" s="335"/>
      <c r="H438" s="333"/>
      <c r="I438" s="334"/>
      <c r="J438" s="334"/>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8"/>
      <c r="R438" s="368"/>
      <c r="S438" s="330"/>
      <c r="T438" s="330"/>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Methode_Keuze=""),"",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Methode_Keuze=""),"",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1"/>
      <c r="Z438" s="324"/>
      <c r="AA438" s="32" t="str" cm="1">
        <f t="array" ref="AA438">IFERROR(IF(INDEX(SubsidieTabel!$X$1:$AA$12,MATCH($F438,SubsidieTabel!$X$1:$X$12,0),IFERROR(MATCH(Methode_Keuze,SubsidieTabel!$X$1:$AA$1,0),2))&lt;&gt;1=TRUE,"ja",""),"")</f>
        <v/>
      </c>
    </row>
    <row r="439" spans="1:27" ht="14.5" x14ac:dyDescent="0.35">
      <c r="A439" s="325"/>
      <c r="B439" s="326" t="str">
        <f>IF(A439&lt;&gt;"",_xlfn.MAXIFS($B$1:B438,$A$1:A438,A439)+1,"")</f>
        <v/>
      </c>
      <c r="C439" s="304"/>
      <c r="D439" s="304"/>
      <c r="E439" s="304"/>
      <c r="F439" s="304"/>
      <c r="G439" s="335"/>
      <c r="H439" s="333"/>
      <c r="I439" s="334"/>
      <c r="J439" s="334"/>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8"/>
      <c r="R439" s="368"/>
      <c r="S439" s="330"/>
      <c r="T439" s="330"/>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Methode_Keuze=""),"",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Methode_Keuze=""),"",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1"/>
      <c r="Z439" s="324"/>
      <c r="AA439" s="32" t="str" cm="1">
        <f t="array" ref="AA439">IFERROR(IF(INDEX(SubsidieTabel!$X$1:$AA$12,MATCH($F439,SubsidieTabel!$X$1:$X$12,0),IFERROR(MATCH(Methode_Keuze,SubsidieTabel!$X$1:$AA$1,0),2))&lt;&gt;1=TRUE,"ja",""),"")</f>
        <v/>
      </c>
    </row>
    <row r="440" spans="1:27" ht="14.5" x14ac:dyDescent="0.35">
      <c r="A440" s="325"/>
      <c r="B440" s="326" t="str">
        <f>IF(A440&lt;&gt;"",_xlfn.MAXIFS($B$1:B439,$A$1:A439,A440)+1,"")</f>
        <v/>
      </c>
      <c r="C440" s="304"/>
      <c r="D440" s="304"/>
      <c r="E440" s="304"/>
      <c r="F440" s="304"/>
      <c r="G440" s="335"/>
      <c r="H440" s="333"/>
      <c r="I440" s="334"/>
      <c r="J440" s="334"/>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8"/>
      <c r="R440" s="368"/>
      <c r="S440" s="330"/>
      <c r="T440" s="330"/>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Methode_Keuze=""),"",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Methode_Keuze=""),"",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1"/>
      <c r="Z440" s="324"/>
      <c r="AA440" s="32" t="str" cm="1">
        <f t="array" ref="AA440">IFERROR(IF(INDEX(SubsidieTabel!$X$1:$AA$12,MATCH($F440,SubsidieTabel!$X$1:$X$12,0),IFERROR(MATCH(Methode_Keuze,SubsidieTabel!$X$1:$AA$1,0),2))&lt;&gt;1=TRUE,"ja",""),"")</f>
        <v/>
      </c>
    </row>
    <row r="441" spans="1:27" ht="14.5" x14ac:dyDescent="0.35">
      <c r="A441" s="325"/>
      <c r="B441" s="326" t="str">
        <f>IF(A441&lt;&gt;"",_xlfn.MAXIFS($B$1:B440,$A$1:A440,A441)+1,"")</f>
        <v/>
      </c>
      <c r="C441" s="304"/>
      <c r="D441" s="304"/>
      <c r="E441" s="304"/>
      <c r="F441" s="304"/>
      <c r="G441" s="335"/>
      <c r="H441" s="333"/>
      <c r="I441" s="334"/>
      <c r="J441" s="334"/>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8"/>
      <c r="R441" s="368"/>
      <c r="S441" s="330"/>
      <c r="T441" s="330"/>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Methode_Keuze=""),"",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Methode_Keuze=""),"",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1"/>
      <c r="Z441" s="324"/>
      <c r="AA441" s="32" t="str" cm="1">
        <f t="array" ref="AA441">IFERROR(IF(INDEX(SubsidieTabel!$X$1:$AA$12,MATCH($F441,SubsidieTabel!$X$1:$X$12,0),IFERROR(MATCH(Methode_Keuze,SubsidieTabel!$X$1:$AA$1,0),2))&lt;&gt;1=TRUE,"ja",""),"")</f>
        <v/>
      </c>
    </row>
    <row r="442" spans="1:27" ht="14.5" x14ac:dyDescent="0.35">
      <c r="A442" s="325"/>
      <c r="B442" s="326" t="str">
        <f>IF(A442&lt;&gt;"",_xlfn.MAXIFS($B$1:B441,$A$1:A441,A442)+1,"")</f>
        <v/>
      </c>
      <c r="C442" s="304"/>
      <c r="D442" s="304"/>
      <c r="E442" s="304"/>
      <c r="F442" s="304"/>
      <c r="G442" s="335"/>
      <c r="H442" s="333"/>
      <c r="I442" s="334"/>
      <c r="J442" s="334"/>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8"/>
      <c r="R442" s="368"/>
      <c r="S442" s="330"/>
      <c r="T442" s="330"/>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Methode_Keuze=""),"",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Methode_Keuze=""),"",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1"/>
      <c r="Z442" s="324"/>
      <c r="AA442" s="32" t="str" cm="1">
        <f t="array" ref="AA442">IFERROR(IF(INDEX(SubsidieTabel!$X$1:$AA$12,MATCH($F442,SubsidieTabel!$X$1:$X$12,0),IFERROR(MATCH(Methode_Keuze,SubsidieTabel!$X$1:$AA$1,0),2))&lt;&gt;1=TRUE,"ja",""),"")</f>
        <v/>
      </c>
    </row>
    <row r="443" spans="1:27" ht="14.5" x14ac:dyDescent="0.35">
      <c r="A443" s="325"/>
      <c r="B443" s="326" t="str">
        <f>IF(A443&lt;&gt;"",_xlfn.MAXIFS($B$1:B442,$A$1:A442,A443)+1,"")</f>
        <v/>
      </c>
      <c r="C443" s="304"/>
      <c r="D443" s="304"/>
      <c r="E443" s="304"/>
      <c r="F443" s="304"/>
      <c r="G443" s="335"/>
      <c r="H443" s="333"/>
      <c r="I443" s="334"/>
      <c r="J443" s="334"/>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8"/>
      <c r="R443" s="368"/>
      <c r="S443" s="330"/>
      <c r="T443" s="330"/>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Methode_Keuze=""),"",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Methode_Keuze=""),"",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1"/>
      <c r="Z443" s="324"/>
      <c r="AA443" s="32" t="str" cm="1">
        <f t="array" ref="AA443">IFERROR(IF(INDEX(SubsidieTabel!$X$1:$AA$12,MATCH($F443,SubsidieTabel!$X$1:$X$12,0),IFERROR(MATCH(Methode_Keuze,SubsidieTabel!$X$1:$AA$1,0),2))&lt;&gt;1=TRUE,"ja",""),"")</f>
        <v/>
      </c>
    </row>
    <row r="444" spans="1:27" ht="14.5" x14ac:dyDescent="0.35">
      <c r="A444" s="325"/>
      <c r="B444" s="326" t="str">
        <f>IF(A444&lt;&gt;"",_xlfn.MAXIFS($B$1:B443,$A$1:A443,A444)+1,"")</f>
        <v/>
      </c>
      <c r="C444" s="304"/>
      <c r="D444" s="304"/>
      <c r="E444" s="304"/>
      <c r="F444" s="304"/>
      <c r="G444" s="335"/>
      <c r="H444" s="333"/>
      <c r="I444" s="334"/>
      <c r="J444" s="334"/>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8"/>
      <c r="R444" s="368"/>
      <c r="S444" s="330"/>
      <c r="T444" s="330"/>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Methode_Keuze=""),"",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Methode_Keuze=""),"",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1"/>
      <c r="Z444" s="324"/>
      <c r="AA444" s="32" t="str" cm="1">
        <f t="array" ref="AA444">IFERROR(IF(INDEX(SubsidieTabel!$X$1:$AA$12,MATCH($F444,SubsidieTabel!$X$1:$X$12,0),IFERROR(MATCH(Methode_Keuze,SubsidieTabel!$X$1:$AA$1,0),2))&lt;&gt;1=TRUE,"ja",""),"")</f>
        <v/>
      </c>
    </row>
    <row r="445" spans="1:27" ht="14.5" x14ac:dyDescent="0.35">
      <c r="A445" s="325"/>
      <c r="B445" s="326" t="str">
        <f>IF(A445&lt;&gt;"",_xlfn.MAXIFS($B$1:B444,$A$1:A444,A445)+1,"")</f>
        <v/>
      </c>
      <c r="C445" s="304"/>
      <c r="D445" s="304"/>
      <c r="E445" s="304"/>
      <c r="F445" s="304"/>
      <c r="G445" s="335"/>
      <c r="H445" s="333"/>
      <c r="I445" s="334"/>
      <c r="J445" s="334"/>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8"/>
      <c r="R445" s="368"/>
      <c r="S445" s="330"/>
      <c r="T445" s="330"/>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Methode_Keuze=""),"",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Methode_Keuze=""),"",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1"/>
      <c r="Z445" s="324"/>
      <c r="AA445" s="32" t="str" cm="1">
        <f t="array" ref="AA445">IFERROR(IF(INDEX(SubsidieTabel!$X$1:$AA$12,MATCH($F445,SubsidieTabel!$X$1:$X$12,0),IFERROR(MATCH(Methode_Keuze,SubsidieTabel!$X$1:$AA$1,0),2))&lt;&gt;1=TRUE,"ja",""),"")</f>
        <v/>
      </c>
    </row>
    <row r="446" spans="1:27" ht="14.5" x14ac:dyDescent="0.35">
      <c r="A446" s="325"/>
      <c r="B446" s="326" t="str">
        <f>IF(A446&lt;&gt;"",_xlfn.MAXIFS($B$1:B445,$A$1:A445,A446)+1,"")</f>
        <v/>
      </c>
      <c r="C446" s="304"/>
      <c r="D446" s="304"/>
      <c r="E446" s="304"/>
      <c r="F446" s="304"/>
      <c r="G446" s="335"/>
      <c r="H446" s="333"/>
      <c r="I446" s="334"/>
      <c r="J446" s="334"/>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8"/>
      <c r="R446" s="368"/>
      <c r="S446" s="330"/>
      <c r="T446" s="330"/>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Methode_Keuze=""),"",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Methode_Keuze=""),"",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1"/>
      <c r="Z446" s="324"/>
      <c r="AA446" s="32" t="str" cm="1">
        <f t="array" ref="AA446">IFERROR(IF(INDEX(SubsidieTabel!$X$1:$AA$12,MATCH($F446,SubsidieTabel!$X$1:$X$12,0),IFERROR(MATCH(Methode_Keuze,SubsidieTabel!$X$1:$AA$1,0),2))&lt;&gt;1=TRUE,"ja",""),"")</f>
        <v/>
      </c>
    </row>
    <row r="447" spans="1:27" ht="14.5" x14ac:dyDescent="0.35">
      <c r="A447" s="325"/>
      <c r="B447" s="326" t="str">
        <f>IF(A447&lt;&gt;"",_xlfn.MAXIFS($B$1:B446,$A$1:A446,A447)+1,"")</f>
        <v/>
      </c>
      <c r="C447" s="304"/>
      <c r="D447" s="304"/>
      <c r="E447" s="304"/>
      <c r="F447" s="304"/>
      <c r="G447" s="335"/>
      <c r="H447" s="333"/>
      <c r="I447" s="334"/>
      <c r="J447" s="334"/>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8"/>
      <c r="R447" s="368"/>
      <c r="S447" s="330"/>
      <c r="T447" s="330"/>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Methode_Keuze=""),"",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Methode_Keuze=""),"",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1"/>
      <c r="Z447" s="324"/>
      <c r="AA447" s="32" t="str" cm="1">
        <f t="array" ref="AA447">IFERROR(IF(INDEX(SubsidieTabel!$X$1:$AA$12,MATCH($F447,SubsidieTabel!$X$1:$X$12,0),IFERROR(MATCH(Methode_Keuze,SubsidieTabel!$X$1:$AA$1,0),2))&lt;&gt;1=TRUE,"ja",""),"")</f>
        <v/>
      </c>
    </row>
    <row r="448" spans="1:27" ht="14.5" x14ac:dyDescent="0.35">
      <c r="A448" s="325"/>
      <c r="B448" s="326" t="str">
        <f>IF(A448&lt;&gt;"",_xlfn.MAXIFS($B$1:B447,$A$1:A447,A448)+1,"")</f>
        <v/>
      </c>
      <c r="C448" s="304"/>
      <c r="D448" s="304"/>
      <c r="E448" s="304"/>
      <c r="F448" s="304"/>
      <c r="G448" s="335"/>
      <c r="H448" s="333"/>
      <c r="I448" s="334"/>
      <c r="J448" s="334"/>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8"/>
      <c r="R448" s="368"/>
      <c r="S448" s="330"/>
      <c r="T448" s="330"/>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Methode_Keuze=""),"",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Methode_Keuze=""),"",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1"/>
      <c r="Z448" s="324"/>
      <c r="AA448" s="32" t="str" cm="1">
        <f t="array" ref="AA448">IFERROR(IF(INDEX(SubsidieTabel!$X$1:$AA$12,MATCH($F448,SubsidieTabel!$X$1:$X$12,0),IFERROR(MATCH(Methode_Keuze,SubsidieTabel!$X$1:$AA$1,0),2))&lt;&gt;1=TRUE,"ja",""),"")</f>
        <v/>
      </c>
    </row>
    <row r="449" spans="1:27" ht="14.5" x14ac:dyDescent="0.35">
      <c r="A449" s="325"/>
      <c r="B449" s="326" t="str">
        <f>IF(A449&lt;&gt;"",_xlfn.MAXIFS($B$1:B448,$A$1:A448,A449)+1,"")</f>
        <v/>
      </c>
      <c r="C449" s="304"/>
      <c r="D449" s="304"/>
      <c r="E449" s="304"/>
      <c r="F449" s="304"/>
      <c r="G449" s="335"/>
      <c r="H449" s="333"/>
      <c r="I449" s="334"/>
      <c r="J449" s="334"/>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8"/>
      <c r="R449" s="368"/>
      <c r="S449" s="330"/>
      <c r="T449" s="330"/>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Methode_Keuze=""),"",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Methode_Keuze=""),"",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1"/>
      <c r="Z449" s="324"/>
      <c r="AA449" s="32" t="str" cm="1">
        <f t="array" ref="AA449">IFERROR(IF(INDEX(SubsidieTabel!$X$1:$AA$12,MATCH($F449,SubsidieTabel!$X$1:$X$12,0),IFERROR(MATCH(Methode_Keuze,SubsidieTabel!$X$1:$AA$1,0),2))&lt;&gt;1=TRUE,"ja",""),"")</f>
        <v/>
      </c>
    </row>
    <row r="450" spans="1:27" ht="14.5" x14ac:dyDescent="0.35">
      <c r="A450" s="325"/>
      <c r="B450" s="326" t="str">
        <f>IF(A450&lt;&gt;"",_xlfn.MAXIFS($B$1:B449,$A$1:A449,A450)+1,"")</f>
        <v/>
      </c>
      <c r="C450" s="304"/>
      <c r="D450" s="304"/>
      <c r="E450" s="304"/>
      <c r="F450" s="304"/>
      <c r="G450" s="335"/>
      <c r="H450" s="333"/>
      <c r="I450" s="334"/>
      <c r="J450" s="334"/>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8"/>
      <c r="R450" s="368"/>
      <c r="S450" s="330"/>
      <c r="T450" s="330"/>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Methode_Keuze=""),"",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Methode_Keuze=""),"",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1"/>
      <c r="Z450" s="324"/>
      <c r="AA450" s="32" t="str" cm="1">
        <f t="array" ref="AA450">IFERROR(IF(INDEX(SubsidieTabel!$X$1:$AA$12,MATCH($F450,SubsidieTabel!$X$1:$X$12,0),IFERROR(MATCH(Methode_Keuze,SubsidieTabel!$X$1:$AA$1,0),2))&lt;&gt;1=TRUE,"ja",""),"")</f>
        <v/>
      </c>
    </row>
    <row r="451" spans="1:27" ht="14.5" x14ac:dyDescent="0.35">
      <c r="A451" s="325"/>
      <c r="B451" s="326" t="str">
        <f>IF(A451&lt;&gt;"",_xlfn.MAXIFS($B$1:B450,$A$1:A450,A451)+1,"")</f>
        <v/>
      </c>
      <c r="C451" s="304"/>
      <c r="D451" s="304"/>
      <c r="E451" s="304"/>
      <c r="F451" s="304"/>
      <c r="G451" s="335"/>
      <c r="H451" s="333"/>
      <c r="I451" s="334"/>
      <c r="J451" s="334"/>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8"/>
      <c r="R451" s="368"/>
      <c r="S451" s="330"/>
      <c r="T451" s="330"/>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Methode_Keuze=""),"",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Methode_Keuze=""),"",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1"/>
      <c r="Z451" s="324"/>
      <c r="AA451" s="32" t="str" cm="1">
        <f t="array" ref="AA451">IFERROR(IF(INDEX(SubsidieTabel!$X$1:$AA$12,MATCH($F451,SubsidieTabel!$X$1:$X$12,0),IFERROR(MATCH(Methode_Keuze,SubsidieTabel!$X$1:$AA$1,0),2))&lt;&gt;1=TRUE,"ja",""),"")</f>
        <v/>
      </c>
    </row>
    <row r="452" spans="1:27" ht="14.5" x14ac:dyDescent="0.35">
      <c r="A452" s="325"/>
      <c r="B452" s="326" t="str">
        <f>IF(A452&lt;&gt;"",_xlfn.MAXIFS($B$1:B451,$A$1:A451,A452)+1,"")</f>
        <v/>
      </c>
      <c r="C452" s="304"/>
      <c r="D452" s="304"/>
      <c r="E452" s="304"/>
      <c r="F452" s="304"/>
      <c r="G452" s="335"/>
      <c r="H452" s="333"/>
      <c r="I452" s="334"/>
      <c r="J452" s="334"/>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8"/>
      <c r="R452" s="368"/>
      <c r="S452" s="330"/>
      <c r="T452" s="330"/>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Methode_Keuze=""),"",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Methode_Keuze=""),"",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1"/>
      <c r="Z452" s="324"/>
      <c r="AA452" s="32" t="str" cm="1">
        <f t="array" ref="AA452">IFERROR(IF(INDEX(SubsidieTabel!$X$1:$AA$12,MATCH($F452,SubsidieTabel!$X$1:$X$12,0),IFERROR(MATCH(Methode_Keuze,SubsidieTabel!$X$1:$AA$1,0),2))&lt;&gt;1=TRUE,"ja",""),"")</f>
        <v/>
      </c>
    </row>
    <row r="453" spans="1:27" ht="14.5" x14ac:dyDescent="0.35">
      <c r="A453" s="325"/>
      <c r="B453" s="326" t="str">
        <f>IF(A453&lt;&gt;"",_xlfn.MAXIFS($B$1:B452,$A$1:A452,A453)+1,"")</f>
        <v/>
      </c>
      <c r="C453" s="304"/>
      <c r="D453" s="304"/>
      <c r="E453" s="304"/>
      <c r="F453" s="304"/>
      <c r="G453" s="335"/>
      <c r="H453" s="333"/>
      <c r="I453" s="334"/>
      <c r="J453" s="334"/>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8"/>
      <c r="R453" s="368"/>
      <c r="S453" s="330"/>
      <c r="T453" s="330"/>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Methode_Keuze=""),"",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Methode_Keuze=""),"",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1"/>
      <c r="Z453" s="324"/>
      <c r="AA453" s="32" t="str" cm="1">
        <f t="array" ref="AA453">IFERROR(IF(INDEX(SubsidieTabel!$X$1:$AA$12,MATCH($F453,SubsidieTabel!$X$1:$X$12,0),IFERROR(MATCH(Methode_Keuze,SubsidieTabel!$X$1:$AA$1,0),2))&lt;&gt;1=TRUE,"ja",""),"")</f>
        <v/>
      </c>
    </row>
    <row r="454" spans="1:27" ht="14.5" x14ac:dyDescent="0.35">
      <c r="A454" s="325"/>
      <c r="B454" s="326" t="str">
        <f>IF(A454&lt;&gt;"",_xlfn.MAXIFS($B$1:B453,$A$1:A453,A454)+1,"")</f>
        <v/>
      </c>
      <c r="C454" s="304"/>
      <c r="D454" s="304"/>
      <c r="E454" s="304"/>
      <c r="F454" s="304"/>
      <c r="G454" s="335"/>
      <c r="H454" s="333"/>
      <c r="I454" s="334"/>
      <c r="J454" s="334"/>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8"/>
      <c r="R454" s="368"/>
      <c r="S454" s="330"/>
      <c r="T454" s="330"/>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Methode_Keuze=""),"",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Methode_Keuze=""),"",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1"/>
      <c r="Z454" s="324"/>
      <c r="AA454" s="32" t="str" cm="1">
        <f t="array" ref="AA454">IFERROR(IF(INDEX(SubsidieTabel!$X$1:$AA$12,MATCH($F454,SubsidieTabel!$X$1:$X$12,0),IFERROR(MATCH(Methode_Keuze,SubsidieTabel!$X$1:$AA$1,0),2))&lt;&gt;1=TRUE,"ja",""),"")</f>
        <v/>
      </c>
    </row>
    <row r="455" spans="1:27" ht="14.5" x14ac:dyDescent="0.35">
      <c r="A455" s="325"/>
      <c r="B455" s="326" t="str">
        <f>IF(A455&lt;&gt;"",_xlfn.MAXIFS($B$1:B454,$A$1:A454,A455)+1,"")</f>
        <v/>
      </c>
      <c r="C455" s="304"/>
      <c r="D455" s="304"/>
      <c r="E455" s="304"/>
      <c r="F455" s="304"/>
      <c r="G455" s="335"/>
      <c r="H455" s="333"/>
      <c r="I455" s="334"/>
      <c r="J455" s="334"/>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8"/>
      <c r="R455" s="368"/>
      <c r="S455" s="330"/>
      <c r="T455" s="330"/>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Methode_Keuze=""),"",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Methode_Keuze=""),"",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1"/>
      <c r="Z455" s="324"/>
      <c r="AA455" s="32" t="str" cm="1">
        <f t="array" ref="AA455">IFERROR(IF(INDEX(SubsidieTabel!$X$1:$AA$12,MATCH($F455,SubsidieTabel!$X$1:$X$12,0),IFERROR(MATCH(Methode_Keuze,SubsidieTabel!$X$1:$AA$1,0),2))&lt;&gt;1=TRUE,"ja",""),"")</f>
        <v/>
      </c>
    </row>
    <row r="456" spans="1:27" ht="14.5" x14ac:dyDescent="0.35">
      <c r="A456" s="325"/>
      <c r="B456" s="326" t="str">
        <f>IF(A456&lt;&gt;"",_xlfn.MAXIFS($B$1:B455,$A$1:A455,A456)+1,"")</f>
        <v/>
      </c>
      <c r="C456" s="304"/>
      <c r="D456" s="304"/>
      <c r="E456" s="304"/>
      <c r="F456" s="304"/>
      <c r="G456" s="335"/>
      <c r="H456" s="333"/>
      <c r="I456" s="334"/>
      <c r="J456" s="334"/>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8"/>
      <c r="R456" s="368"/>
      <c r="S456" s="330"/>
      <c r="T456" s="330"/>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Methode_Keuze=""),"",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Methode_Keuze=""),"",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1"/>
      <c r="Z456" s="324"/>
      <c r="AA456" s="32" t="str" cm="1">
        <f t="array" ref="AA456">IFERROR(IF(INDEX(SubsidieTabel!$X$1:$AA$12,MATCH($F456,SubsidieTabel!$X$1:$X$12,0),IFERROR(MATCH(Methode_Keuze,SubsidieTabel!$X$1:$AA$1,0),2))&lt;&gt;1=TRUE,"ja",""),"")</f>
        <v/>
      </c>
    </row>
    <row r="457" spans="1:27" ht="14.5" x14ac:dyDescent="0.35">
      <c r="A457" s="325"/>
      <c r="B457" s="326" t="str">
        <f>IF(A457&lt;&gt;"",_xlfn.MAXIFS($B$1:B456,$A$1:A456,A457)+1,"")</f>
        <v/>
      </c>
      <c r="C457" s="304"/>
      <c r="D457" s="304"/>
      <c r="E457" s="304"/>
      <c r="F457" s="304"/>
      <c r="G457" s="335"/>
      <c r="H457" s="333"/>
      <c r="I457" s="334"/>
      <c r="J457" s="334"/>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8"/>
      <c r="R457" s="368"/>
      <c r="S457" s="330"/>
      <c r="T457" s="330"/>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Methode_Keuze=""),"",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Methode_Keuze=""),"",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1"/>
      <c r="Z457" s="324"/>
      <c r="AA457" s="32" t="str" cm="1">
        <f t="array" ref="AA457">IFERROR(IF(INDEX(SubsidieTabel!$X$1:$AA$12,MATCH($F457,SubsidieTabel!$X$1:$X$12,0),IFERROR(MATCH(Methode_Keuze,SubsidieTabel!$X$1:$AA$1,0),2))&lt;&gt;1=TRUE,"ja",""),"")</f>
        <v/>
      </c>
    </row>
    <row r="458" spans="1:27" ht="14.5" x14ac:dyDescent="0.35">
      <c r="A458" s="325"/>
      <c r="B458" s="326" t="str">
        <f>IF(A458&lt;&gt;"",_xlfn.MAXIFS($B$1:B457,$A$1:A457,A458)+1,"")</f>
        <v/>
      </c>
      <c r="C458" s="304"/>
      <c r="D458" s="304"/>
      <c r="E458" s="304"/>
      <c r="F458" s="304"/>
      <c r="G458" s="335"/>
      <c r="H458" s="333"/>
      <c r="I458" s="334"/>
      <c r="J458" s="334"/>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8"/>
      <c r="R458" s="368"/>
      <c r="S458" s="330"/>
      <c r="T458" s="330"/>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Methode_Keuze=""),"",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Methode_Keuze=""),"",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1"/>
      <c r="Z458" s="324"/>
      <c r="AA458" s="32" t="str" cm="1">
        <f t="array" ref="AA458">IFERROR(IF(INDEX(SubsidieTabel!$X$1:$AA$12,MATCH($F458,SubsidieTabel!$X$1:$X$12,0),IFERROR(MATCH(Methode_Keuze,SubsidieTabel!$X$1:$AA$1,0),2))&lt;&gt;1=TRUE,"ja",""),"")</f>
        <v/>
      </c>
    </row>
    <row r="459" spans="1:27" ht="14.5" x14ac:dyDescent="0.35">
      <c r="A459" s="325"/>
      <c r="B459" s="326" t="str">
        <f>IF(A459&lt;&gt;"",_xlfn.MAXIFS($B$1:B458,$A$1:A458,A459)+1,"")</f>
        <v/>
      </c>
      <c r="C459" s="304"/>
      <c r="D459" s="304"/>
      <c r="E459" s="304"/>
      <c r="F459" s="304"/>
      <c r="G459" s="335"/>
      <c r="H459" s="333"/>
      <c r="I459" s="334"/>
      <c r="J459" s="334"/>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8"/>
      <c r="R459" s="368"/>
      <c r="S459" s="330"/>
      <c r="T459" s="330"/>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Methode_Keuze=""),"",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Methode_Keuze=""),"",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1"/>
      <c r="Z459" s="324"/>
      <c r="AA459" s="32" t="str" cm="1">
        <f t="array" ref="AA459">IFERROR(IF(INDEX(SubsidieTabel!$X$1:$AA$12,MATCH($F459,SubsidieTabel!$X$1:$X$12,0),IFERROR(MATCH(Methode_Keuze,SubsidieTabel!$X$1:$AA$1,0),2))&lt;&gt;1=TRUE,"ja",""),"")</f>
        <v/>
      </c>
    </row>
    <row r="460" spans="1:27" ht="14.5" x14ac:dyDescent="0.35">
      <c r="A460" s="325"/>
      <c r="B460" s="326" t="str">
        <f>IF(A460&lt;&gt;"",_xlfn.MAXIFS($B$1:B459,$A$1:A459,A460)+1,"")</f>
        <v/>
      </c>
      <c r="C460" s="304"/>
      <c r="D460" s="304"/>
      <c r="E460" s="304"/>
      <c r="F460" s="304"/>
      <c r="G460" s="335"/>
      <c r="H460" s="333"/>
      <c r="I460" s="334"/>
      <c r="J460" s="334"/>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8"/>
      <c r="R460" s="368"/>
      <c r="S460" s="330"/>
      <c r="T460" s="330"/>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Methode_Keuze=""),"",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Methode_Keuze=""),"",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1"/>
      <c r="Z460" s="324"/>
      <c r="AA460" s="32" t="str" cm="1">
        <f t="array" ref="AA460">IFERROR(IF(INDEX(SubsidieTabel!$X$1:$AA$12,MATCH($F460,SubsidieTabel!$X$1:$X$12,0),IFERROR(MATCH(Methode_Keuze,SubsidieTabel!$X$1:$AA$1,0),2))&lt;&gt;1=TRUE,"ja",""),"")</f>
        <v/>
      </c>
    </row>
    <row r="461" spans="1:27" ht="14.5" x14ac:dyDescent="0.35">
      <c r="A461" s="325"/>
      <c r="B461" s="326" t="str">
        <f>IF(A461&lt;&gt;"",_xlfn.MAXIFS($B$1:B460,$A$1:A460,A461)+1,"")</f>
        <v/>
      </c>
      <c r="C461" s="304"/>
      <c r="D461" s="304"/>
      <c r="E461" s="304"/>
      <c r="F461" s="304"/>
      <c r="G461" s="335"/>
      <c r="H461" s="333"/>
      <c r="I461" s="334"/>
      <c r="J461" s="334"/>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8"/>
      <c r="R461" s="368"/>
      <c r="S461" s="330"/>
      <c r="T461" s="330"/>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Methode_Keuze=""),"",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Methode_Keuze=""),"",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1"/>
      <c r="Z461" s="324"/>
      <c r="AA461" s="32" t="str" cm="1">
        <f t="array" ref="AA461">IFERROR(IF(INDEX(SubsidieTabel!$X$1:$AA$12,MATCH($F461,SubsidieTabel!$X$1:$X$12,0),IFERROR(MATCH(Methode_Keuze,SubsidieTabel!$X$1:$AA$1,0),2))&lt;&gt;1=TRUE,"ja",""),"")</f>
        <v/>
      </c>
    </row>
    <row r="462" spans="1:27" ht="14.5" x14ac:dyDescent="0.35">
      <c r="A462" s="325"/>
      <c r="B462" s="326" t="str">
        <f>IF(A462&lt;&gt;"",_xlfn.MAXIFS($B$1:B461,$A$1:A461,A462)+1,"")</f>
        <v/>
      </c>
      <c r="C462" s="304"/>
      <c r="D462" s="304"/>
      <c r="E462" s="304"/>
      <c r="F462" s="304"/>
      <c r="G462" s="335"/>
      <c r="H462" s="333"/>
      <c r="I462" s="334"/>
      <c r="J462" s="334"/>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8"/>
      <c r="R462" s="368"/>
      <c r="S462" s="330"/>
      <c r="T462" s="330"/>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Methode_Keuze=""),"",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Methode_Keuze=""),"",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1"/>
      <c r="Z462" s="324"/>
      <c r="AA462" s="32" t="str" cm="1">
        <f t="array" ref="AA462">IFERROR(IF(INDEX(SubsidieTabel!$X$1:$AA$12,MATCH($F462,SubsidieTabel!$X$1:$X$12,0),IFERROR(MATCH(Methode_Keuze,SubsidieTabel!$X$1:$AA$1,0),2))&lt;&gt;1=TRUE,"ja",""),"")</f>
        <v/>
      </c>
    </row>
    <row r="463" spans="1:27" ht="14.5" x14ac:dyDescent="0.35">
      <c r="A463" s="325"/>
      <c r="B463" s="326" t="str">
        <f>IF(A463&lt;&gt;"",_xlfn.MAXIFS($B$1:B462,$A$1:A462,A463)+1,"")</f>
        <v/>
      </c>
      <c r="C463" s="304"/>
      <c r="D463" s="304"/>
      <c r="E463" s="304"/>
      <c r="F463" s="304"/>
      <c r="G463" s="335"/>
      <c r="H463" s="333"/>
      <c r="I463" s="334"/>
      <c r="J463" s="334"/>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8"/>
      <c r="R463" s="368"/>
      <c r="S463" s="330"/>
      <c r="T463" s="330"/>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Methode_Keuze=""),"",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Methode_Keuze=""),"",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1"/>
      <c r="Z463" s="324"/>
      <c r="AA463" s="32" t="str" cm="1">
        <f t="array" ref="AA463">IFERROR(IF(INDEX(SubsidieTabel!$X$1:$AA$12,MATCH($F463,SubsidieTabel!$X$1:$X$12,0),IFERROR(MATCH(Methode_Keuze,SubsidieTabel!$X$1:$AA$1,0),2))&lt;&gt;1=TRUE,"ja",""),"")</f>
        <v/>
      </c>
    </row>
    <row r="464" spans="1:27" ht="14.5" x14ac:dyDescent="0.35">
      <c r="A464" s="325"/>
      <c r="B464" s="326" t="str">
        <f>IF(A464&lt;&gt;"",_xlfn.MAXIFS($B$1:B463,$A$1:A463,A464)+1,"")</f>
        <v/>
      </c>
      <c r="C464" s="304"/>
      <c r="D464" s="304"/>
      <c r="E464" s="304"/>
      <c r="F464" s="304"/>
      <c r="G464" s="335"/>
      <c r="H464" s="333"/>
      <c r="I464" s="334"/>
      <c r="J464" s="334"/>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8"/>
      <c r="R464" s="368"/>
      <c r="S464" s="330"/>
      <c r="T464" s="330"/>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Methode_Keuze=""),"",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Methode_Keuze=""),"",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1"/>
      <c r="Z464" s="324"/>
      <c r="AA464" s="32" t="str" cm="1">
        <f t="array" ref="AA464">IFERROR(IF(INDEX(SubsidieTabel!$X$1:$AA$12,MATCH($F464,SubsidieTabel!$X$1:$X$12,0),IFERROR(MATCH(Methode_Keuze,SubsidieTabel!$X$1:$AA$1,0),2))&lt;&gt;1=TRUE,"ja",""),"")</f>
        <v/>
      </c>
    </row>
    <row r="465" spans="1:27" ht="14.5" x14ac:dyDescent="0.35">
      <c r="A465" s="325"/>
      <c r="B465" s="326" t="str">
        <f>IF(A465&lt;&gt;"",_xlfn.MAXIFS($B$1:B464,$A$1:A464,A465)+1,"")</f>
        <v/>
      </c>
      <c r="C465" s="304"/>
      <c r="D465" s="304"/>
      <c r="E465" s="304"/>
      <c r="F465" s="304"/>
      <c r="G465" s="335"/>
      <c r="H465" s="333"/>
      <c r="I465" s="334"/>
      <c r="J465" s="334"/>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8"/>
      <c r="R465" s="368"/>
      <c r="S465" s="330"/>
      <c r="T465" s="330"/>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Methode_Keuze=""),"",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Methode_Keuze=""),"",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1"/>
      <c r="Z465" s="324"/>
      <c r="AA465" s="32" t="str" cm="1">
        <f t="array" ref="AA465">IFERROR(IF(INDEX(SubsidieTabel!$X$1:$AA$12,MATCH($F465,SubsidieTabel!$X$1:$X$12,0),IFERROR(MATCH(Methode_Keuze,SubsidieTabel!$X$1:$AA$1,0),2))&lt;&gt;1=TRUE,"ja",""),"")</f>
        <v/>
      </c>
    </row>
    <row r="466" spans="1:27" ht="14.5" x14ac:dyDescent="0.35">
      <c r="A466" s="325"/>
      <c r="B466" s="326" t="str">
        <f>IF(A466&lt;&gt;"",_xlfn.MAXIFS($B$1:B465,$A$1:A465,A466)+1,"")</f>
        <v/>
      </c>
      <c r="C466" s="304"/>
      <c r="D466" s="304"/>
      <c r="E466" s="304"/>
      <c r="F466" s="304"/>
      <c r="G466" s="335"/>
      <c r="H466" s="333"/>
      <c r="I466" s="334"/>
      <c r="J466" s="334"/>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8"/>
      <c r="R466" s="368"/>
      <c r="S466" s="330"/>
      <c r="T466" s="330"/>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Methode_Keuze=""),"",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Methode_Keuze=""),"",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1"/>
      <c r="Z466" s="324"/>
      <c r="AA466" s="32" t="str" cm="1">
        <f t="array" ref="AA466">IFERROR(IF(INDEX(SubsidieTabel!$X$1:$AA$12,MATCH($F466,SubsidieTabel!$X$1:$X$12,0),IFERROR(MATCH(Methode_Keuze,SubsidieTabel!$X$1:$AA$1,0),2))&lt;&gt;1=TRUE,"ja",""),"")</f>
        <v/>
      </c>
    </row>
    <row r="467" spans="1:27" ht="14.5" x14ac:dyDescent="0.35">
      <c r="A467" s="325"/>
      <c r="B467" s="326" t="str">
        <f>IF(A467&lt;&gt;"",_xlfn.MAXIFS($B$1:B466,$A$1:A466,A467)+1,"")</f>
        <v/>
      </c>
      <c r="C467" s="304"/>
      <c r="D467" s="304"/>
      <c r="E467" s="304"/>
      <c r="F467" s="304"/>
      <c r="G467" s="335"/>
      <c r="H467" s="333"/>
      <c r="I467" s="334"/>
      <c r="J467" s="334"/>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8"/>
      <c r="R467" s="368"/>
      <c r="S467" s="330"/>
      <c r="T467" s="330"/>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Methode_Keuze=""),"",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Methode_Keuze=""),"",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1"/>
      <c r="Z467" s="324"/>
      <c r="AA467" s="32" t="str" cm="1">
        <f t="array" ref="AA467">IFERROR(IF(INDEX(SubsidieTabel!$X$1:$AA$12,MATCH($F467,SubsidieTabel!$X$1:$X$12,0),IFERROR(MATCH(Methode_Keuze,SubsidieTabel!$X$1:$AA$1,0),2))&lt;&gt;1=TRUE,"ja",""),"")</f>
        <v/>
      </c>
    </row>
    <row r="468" spans="1:27" ht="14.5" x14ac:dyDescent="0.35">
      <c r="A468" s="325"/>
      <c r="B468" s="326" t="str">
        <f>IF(A468&lt;&gt;"",_xlfn.MAXIFS($B$1:B467,$A$1:A467,A468)+1,"")</f>
        <v/>
      </c>
      <c r="C468" s="304"/>
      <c r="D468" s="304"/>
      <c r="E468" s="304"/>
      <c r="F468" s="304"/>
      <c r="G468" s="335"/>
      <c r="H468" s="333"/>
      <c r="I468" s="334"/>
      <c r="J468" s="334"/>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8"/>
      <c r="R468" s="368"/>
      <c r="S468" s="330"/>
      <c r="T468" s="330"/>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Methode_Keuze=""),"",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Methode_Keuze=""),"",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1"/>
      <c r="Z468" s="324"/>
      <c r="AA468" s="32" t="str" cm="1">
        <f t="array" ref="AA468">IFERROR(IF(INDEX(SubsidieTabel!$X$1:$AA$12,MATCH($F468,SubsidieTabel!$X$1:$X$12,0),IFERROR(MATCH(Methode_Keuze,SubsidieTabel!$X$1:$AA$1,0),2))&lt;&gt;1=TRUE,"ja",""),"")</f>
        <v/>
      </c>
    </row>
    <row r="469" spans="1:27" ht="14.5" x14ac:dyDescent="0.35">
      <c r="A469" s="325"/>
      <c r="B469" s="326" t="str">
        <f>IF(A469&lt;&gt;"",_xlfn.MAXIFS($B$1:B468,$A$1:A468,A469)+1,"")</f>
        <v/>
      </c>
      <c r="C469" s="304"/>
      <c r="D469" s="304"/>
      <c r="E469" s="304"/>
      <c r="F469" s="304"/>
      <c r="G469" s="335"/>
      <c r="H469" s="333"/>
      <c r="I469" s="334"/>
      <c r="J469" s="334"/>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8"/>
      <c r="R469" s="368"/>
      <c r="S469" s="330"/>
      <c r="T469" s="330"/>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Methode_Keuze=""),"",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Methode_Keuze=""),"",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1"/>
      <c r="Z469" s="324"/>
      <c r="AA469" s="32" t="str" cm="1">
        <f t="array" ref="AA469">IFERROR(IF(INDEX(SubsidieTabel!$X$1:$AA$12,MATCH($F469,SubsidieTabel!$X$1:$X$12,0),IFERROR(MATCH(Methode_Keuze,SubsidieTabel!$X$1:$AA$1,0),2))&lt;&gt;1=TRUE,"ja",""),"")</f>
        <v/>
      </c>
    </row>
    <row r="470" spans="1:27" ht="14.5" x14ac:dyDescent="0.35">
      <c r="A470" s="325"/>
      <c r="B470" s="326" t="str">
        <f>IF(A470&lt;&gt;"",_xlfn.MAXIFS($B$1:B469,$A$1:A469,A470)+1,"")</f>
        <v/>
      </c>
      <c r="C470" s="304"/>
      <c r="D470" s="304"/>
      <c r="E470" s="304"/>
      <c r="F470" s="304"/>
      <c r="G470" s="335"/>
      <c r="H470" s="333"/>
      <c r="I470" s="334"/>
      <c r="J470" s="334"/>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8"/>
      <c r="R470" s="368"/>
      <c r="S470" s="330"/>
      <c r="T470" s="330"/>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Methode_Keuze=""),"",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Methode_Keuze=""),"",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1"/>
      <c r="Z470" s="324"/>
      <c r="AA470" s="32" t="str" cm="1">
        <f t="array" ref="AA470">IFERROR(IF(INDEX(SubsidieTabel!$X$1:$AA$12,MATCH($F470,SubsidieTabel!$X$1:$X$12,0),IFERROR(MATCH(Methode_Keuze,SubsidieTabel!$X$1:$AA$1,0),2))&lt;&gt;1=TRUE,"ja",""),"")</f>
        <v/>
      </c>
    </row>
    <row r="471" spans="1:27" ht="14.5" x14ac:dyDescent="0.35">
      <c r="A471" s="325"/>
      <c r="B471" s="326" t="str">
        <f>IF(A471&lt;&gt;"",_xlfn.MAXIFS($B$1:B470,$A$1:A470,A471)+1,"")</f>
        <v/>
      </c>
      <c r="C471" s="304"/>
      <c r="D471" s="304"/>
      <c r="E471" s="304"/>
      <c r="F471" s="304"/>
      <c r="G471" s="335"/>
      <c r="H471" s="333"/>
      <c r="I471" s="334"/>
      <c r="J471" s="334"/>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8"/>
      <c r="R471" s="368"/>
      <c r="S471" s="330"/>
      <c r="T471" s="330"/>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Methode_Keuze=""),"",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Methode_Keuze=""),"",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1"/>
      <c r="Z471" s="324"/>
      <c r="AA471" s="32" t="str" cm="1">
        <f t="array" ref="AA471">IFERROR(IF(INDEX(SubsidieTabel!$X$1:$AA$12,MATCH($F471,SubsidieTabel!$X$1:$X$12,0),IFERROR(MATCH(Methode_Keuze,SubsidieTabel!$X$1:$AA$1,0),2))&lt;&gt;1=TRUE,"ja",""),"")</f>
        <v/>
      </c>
    </row>
    <row r="472" spans="1:27" ht="14.5" x14ac:dyDescent="0.35">
      <c r="A472" s="325"/>
      <c r="B472" s="326" t="str">
        <f>IF(A472&lt;&gt;"",_xlfn.MAXIFS($B$1:B471,$A$1:A471,A472)+1,"")</f>
        <v/>
      </c>
      <c r="C472" s="304"/>
      <c r="D472" s="304"/>
      <c r="E472" s="304"/>
      <c r="F472" s="304"/>
      <c r="G472" s="335"/>
      <c r="H472" s="333"/>
      <c r="I472" s="334"/>
      <c r="J472" s="334"/>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8"/>
      <c r="R472" s="368"/>
      <c r="S472" s="330"/>
      <c r="T472" s="330"/>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Methode_Keuze=""),"",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Methode_Keuze=""),"",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1"/>
      <c r="Z472" s="324"/>
      <c r="AA472" s="32" t="str" cm="1">
        <f t="array" ref="AA472">IFERROR(IF(INDEX(SubsidieTabel!$X$1:$AA$12,MATCH($F472,SubsidieTabel!$X$1:$X$12,0),IFERROR(MATCH(Methode_Keuze,SubsidieTabel!$X$1:$AA$1,0),2))&lt;&gt;1=TRUE,"ja",""),"")</f>
        <v/>
      </c>
    </row>
    <row r="473" spans="1:27" ht="14.5" x14ac:dyDescent="0.35">
      <c r="A473" s="325"/>
      <c r="B473" s="326" t="str">
        <f>IF(A473&lt;&gt;"",_xlfn.MAXIFS($B$1:B472,$A$1:A472,A473)+1,"")</f>
        <v/>
      </c>
      <c r="C473" s="304"/>
      <c r="D473" s="304"/>
      <c r="E473" s="304"/>
      <c r="F473" s="304"/>
      <c r="G473" s="335"/>
      <c r="H473" s="333"/>
      <c r="I473" s="334"/>
      <c r="J473" s="334"/>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8"/>
      <c r="R473" s="368"/>
      <c r="S473" s="330"/>
      <c r="T473" s="330"/>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Methode_Keuze=""),"",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Methode_Keuze=""),"",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1"/>
      <c r="Z473" s="324"/>
      <c r="AA473" s="32" t="str" cm="1">
        <f t="array" ref="AA473">IFERROR(IF(INDEX(SubsidieTabel!$X$1:$AA$12,MATCH($F473,SubsidieTabel!$X$1:$X$12,0),IFERROR(MATCH(Methode_Keuze,SubsidieTabel!$X$1:$AA$1,0),2))&lt;&gt;1=TRUE,"ja",""),"")</f>
        <v/>
      </c>
    </row>
    <row r="474" spans="1:27" ht="14.5" x14ac:dyDescent="0.35">
      <c r="A474" s="325"/>
      <c r="B474" s="326" t="str">
        <f>IF(A474&lt;&gt;"",_xlfn.MAXIFS($B$1:B473,$A$1:A473,A474)+1,"")</f>
        <v/>
      </c>
      <c r="C474" s="304"/>
      <c r="D474" s="304"/>
      <c r="E474" s="304"/>
      <c r="F474" s="304"/>
      <c r="G474" s="335"/>
      <c r="H474" s="333"/>
      <c r="I474" s="334"/>
      <c r="J474" s="334"/>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8"/>
      <c r="R474" s="368"/>
      <c r="S474" s="330"/>
      <c r="T474" s="330"/>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Methode_Keuze=""),"",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Methode_Keuze=""),"",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1"/>
      <c r="Z474" s="324"/>
      <c r="AA474" s="32" t="str" cm="1">
        <f t="array" ref="AA474">IFERROR(IF(INDEX(SubsidieTabel!$X$1:$AA$12,MATCH($F474,SubsidieTabel!$X$1:$X$12,0),IFERROR(MATCH(Methode_Keuze,SubsidieTabel!$X$1:$AA$1,0),2))&lt;&gt;1=TRUE,"ja",""),"")</f>
        <v/>
      </c>
    </row>
    <row r="475" spans="1:27" ht="14.5" x14ac:dyDescent="0.35">
      <c r="A475" s="325"/>
      <c r="B475" s="326" t="str">
        <f>IF(A475&lt;&gt;"",_xlfn.MAXIFS($B$1:B474,$A$1:A474,A475)+1,"")</f>
        <v/>
      </c>
      <c r="C475" s="304"/>
      <c r="D475" s="304"/>
      <c r="E475" s="304"/>
      <c r="F475" s="304"/>
      <c r="G475" s="335"/>
      <c r="H475" s="333"/>
      <c r="I475" s="334"/>
      <c r="J475" s="334"/>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8"/>
      <c r="R475" s="368"/>
      <c r="S475" s="330"/>
      <c r="T475" s="330"/>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Methode_Keuze=""),"",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Methode_Keuze=""),"",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1"/>
      <c r="Z475" s="324"/>
      <c r="AA475" s="32" t="str" cm="1">
        <f t="array" ref="AA475">IFERROR(IF(INDEX(SubsidieTabel!$X$1:$AA$12,MATCH($F475,SubsidieTabel!$X$1:$X$12,0),IFERROR(MATCH(Methode_Keuze,SubsidieTabel!$X$1:$AA$1,0),2))&lt;&gt;1=TRUE,"ja",""),"")</f>
        <v/>
      </c>
    </row>
    <row r="476" spans="1:27" ht="14.5" x14ac:dyDescent="0.35">
      <c r="A476" s="325"/>
      <c r="B476" s="326" t="str">
        <f>IF(A476&lt;&gt;"",_xlfn.MAXIFS($B$1:B475,$A$1:A475,A476)+1,"")</f>
        <v/>
      </c>
      <c r="C476" s="304"/>
      <c r="D476" s="304"/>
      <c r="E476" s="304"/>
      <c r="F476" s="304"/>
      <c r="G476" s="335"/>
      <c r="H476" s="333"/>
      <c r="I476" s="334"/>
      <c r="J476" s="334"/>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8"/>
      <c r="R476" s="368"/>
      <c r="S476" s="330"/>
      <c r="T476" s="330"/>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Methode_Keuze=""),"",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Methode_Keuze=""),"",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1"/>
      <c r="Z476" s="324"/>
      <c r="AA476" s="32" t="str" cm="1">
        <f t="array" ref="AA476">IFERROR(IF(INDEX(SubsidieTabel!$X$1:$AA$12,MATCH($F476,SubsidieTabel!$X$1:$X$12,0),IFERROR(MATCH(Methode_Keuze,SubsidieTabel!$X$1:$AA$1,0),2))&lt;&gt;1=TRUE,"ja",""),"")</f>
        <v/>
      </c>
    </row>
    <row r="477" spans="1:27" ht="14.5" x14ac:dyDescent="0.35">
      <c r="A477" s="325"/>
      <c r="B477" s="326" t="str">
        <f>IF(A477&lt;&gt;"",_xlfn.MAXIFS($B$1:B476,$A$1:A476,A477)+1,"")</f>
        <v/>
      </c>
      <c r="C477" s="304"/>
      <c r="D477" s="304"/>
      <c r="E477" s="304"/>
      <c r="F477" s="304"/>
      <c r="G477" s="335"/>
      <c r="H477" s="333"/>
      <c r="I477" s="334"/>
      <c r="J477" s="334"/>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8"/>
      <c r="R477" s="368"/>
      <c r="S477" s="330"/>
      <c r="T477" s="330"/>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Methode_Keuze=""),"",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Methode_Keuze=""),"",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1"/>
      <c r="Z477" s="324"/>
      <c r="AA477" s="32" t="str" cm="1">
        <f t="array" ref="AA477">IFERROR(IF(INDEX(SubsidieTabel!$X$1:$AA$12,MATCH($F477,SubsidieTabel!$X$1:$X$12,0),IFERROR(MATCH(Methode_Keuze,SubsidieTabel!$X$1:$AA$1,0),2))&lt;&gt;1=TRUE,"ja",""),"")</f>
        <v/>
      </c>
    </row>
    <row r="478" spans="1:27" ht="14.5" x14ac:dyDescent="0.35">
      <c r="A478" s="325"/>
      <c r="B478" s="326" t="str">
        <f>IF(A478&lt;&gt;"",_xlfn.MAXIFS($B$1:B477,$A$1:A477,A478)+1,"")</f>
        <v/>
      </c>
      <c r="C478" s="304"/>
      <c r="D478" s="304"/>
      <c r="E478" s="304"/>
      <c r="F478" s="304"/>
      <c r="G478" s="335"/>
      <c r="H478" s="333"/>
      <c r="I478" s="334"/>
      <c r="J478" s="334"/>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8"/>
      <c r="R478" s="368"/>
      <c r="S478" s="330"/>
      <c r="T478" s="330"/>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Methode_Keuze=""),"",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Methode_Keuze=""),"",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1"/>
      <c r="Z478" s="324"/>
      <c r="AA478" s="32" t="str" cm="1">
        <f t="array" ref="AA478">IFERROR(IF(INDEX(SubsidieTabel!$X$1:$AA$12,MATCH($F478,SubsidieTabel!$X$1:$X$12,0),IFERROR(MATCH(Methode_Keuze,SubsidieTabel!$X$1:$AA$1,0),2))&lt;&gt;1=TRUE,"ja",""),"")</f>
        <v/>
      </c>
    </row>
    <row r="479" spans="1:27" ht="14.5" x14ac:dyDescent="0.35">
      <c r="A479" s="325"/>
      <c r="B479" s="326" t="str">
        <f>IF(A479&lt;&gt;"",_xlfn.MAXIFS($B$1:B478,$A$1:A478,A479)+1,"")</f>
        <v/>
      </c>
      <c r="C479" s="304"/>
      <c r="D479" s="304"/>
      <c r="E479" s="304"/>
      <c r="F479" s="304"/>
      <c r="G479" s="335"/>
      <c r="H479" s="333"/>
      <c r="I479" s="334"/>
      <c r="J479" s="334"/>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8"/>
      <c r="R479" s="368"/>
      <c r="S479" s="330"/>
      <c r="T479" s="330"/>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Methode_Keuze=""),"",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Methode_Keuze=""),"",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1"/>
      <c r="Z479" s="324"/>
      <c r="AA479" s="32" t="str" cm="1">
        <f t="array" ref="AA479">IFERROR(IF(INDEX(SubsidieTabel!$X$1:$AA$12,MATCH($F479,SubsidieTabel!$X$1:$X$12,0),IFERROR(MATCH(Methode_Keuze,SubsidieTabel!$X$1:$AA$1,0),2))&lt;&gt;1=TRUE,"ja",""),"")</f>
        <v/>
      </c>
    </row>
    <row r="480" spans="1:27" ht="14.5" x14ac:dyDescent="0.35">
      <c r="A480" s="325"/>
      <c r="B480" s="326" t="str">
        <f>IF(A480&lt;&gt;"",_xlfn.MAXIFS($B$1:B479,$A$1:A479,A480)+1,"")</f>
        <v/>
      </c>
      <c r="C480" s="304"/>
      <c r="D480" s="304"/>
      <c r="E480" s="304"/>
      <c r="F480" s="304"/>
      <c r="G480" s="335"/>
      <c r="H480" s="333"/>
      <c r="I480" s="334"/>
      <c r="J480" s="334"/>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8"/>
      <c r="R480" s="368"/>
      <c r="S480" s="330"/>
      <c r="T480" s="330"/>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Methode_Keuze=""),"",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Methode_Keuze=""),"",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1"/>
      <c r="Z480" s="324"/>
      <c r="AA480" s="32" t="str" cm="1">
        <f t="array" ref="AA480">IFERROR(IF(INDEX(SubsidieTabel!$X$1:$AA$12,MATCH($F480,SubsidieTabel!$X$1:$X$12,0),IFERROR(MATCH(Methode_Keuze,SubsidieTabel!$X$1:$AA$1,0),2))&lt;&gt;1=TRUE,"ja",""),"")</f>
        <v/>
      </c>
    </row>
    <row r="481" spans="1:27" ht="14.5" x14ac:dyDescent="0.35">
      <c r="A481" s="325"/>
      <c r="B481" s="326" t="str">
        <f>IF(A481&lt;&gt;"",_xlfn.MAXIFS($B$1:B480,$A$1:A480,A481)+1,"")</f>
        <v/>
      </c>
      <c r="C481" s="304"/>
      <c r="D481" s="304"/>
      <c r="E481" s="304"/>
      <c r="F481" s="304"/>
      <c r="G481" s="335"/>
      <c r="H481" s="333"/>
      <c r="I481" s="334"/>
      <c r="J481" s="334"/>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8"/>
      <c r="R481" s="368"/>
      <c r="S481" s="330"/>
      <c r="T481" s="330"/>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Methode_Keuze=""),"",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Methode_Keuze=""),"",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1"/>
      <c r="Z481" s="324"/>
      <c r="AA481" s="32" t="str" cm="1">
        <f t="array" ref="AA481">IFERROR(IF(INDEX(SubsidieTabel!$X$1:$AA$12,MATCH($F481,SubsidieTabel!$X$1:$X$12,0),IFERROR(MATCH(Methode_Keuze,SubsidieTabel!$X$1:$AA$1,0),2))&lt;&gt;1=TRUE,"ja",""),"")</f>
        <v/>
      </c>
    </row>
    <row r="482" spans="1:27" ht="14.5" x14ac:dyDescent="0.35">
      <c r="A482" s="325"/>
      <c r="B482" s="326" t="str">
        <f>IF(A482&lt;&gt;"",_xlfn.MAXIFS($B$1:B481,$A$1:A481,A482)+1,"")</f>
        <v/>
      </c>
      <c r="C482" s="304"/>
      <c r="D482" s="304"/>
      <c r="E482" s="304"/>
      <c r="F482" s="304"/>
      <c r="G482" s="335"/>
      <c r="H482" s="333"/>
      <c r="I482" s="334"/>
      <c r="J482" s="334"/>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8"/>
      <c r="R482" s="368"/>
      <c r="S482" s="330"/>
      <c r="T482" s="330"/>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Methode_Keuze=""),"",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Methode_Keuze=""),"",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1"/>
      <c r="Z482" s="324"/>
      <c r="AA482" s="32" t="str" cm="1">
        <f t="array" ref="AA482">IFERROR(IF(INDEX(SubsidieTabel!$X$1:$AA$12,MATCH($F482,SubsidieTabel!$X$1:$X$12,0),IFERROR(MATCH(Methode_Keuze,SubsidieTabel!$X$1:$AA$1,0),2))&lt;&gt;1=TRUE,"ja",""),"")</f>
        <v/>
      </c>
    </row>
    <row r="483" spans="1:27" ht="14.5" x14ac:dyDescent="0.35">
      <c r="A483" s="325"/>
      <c r="B483" s="326" t="str">
        <f>IF(A483&lt;&gt;"",_xlfn.MAXIFS($B$1:B482,$A$1:A482,A483)+1,"")</f>
        <v/>
      </c>
      <c r="C483" s="304"/>
      <c r="D483" s="304"/>
      <c r="E483" s="304"/>
      <c r="F483" s="304"/>
      <c r="G483" s="335"/>
      <c r="H483" s="333"/>
      <c r="I483" s="334"/>
      <c r="J483" s="334"/>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8"/>
      <c r="R483" s="368"/>
      <c r="S483" s="330"/>
      <c r="T483" s="330"/>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Methode_Keuze=""),"",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Methode_Keuze=""),"",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1"/>
      <c r="Z483" s="324"/>
      <c r="AA483" s="32" t="str" cm="1">
        <f t="array" ref="AA483">IFERROR(IF(INDEX(SubsidieTabel!$X$1:$AA$12,MATCH($F483,SubsidieTabel!$X$1:$X$12,0),IFERROR(MATCH(Methode_Keuze,SubsidieTabel!$X$1:$AA$1,0),2))&lt;&gt;1=TRUE,"ja",""),"")</f>
        <v/>
      </c>
    </row>
    <row r="484" spans="1:27" ht="14.5" x14ac:dyDescent="0.35">
      <c r="A484" s="325"/>
      <c r="B484" s="326" t="str">
        <f>IF(A484&lt;&gt;"",_xlfn.MAXIFS($B$1:B483,$A$1:A483,A484)+1,"")</f>
        <v/>
      </c>
      <c r="C484" s="304"/>
      <c r="D484" s="304"/>
      <c r="E484" s="304"/>
      <c r="F484" s="304"/>
      <c r="G484" s="335"/>
      <c r="H484" s="333"/>
      <c r="I484" s="334"/>
      <c r="J484" s="334"/>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8"/>
      <c r="R484" s="368"/>
      <c r="S484" s="330"/>
      <c r="T484" s="330"/>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Methode_Keuze=""),"",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Methode_Keuze=""),"",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1"/>
      <c r="Z484" s="324"/>
      <c r="AA484" s="32" t="str" cm="1">
        <f t="array" ref="AA484">IFERROR(IF(INDEX(SubsidieTabel!$X$1:$AA$12,MATCH($F484,SubsidieTabel!$X$1:$X$12,0),IFERROR(MATCH(Methode_Keuze,SubsidieTabel!$X$1:$AA$1,0),2))&lt;&gt;1=TRUE,"ja",""),"")</f>
        <v/>
      </c>
    </row>
    <row r="485" spans="1:27" ht="14.5" x14ac:dyDescent="0.35">
      <c r="A485" s="325"/>
      <c r="B485" s="326" t="str">
        <f>IF(A485&lt;&gt;"",_xlfn.MAXIFS($B$1:B484,$A$1:A484,A485)+1,"")</f>
        <v/>
      </c>
      <c r="C485" s="304"/>
      <c r="D485" s="304"/>
      <c r="E485" s="304"/>
      <c r="F485" s="304"/>
      <c r="G485" s="335"/>
      <c r="H485" s="333"/>
      <c r="I485" s="334"/>
      <c r="J485" s="334"/>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8"/>
      <c r="R485" s="368"/>
      <c r="S485" s="330"/>
      <c r="T485" s="330"/>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Methode_Keuze=""),"",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Methode_Keuze=""),"",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1"/>
      <c r="Z485" s="324"/>
      <c r="AA485" s="32" t="str" cm="1">
        <f t="array" ref="AA485">IFERROR(IF(INDEX(SubsidieTabel!$X$1:$AA$12,MATCH($F485,SubsidieTabel!$X$1:$X$12,0),IFERROR(MATCH(Methode_Keuze,SubsidieTabel!$X$1:$AA$1,0),2))&lt;&gt;1=TRUE,"ja",""),"")</f>
        <v/>
      </c>
    </row>
    <row r="486" spans="1:27" ht="14.5" x14ac:dyDescent="0.35">
      <c r="A486" s="325"/>
      <c r="B486" s="326" t="str">
        <f>IF(A486&lt;&gt;"",_xlfn.MAXIFS($B$1:B485,$A$1:A485,A486)+1,"")</f>
        <v/>
      </c>
      <c r="C486" s="304"/>
      <c r="D486" s="304"/>
      <c r="E486" s="304"/>
      <c r="F486" s="304"/>
      <c r="G486" s="335"/>
      <c r="H486" s="333"/>
      <c r="I486" s="334"/>
      <c r="J486" s="334"/>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8"/>
      <c r="R486" s="368"/>
      <c r="S486" s="330"/>
      <c r="T486" s="330"/>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Methode_Keuze=""),"",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Methode_Keuze=""),"",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1"/>
      <c r="Z486" s="324"/>
      <c r="AA486" s="32" t="str" cm="1">
        <f t="array" ref="AA486">IFERROR(IF(INDEX(SubsidieTabel!$X$1:$AA$12,MATCH($F486,SubsidieTabel!$X$1:$X$12,0),IFERROR(MATCH(Methode_Keuze,SubsidieTabel!$X$1:$AA$1,0),2))&lt;&gt;1=TRUE,"ja",""),"")</f>
        <v/>
      </c>
    </row>
    <row r="487" spans="1:27" ht="14.5" x14ac:dyDescent="0.35">
      <c r="A487" s="325"/>
      <c r="B487" s="326" t="str">
        <f>IF(A487&lt;&gt;"",_xlfn.MAXIFS($B$1:B486,$A$1:A486,A487)+1,"")</f>
        <v/>
      </c>
      <c r="C487" s="304"/>
      <c r="D487" s="304"/>
      <c r="E487" s="304"/>
      <c r="F487" s="304"/>
      <c r="G487" s="335"/>
      <c r="H487" s="333"/>
      <c r="I487" s="334"/>
      <c r="J487" s="334"/>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8"/>
      <c r="R487" s="368"/>
      <c r="S487" s="330"/>
      <c r="T487" s="330"/>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Methode_Keuze=""),"",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Methode_Keuze=""),"",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1"/>
      <c r="Z487" s="324"/>
      <c r="AA487" s="32" t="str" cm="1">
        <f t="array" ref="AA487">IFERROR(IF(INDEX(SubsidieTabel!$X$1:$AA$12,MATCH($F487,SubsidieTabel!$X$1:$X$12,0),IFERROR(MATCH(Methode_Keuze,SubsidieTabel!$X$1:$AA$1,0),2))&lt;&gt;1=TRUE,"ja",""),"")</f>
        <v/>
      </c>
    </row>
    <row r="488" spans="1:27" ht="14.5" x14ac:dyDescent="0.35">
      <c r="A488" s="325"/>
      <c r="B488" s="326" t="str">
        <f>IF(A488&lt;&gt;"",_xlfn.MAXIFS($B$1:B487,$A$1:A487,A488)+1,"")</f>
        <v/>
      </c>
      <c r="C488" s="304"/>
      <c r="D488" s="304"/>
      <c r="E488" s="304"/>
      <c r="F488" s="304"/>
      <c r="G488" s="335"/>
      <c r="H488" s="333"/>
      <c r="I488" s="334"/>
      <c r="J488" s="334"/>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8"/>
      <c r="R488" s="368"/>
      <c r="S488" s="330"/>
      <c r="T488" s="330"/>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Methode_Keuze=""),"",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Methode_Keuze=""),"",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1"/>
      <c r="Z488" s="324"/>
      <c r="AA488" s="32" t="str" cm="1">
        <f t="array" ref="AA488">IFERROR(IF(INDEX(SubsidieTabel!$X$1:$AA$12,MATCH($F488,SubsidieTabel!$X$1:$X$12,0),IFERROR(MATCH(Methode_Keuze,SubsidieTabel!$X$1:$AA$1,0),2))&lt;&gt;1=TRUE,"ja",""),"")</f>
        <v/>
      </c>
    </row>
    <row r="489" spans="1:27" ht="14.5" x14ac:dyDescent="0.35">
      <c r="A489" s="325"/>
      <c r="B489" s="326" t="str">
        <f>IF(A489&lt;&gt;"",_xlfn.MAXIFS($B$1:B488,$A$1:A488,A489)+1,"")</f>
        <v/>
      </c>
      <c r="C489" s="304"/>
      <c r="D489" s="304"/>
      <c r="E489" s="304"/>
      <c r="F489" s="304"/>
      <c r="G489" s="335"/>
      <c r="H489" s="333"/>
      <c r="I489" s="334"/>
      <c r="J489" s="334"/>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8"/>
      <c r="R489" s="368"/>
      <c r="S489" s="330"/>
      <c r="T489" s="330"/>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Methode_Keuze=""),"",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Methode_Keuze=""),"",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1"/>
      <c r="Z489" s="324"/>
      <c r="AA489" s="32" t="str" cm="1">
        <f t="array" ref="AA489">IFERROR(IF(INDEX(SubsidieTabel!$X$1:$AA$12,MATCH($F489,SubsidieTabel!$X$1:$X$12,0),IFERROR(MATCH(Methode_Keuze,SubsidieTabel!$X$1:$AA$1,0),2))&lt;&gt;1=TRUE,"ja",""),"")</f>
        <v/>
      </c>
    </row>
    <row r="490" spans="1:27" ht="14.5" x14ac:dyDescent="0.35">
      <c r="A490" s="325"/>
      <c r="B490" s="326" t="str">
        <f>IF(A490&lt;&gt;"",_xlfn.MAXIFS($B$1:B489,$A$1:A489,A490)+1,"")</f>
        <v/>
      </c>
      <c r="C490" s="304"/>
      <c r="D490" s="304"/>
      <c r="E490" s="304"/>
      <c r="F490" s="304"/>
      <c r="G490" s="335"/>
      <c r="H490" s="333"/>
      <c r="I490" s="334"/>
      <c r="J490" s="334"/>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8"/>
      <c r="R490" s="368"/>
      <c r="S490" s="330"/>
      <c r="T490" s="330"/>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Methode_Keuze=""),"",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Methode_Keuze=""),"",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1"/>
      <c r="Z490" s="324"/>
      <c r="AA490" s="32" t="str" cm="1">
        <f t="array" ref="AA490">IFERROR(IF(INDEX(SubsidieTabel!$X$1:$AA$12,MATCH($F490,SubsidieTabel!$X$1:$X$12,0),IFERROR(MATCH(Methode_Keuze,SubsidieTabel!$X$1:$AA$1,0),2))&lt;&gt;1=TRUE,"ja",""),"")</f>
        <v/>
      </c>
    </row>
    <row r="491" spans="1:27" ht="14.5" x14ac:dyDescent="0.35">
      <c r="A491" s="325"/>
      <c r="B491" s="326" t="str">
        <f>IF(A491&lt;&gt;"",_xlfn.MAXIFS($B$1:B490,$A$1:A490,A491)+1,"")</f>
        <v/>
      </c>
      <c r="C491" s="304"/>
      <c r="D491" s="304"/>
      <c r="E491" s="304"/>
      <c r="F491" s="304"/>
      <c r="G491" s="335"/>
      <c r="H491" s="333"/>
      <c r="I491" s="334"/>
      <c r="J491" s="334"/>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8"/>
      <c r="R491" s="368"/>
      <c r="S491" s="330"/>
      <c r="T491" s="330"/>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Methode_Keuze=""),"",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Methode_Keuze=""),"",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1"/>
      <c r="Z491" s="324"/>
      <c r="AA491" s="32" t="str" cm="1">
        <f t="array" ref="AA491">IFERROR(IF(INDEX(SubsidieTabel!$X$1:$AA$12,MATCH($F491,SubsidieTabel!$X$1:$X$12,0),IFERROR(MATCH(Methode_Keuze,SubsidieTabel!$X$1:$AA$1,0),2))&lt;&gt;1=TRUE,"ja",""),"")</f>
        <v/>
      </c>
    </row>
    <row r="492" spans="1:27" ht="14.5" x14ac:dyDescent="0.35">
      <c r="A492" s="325"/>
      <c r="B492" s="326" t="str">
        <f>IF(A492&lt;&gt;"",_xlfn.MAXIFS($B$1:B491,$A$1:A491,A492)+1,"")</f>
        <v/>
      </c>
      <c r="C492" s="304"/>
      <c r="D492" s="304"/>
      <c r="E492" s="304"/>
      <c r="F492" s="304"/>
      <c r="G492" s="335"/>
      <c r="H492" s="333"/>
      <c r="I492" s="334"/>
      <c r="J492" s="334"/>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8"/>
      <c r="R492" s="368"/>
      <c r="S492" s="330"/>
      <c r="T492" s="330"/>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Methode_Keuze=""),"",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Methode_Keuze=""),"",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1"/>
      <c r="Z492" s="324"/>
      <c r="AA492" s="32" t="str" cm="1">
        <f t="array" ref="AA492">IFERROR(IF(INDEX(SubsidieTabel!$X$1:$AA$12,MATCH($F492,SubsidieTabel!$X$1:$X$12,0),IFERROR(MATCH(Methode_Keuze,SubsidieTabel!$X$1:$AA$1,0),2))&lt;&gt;1=TRUE,"ja",""),"")</f>
        <v/>
      </c>
    </row>
    <row r="493" spans="1:27" ht="14.5" x14ac:dyDescent="0.35">
      <c r="A493" s="325"/>
      <c r="B493" s="326" t="str">
        <f>IF(A493&lt;&gt;"",_xlfn.MAXIFS($B$1:B492,$A$1:A492,A493)+1,"")</f>
        <v/>
      </c>
      <c r="C493" s="304"/>
      <c r="D493" s="304"/>
      <c r="E493" s="304"/>
      <c r="F493" s="304"/>
      <c r="G493" s="335"/>
      <c r="H493" s="333"/>
      <c r="I493" s="334"/>
      <c r="J493" s="334"/>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8"/>
      <c r="R493" s="368"/>
      <c r="S493" s="330"/>
      <c r="T493" s="330"/>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Methode_Keuze=""),"",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Methode_Keuze=""),"",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1"/>
      <c r="Z493" s="324"/>
      <c r="AA493" s="32" t="str" cm="1">
        <f t="array" ref="AA493">IFERROR(IF(INDEX(SubsidieTabel!$X$1:$AA$12,MATCH($F493,SubsidieTabel!$X$1:$X$12,0),IFERROR(MATCH(Methode_Keuze,SubsidieTabel!$X$1:$AA$1,0),2))&lt;&gt;1=TRUE,"ja",""),"")</f>
        <v/>
      </c>
    </row>
    <row r="494" spans="1:27" ht="14.5" x14ac:dyDescent="0.35">
      <c r="A494" s="325"/>
      <c r="B494" s="326" t="str">
        <f>IF(A494&lt;&gt;"",_xlfn.MAXIFS($B$1:B493,$A$1:A493,A494)+1,"")</f>
        <v/>
      </c>
      <c r="C494" s="304"/>
      <c r="D494" s="304"/>
      <c r="E494" s="304"/>
      <c r="F494" s="304"/>
      <c r="G494" s="335"/>
      <c r="H494" s="333"/>
      <c r="I494" s="334"/>
      <c r="J494" s="334"/>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8"/>
      <c r="R494" s="368"/>
      <c r="S494" s="330"/>
      <c r="T494" s="330"/>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Methode_Keuze=""),"",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Methode_Keuze=""),"",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1"/>
      <c r="Z494" s="324"/>
      <c r="AA494" s="32" t="str" cm="1">
        <f t="array" ref="AA494">IFERROR(IF(INDEX(SubsidieTabel!$X$1:$AA$12,MATCH($F494,SubsidieTabel!$X$1:$X$12,0),IFERROR(MATCH(Methode_Keuze,SubsidieTabel!$X$1:$AA$1,0),2))&lt;&gt;1=TRUE,"ja",""),"")</f>
        <v/>
      </c>
    </row>
    <row r="495" spans="1:27" ht="14.5" x14ac:dyDescent="0.35">
      <c r="A495" s="325"/>
      <c r="B495" s="326" t="str">
        <f>IF(A495&lt;&gt;"",_xlfn.MAXIFS($B$1:B494,$A$1:A494,A495)+1,"")</f>
        <v/>
      </c>
      <c r="C495" s="304"/>
      <c r="D495" s="304"/>
      <c r="E495" s="304"/>
      <c r="F495" s="304"/>
      <c r="G495" s="335"/>
      <c r="H495" s="333"/>
      <c r="I495" s="334"/>
      <c r="J495" s="334"/>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8"/>
      <c r="R495" s="368"/>
      <c r="S495" s="330"/>
      <c r="T495" s="330"/>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Methode_Keuze=""),"",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Methode_Keuze=""),"",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1"/>
      <c r="Z495" s="324"/>
      <c r="AA495" s="32" t="str" cm="1">
        <f t="array" ref="AA495">IFERROR(IF(INDEX(SubsidieTabel!$X$1:$AA$12,MATCH($F495,SubsidieTabel!$X$1:$X$12,0),IFERROR(MATCH(Methode_Keuze,SubsidieTabel!$X$1:$AA$1,0),2))&lt;&gt;1=TRUE,"ja",""),"")</f>
        <v/>
      </c>
    </row>
    <row r="496" spans="1:27" ht="14.5" x14ac:dyDescent="0.35">
      <c r="A496" s="325"/>
      <c r="B496" s="326" t="str">
        <f>IF(A496&lt;&gt;"",_xlfn.MAXIFS($B$1:B495,$A$1:A495,A496)+1,"")</f>
        <v/>
      </c>
      <c r="C496" s="304"/>
      <c r="D496" s="304"/>
      <c r="E496" s="304"/>
      <c r="F496" s="304"/>
      <c r="G496" s="335"/>
      <c r="H496" s="333"/>
      <c r="I496" s="334"/>
      <c r="J496" s="334"/>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8"/>
      <c r="R496" s="368"/>
      <c r="S496" s="330"/>
      <c r="T496" s="330"/>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Methode_Keuze=""),"",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Methode_Keuze=""),"",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1"/>
      <c r="Z496" s="324"/>
      <c r="AA496" s="32" t="str" cm="1">
        <f t="array" ref="AA496">IFERROR(IF(INDEX(SubsidieTabel!$X$1:$AA$12,MATCH($F496,SubsidieTabel!$X$1:$X$12,0),IFERROR(MATCH(Methode_Keuze,SubsidieTabel!$X$1:$AA$1,0),2))&lt;&gt;1=TRUE,"ja",""),"")</f>
        <v/>
      </c>
    </row>
    <row r="497" spans="1:27" ht="14.5" x14ac:dyDescent="0.35">
      <c r="A497" s="325"/>
      <c r="B497" s="326" t="str">
        <f>IF(A497&lt;&gt;"",_xlfn.MAXIFS($B$1:B496,$A$1:A496,A497)+1,"")</f>
        <v/>
      </c>
      <c r="C497" s="304"/>
      <c r="D497" s="304"/>
      <c r="E497" s="304"/>
      <c r="F497" s="304"/>
      <c r="G497" s="335"/>
      <c r="H497" s="333"/>
      <c r="I497" s="334"/>
      <c r="J497" s="334"/>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8"/>
      <c r="R497" s="368"/>
      <c r="S497" s="330"/>
      <c r="T497" s="330"/>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Methode_Keuze=""),"",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Methode_Keuze=""),"",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1"/>
      <c r="Z497" s="324"/>
      <c r="AA497" s="32" t="str" cm="1">
        <f t="array" ref="AA497">IFERROR(IF(INDEX(SubsidieTabel!$X$1:$AA$12,MATCH($F497,SubsidieTabel!$X$1:$X$12,0),IFERROR(MATCH(Methode_Keuze,SubsidieTabel!$X$1:$AA$1,0),2))&lt;&gt;1=TRUE,"ja",""),"")</f>
        <v/>
      </c>
    </row>
    <row r="498" spans="1:27" ht="14.5" x14ac:dyDescent="0.35">
      <c r="A498" s="325"/>
      <c r="B498" s="326" t="str">
        <f>IF(A498&lt;&gt;"",_xlfn.MAXIFS($B$1:B497,$A$1:A497,A498)+1,"")</f>
        <v/>
      </c>
      <c r="C498" s="304"/>
      <c r="D498" s="304"/>
      <c r="E498" s="304"/>
      <c r="F498" s="304"/>
      <c r="G498" s="335"/>
      <c r="H498" s="333"/>
      <c r="I498" s="334"/>
      <c r="J498" s="334"/>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8"/>
      <c r="R498" s="368"/>
      <c r="S498" s="330"/>
      <c r="T498" s="330"/>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Methode_Keuze=""),"",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Methode_Keuze=""),"",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1"/>
      <c r="Z498" s="324"/>
      <c r="AA498" s="32" t="str" cm="1">
        <f t="array" ref="AA498">IFERROR(IF(INDEX(SubsidieTabel!$X$1:$AA$12,MATCH($F498,SubsidieTabel!$X$1:$X$12,0),IFERROR(MATCH(Methode_Keuze,SubsidieTabel!$X$1:$AA$1,0),2))&lt;&gt;1=TRUE,"ja",""),"")</f>
        <v/>
      </c>
    </row>
    <row r="499" spans="1:27" ht="14.5" x14ac:dyDescent="0.35">
      <c r="A499" s="325"/>
      <c r="B499" s="326" t="str">
        <f>IF(A499&lt;&gt;"",_xlfn.MAXIFS($B$1:B498,$A$1:A498,A499)+1,"")</f>
        <v/>
      </c>
      <c r="C499" s="304"/>
      <c r="D499" s="304"/>
      <c r="E499" s="304"/>
      <c r="F499" s="304"/>
      <c r="G499" s="335"/>
      <c r="H499" s="333"/>
      <c r="I499" s="334"/>
      <c r="J499" s="334"/>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8"/>
      <c r="R499" s="368"/>
      <c r="S499" s="330"/>
      <c r="T499" s="330"/>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Methode_Keuze=""),"",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Methode_Keuze=""),"",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1"/>
      <c r="Z499" s="324"/>
      <c r="AA499" s="32" t="str" cm="1">
        <f t="array" ref="AA499">IFERROR(IF(INDEX(SubsidieTabel!$X$1:$AA$12,MATCH($F499,SubsidieTabel!$X$1:$X$12,0),IFERROR(MATCH(Methode_Keuze,SubsidieTabel!$X$1:$AA$1,0),2))&lt;&gt;1=TRUE,"ja",""),"")</f>
        <v/>
      </c>
    </row>
    <row r="500" spans="1:27" ht="14.5" x14ac:dyDescent="0.35">
      <c r="A500" s="325"/>
      <c r="B500" s="326" t="str">
        <f>IF(A500&lt;&gt;"",_xlfn.MAXIFS($B$1:B499,$A$1:A499,A500)+1,"")</f>
        <v/>
      </c>
      <c r="C500" s="304"/>
      <c r="D500" s="304"/>
      <c r="E500" s="304"/>
      <c r="F500" s="304"/>
      <c r="G500" s="335"/>
      <c r="H500" s="333"/>
      <c r="I500" s="334"/>
      <c r="J500" s="334"/>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8"/>
      <c r="R500" s="368"/>
      <c r="S500" s="330"/>
      <c r="T500" s="330"/>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Methode_Keuze=""),"",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Methode_Keuze=""),"",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1"/>
      <c r="Z500" s="324"/>
      <c r="AA500" s="32" t="str" cm="1">
        <f t="array" ref="AA500">IFERROR(IF(INDEX(SubsidieTabel!$X$1:$AA$12,MATCH($F500,SubsidieTabel!$X$1:$X$12,0),IFERROR(MATCH(Methode_Keuze,SubsidieTabel!$X$1:$AA$1,0),2))&lt;&gt;1=TRUE,"ja",""),"")</f>
        <v/>
      </c>
    </row>
    <row r="501" spans="1:27" ht="14.5" x14ac:dyDescent="0.35">
      <c r="A501" s="325"/>
      <c r="B501" s="326" t="str">
        <f>IF(A501&lt;&gt;"",_xlfn.MAXIFS($B$1:B500,$A$1:A500,A501)+1,"")</f>
        <v/>
      </c>
      <c r="C501" s="304"/>
      <c r="D501" s="304"/>
      <c r="E501" s="304"/>
      <c r="F501" s="304"/>
      <c r="G501" s="335"/>
      <c r="H501" s="333"/>
      <c r="I501" s="334"/>
      <c r="J501" s="334"/>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8"/>
      <c r="R501" s="368"/>
      <c r="S501" s="330"/>
      <c r="T501" s="330"/>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Methode_Keuze=""),"",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Methode_Keuze=""),"",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1"/>
      <c r="Z501" s="324"/>
      <c r="AA501" s="32" t="str" cm="1">
        <f t="array" ref="AA501">IFERROR(IF(INDEX(SubsidieTabel!$X$1:$AA$12,MATCH($F501,SubsidieTabel!$X$1:$X$12,0),IFERROR(MATCH(Methode_Keuze,SubsidieTabel!$X$1:$AA$1,0),2))&lt;&gt;1=TRUE,"ja",""),"")</f>
        <v/>
      </c>
    </row>
    <row r="502" spans="1:27" ht="14.5" x14ac:dyDescent="0.35">
      <c r="A502" s="325"/>
      <c r="B502" s="326" t="str">
        <f>IF(A502&lt;&gt;"",_xlfn.MAXIFS($B$1:B501,$A$1:A501,A502)+1,"")</f>
        <v/>
      </c>
      <c r="C502" s="304"/>
      <c r="D502" s="304"/>
      <c r="E502" s="304"/>
      <c r="F502" s="304"/>
      <c r="G502" s="335"/>
      <c r="H502" s="333"/>
      <c r="I502" s="334"/>
      <c r="J502" s="334"/>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8"/>
      <c r="R502" s="368"/>
      <c r="S502" s="330"/>
      <c r="T502" s="330"/>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Methode_Keuze=""),"",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Methode_Keuze=""),"",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1"/>
      <c r="Z502" s="324"/>
      <c r="AA502" s="32" t="str" cm="1">
        <f t="array" ref="AA502">IFERROR(IF(INDEX(SubsidieTabel!$X$1:$AA$12,MATCH($F502,SubsidieTabel!$X$1:$X$12,0),IFERROR(MATCH(Methode_Keuze,SubsidieTabel!$X$1:$AA$1,0),2))&lt;&gt;1=TRUE,"ja",""),"")</f>
        <v/>
      </c>
    </row>
    <row r="503" spans="1:27" ht="14.5" x14ac:dyDescent="0.35">
      <c r="A503" s="325"/>
      <c r="B503" s="326" t="str">
        <f>IF(A503&lt;&gt;"",_xlfn.MAXIFS($B$1:B502,$A$1:A502,A503)+1,"")</f>
        <v/>
      </c>
      <c r="C503" s="304"/>
      <c r="D503" s="304"/>
      <c r="E503" s="304"/>
      <c r="F503" s="304"/>
      <c r="G503" s="335"/>
      <c r="H503" s="333"/>
      <c r="I503" s="334"/>
      <c r="J503" s="334"/>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8"/>
      <c r="R503" s="368"/>
      <c r="S503" s="330"/>
      <c r="T503" s="330"/>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Methode_Keuze=""),"",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Methode_Keuze=""),"",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1"/>
      <c r="Z503" s="324"/>
      <c r="AA503" s="32" t="str" cm="1">
        <f t="array" ref="AA503">IFERROR(IF(INDEX(SubsidieTabel!$X$1:$AA$12,MATCH($F503,SubsidieTabel!$X$1:$X$12,0),IFERROR(MATCH(Methode_Keuze,SubsidieTabel!$X$1:$AA$1,0),2))&lt;&gt;1=TRUE,"ja",""),"")</f>
        <v/>
      </c>
    </row>
    <row r="504" spans="1:27" ht="14.5" x14ac:dyDescent="0.35">
      <c r="A504" s="325"/>
      <c r="B504" s="326" t="str">
        <f>IF(A504&lt;&gt;"",_xlfn.MAXIFS($B$1:B503,$A$1:A503,A504)+1,"")</f>
        <v/>
      </c>
      <c r="C504" s="304"/>
      <c r="D504" s="304"/>
      <c r="E504" s="304"/>
      <c r="F504" s="304"/>
      <c r="G504" s="335"/>
      <c r="H504" s="333"/>
      <c r="I504" s="334"/>
      <c r="J504" s="334"/>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8"/>
      <c r="R504" s="368"/>
      <c r="S504" s="330"/>
      <c r="T504" s="330"/>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Methode_Keuze=""),"",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Methode_Keuze=""),"",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1"/>
      <c r="Z504" s="324"/>
      <c r="AA504" s="32" t="str" cm="1">
        <f t="array" ref="AA504">IFERROR(IF(INDEX(SubsidieTabel!$X$1:$AA$12,MATCH($F504,SubsidieTabel!$X$1:$X$12,0),IFERROR(MATCH(Methode_Keuze,SubsidieTabel!$X$1:$AA$1,0),2))&lt;&gt;1=TRUE,"ja",""),"")</f>
        <v/>
      </c>
    </row>
    <row r="505" spans="1:27" ht="14.5" x14ac:dyDescent="0.35">
      <c r="A505" s="325"/>
      <c r="B505" s="326" t="str">
        <f>IF(A505&lt;&gt;"",_xlfn.MAXIFS($B$1:B504,$A$1:A504,A505)+1,"")</f>
        <v/>
      </c>
      <c r="C505" s="304"/>
      <c r="D505" s="304"/>
      <c r="E505" s="304"/>
      <c r="F505" s="304"/>
      <c r="G505" s="335"/>
      <c r="H505" s="333"/>
      <c r="I505" s="334"/>
      <c r="J505" s="334"/>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8"/>
      <c r="R505" s="368"/>
      <c r="S505" s="330"/>
      <c r="T505" s="330"/>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Methode_Keuze=""),"",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Methode_Keuze=""),"",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1"/>
      <c r="Z505" s="324"/>
      <c r="AA505" s="32" t="str" cm="1">
        <f t="array" ref="AA505">IFERROR(IF(INDEX(SubsidieTabel!$X$1:$AA$12,MATCH($F505,SubsidieTabel!$X$1:$X$12,0),IFERROR(MATCH(Methode_Keuze,SubsidieTabel!$X$1:$AA$1,0),2))&lt;&gt;1=TRUE,"ja",""),"")</f>
        <v/>
      </c>
    </row>
    <row r="506" spans="1:27" ht="14.5" x14ac:dyDescent="0.35">
      <c r="A506" s="325"/>
      <c r="B506" s="326" t="str">
        <f>IF(A506&lt;&gt;"",_xlfn.MAXIFS($B$1:B505,$A$1:A505,A506)+1,"")</f>
        <v/>
      </c>
      <c r="C506" s="304"/>
      <c r="D506" s="304"/>
      <c r="E506" s="304"/>
      <c r="F506" s="304"/>
      <c r="G506" s="335"/>
      <c r="H506" s="333"/>
      <c r="I506" s="334"/>
      <c r="J506" s="334"/>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8"/>
      <c r="R506" s="368"/>
      <c r="S506" s="330"/>
      <c r="T506" s="330"/>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Methode_Keuze=""),"",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Methode_Keuze=""),"",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1"/>
      <c r="Z506" s="324"/>
      <c r="AA506" s="32" t="str" cm="1">
        <f t="array" ref="AA506">IFERROR(IF(INDEX(SubsidieTabel!$X$1:$AA$12,MATCH($F506,SubsidieTabel!$X$1:$X$12,0),IFERROR(MATCH(Methode_Keuze,SubsidieTabel!$X$1:$AA$1,0),2))&lt;&gt;1=TRUE,"ja",""),"")</f>
        <v/>
      </c>
    </row>
    <row r="507" spans="1:27" ht="14.5" x14ac:dyDescent="0.35">
      <c r="A507" s="325"/>
      <c r="B507" s="326" t="str">
        <f>IF(A507&lt;&gt;"",_xlfn.MAXIFS($B$1:B506,$A$1:A506,A507)+1,"")</f>
        <v/>
      </c>
      <c r="C507" s="304"/>
      <c r="D507" s="304"/>
      <c r="E507" s="304"/>
      <c r="F507" s="304"/>
      <c r="G507" s="335"/>
      <c r="H507" s="333"/>
      <c r="I507" s="334"/>
      <c r="J507" s="334"/>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8"/>
      <c r="R507" s="368"/>
      <c r="S507" s="330"/>
      <c r="T507" s="330"/>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Methode_Keuze=""),"",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Methode_Keuze=""),"",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1"/>
      <c r="Z507" s="324"/>
      <c r="AA507" s="32" t="str" cm="1">
        <f t="array" ref="AA507">IFERROR(IF(INDEX(SubsidieTabel!$X$1:$AA$12,MATCH($F507,SubsidieTabel!$X$1:$X$12,0),IFERROR(MATCH(Methode_Keuze,SubsidieTabel!$X$1:$AA$1,0),2))&lt;&gt;1=TRUE,"ja",""),"")</f>
        <v/>
      </c>
    </row>
    <row r="508" spans="1:27" ht="14.5" x14ac:dyDescent="0.35">
      <c r="A508" s="325"/>
      <c r="B508" s="326" t="str">
        <f>IF(A508&lt;&gt;"",_xlfn.MAXIFS($B$1:B507,$A$1:A507,A508)+1,"")</f>
        <v/>
      </c>
      <c r="C508" s="304"/>
      <c r="D508" s="304"/>
      <c r="E508" s="304"/>
      <c r="F508" s="304"/>
      <c r="G508" s="335"/>
      <c r="H508" s="333"/>
      <c r="I508" s="334"/>
      <c r="J508" s="334"/>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8"/>
      <c r="R508" s="368"/>
      <c r="S508" s="330"/>
      <c r="T508" s="330"/>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Methode_Keuze=""),"",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Methode_Keuze=""),"",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1"/>
      <c r="Z508" s="324"/>
      <c r="AA508" s="32" t="str" cm="1">
        <f t="array" ref="AA508">IFERROR(IF(INDEX(SubsidieTabel!$X$1:$AA$12,MATCH($F508,SubsidieTabel!$X$1:$X$12,0),IFERROR(MATCH(Methode_Keuze,SubsidieTabel!$X$1:$AA$1,0),2))&lt;&gt;1=TRUE,"ja",""),"")</f>
        <v/>
      </c>
    </row>
    <row r="509" spans="1:27" ht="14.5" x14ac:dyDescent="0.35">
      <c r="A509" s="325"/>
      <c r="B509" s="326" t="str">
        <f>IF(A509&lt;&gt;"",_xlfn.MAXIFS($B$1:B508,$A$1:A508,A509)+1,"")</f>
        <v/>
      </c>
      <c r="C509" s="304"/>
      <c r="D509" s="304"/>
      <c r="E509" s="304"/>
      <c r="F509" s="304"/>
      <c r="G509" s="335"/>
      <c r="H509" s="333"/>
      <c r="I509" s="334"/>
      <c r="J509" s="334"/>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8"/>
      <c r="R509" s="368"/>
      <c r="S509" s="330"/>
      <c r="T509" s="330"/>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Methode_Keuze=""),"",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Methode_Keuze=""),"",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1"/>
      <c r="Z509" s="324"/>
      <c r="AA509" s="32" t="str" cm="1">
        <f t="array" ref="AA509">IFERROR(IF(INDEX(SubsidieTabel!$X$1:$AA$12,MATCH($F509,SubsidieTabel!$X$1:$X$12,0),IFERROR(MATCH(Methode_Keuze,SubsidieTabel!$X$1:$AA$1,0),2))&lt;&gt;1=TRUE,"ja",""),"")</f>
        <v/>
      </c>
    </row>
    <row r="510" spans="1:27" ht="14.5" x14ac:dyDescent="0.35">
      <c r="A510" s="325"/>
      <c r="B510" s="326" t="str">
        <f>IF(A510&lt;&gt;"",_xlfn.MAXIFS($B$1:B509,$A$1:A509,A510)+1,"")</f>
        <v/>
      </c>
      <c r="C510" s="304"/>
      <c r="D510" s="304"/>
      <c r="E510" s="304"/>
      <c r="F510" s="304"/>
      <c r="G510" s="335"/>
      <c r="H510" s="333"/>
      <c r="I510" s="334"/>
      <c r="J510" s="334"/>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8"/>
      <c r="R510" s="368"/>
      <c r="S510" s="330"/>
      <c r="T510" s="330"/>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Methode_Keuze=""),"",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Methode_Keuze=""),"",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1"/>
      <c r="Z510" s="324"/>
      <c r="AA510" s="32" t="str" cm="1">
        <f t="array" ref="AA510">IFERROR(IF(INDEX(SubsidieTabel!$X$1:$AA$12,MATCH($F510,SubsidieTabel!$X$1:$X$12,0),IFERROR(MATCH(Methode_Keuze,SubsidieTabel!$X$1:$AA$1,0),2))&lt;&gt;1=TRUE,"ja",""),"")</f>
        <v/>
      </c>
    </row>
    <row r="511" spans="1:27" ht="14.5" x14ac:dyDescent="0.35">
      <c r="A511" s="325"/>
      <c r="B511" s="326" t="str">
        <f>IF(A511&lt;&gt;"",_xlfn.MAXIFS($B$1:B510,$A$1:A510,A511)+1,"")</f>
        <v/>
      </c>
      <c r="C511" s="304"/>
      <c r="D511" s="304"/>
      <c r="E511" s="304"/>
      <c r="F511" s="304"/>
      <c r="G511" s="335"/>
      <c r="H511" s="333"/>
      <c r="I511" s="334"/>
      <c r="J511" s="334"/>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8"/>
      <c r="R511" s="368"/>
      <c r="S511" s="330"/>
      <c r="T511" s="330"/>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Methode_Keuze=""),"",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Methode_Keuze=""),"",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1"/>
      <c r="Z511" s="324"/>
      <c r="AA511" s="32" t="str" cm="1">
        <f t="array" ref="AA511">IFERROR(IF(INDEX(SubsidieTabel!$X$1:$AA$12,MATCH($F511,SubsidieTabel!$X$1:$X$12,0),IFERROR(MATCH(Methode_Keuze,SubsidieTabel!$X$1:$AA$1,0),2))&lt;&gt;1=TRUE,"ja",""),"")</f>
        <v/>
      </c>
    </row>
    <row r="512" spans="1:27" ht="14.5" x14ac:dyDescent="0.35">
      <c r="A512" s="325"/>
      <c r="B512" s="326" t="str">
        <f>IF(A512&lt;&gt;"",_xlfn.MAXIFS($B$1:B511,$A$1:A511,A512)+1,"")</f>
        <v/>
      </c>
      <c r="C512" s="304"/>
      <c r="D512" s="304"/>
      <c r="E512" s="304"/>
      <c r="F512" s="304"/>
      <c r="G512" s="335"/>
      <c r="H512" s="333"/>
      <c r="I512" s="334"/>
      <c r="J512" s="334"/>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8"/>
      <c r="R512" s="368"/>
      <c r="S512" s="330"/>
      <c r="T512" s="330"/>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Methode_Keuze=""),"",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Methode_Keuze=""),"",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1"/>
      <c r="Z512" s="324"/>
      <c r="AA512" s="32" t="str" cm="1">
        <f t="array" ref="AA512">IFERROR(IF(INDEX(SubsidieTabel!$X$1:$AA$12,MATCH($F512,SubsidieTabel!$X$1:$X$12,0),IFERROR(MATCH(Methode_Keuze,SubsidieTabel!$X$1:$AA$1,0),2))&lt;&gt;1=TRUE,"ja",""),"")</f>
        <v/>
      </c>
    </row>
    <row r="513" spans="1:27" ht="14.5" x14ac:dyDescent="0.35">
      <c r="A513" s="325"/>
      <c r="B513" s="326" t="str">
        <f>IF(A513&lt;&gt;"",_xlfn.MAXIFS($B$1:B512,$A$1:A512,A513)+1,"")</f>
        <v/>
      </c>
      <c r="C513" s="304"/>
      <c r="D513" s="304"/>
      <c r="E513" s="304"/>
      <c r="F513" s="304"/>
      <c r="G513" s="335"/>
      <c r="H513" s="333"/>
      <c r="I513" s="334"/>
      <c r="J513" s="334"/>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8"/>
      <c r="R513" s="368"/>
      <c r="S513" s="330"/>
      <c r="T513" s="330"/>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Methode_Keuze=""),"",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Methode_Keuze=""),"",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1"/>
      <c r="Z513" s="324"/>
      <c r="AA513" s="32" t="str" cm="1">
        <f t="array" ref="AA513">IFERROR(IF(INDEX(SubsidieTabel!$X$1:$AA$12,MATCH($F513,SubsidieTabel!$X$1:$X$12,0),IFERROR(MATCH(Methode_Keuze,SubsidieTabel!$X$1:$AA$1,0),2))&lt;&gt;1=TRUE,"ja",""),"")</f>
        <v/>
      </c>
    </row>
    <row r="514" spans="1:27" ht="14.5" x14ac:dyDescent="0.35">
      <c r="A514" s="325"/>
      <c r="B514" s="326" t="str">
        <f>IF(A514&lt;&gt;"",_xlfn.MAXIFS($B$1:B513,$A$1:A513,A514)+1,"")</f>
        <v/>
      </c>
      <c r="C514" s="304"/>
      <c r="D514" s="304"/>
      <c r="E514" s="304"/>
      <c r="F514" s="304"/>
      <c r="G514" s="335"/>
      <c r="H514" s="333"/>
      <c r="I514" s="334"/>
      <c r="J514" s="334"/>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8"/>
      <c r="R514" s="368"/>
      <c r="S514" s="330"/>
      <c r="T514" s="330"/>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Methode_Keuze=""),"",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Methode_Keuze=""),"",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1"/>
      <c r="Z514" s="324"/>
      <c r="AA514" s="32" t="str" cm="1">
        <f t="array" ref="AA514">IFERROR(IF(INDEX(SubsidieTabel!$X$1:$AA$12,MATCH($F514,SubsidieTabel!$X$1:$X$12,0),IFERROR(MATCH(Methode_Keuze,SubsidieTabel!$X$1:$AA$1,0),2))&lt;&gt;1=TRUE,"ja",""),"")</f>
        <v/>
      </c>
    </row>
    <row r="515" spans="1:27" ht="14.5" x14ac:dyDescent="0.35">
      <c r="A515" s="325"/>
      <c r="B515" s="326" t="str">
        <f>IF(A515&lt;&gt;"",_xlfn.MAXIFS($B$1:B514,$A$1:A514,A515)+1,"")</f>
        <v/>
      </c>
      <c r="C515" s="304"/>
      <c r="D515" s="304"/>
      <c r="E515" s="304"/>
      <c r="F515" s="304"/>
      <c r="G515" s="335"/>
      <c r="H515" s="333"/>
      <c r="I515" s="334"/>
      <c r="J515" s="334"/>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8"/>
      <c r="R515" s="368"/>
      <c r="S515" s="330"/>
      <c r="T515" s="330"/>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Methode_Keuze=""),"",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Methode_Keuze=""),"",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1"/>
      <c r="Z515" s="324"/>
      <c r="AA515" s="32" t="str" cm="1">
        <f t="array" ref="AA515">IFERROR(IF(INDEX(SubsidieTabel!$X$1:$AA$12,MATCH($F515,SubsidieTabel!$X$1:$X$12,0),IFERROR(MATCH(Methode_Keuze,SubsidieTabel!$X$1:$AA$1,0),2))&lt;&gt;1=TRUE,"ja",""),"")</f>
        <v/>
      </c>
    </row>
    <row r="516" spans="1:27" ht="14.5" x14ac:dyDescent="0.35">
      <c r="A516" s="325"/>
      <c r="B516" s="326" t="str">
        <f>IF(A516&lt;&gt;"",_xlfn.MAXIFS($B$1:B515,$A$1:A515,A516)+1,"")</f>
        <v/>
      </c>
      <c r="C516" s="304"/>
      <c r="D516" s="304"/>
      <c r="E516" s="304"/>
      <c r="F516" s="304"/>
      <c r="G516" s="335"/>
      <c r="H516" s="333"/>
      <c r="I516" s="334"/>
      <c r="J516" s="334"/>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8"/>
      <c r="R516" s="368"/>
      <c r="S516" s="330"/>
      <c r="T516" s="330"/>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Methode_Keuze=""),"",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Methode_Keuze=""),"",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1"/>
      <c r="Z516" s="324"/>
      <c r="AA516" s="32" t="str" cm="1">
        <f t="array" ref="AA516">IFERROR(IF(INDEX(SubsidieTabel!$X$1:$AA$12,MATCH($F516,SubsidieTabel!$X$1:$X$12,0),IFERROR(MATCH(Methode_Keuze,SubsidieTabel!$X$1:$AA$1,0),2))&lt;&gt;1=TRUE,"ja",""),"")</f>
        <v/>
      </c>
    </row>
    <row r="517" spans="1:27" ht="14.5" x14ac:dyDescent="0.35">
      <c r="A517" s="325"/>
      <c r="B517" s="326" t="str">
        <f>IF(A517&lt;&gt;"",_xlfn.MAXIFS($B$1:B516,$A$1:A516,A517)+1,"")</f>
        <v/>
      </c>
      <c r="C517" s="304"/>
      <c r="D517" s="304"/>
      <c r="E517" s="304"/>
      <c r="F517" s="304"/>
      <c r="G517" s="335"/>
      <c r="H517" s="333"/>
      <c r="I517" s="334"/>
      <c r="J517" s="334"/>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8"/>
      <c r="R517" s="368"/>
      <c r="S517" s="330"/>
      <c r="T517" s="330"/>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Methode_Keuze=""),"",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Methode_Keuze=""),"",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1"/>
      <c r="Z517" s="324"/>
      <c r="AA517" s="32" t="str" cm="1">
        <f t="array" ref="AA517">IFERROR(IF(INDEX(SubsidieTabel!$X$1:$AA$12,MATCH($F517,SubsidieTabel!$X$1:$X$12,0),IFERROR(MATCH(Methode_Keuze,SubsidieTabel!$X$1:$AA$1,0),2))&lt;&gt;1=TRUE,"ja",""),"")</f>
        <v/>
      </c>
    </row>
    <row r="518" spans="1:27" ht="14.5" x14ac:dyDescent="0.35">
      <c r="A518" s="325"/>
      <c r="B518" s="326" t="str">
        <f>IF(A518&lt;&gt;"",_xlfn.MAXIFS($B$1:B517,$A$1:A517,A518)+1,"")</f>
        <v/>
      </c>
      <c r="C518" s="304"/>
      <c r="D518" s="304"/>
      <c r="E518" s="304"/>
      <c r="F518" s="304"/>
      <c r="G518" s="335"/>
      <c r="H518" s="333"/>
      <c r="I518" s="334"/>
      <c r="J518" s="334"/>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8"/>
      <c r="R518" s="368"/>
      <c r="S518" s="330"/>
      <c r="T518" s="330"/>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Methode_Keuze=""),"",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Methode_Keuze=""),"",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1"/>
      <c r="Z518" s="324"/>
      <c r="AA518" s="32" t="str" cm="1">
        <f t="array" ref="AA518">IFERROR(IF(INDEX(SubsidieTabel!$X$1:$AA$12,MATCH($F518,SubsidieTabel!$X$1:$X$12,0),IFERROR(MATCH(Methode_Keuze,SubsidieTabel!$X$1:$AA$1,0),2))&lt;&gt;1=TRUE,"ja",""),"")</f>
        <v/>
      </c>
    </row>
    <row r="519" spans="1:27" ht="14.5" x14ac:dyDescent="0.35">
      <c r="A519" s="325"/>
      <c r="B519" s="326" t="str">
        <f>IF(A519&lt;&gt;"",_xlfn.MAXIFS($B$1:B518,$A$1:A518,A519)+1,"")</f>
        <v/>
      </c>
      <c r="C519" s="304"/>
      <c r="D519" s="304"/>
      <c r="E519" s="304"/>
      <c r="F519" s="304"/>
      <c r="G519" s="335"/>
      <c r="H519" s="333"/>
      <c r="I519" s="334"/>
      <c r="J519" s="334"/>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8"/>
      <c r="R519" s="368"/>
      <c r="S519" s="330"/>
      <c r="T519" s="330"/>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Methode_Keuze=""),"",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Methode_Keuze=""),"",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1"/>
      <c r="Z519" s="324"/>
      <c r="AA519" s="32" t="str" cm="1">
        <f t="array" ref="AA519">IFERROR(IF(INDEX(SubsidieTabel!$X$1:$AA$12,MATCH($F519,SubsidieTabel!$X$1:$X$12,0),IFERROR(MATCH(Methode_Keuze,SubsidieTabel!$X$1:$AA$1,0),2))&lt;&gt;1=TRUE,"ja",""),"")</f>
        <v/>
      </c>
    </row>
    <row r="520" spans="1:27" ht="14.5" x14ac:dyDescent="0.35">
      <c r="A520" s="325"/>
      <c r="B520" s="326" t="str">
        <f>IF(A520&lt;&gt;"",_xlfn.MAXIFS($B$1:B519,$A$1:A519,A520)+1,"")</f>
        <v/>
      </c>
      <c r="C520" s="304"/>
      <c r="D520" s="304"/>
      <c r="E520" s="304"/>
      <c r="F520" s="304"/>
      <c r="G520" s="335"/>
      <c r="H520" s="333"/>
      <c r="I520" s="334"/>
      <c r="J520" s="334"/>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8"/>
      <c r="R520" s="368"/>
      <c r="S520" s="330"/>
      <c r="T520" s="330"/>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Methode_Keuze=""),"",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Methode_Keuze=""),"",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1"/>
      <c r="Z520" s="324"/>
      <c r="AA520" s="32" t="str" cm="1">
        <f t="array" ref="AA520">IFERROR(IF(INDEX(SubsidieTabel!$X$1:$AA$12,MATCH($F520,SubsidieTabel!$X$1:$X$12,0),IFERROR(MATCH(Methode_Keuze,SubsidieTabel!$X$1:$AA$1,0),2))&lt;&gt;1=TRUE,"ja",""),"")</f>
        <v/>
      </c>
    </row>
    <row r="521" spans="1:27" ht="14.5" x14ac:dyDescent="0.35">
      <c r="A521" s="325"/>
      <c r="B521" s="326" t="str">
        <f>IF(A521&lt;&gt;"",_xlfn.MAXIFS($B$1:B520,$A$1:A520,A521)+1,"")</f>
        <v/>
      </c>
      <c r="C521" s="304"/>
      <c r="D521" s="304"/>
      <c r="E521" s="304"/>
      <c r="F521" s="304"/>
      <c r="G521" s="335"/>
      <c r="H521" s="333"/>
      <c r="I521" s="334"/>
      <c r="J521" s="334"/>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8"/>
      <c r="R521" s="368"/>
      <c r="S521" s="330"/>
      <c r="T521" s="330"/>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Methode_Keuze=""),"",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Methode_Keuze=""),"",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1"/>
      <c r="Z521" s="324"/>
      <c r="AA521" s="32" t="str" cm="1">
        <f t="array" ref="AA521">IFERROR(IF(INDEX(SubsidieTabel!$X$1:$AA$12,MATCH($F521,SubsidieTabel!$X$1:$X$12,0),IFERROR(MATCH(Methode_Keuze,SubsidieTabel!$X$1:$AA$1,0),2))&lt;&gt;1=TRUE,"ja",""),"")</f>
        <v/>
      </c>
    </row>
    <row r="522" spans="1:27" ht="14.5" x14ac:dyDescent="0.35">
      <c r="A522" s="325"/>
      <c r="B522" s="326" t="str">
        <f>IF(A522&lt;&gt;"",_xlfn.MAXIFS($B$1:B521,$A$1:A521,A522)+1,"")</f>
        <v/>
      </c>
      <c r="C522" s="304"/>
      <c r="D522" s="304"/>
      <c r="E522" s="304"/>
      <c r="F522" s="304"/>
      <c r="G522" s="335"/>
      <c r="H522" s="333"/>
      <c r="I522" s="334"/>
      <c r="J522" s="334"/>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8"/>
      <c r="R522" s="368"/>
      <c r="S522" s="330"/>
      <c r="T522" s="330"/>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Methode_Keuze=""),"",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Methode_Keuze=""),"",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1"/>
      <c r="Z522" s="324"/>
      <c r="AA522" s="32" t="str" cm="1">
        <f t="array" ref="AA522">IFERROR(IF(INDEX(SubsidieTabel!$X$1:$AA$12,MATCH($F522,SubsidieTabel!$X$1:$X$12,0),IFERROR(MATCH(Methode_Keuze,SubsidieTabel!$X$1:$AA$1,0),2))&lt;&gt;1=TRUE,"ja",""),"")</f>
        <v/>
      </c>
    </row>
    <row r="523" spans="1:27" ht="14.5" x14ac:dyDescent="0.35">
      <c r="A523" s="325"/>
      <c r="B523" s="326" t="str">
        <f>IF(A523&lt;&gt;"",_xlfn.MAXIFS($B$1:B522,$A$1:A522,A523)+1,"")</f>
        <v/>
      </c>
      <c r="C523" s="304"/>
      <c r="D523" s="304"/>
      <c r="E523" s="304"/>
      <c r="F523" s="304"/>
      <c r="G523" s="335"/>
      <c r="H523" s="333"/>
      <c r="I523" s="334"/>
      <c r="J523" s="334"/>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8"/>
      <c r="R523" s="368"/>
      <c r="S523" s="330"/>
      <c r="T523" s="330"/>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Methode_Keuze=""),"",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Methode_Keuze=""),"",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1"/>
      <c r="Z523" s="324"/>
      <c r="AA523" s="32" t="str" cm="1">
        <f t="array" ref="AA523">IFERROR(IF(INDEX(SubsidieTabel!$X$1:$AA$12,MATCH($F523,SubsidieTabel!$X$1:$X$12,0),IFERROR(MATCH(Methode_Keuze,SubsidieTabel!$X$1:$AA$1,0),2))&lt;&gt;1=TRUE,"ja",""),"")</f>
        <v/>
      </c>
    </row>
    <row r="524" spans="1:27" ht="14.5" x14ac:dyDescent="0.35">
      <c r="A524" s="325"/>
      <c r="B524" s="326" t="str">
        <f>IF(A524&lt;&gt;"",_xlfn.MAXIFS($B$1:B523,$A$1:A523,A524)+1,"")</f>
        <v/>
      </c>
      <c r="C524" s="304"/>
      <c r="D524" s="304"/>
      <c r="E524" s="304"/>
      <c r="F524" s="304"/>
      <c r="G524" s="335"/>
      <c r="H524" s="333"/>
      <c r="I524" s="334"/>
      <c r="J524" s="334"/>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8"/>
      <c r="R524" s="368"/>
      <c r="S524" s="330"/>
      <c r="T524" s="330"/>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Methode_Keuze=""),"",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Methode_Keuze=""),"",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1"/>
      <c r="Z524" s="324"/>
      <c r="AA524" s="32" t="str" cm="1">
        <f t="array" ref="AA524">IFERROR(IF(INDEX(SubsidieTabel!$X$1:$AA$12,MATCH($F524,SubsidieTabel!$X$1:$X$12,0),IFERROR(MATCH(Methode_Keuze,SubsidieTabel!$X$1:$AA$1,0),2))&lt;&gt;1=TRUE,"ja",""),"")</f>
        <v/>
      </c>
    </row>
    <row r="525" spans="1:27" ht="14.5" x14ac:dyDescent="0.35">
      <c r="A525" s="325"/>
      <c r="B525" s="326" t="str">
        <f>IF(A525&lt;&gt;"",_xlfn.MAXIFS($B$1:B524,$A$1:A524,A525)+1,"")</f>
        <v/>
      </c>
      <c r="C525" s="304"/>
      <c r="D525" s="304"/>
      <c r="E525" s="304"/>
      <c r="F525" s="304"/>
      <c r="G525" s="335"/>
      <c r="H525" s="333"/>
      <c r="I525" s="334"/>
      <c r="J525" s="334"/>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8"/>
      <c r="R525" s="368"/>
      <c r="S525" s="330"/>
      <c r="T525" s="330"/>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Methode_Keuze=""),"",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Methode_Keuze=""),"",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1"/>
      <c r="Z525" s="324"/>
      <c r="AA525" s="32" t="str" cm="1">
        <f t="array" ref="AA525">IFERROR(IF(INDEX(SubsidieTabel!$X$1:$AA$12,MATCH($F525,SubsidieTabel!$X$1:$X$12,0),IFERROR(MATCH(Methode_Keuze,SubsidieTabel!$X$1:$AA$1,0),2))&lt;&gt;1=TRUE,"ja",""),"")</f>
        <v/>
      </c>
    </row>
    <row r="526" spans="1:27" ht="14.5" x14ac:dyDescent="0.35">
      <c r="A526" s="325"/>
      <c r="B526" s="326" t="str">
        <f>IF(A526&lt;&gt;"",_xlfn.MAXIFS($B$1:B525,$A$1:A525,A526)+1,"")</f>
        <v/>
      </c>
      <c r="C526" s="304"/>
      <c r="D526" s="304"/>
      <c r="E526" s="304"/>
      <c r="F526" s="304"/>
      <c r="G526" s="335"/>
      <c r="H526" s="333"/>
      <c r="I526" s="334"/>
      <c r="J526" s="334"/>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8"/>
      <c r="R526" s="368"/>
      <c r="S526" s="330"/>
      <c r="T526" s="330"/>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Methode_Keuze=""),"",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Methode_Keuze=""),"",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1"/>
      <c r="Z526" s="324"/>
      <c r="AA526" s="32" t="str" cm="1">
        <f t="array" ref="AA526">IFERROR(IF(INDEX(SubsidieTabel!$X$1:$AA$12,MATCH($F526,SubsidieTabel!$X$1:$X$12,0),IFERROR(MATCH(Methode_Keuze,SubsidieTabel!$X$1:$AA$1,0),2))&lt;&gt;1=TRUE,"ja",""),"")</f>
        <v/>
      </c>
    </row>
    <row r="527" spans="1:27" ht="14.5" x14ac:dyDescent="0.35">
      <c r="A527" s="325"/>
      <c r="B527" s="326" t="str">
        <f>IF(A527&lt;&gt;"",_xlfn.MAXIFS($B$1:B526,$A$1:A526,A527)+1,"")</f>
        <v/>
      </c>
      <c r="C527" s="304"/>
      <c r="D527" s="304"/>
      <c r="E527" s="304"/>
      <c r="F527" s="304"/>
      <c r="G527" s="335"/>
      <c r="H527" s="333"/>
      <c r="I527" s="334"/>
      <c r="J527" s="334"/>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8"/>
      <c r="R527" s="368"/>
      <c r="S527" s="330"/>
      <c r="T527" s="330"/>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Methode_Keuze=""),"",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Methode_Keuze=""),"",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1"/>
      <c r="Z527" s="324"/>
      <c r="AA527" s="32" t="str" cm="1">
        <f t="array" ref="AA527">IFERROR(IF(INDEX(SubsidieTabel!$X$1:$AA$12,MATCH($F527,SubsidieTabel!$X$1:$X$12,0),IFERROR(MATCH(Methode_Keuze,SubsidieTabel!$X$1:$AA$1,0),2))&lt;&gt;1=TRUE,"ja",""),"")</f>
        <v/>
      </c>
    </row>
    <row r="528" spans="1:27" ht="14.5" x14ac:dyDescent="0.35">
      <c r="A528" s="325"/>
      <c r="B528" s="326" t="str">
        <f>IF(A528&lt;&gt;"",_xlfn.MAXIFS($B$1:B527,$A$1:A527,A528)+1,"")</f>
        <v/>
      </c>
      <c r="C528" s="304"/>
      <c r="D528" s="304"/>
      <c r="E528" s="304"/>
      <c r="F528" s="304"/>
      <c r="G528" s="335"/>
      <c r="H528" s="333"/>
      <c r="I528" s="334"/>
      <c r="J528" s="334"/>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8"/>
      <c r="R528" s="368"/>
      <c r="S528" s="330"/>
      <c r="T528" s="330"/>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Methode_Keuze=""),"",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Methode_Keuze=""),"",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1"/>
      <c r="Z528" s="324"/>
      <c r="AA528" s="32" t="str" cm="1">
        <f t="array" ref="AA528">IFERROR(IF(INDEX(SubsidieTabel!$X$1:$AA$12,MATCH($F528,SubsidieTabel!$X$1:$X$12,0),IFERROR(MATCH(Methode_Keuze,SubsidieTabel!$X$1:$AA$1,0),2))&lt;&gt;1=TRUE,"ja",""),"")</f>
        <v/>
      </c>
    </row>
    <row r="529" spans="1:27" ht="14.5" x14ac:dyDescent="0.35">
      <c r="A529" s="325"/>
      <c r="B529" s="326" t="str">
        <f>IF(A529&lt;&gt;"",_xlfn.MAXIFS($B$1:B528,$A$1:A528,A529)+1,"")</f>
        <v/>
      </c>
      <c r="C529" s="304"/>
      <c r="D529" s="304"/>
      <c r="E529" s="304"/>
      <c r="F529" s="304"/>
      <c r="G529" s="335"/>
      <c r="H529" s="333"/>
      <c r="I529" s="334"/>
      <c r="J529" s="334"/>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8"/>
      <c r="R529" s="368"/>
      <c r="S529" s="330"/>
      <c r="T529" s="330"/>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Methode_Keuze=""),"",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Methode_Keuze=""),"",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1"/>
      <c r="Z529" s="324"/>
      <c r="AA529" s="32" t="str" cm="1">
        <f t="array" ref="AA529">IFERROR(IF(INDEX(SubsidieTabel!$X$1:$AA$12,MATCH($F529,SubsidieTabel!$X$1:$X$12,0),IFERROR(MATCH(Methode_Keuze,SubsidieTabel!$X$1:$AA$1,0),2))&lt;&gt;1=TRUE,"ja",""),"")</f>
        <v/>
      </c>
    </row>
    <row r="530" spans="1:27" ht="14.5" x14ac:dyDescent="0.35">
      <c r="A530" s="325"/>
      <c r="B530" s="326" t="str">
        <f>IF(A530&lt;&gt;"",_xlfn.MAXIFS($B$1:B529,$A$1:A529,A530)+1,"")</f>
        <v/>
      </c>
      <c r="C530" s="304"/>
      <c r="D530" s="304"/>
      <c r="E530" s="304"/>
      <c r="F530" s="304"/>
      <c r="G530" s="335"/>
      <c r="H530" s="333"/>
      <c r="I530" s="334"/>
      <c r="J530" s="334"/>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8"/>
      <c r="R530" s="368"/>
      <c r="S530" s="330"/>
      <c r="T530" s="330"/>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Methode_Keuze=""),"",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Methode_Keuze=""),"",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1"/>
      <c r="Z530" s="324"/>
      <c r="AA530" s="32" t="str" cm="1">
        <f t="array" ref="AA530">IFERROR(IF(INDEX(SubsidieTabel!$X$1:$AA$12,MATCH($F530,SubsidieTabel!$X$1:$X$12,0),IFERROR(MATCH(Methode_Keuze,SubsidieTabel!$X$1:$AA$1,0),2))&lt;&gt;1=TRUE,"ja",""),"")</f>
        <v/>
      </c>
    </row>
    <row r="531" spans="1:27" ht="14.5" x14ac:dyDescent="0.35">
      <c r="A531" s="325"/>
      <c r="B531" s="326" t="str">
        <f>IF(A531&lt;&gt;"",_xlfn.MAXIFS($B$1:B530,$A$1:A530,A531)+1,"")</f>
        <v/>
      </c>
      <c r="C531" s="304"/>
      <c r="D531" s="304"/>
      <c r="E531" s="304"/>
      <c r="F531" s="304"/>
      <c r="G531" s="335"/>
      <c r="H531" s="333"/>
      <c r="I531" s="334"/>
      <c r="J531" s="334"/>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8"/>
      <c r="R531" s="368"/>
      <c r="S531" s="330"/>
      <c r="T531" s="330"/>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Methode_Keuze=""),"",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Methode_Keuze=""),"",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1"/>
      <c r="Z531" s="324"/>
      <c r="AA531" s="32" t="str" cm="1">
        <f t="array" ref="AA531">IFERROR(IF(INDEX(SubsidieTabel!$X$1:$AA$12,MATCH($F531,SubsidieTabel!$X$1:$X$12,0),IFERROR(MATCH(Methode_Keuze,SubsidieTabel!$X$1:$AA$1,0),2))&lt;&gt;1=TRUE,"ja",""),"")</f>
        <v/>
      </c>
    </row>
    <row r="532" spans="1:27" ht="14.5" x14ac:dyDescent="0.35">
      <c r="A532" s="325"/>
      <c r="B532" s="326" t="str">
        <f>IF(A532&lt;&gt;"",_xlfn.MAXIFS($B$1:B531,$A$1:A531,A532)+1,"")</f>
        <v/>
      </c>
      <c r="C532" s="304"/>
      <c r="D532" s="304"/>
      <c r="E532" s="304"/>
      <c r="F532" s="304"/>
      <c r="G532" s="335"/>
      <c r="H532" s="333"/>
      <c r="I532" s="334"/>
      <c r="J532" s="334"/>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8"/>
      <c r="R532" s="368"/>
      <c r="S532" s="330"/>
      <c r="T532" s="330"/>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Methode_Keuze=""),"",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Methode_Keuze=""),"",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1"/>
      <c r="Z532" s="324"/>
      <c r="AA532" s="32" t="str" cm="1">
        <f t="array" ref="AA532">IFERROR(IF(INDEX(SubsidieTabel!$X$1:$AA$12,MATCH($F532,SubsidieTabel!$X$1:$X$12,0),IFERROR(MATCH(Methode_Keuze,SubsidieTabel!$X$1:$AA$1,0),2))&lt;&gt;1=TRUE,"ja",""),"")</f>
        <v/>
      </c>
    </row>
    <row r="533" spans="1:27" ht="14.5" x14ac:dyDescent="0.35">
      <c r="A533" s="325"/>
      <c r="B533" s="326" t="str">
        <f>IF(A533&lt;&gt;"",_xlfn.MAXIFS($B$1:B532,$A$1:A532,A533)+1,"")</f>
        <v/>
      </c>
      <c r="C533" s="304"/>
      <c r="D533" s="304"/>
      <c r="E533" s="304"/>
      <c r="F533" s="304"/>
      <c r="G533" s="335"/>
      <c r="H533" s="333"/>
      <c r="I533" s="334"/>
      <c r="J533" s="334"/>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8"/>
      <c r="R533" s="368"/>
      <c r="S533" s="330"/>
      <c r="T533" s="330"/>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Methode_Keuze=""),"",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Methode_Keuze=""),"",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1"/>
      <c r="Z533" s="324"/>
      <c r="AA533" s="32" t="str" cm="1">
        <f t="array" ref="AA533">IFERROR(IF(INDEX(SubsidieTabel!$X$1:$AA$12,MATCH($F533,SubsidieTabel!$X$1:$X$12,0),IFERROR(MATCH(Methode_Keuze,SubsidieTabel!$X$1:$AA$1,0),2))&lt;&gt;1=TRUE,"ja",""),"")</f>
        <v/>
      </c>
    </row>
    <row r="534" spans="1:27" ht="14.5" x14ac:dyDescent="0.35">
      <c r="A534" s="325"/>
      <c r="B534" s="326" t="str">
        <f>IF(A534&lt;&gt;"",_xlfn.MAXIFS($B$1:B533,$A$1:A533,A534)+1,"")</f>
        <v/>
      </c>
      <c r="C534" s="304"/>
      <c r="D534" s="304"/>
      <c r="E534" s="304"/>
      <c r="F534" s="304"/>
      <c r="G534" s="335"/>
      <c r="H534" s="333"/>
      <c r="I534" s="334"/>
      <c r="J534" s="334"/>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8"/>
      <c r="R534" s="368"/>
      <c r="S534" s="330"/>
      <c r="T534" s="330"/>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Methode_Keuze=""),"",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Methode_Keuze=""),"",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1"/>
      <c r="Z534" s="324"/>
      <c r="AA534" s="32" t="str" cm="1">
        <f t="array" ref="AA534">IFERROR(IF(INDEX(SubsidieTabel!$X$1:$AA$12,MATCH($F534,SubsidieTabel!$X$1:$X$12,0),IFERROR(MATCH(Methode_Keuze,SubsidieTabel!$X$1:$AA$1,0),2))&lt;&gt;1=TRUE,"ja",""),"")</f>
        <v/>
      </c>
    </row>
    <row r="535" spans="1:27" ht="14.5" x14ac:dyDescent="0.35">
      <c r="A535" s="325"/>
      <c r="B535" s="326" t="str">
        <f>IF(A535&lt;&gt;"",_xlfn.MAXIFS($B$1:B534,$A$1:A534,A535)+1,"")</f>
        <v/>
      </c>
      <c r="C535" s="304"/>
      <c r="D535" s="304"/>
      <c r="E535" s="304"/>
      <c r="F535" s="304"/>
      <c r="G535" s="335"/>
      <c r="H535" s="333"/>
      <c r="I535" s="334"/>
      <c r="J535" s="334"/>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8"/>
      <c r="R535" s="368"/>
      <c r="S535" s="330"/>
      <c r="T535" s="330"/>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Methode_Keuze=""),"",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Methode_Keuze=""),"",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1"/>
      <c r="Z535" s="324"/>
      <c r="AA535" s="32" t="str" cm="1">
        <f t="array" ref="AA535">IFERROR(IF(INDEX(SubsidieTabel!$X$1:$AA$12,MATCH($F535,SubsidieTabel!$X$1:$X$12,0),IFERROR(MATCH(Methode_Keuze,SubsidieTabel!$X$1:$AA$1,0),2))&lt;&gt;1=TRUE,"ja",""),"")</f>
        <v/>
      </c>
    </row>
    <row r="536" spans="1:27" ht="14.5" x14ac:dyDescent="0.35">
      <c r="A536" s="325"/>
      <c r="B536" s="326" t="str">
        <f>IF(A536&lt;&gt;"",_xlfn.MAXIFS($B$1:B535,$A$1:A535,A536)+1,"")</f>
        <v/>
      </c>
      <c r="C536" s="304"/>
      <c r="D536" s="304"/>
      <c r="E536" s="304"/>
      <c r="F536" s="304"/>
      <c r="G536" s="335"/>
      <c r="H536" s="333"/>
      <c r="I536" s="334"/>
      <c r="J536" s="334"/>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8"/>
      <c r="R536" s="368"/>
      <c r="S536" s="330"/>
      <c r="T536" s="330"/>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Methode_Keuze=""),"",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Methode_Keuze=""),"",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1"/>
      <c r="Z536" s="324"/>
      <c r="AA536" s="32" t="str" cm="1">
        <f t="array" ref="AA536">IFERROR(IF(INDEX(SubsidieTabel!$X$1:$AA$12,MATCH($F536,SubsidieTabel!$X$1:$X$12,0),IFERROR(MATCH(Methode_Keuze,SubsidieTabel!$X$1:$AA$1,0),2))&lt;&gt;1=TRUE,"ja",""),"")</f>
        <v/>
      </c>
    </row>
    <row r="537" spans="1:27" ht="14.5" x14ac:dyDescent="0.35">
      <c r="A537" s="325"/>
      <c r="B537" s="326" t="str">
        <f>IF(A537&lt;&gt;"",_xlfn.MAXIFS($B$1:B536,$A$1:A536,A537)+1,"")</f>
        <v/>
      </c>
      <c r="C537" s="304"/>
      <c r="D537" s="304"/>
      <c r="E537" s="304"/>
      <c r="F537" s="304"/>
      <c r="G537" s="335"/>
      <c r="H537" s="333"/>
      <c r="I537" s="334"/>
      <c r="J537" s="334"/>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8"/>
      <c r="R537" s="368"/>
      <c r="S537" s="330"/>
      <c r="T537" s="330"/>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Methode_Keuze=""),"",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Methode_Keuze=""),"",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1"/>
      <c r="Z537" s="324"/>
      <c r="AA537" s="32" t="str" cm="1">
        <f t="array" ref="AA537">IFERROR(IF(INDEX(SubsidieTabel!$X$1:$AA$12,MATCH($F537,SubsidieTabel!$X$1:$X$12,0),IFERROR(MATCH(Methode_Keuze,SubsidieTabel!$X$1:$AA$1,0),2))&lt;&gt;1=TRUE,"ja",""),"")</f>
        <v/>
      </c>
    </row>
    <row r="538" spans="1:27" ht="14.5" x14ac:dyDescent="0.35">
      <c r="A538" s="325"/>
      <c r="B538" s="326" t="str">
        <f>IF(A538&lt;&gt;"",_xlfn.MAXIFS($B$1:B537,$A$1:A537,A538)+1,"")</f>
        <v/>
      </c>
      <c r="C538" s="304"/>
      <c r="D538" s="304"/>
      <c r="E538" s="304"/>
      <c r="F538" s="304"/>
      <c r="G538" s="335"/>
      <c r="H538" s="333"/>
      <c r="I538" s="334"/>
      <c r="J538" s="334"/>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8"/>
      <c r="R538" s="368"/>
      <c r="S538" s="330"/>
      <c r="T538" s="330"/>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Methode_Keuze=""),"",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Methode_Keuze=""),"",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1"/>
      <c r="Z538" s="324"/>
      <c r="AA538" s="32" t="str" cm="1">
        <f t="array" ref="AA538">IFERROR(IF(INDEX(SubsidieTabel!$X$1:$AA$12,MATCH($F538,SubsidieTabel!$X$1:$X$12,0),IFERROR(MATCH(Methode_Keuze,SubsidieTabel!$X$1:$AA$1,0),2))&lt;&gt;1=TRUE,"ja",""),"")</f>
        <v/>
      </c>
    </row>
    <row r="539" spans="1:27" ht="14.5" x14ac:dyDescent="0.35">
      <c r="A539" s="325"/>
      <c r="B539" s="326" t="str">
        <f>IF(A539&lt;&gt;"",_xlfn.MAXIFS($B$1:B538,$A$1:A538,A539)+1,"")</f>
        <v/>
      </c>
      <c r="C539" s="304"/>
      <c r="D539" s="304"/>
      <c r="E539" s="304"/>
      <c r="F539" s="304"/>
      <c r="G539" s="335"/>
      <c r="H539" s="333"/>
      <c r="I539" s="334"/>
      <c r="J539" s="334"/>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8"/>
      <c r="R539" s="368"/>
      <c r="S539" s="330"/>
      <c r="T539" s="330"/>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Methode_Keuze=""),"",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Methode_Keuze=""),"",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1"/>
      <c r="Z539" s="324"/>
      <c r="AA539" s="32" t="str" cm="1">
        <f t="array" ref="AA539">IFERROR(IF(INDEX(SubsidieTabel!$X$1:$AA$12,MATCH($F539,SubsidieTabel!$X$1:$X$12,0),IFERROR(MATCH(Methode_Keuze,SubsidieTabel!$X$1:$AA$1,0),2))&lt;&gt;1=TRUE,"ja",""),"")</f>
        <v/>
      </c>
    </row>
    <row r="540" spans="1:27" ht="14.5" x14ac:dyDescent="0.35">
      <c r="A540" s="325"/>
      <c r="B540" s="326" t="str">
        <f>IF(A540&lt;&gt;"",_xlfn.MAXIFS($B$1:B539,$A$1:A539,A540)+1,"")</f>
        <v/>
      </c>
      <c r="C540" s="304"/>
      <c r="D540" s="304"/>
      <c r="E540" s="304"/>
      <c r="F540" s="304"/>
      <c r="G540" s="335"/>
      <c r="H540" s="333"/>
      <c r="I540" s="334"/>
      <c r="J540" s="334"/>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8"/>
      <c r="R540" s="368"/>
      <c r="S540" s="330"/>
      <c r="T540" s="330"/>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Methode_Keuze=""),"",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Methode_Keuze=""),"",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1"/>
      <c r="Z540" s="324"/>
      <c r="AA540" s="32" t="str" cm="1">
        <f t="array" ref="AA540">IFERROR(IF(INDEX(SubsidieTabel!$X$1:$AA$12,MATCH($F540,SubsidieTabel!$X$1:$X$12,0),IFERROR(MATCH(Methode_Keuze,SubsidieTabel!$X$1:$AA$1,0),2))&lt;&gt;1=TRUE,"ja",""),"")</f>
        <v/>
      </c>
    </row>
    <row r="541" spans="1:27" ht="14.5" x14ac:dyDescent="0.35">
      <c r="A541" s="325"/>
      <c r="B541" s="326" t="str">
        <f>IF(A541&lt;&gt;"",_xlfn.MAXIFS($B$1:B540,$A$1:A540,A541)+1,"")</f>
        <v/>
      </c>
      <c r="C541" s="304"/>
      <c r="D541" s="304"/>
      <c r="E541" s="304"/>
      <c r="F541" s="304"/>
      <c r="G541" s="335"/>
      <c r="H541" s="333"/>
      <c r="I541" s="334"/>
      <c r="J541" s="334"/>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8"/>
      <c r="R541" s="368"/>
      <c r="S541" s="330"/>
      <c r="T541" s="330"/>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Methode_Keuze=""),"",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Methode_Keuze=""),"",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1"/>
      <c r="Z541" s="324"/>
      <c r="AA541" s="32" t="str" cm="1">
        <f t="array" ref="AA541">IFERROR(IF(INDEX(SubsidieTabel!$X$1:$AA$12,MATCH($F541,SubsidieTabel!$X$1:$X$12,0),IFERROR(MATCH(Methode_Keuze,SubsidieTabel!$X$1:$AA$1,0),2))&lt;&gt;1=TRUE,"ja",""),"")</f>
        <v/>
      </c>
    </row>
    <row r="542" spans="1:27" ht="14.5" x14ac:dyDescent="0.35">
      <c r="A542" s="325"/>
      <c r="B542" s="326" t="str">
        <f>IF(A542&lt;&gt;"",_xlfn.MAXIFS($B$1:B541,$A$1:A541,A542)+1,"")</f>
        <v/>
      </c>
      <c r="C542" s="304"/>
      <c r="D542" s="304"/>
      <c r="E542" s="304"/>
      <c r="F542" s="304"/>
      <c r="G542" s="335"/>
      <c r="H542" s="333"/>
      <c r="I542" s="334"/>
      <c r="J542" s="334"/>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8"/>
      <c r="R542" s="368"/>
      <c r="S542" s="330"/>
      <c r="T542" s="330"/>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Methode_Keuze=""),"",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Methode_Keuze=""),"",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1"/>
      <c r="Z542" s="324"/>
      <c r="AA542" s="32" t="str" cm="1">
        <f t="array" ref="AA542">IFERROR(IF(INDEX(SubsidieTabel!$X$1:$AA$12,MATCH($F542,SubsidieTabel!$X$1:$X$12,0),IFERROR(MATCH(Methode_Keuze,SubsidieTabel!$X$1:$AA$1,0),2))&lt;&gt;1=TRUE,"ja",""),"")</f>
        <v/>
      </c>
    </row>
    <row r="543" spans="1:27" ht="14.5" x14ac:dyDescent="0.35">
      <c r="A543" s="325"/>
      <c r="B543" s="326" t="str">
        <f>IF(A543&lt;&gt;"",_xlfn.MAXIFS($B$1:B542,$A$1:A542,A543)+1,"")</f>
        <v/>
      </c>
      <c r="C543" s="304"/>
      <c r="D543" s="304"/>
      <c r="E543" s="304"/>
      <c r="F543" s="304"/>
      <c r="G543" s="335"/>
      <c r="H543" s="333"/>
      <c r="I543" s="334"/>
      <c r="J543" s="334"/>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8"/>
      <c r="R543" s="368"/>
      <c r="S543" s="330"/>
      <c r="T543" s="330"/>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Methode_Keuze=""),"",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Methode_Keuze=""),"",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1"/>
      <c r="Z543" s="324"/>
      <c r="AA543" s="32" t="str" cm="1">
        <f t="array" ref="AA543">IFERROR(IF(INDEX(SubsidieTabel!$X$1:$AA$12,MATCH($F543,SubsidieTabel!$X$1:$X$12,0),IFERROR(MATCH(Methode_Keuze,SubsidieTabel!$X$1:$AA$1,0),2))&lt;&gt;1=TRUE,"ja",""),"")</f>
        <v/>
      </c>
    </row>
    <row r="544" spans="1:27" ht="14.5" x14ac:dyDescent="0.35">
      <c r="A544" s="325"/>
      <c r="B544" s="326" t="str">
        <f>IF(A544&lt;&gt;"",_xlfn.MAXIFS($B$1:B543,$A$1:A543,A544)+1,"")</f>
        <v/>
      </c>
      <c r="C544" s="304"/>
      <c r="D544" s="304"/>
      <c r="E544" s="304"/>
      <c r="F544" s="304"/>
      <c r="G544" s="335"/>
      <c r="H544" s="333"/>
      <c r="I544" s="334"/>
      <c r="J544" s="334"/>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8"/>
      <c r="R544" s="368"/>
      <c r="S544" s="330"/>
      <c r="T544" s="330"/>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Methode_Keuze=""),"",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Methode_Keuze=""),"",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1"/>
      <c r="Z544" s="324"/>
      <c r="AA544" s="32" t="str" cm="1">
        <f t="array" ref="AA544">IFERROR(IF(INDEX(SubsidieTabel!$X$1:$AA$12,MATCH($F544,SubsidieTabel!$X$1:$X$12,0),IFERROR(MATCH(Methode_Keuze,SubsidieTabel!$X$1:$AA$1,0),2))&lt;&gt;1=TRUE,"ja",""),"")</f>
        <v/>
      </c>
    </row>
    <row r="545" spans="1:27" ht="14.5" x14ac:dyDescent="0.35">
      <c r="A545" s="325"/>
      <c r="B545" s="326" t="str">
        <f>IF(A545&lt;&gt;"",_xlfn.MAXIFS($B$1:B544,$A$1:A544,A545)+1,"")</f>
        <v/>
      </c>
      <c r="C545" s="304"/>
      <c r="D545" s="304"/>
      <c r="E545" s="304"/>
      <c r="F545" s="304"/>
      <c r="G545" s="335"/>
      <c r="H545" s="333"/>
      <c r="I545" s="334"/>
      <c r="J545" s="334"/>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8"/>
      <c r="R545" s="368"/>
      <c r="S545" s="330"/>
      <c r="T545" s="330"/>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Methode_Keuze=""),"",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Methode_Keuze=""),"",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1"/>
      <c r="Z545" s="324"/>
      <c r="AA545" s="32" t="str" cm="1">
        <f t="array" ref="AA545">IFERROR(IF(INDEX(SubsidieTabel!$X$1:$AA$12,MATCH($F545,SubsidieTabel!$X$1:$X$12,0),IFERROR(MATCH(Methode_Keuze,SubsidieTabel!$X$1:$AA$1,0),2))&lt;&gt;1=TRUE,"ja",""),"")</f>
        <v/>
      </c>
    </row>
    <row r="546" spans="1:27" ht="14.5" x14ac:dyDescent="0.35">
      <c r="A546" s="325"/>
      <c r="B546" s="326" t="str">
        <f>IF(A546&lt;&gt;"",_xlfn.MAXIFS($B$1:B545,$A$1:A545,A546)+1,"")</f>
        <v/>
      </c>
      <c r="C546" s="304"/>
      <c r="D546" s="304"/>
      <c r="E546" s="304"/>
      <c r="F546" s="304"/>
      <c r="G546" s="335"/>
      <c r="H546" s="333"/>
      <c r="I546" s="334"/>
      <c r="J546" s="334"/>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8"/>
      <c r="R546" s="368"/>
      <c r="S546" s="330"/>
      <c r="T546" s="330"/>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Methode_Keuze=""),"",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Methode_Keuze=""),"",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1"/>
      <c r="Z546" s="324"/>
      <c r="AA546" s="32" t="str" cm="1">
        <f t="array" ref="AA546">IFERROR(IF(INDEX(SubsidieTabel!$X$1:$AA$12,MATCH($F546,SubsidieTabel!$X$1:$X$12,0),IFERROR(MATCH(Methode_Keuze,SubsidieTabel!$X$1:$AA$1,0),2))&lt;&gt;1=TRUE,"ja",""),"")</f>
        <v/>
      </c>
    </row>
    <row r="547" spans="1:27" ht="14.5" x14ac:dyDescent="0.35">
      <c r="A547" s="325"/>
      <c r="B547" s="326" t="str">
        <f>IF(A547&lt;&gt;"",_xlfn.MAXIFS($B$1:B546,$A$1:A546,A547)+1,"")</f>
        <v/>
      </c>
      <c r="C547" s="304"/>
      <c r="D547" s="304"/>
      <c r="E547" s="304"/>
      <c r="F547" s="304"/>
      <c r="G547" s="335"/>
      <c r="H547" s="333"/>
      <c r="I547" s="334"/>
      <c r="J547" s="334"/>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8"/>
      <c r="R547" s="368"/>
      <c r="S547" s="330"/>
      <c r="T547" s="330"/>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Methode_Keuze=""),"",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Methode_Keuze=""),"",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1"/>
      <c r="Z547" s="324"/>
      <c r="AA547" s="32" t="str" cm="1">
        <f t="array" ref="AA547">IFERROR(IF(INDEX(SubsidieTabel!$X$1:$AA$12,MATCH($F547,SubsidieTabel!$X$1:$X$12,0),IFERROR(MATCH(Methode_Keuze,SubsidieTabel!$X$1:$AA$1,0),2))&lt;&gt;1=TRUE,"ja",""),"")</f>
        <v/>
      </c>
    </row>
    <row r="548" spans="1:27" ht="14.5" x14ac:dyDescent="0.35">
      <c r="A548" s="325"/>
      <c r="B548" s="326" t="str">
        <f>IF(A548&lt;&gt;"",_xlfn.MAXIFS($B$1:B547,$A$1:A547,A548)+1,"")</f>
        <v/>
      </c>
      <c r="C548" s="304"/>
      <c r="D548" s="304"/>
      <c r="E548" s="304"/>
      <c r="F548" s="304"/>
      <c r="G548" s="335"/>
      <c r="H548" s="333"/>
      <c r="I548" s="334"/>
      <c r="J548" s="334"/>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8"/>
      <c r="R548" s="368"/>
      <c r="S548" s="330"/>
      <c r="T548" s="330"/>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Methode_Keuze=""),"",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Methode_Keuze=""),"",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1"/>
      <c r="Z548" s="324"/>
      <c r="AA548" s="32" t="str" cm="1">
        <f t="array" ref="AA548">IFERROR(IF(INDEX(SubsidieTabel!$X$1:$AA$12,MATCH($F548,SubsidieTabel!$X$1:$X$12,0),IFERROR(MATCH(Methode_Keuze,SubsidieTabel!$X$1:$AA$1,0),2))&lt;&gt;1=TRUE,"ja",""),"")</f>
        <v/>
      </c>
    </row>
    <row r="549" spans="1:27" ht="14.5" x14ac:dyDescent="0.35">
      <c r="A549" s="325"/>
      <c r="B549" s="326" t="str">
        <f>IF(A549&lt;&gt;"",_xlfn.MAXIFS($B$1:B548,$A$1:A548,A549)+1,"")</f>
        <v/>
      </c>
      <c r="C549" s="304"/>
      <c r="D549" s="304"/>
      <c r="E549" s="304"/>
      <c r="F549" s="304"/>
      <c r="G549" s="335"/>
      <c r="H549" s="333"/>
      <c r="I549" s="334"/>
      <c r="J549" s="334"/>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8"/>
      <c r="R549" s="368"/>
      <c r="S549" s="330"/>
      <c r="T549" s="330"/>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Methode_Keuze=""),"",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Methode_Keuze=""),"",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1"/>
      <c r="Z549" s="324"/>
      <c r="AA549" s="32" t="str" cm="1">
        <f t="array" ref="AA549">IFERROR(IF(INDEX(SubsidieTabel!$X$1:$AA$12,MATCH($F549,SubsidieTabel!$X$1:$X$12,0),IFERROR(MATCH(Methode_Keuze,SubsidieTabel!$X$1:$AA$1,0),2))&lt;&gt;1=TRUE,"ja",""),"")</f>
        <v/>
      </c>
    </row>
    <row r="550" spans="1:27" ht="14.5" x14ac:dyDescent="0.35">
      <c r="A550" s="325"/>
      <c r="B550" s="326" t="str">
        <f>IF(A550&lt;&gt;"",_xlfn.MAXIFS($B$1:B549,$A$1:A549,A550)+1,"")</f>
        <v/>
      </c>
      <c r="C550" s="304"/>
      <c r="D550" s="304"/>
      <c r="E550" s="304"/>
      <c r="F550" s="304"/>
      <c r="G550" s="335"/>
      <c r="H550" s="333"/>
      <c r="I550" s="334"/>
      <c r="J550" s="334"/>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8"/>
      <c r="R550" s="368"/>
      <c r="S550" s="330"/>
      <c r="T550" s="330"/>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Methode_Keuze=""),"",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Methode_Keuze=""),"",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1"/>
      <c r="Z550" s="324"/>
      <c r="AA550" s="32" t="str" cm="1">
        <f t="array" ref="AA550">IFERROR(IF(INDEX(SubsidieTabel!$X$1:$AA$12,MATCH($F550,SubsidieTabel!$X$1:$X$12,0),IFERROR(MATCH(Methode_Keuze,SubsidieTabel!$X$1:$AA$1,0),2))&lt;&gt;1=TRUE,"ja",""),"")</f>
        <v/>
      </c>
    </row>
    <row r="551" spans="1:27" ht="14.5" x14ac:dyDescent="0.35">
      <c r="A551" s="325"/>
      <c r="B551" s="326" t="str">
        <f>IF(A551&lt;&gt;"",_xlfn.MAXIFS($B$1:B550,$A$1:A550,A551)+1,"")</f>
        <v/>
      </c>
      <c r="C551" s="304"/>
      <c r="D551" s="304"/>
      <c r="E551" s="304"/>
      <c r="F551" s="304"/>
      <c r="G551" s="335"/>
      <c r="H551" s="333"/>
      <c r="I551" s="334"/>
      <c r="J551" s="334"/>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8"/>
      <c r="R551" s="368"/>
      <c r="S551" s="330"/>
      <c r="T551" s="330"/>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Methode_Keuze=""),"",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Methode_Keuze=""),"",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1"/>
      <c r="Z551" s="324"/>
      <c r="AA551" s="32" t="str" cm="1">
        <f t="array" ref="AA551">IFERROR(IF(INDEX(SubsidieTabel!$X$1:$AA$12,MATCH($F551,SubsidieTabel!$X$1:$X$12,0),IFERROR(MATCH(Methode_Keuze,SubsidieTabel!$X$1:$AA$1,0),2))&lt;&gt;1=TRUE,"ja",""),"")</f>
        <v/>
      </c>
    </row>
    <row r="552" spans="1:27" ht="14.5" x14ac:dyDescent="0.35">
      <c r="A552" s="325"/>
      <c r="B552" s="326" t="str">
        <f>IF(A552&lt;&gt;"",_xlfn.MAXIFS($B$1:B551,$A$1:A551,A552)+1,"")</f>
        <v/>
      </c>
      <c r="C552" s="304"/>
      <c r="D552" s="304"/>
      <c r="E552" s="304"/>
      <c r="F552" s="304"/>
      <c r="G552" s="335"/>
      <c r="H552" s="333"/>
      <c r="I552" s="334"/>
      <c r="J552" s="334"/>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8"/>
      <c r="R552" s="368"/>
      <c r="S552" s="330"/>
      <c r="T552" s="330"/>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Methode_Keuze=""),"",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Methode_Keuze=""),"",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1"/>
      <c r="Z552" s="324"/>
      <c r="AA552" s="32" t="str" cm="1">
        <f t="array" ref="AA552">IFERROR(IF(INDEX(SubsidieTabel!$X$1:$AA$12,MATCH($F552,SubsidieTabel!$X$1:$X$12,0),IFERROR(MATCH(Methode_Keuze,SubsidieTabel!$X$1:$AA$1,0),2))&lt;&gt;1=TRUE,"ja",""),"")</f>
        <v/>
      </c>
    </row>
    <row r="553" spans="1:27" ht="14.5" x14ac:dyDescent="0.35">
      <c r="A553" s="325"/>
      <c r="B553" s="326" t="str">
        <f>IF(A553&lt;&gt;"",_xlfn.MAXIFS($B$1:B552,$A$1:A552,A553)+1,"")</f>
        <v/>
      </c>
      <c r="C553" s="304"/>
      <c r="D553" s="304"/>
      <c r="E553" s="304"/>
      <c r="F553" s="304"/>
      <c r="G553" s="335"/>
      <c r="H553" s="333"/>
      <c r="I553" s="334"/>
      <c r="J553" s="334"/>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8"/>
      <c r="R553" s="368"/>
      <c r="S553" s="330"/>
      <c r="T553" s="330"/>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Methode_Keuze=""),"",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Methode_Keuze=""),"",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1"/>
      <c r="Z553" s="324"/>
      <c r="AA553" s="32" t="str" cm="1">
        <f t="array" ref="AA553">IFERROR(IF(INDEX(SubsidieTabel!$X$1:$AA$12,MATCH($F553,SubsidieTabel!$X$1:$X$12,0),IFERROR(MATCH(Methode_Keuze,SubsidieTabel!$X$1:$AA$1,0),2))&lt;&gt;1=TRUE,"ja",""),"")</f>
        <v/>
      </c>
    </row>
    <row r="554" spans="1:27" ht="14.5" x14ac:dyDescent="0.35">
      <c r="A554" s="325"/>
      <c r="B554" s="326" t="str">
        <f>IF(A554&lt;&gt;"",_xlfn.MAXIFS($B$1:B553,$A$1:A553,A554)+1,"")</f>
        <v/>
      </c>
      <c r="C554" s="304"/>
      <c r="D554" s="304"/>
      <c r="E554" s="304"/>
      <c r="F554" s="304"/>
      <c r="G554" s="335"/>
      <c r="H554" s="333"/>
      <c r="I554" s="334"/>
      <c r="J554" s="334"/>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8"/>
      <c r="R554" s="368"/>
      <c r="S554" s="330"/>
      <c r="T554" s="330"/>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Methode_Keuze=""),"",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Methode_Keuze=""),"",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1"/>
      <c r="Z554" s="324"/>
      <c r="AA554" s="32" t="str" cm="1">
        <f t="array" ref="AA554">IFERROR(IF(INDEX(SubsidieTabel!$X$1:$AA$12,MATCH($F554,SubsidieTabel!$X$1:$X$12,0),IFERROR(MATCH(Methode_Keuze,SubsidieTabel!$X$1:$AA$1,0),2))&lt;&gt;1=TRUE,"ja",""),"")</f>
        <v/>
      </c>
    </row>
    <row r="555" spans="1:27" ht="14.5" x14ac:dyDescent="0.35">
      <c r="A555" s="325"/>
      <c r="B555" s="326" t="str">
        <f>IF(A555&lt;&gt;"",_xlfn.MAXIFS($B$1:B554,$A$1:A554,A555)+1,"")</f>
        <v/>
      </c>
      <c r="C555" s="304"/>
      <c r="D555" s="304"/>
      <c r="E555" s="304"/>
      <c r="F555" s="304"/>
      <c r="G555" s="335"/>
      <c r="H555" s="333"/>
      <c r="I555" s="334"/>
      <c r="J555" s="334"/>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8"/>
      <c r="R555" s="368"/>
      <c r="S555" s="330"/>
      <c r="T555" s="330"/>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Methode_Keuze=""),"",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Methode_Keuze=""),"",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1"/>
      <c r="Z555" s="324"/>
      <c r="AA555" s="32" t="str" cm="1">
        <f t="array" ref="AA555">IFERROR(IF(INDEX(SubsidieTabel!$X$1:$AA$12,MATCH($F555,SubsidieTabel!$X$1:$X$12,0),IFERROR(MATCH(Methode_Keuze,SubsidieTabel!$X$1:$AA$1,0),2))&lt;&gt;1=TRUE,"ja",""),"")</f>
        <v/>
      </c>
    </row>
    <row r="556" spans="1:27" ht="14.5" x14ac:dyDescent="0.35">
      <c r="A556" s="325"/>
      <c r="B556" s="326" t="str">
        <f>IF(A556&lt;&gt;"",_xlfn.MAXIFS($B$1:B555,$A$1:A555,A556)+1,"")</f>
        <v/>
      </c>
      <c r="C556" s="304"/>
      <c r="D556" s="304"/>
      <c r="E556" s="304"/>
      <c r="F556" s="304"/>
      <c r="G556" s="335"/>
      <c r="H556" s="333"/>
      <c r="I556" s="334"/>
      <c r="J556" s="334"/>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8"/>
      <c r="R556" s="368"/>
      <c r="S556" s="330"/>
      <c r="T556" s="330"/>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Methode_Keuze=""),"",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Methode_Keuze=""),"",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1"/>
      <c r="Z556" s="324"/>
      <c r="AA556" s="32" t="str" cm="1">
        <f t="array" ref="AA556">IFERROR(IF(INDEX(SubsidieTabel!$X$1:$AA$12,MATCH($F556,SubsidieTabel!$X$1:$X$12,0),IFERROR(MATCH(Methode_Keuze,SubsidieTabel!$X$1:$AA$1,0),2))&lt;&gt;1=TRUE,"ja",""),"")</f>
        <v/>
      </c>
    </row>
    <row r="557" spans="1:27" ht="14.5" x14ac:dyDescent="0.35">
      <c r="A557" s="325"/>
      <c r="B557" s="326" t="str">
        <f>IF(A557&lt;&gt;"",_xlfn.MAXIFS($B$1:B556,$A$1:A556,A557)+1,"")</f>
        <v/>
      </c>
      <c r="C557" s="304"/>
      <c r="D557" s="304"/>
      <c r="E557" s="304"/>
      <c r="F557" s="304"/>
      <c r="G557" s="335"/>
      <c r="H557" s="333"/>
      <c r="I557" s="334"/>
      <c r="J557" s="334"/>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8"/>
      <c r="R557" s="368"/>
      <c r="S557" s="330"/>
      <c r="T557" s="330"/>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Methode_Keuze=""),"",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Methode_Keuze=""),"",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1"/>
      <c r="Z557" s="324"/>
      <c r="AA557" s="32" t="str" cm="1">
        <f t="array" ref="AA557">IFERROR(IF(INDEX(SubsidieTabel!$X$1:$AA$12,MATCH($F557,SubsidieTabel!$X$1:$X$12,0),IFERROR(MATCH(Methode_Keuze,SubsidieTabel!$X$1:$AA$1,0),2))&lt;&gt;1=TRUE,"ja",""),"")</f>
        <v/>
      </c>
    </row>
    <row r="558" spans="1:27" ht="14.5" x14ac:dyDescent="0.35">
      <c r="A558" s="325"/>
      <c r="B558" s="326" t="str">
        <f>IF(A558&lt;&gt;"",_xlfn.MAXIFS($B$1:B557,$A$1:A557,A558)+1,"")</f>
        <v/>
      </c>
      <c r="C558" s="304"/>
      <c r="D558" s="304"/>
      <c r="E558" s="304"/>
      <c r="F558" s="304"/>
      <c r="G558" s="335"/>
      <c r="H558" s="333"/>
      <c r="I558" s="334"/>
      <c r="J558" s="334"/>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8"/>
      <c r="R558" s="368"/>
      <c r="S558" s="330"/>
      <c r="T558" s="330"/>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Methode_Keuze=""),"",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Methode_Keuze=""),"",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1"/>
      <c r="Z558" s="324"/>
      <c r="AA558" s="32" t="str" cm="1">
        <f t="array" ref="AA558">IFERROR(IF(INDEX(SubsidieTabel!$X$1:$AA$12,MATCH($F558,SubsidieTabel!$X$1:$X$12,0),IFERROR(MATCH(Methode_Keuze,SubsidieTabel!$X$1:$AA$1,0),2))&lt;&gt;1=TRUE,"ja",""),"")</f>
        <v/>
      </c>
    </row>
    <row r="559" spans="1:27" ht="14.5" x14ac:dyDescent="0.35">
      <c r="A559" s="325"/>
      <c r="B559" s="326" t="str">
        <f>IF(A559&lt;&gt;"",_xlfn.MAXIFS($B$1:B558,$A$1:A558,A559)+1,"")</f>
        <v/>
      </c>
      <c r="C559" s="304"/>
      <c r="D559" s="304"/>
      <c r="E559" s="304"/>
      <c r="F559" s="304"/>
      <c r="G559" s="335"/>
      <c r="H559" s="333"/>
      <c r="I559" s="334"/>
      <c r="J559" s="334"/>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8"/>
      <c r="R559" s="368"/>
      <c r="S559" s="330"/>
      <c r="T559" s="330"/>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Methode_Keuze=""),"",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Methode_Keuze=""),"",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1"/>
      <c r="Z559" s="324"/>
      <c r="AA559" s="32" t="str" cm="1">
        <f t="array" ref="AA559">IFERROR(IF(INDEX(SubsidieTabel!$X$1:$AA$12,MATCH($F559,SubsidieTabel!$X$1:$X$12,0),IFERROR(MATCH(Methode_Keuze,SubsidieTabel!$X$1:$AA$1,0),2))&lt;&gt;1=TRUE,"ja",""),"")</f>
        <v/>
      </c>
    </row>
    <row r="560" spans="1:27" ht="14.5" x14ac:dyDescent="0.35">
      <c r="A560" s="325"/>
      <c r="B560" s="326" t="str">
        <f>IF(A560&lt;&gt;"",_xlfn.MAXIFS($B$1:B559,$A$1:A559,A560)+1,"")</f>
        <v/>
      </c>
      <c r="C560" s="304"/>
      <c r="D560" s="304"/>
      <c r="E560" s="304"/>
      <c r="F560" s="304"/>
      <c r="G560" s="335"/>
      <c r="H560" s="333"/>
      <c r="I560" s="334"/>
      <c r="J560" s="334"/>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8"/>
      <c r="R560" s="368"/>
      <c r="S560" s="330"/>
      <c r="T560" s="330"/>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Methode_Keuze=""),"",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Methode_Keuze=""),"",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1"/>
      <c r="Z560" s="324"/>
      <c r="AA560" s="32" t="str" cm="1">
        <f t="array" ref="AA560">IFERROR(IF(INDEX(SubsidieTabel!$X$1:$AA$12,MATCH($F560,SubsidieTabel!$X$1:$X$12,0),IFERROR(MATCH(Methode_Keuze,SubsidieTabel!$X$1:$AA$1,0),2))&lt;&gt;1=TRUE,"ja",""),"")</f>
        <v/>
      </c>
    </row>
    <row r="561" spans="1:27" ht="14.5" x14ac:dyDescent="0.35">
      <c r="A561" s="325"/>
      <c r="B561" s="326" t="str">
        <f>IF(A561&lt;&gt;"",_xlfn.MAXIFS($B$1:B560,$A$1:A560,A561)+1,"")</f>
        <v/>
      </c>
      <c r="C561" s="304"/>
      <c r="D561" s="304"/>
      <c r="E561" s="304"/>
      <c r="F561" s="304"/>
      <c r="G561" s="335"/>
      <c r="H561" s="333"/>
      <c r="I561" s="334"/>
      <c r="J561" s="334"/>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8"/>
      <c r="R561" s="368"/>
      <c r="S561" s="330"/>
      <c r="T561" s="330"/>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Methode_Keuze=""),"",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Methode_Keuze=""),"",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1"/>
      <c r="Z561" s="324"/>
      <c r="AA561" s="32" t="str" cm="1">
        <f t="array" ref="AA561">IFERROR(IF(INDEX(SubsidieTabel!$X$1:$AA$12,MATCH($F561,SubsidieTabel!$X$1:$X$12,0),IFERROR(MATCH(Methode_Keuze,SubsidieTabel!$X$1:$AA$1,0),2))&lt;&gt;1=TRUE,"ja",""),"")</f>
        <v/>
      </c>
    </row>
    <row r="562" spans="1:27" ht="14.5" x14ac:dyDescent="0.35">
      <c r="A562" s="325"/>
      <c r="B562" s="326" t="str">
        <f>IF(A562&lt;&gt;"",_xlfn.MAXIFS($B$1:B561,$A$1:A561,A562)+1,"")</f>
        <v/>
      </c>
      <c r="C562" s="304"/>
      <c r="D562" s="304"/>
      <c r="E562" s="304"/>
      <c r="F562" s="304"/>
      <c r="G562" s="335"/>
      <c r="H562" s="333"/>
      <c r="I562" s="334"/>
      <c r="J562" s="334"/>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8"/>
      <c r="R562" s="368"/>
      <c r="S562" s="330"/>
      <c r="T562" s="330"/>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Methode_Keuze=""),"",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Methode_Keuze=""),"",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1"/>
      <c r="Z562" s="324"/>
      <c r="AA562" s="32" t="str" cm="1">
        <f t="array" ref="AA562">IFERROR(IF(INDEX(SubsidieTabel!$X$1:$AA$12,MATCH($F562,SubsidieTabel!$X$1:$X$12,0),IFERROR(MATCH(Methode_Keuze,SubsidieTabel!$X$1:$AA$1,0),2))&lt;&gt;1=TRUE,"ja",""),"")</f>
        <v/>
      </c>
    </row>
    <row r="563" spans="1:27" ht="14.5" x14ac:dyDescent="0.35">
      <c r="A563" s="325"/>
      <c r="B563" s="326" t="str">
        <f>IF(A563&lt;&gt;"",_xlfn.MAXIFS($B$1:B562,$A$1:A562,A563)+1,"")</f>
        <v/>
      </c>
      <c r="C563" s="304"/>
      <c r="D563" s="304"/>
      <c r="E563" s="304"/>
      <c r="F563" s="304"/>
      <c r="G563" s="335"/>
      <c r="H563" s="333"/>
      <c r="I563" s="334"/>
      <c r="J563" s="334"/>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8"/>
      <c r="R563" s="368"/>
      <c r="S563" s="330"/>
      <c r="T563" s="330"/>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Methode_Keuze=""),"",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Methode_Keuze=""),"",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1"/>
      <c r="Z563" s="324"/>
      <c r="AA563" s="32" t="str" cm="1">
        <f t="array" ref="AA563">IFERROR(IF(INDEX(SubsidieTabel!$X$1:$AA$12,MATCH($F563,SubsidieTabel!$X$1:$X$12,0),IFERROR(MATCH(Methode_Keuze,SubsidieTabel!$X$1:$AA$1,0),2))&lt;&gt;1=TRUE,"ja",""),"")</f>
        <v/>
      </c>
    </row>
    <row r="564" spans="1:27" ht="14.5" x14ac:dyDescent="0.35">
      <c r="A564" s="325"/>
      <c r="B564" s="326" t="str">
        <f>IF(A564&lt;&gt;"",_xlfn.MAXIFS($B$1:B563,$A$1:A563,A564)+1,"")</f>
        <v/>
      </c>
      <c r="C564" s="304"/>
      <c r="D564" s="304"/>
      <c r="E564" s="304"/>
      <c r="F564" s="304"/>
      <c r="G564" s="335"/>
      <c r="H564" s="333"/>
      <c r="I564" s="334"/>
      <c r="J564" s="334"/>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8"/>
      <c r="R564" s="368"/>
      <c r="S564" s="330"/>
      <c r="T564" s="330"/>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Methode_Keuze=""),"",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Methode_Keuze=""),"",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1"/>
      <c r="Z564" s="324"/>
      <c r="AA564" s="32" t="str" cm="1">
        <f t="array" ref="AA564">IFERROR(IF(INDEX(SubsidieTabel!$X$1:$AA$12,MATCH($F564,SubsidieTabel!$X$1:$X$12,0),IFERROR(MATCH(Methode_Keuze,SubsidieTabel!$X$1:$AA$1,0),2))&lt;&gt;1=TRUE,"ja",""),"")</f>
        <v/>
      </c>
    </row>
    <row r="565" spans="1:27" ht="14.5" x14ac:dyDescent="0.35">
      <c r="A565" s="325"/>
      <c r="B565" s="326" t="str">
        <f>IF(A565&lt;&gt;"",_xlfn.MAXIFS($B$1:B564,$A$1:A564,A565)+1,"")</f>
        <v/>
      </c>
      <c r="C565" s="304"/>
      <c r="D565" s="304"/>
      <c r="E565" s="304"/>
      <c r="F565" s="304"/>
      <c r="G565" s="335"/>
      <c r="H565" s="333"/>
      <c r="I565" s="334"/>
      <c r="J565" s="334"/>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8"/>
      <c r="R565" s="368"/>
      <c r="S565" s="330"/>
      <c r="T565" s="330"/>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Methode_Keuze=""),"",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Methode_Keuze=""),"",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1"/>
      <c r="Z565" s="324"/>
      <c r="AA565" s="32" t="str" cm="1">
        <f t="array" ref="AA565">IFERROR(IF(INDEX(SubsidieTabel!$X$1:$AA$12,MATCH($F565,SubsidieTabel!$X$1:$X$12,0),IFERROR(MATCH(Methode_Keuze,SubsidieTabel!$X$1:$AA$1,0),2))&lt;&gt;1=TRUE,"ja",""),"")</f>
        <v/>
      </c>
    </row>
    <row r="566" spans="1:27" ht="14.5" x14ac:dyDescent="0.35">
      <c r="A566" s="325"/>
      <c r="B566" s="326" t="str">
        <f>IF(A566&lt;&gt;"",_xlfn.MAXIFS($B$1:B565,$A$1:A565,A566)+1,"")</f>
        <v/>
      </c>
      <c r="C566" s="304"/>
      <c r="D566" s="304"/>
      <c r="E566" s="304"/>
      <c r="F566" s="304"/>
      <c r="G566" s="335"/>
      <c r="H566" s="333"/>
      <c r="I566" s="334"/>
      <c r="J566" s="334"/>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8"/>
      <c r="R566" s="368"/>
      <c r="S566" s="330"/>
      <c r="T566" s="330"/>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Methode_Keuze=""),"",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Methode_Keuze=""),"",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1"/>
      <c r="Z566" s="324"/>
      <c r="AA566" s="32" t="str" cm="1">
        <f t="array" ref="AA566">IFERROR(IF(INDEX(SubsidieTabel!$X$1:$AA$12,MATCH($F566,SubsidieTabel!$X$1:$X$12,0),IFERROR(MATCH(Methode_Keuze,SubsidieTabel!$X$1:$AA$1,0),2))&lt;&gt;1=TRUE,"ja",""),"")</f>
        <v/>
      </c>
    </row>
    <row r="567" spans="1:27" ht="14.5" x14ac:dyDescent="0.35">
      <c r="A567" s="325"/>
      <c r="B567" s="326" t="str">
        <f>IF(A567&lt;&gt;"",_xlfn.MAXIFS($B$1:B566,$A$1:A566,A567)+1,"")</f>
        <v/>
      </c>
      <c r="C567" s="304"/>
      <c r="D567" s="304"/>
      <c r="E567" s="304"/>
      <c r="F567" s="304"/>
      <c r="G567" s="335"/>
      <c r="H567" s="333"/>
      <c r="I567" s="334"/>
      <c r="J567" s="334"/>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8"/>
      <c r="R567" s="368"/>
      <c r="S567" s="330"/>
      <c r="T567" s="330"/>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Methode_Keuze=""),"",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Methode_Keuze=""),"",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1"/>
      <c r="Z567" s="324"/>
      <c r="AA567" s="32" t="str" cm="1">
        <f t="array" ref="AA567">IFERROR(IF(INDEX(SubsidieTabel!$X$1:$AA$12,MATCH($F567,SubsidieTabel!$X$1:$X$12,0),IFERROR(MATCH(Methode_Keuze,SubsidieTabel!$X$1:$AA$1,0),2))&lt;&gt;1=TRUE,"ja",""),"")</f>
        <v/>
      </c>
    </row>
    <row r="568" spans="1:27" ht="14.5" x14ac:dyDescent="0.35">
      <c r="A568" s="325"/>
      <c r="B568" s="326" t="str">
        <f>IF(A568&lt;&gt;"",_xlfn.MAXIFS($B$1:B567,$A$1:A567,A568)+1,"")</f>
        <v/>
      </c>
      <c r="C568" s="304"/>
      <c r="D568" s="304"/>
      <c r="E568" s="304"/>
      <c r="F568" s="304"/>
      <c r="G568" s="335"/>
      <c r="H568" s="333"/>
      <c r="I568" s="334"/>
      <c r="J568" s="334"/>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8"/>
      <c r="R568" s="368"/>
      <c r="S568" s="330"/>
      <c r="T568" s="330"/>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Methode_Keuze=""),"",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Methode_Keuze=""),"",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1"/>
      <c r="Z568" s="324"/>
      <c r="AA568" s="32" t="str" cm="1">
        <f t="array" ref="AA568">IFERROR(IF(INDEX(SubsidieTabel!$X$1:$AA$12,MATCH($F568,SubsidieTabel!$X$1:$X$12,0),IFERROR(MATCH(Methode_Keuze,SubsidieTabel!$X$1:$AA$1,0),2))&lt;&gt;1=TRUE,"ja",""),"")</f>
        <v/>
      </c>
    </row>
    <row r="569" spans="1:27" ht="14.5" x14ac:dyDescent="0.35">
      <c r="A569" s="325"/>
      <c r="B569" s="326" t="str">
        <f>IF(A569&lt;&gt;"",_xlfn.MAXIFS($B$1:B568,$A$1:A568,A569)+1,"")</f>
        <v/>
      </c>
      <c r="C569" s="304"/>
      <c r="D569" s="304"/>
      <c r="E569" s="304"/>
      <c r="F569" s="304"/>
      <c r="G569" s="335"/>
      <c r="H569" s="333"/>
      <c r="I569" s="334"/>
      <c r="J569" s="334"/>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8"/>
      <c r="R569" s="368"/>
      <c r="S569" s="330"/>
      <c r="T569" s="330"/>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Methode_Keuze=""),"",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Methode_Keuze=""),"",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1"/>
      <c r="Z569" s="324"/>
      <c r="AA569" s="32" t="str" cm="1">
        <f t="array" ref="AA569">IFERROR(IF(INDEX(SubsidieTabel!$X$1:$AA$12,MATCH($F569,SubsidieTabel!$X$1:$X$12,0),IFERROR(MATCH(Methode_Keuze,SubsidieTabel!$X$1:$AA$1,0),2))&lt;&gt;1=TRUE,"ja",""),"")</f>
        <v/>
      </c>
    </row>
    <row r="570" spans="1:27" ht="14.5" x14ac:dyDescent="0.35">
      <c r="A570" s="325"/>
      <c r="B570" s="326" t="str">
        <f>IF(A570&lt;&gt;"",_xlfn.MAXIFS($B$1:B569,$A$1:A569,A570)+1,"")</f>
        <v/>
      </c>
      <c r="C570" s="304"/>
      <c r="D570" s="304"/>
      <c r="E570" s="304"/>
      <c r="F570" s="304"/>
      <c r="G570" s="335"/>
      <c r="H570" s="333"/>
      <c r="I570" s="334"/>
      <c r="J570" s="334"/>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8"/>
      <c r="R570" s="368"/>
      <c r="S570" s="330"/>
      <c r="T570" s="330"/>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Methode_Keuze=""),"",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Methode_Keuze=""),"",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1"/>
      <c r="Z570" s="324"/>
      <c r="AA570" s="32" t="str" cm="1">
        <f t="array" ref="AA570">IFERROR(IF(INDEX(SubsidieTabel!$X$1:$AA$12,MATCH($F570,SubsidieTabel!$X$1:$X$12,0),IFERROR(MATCH(Methode_Keuze,SubsidieTabel!$X$1:$AA$1,0),2))&lt;&gt;1=TRUE,"ja",""),"")</f>
        <v/>
      </c>
    </row>
    <row r="571" spans="1:27" ht="14.5" x14ac:dyDescent="0.35">
      <c r="A571" s="325"/>
      <c r="B571" s="326" t="str">
        <f>IF(A571&lt;&gt;"",_xlfn.MAXIFS($B$1:B570,$A$1:A570,A571)+1,"")</f>
        <v/>
      </c>
      <c r="C571" s="304"/>
      <c r="D571" s="304"/>
      <c r="E571" s="304"/>
      <c r="F571" s="304"/>
      <c r="G571" s="335"/>
      <c r="H571" s="333"/>
      <c r="I571" s="334"/>
      <c r="J571" s="334"/>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8"/>
      <c r="R571" s="368"/>
      <c r="S571" s="330"/>
      <c r="T571" s="330"/>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Methode_Keuze=""),"",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Methode_Keuze=""),"",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1"/>
      <c r="Z571" s="324"/>
      <c r="AA571" s="32" t="str" cm="1">
        <f t="array" ref="AA571">IFERROR(IF(INDEX(SubsidieTabel!$X$1:$AA$12,MATCH($F571,SubsidieTabel!$X$1:$X$12,0),IFERROR(MATCH(Methode_Keuze,SubsidieTabel!$X$1:$AA$1,0),2))&lt;&gt;1=TRUE,"ja",""),"")</f>
        <v/>
      </c>
    </row>
    <row r="572" spans="1:27" ht="14.5" x14ac:dyDescent="0.35">
      <c r="A572" s="325"/>
      <c r="B572" s="326" t="str">
        <f>IF(A572&lt;&gt;"",_xlfn.MAXIFS($B$1:B571,$A$1:A571,A572)+1,"")</f>
        <v/>
      </c>
      <c r="C572" s="304"/>
      <c r="D572" s="304"/>
      <c r="E572" s="304"/>
      <c r="F572" s="304"/>
      <c r="G572" s="335"/>
      <c r="H572" s="333"/>
      <c r="I572" s="334"/>
      <c r="J572" s="334"/>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8"/>
      <c r="R572" s="368"/>
      <c r="S572" s="330"/>
      <c r="T572" s="330"/>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Methode_Keuze=""),"",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Methode_Keuze=""),"",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1"/>
      <c r="Z572" s="324"/>
      <c r="AA572" s="32" t="str" cm="1">
        <f t="array" ref="AA572">IFERROR(IF(INDEX(SubsidieTabel!$X$1:$AA$12,MATCH($F572,SubsidieTabel!$X$1:$X$12,0),IFERROR(MATCH(Methode_Keuze,SubsidieTabel!$X$1:$AA$1,0),2))&lt;&gt;1=TRUE,"ja",""),"")</f>
        <v/>
      </c>
    </row>
    <row r="573" spans="1:27" ht="14.5" x14ac:dyDescent="0.35">
      <c r="A573" s="325"/>
      <c r="B573" s="326" t="str">
        <f>IF(A573&lt;&gt;"",_xlfn.MAXIFS($B$1:B572,$A$1:A572,A573)+1,"")</f>
        <v/>
      </c>
      <c r="C573" s="304"/>
      <c r="D573" s="304"/>
      <c r="E573" s="304"/>
      <c r="F573" s="304"/>
      <c r="G573" s="335"/>
      <c r="H573" s="333"/>
      <c r="I573" s="334"/>
      <c r="J573" s="334"/>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8"/>
      <c r="R573" s="368"/>
      <c r="S573" s="330"/>
      <c r="T573" s="330"/>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Methode_Keuze=""),"",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Methode_Keuze=""),"",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1"/>
      <c r="Z573" s="324"/>
      <c r="AA573" s="32" t="str" cm="1">
        <f t="array" ref="AA573">IFERROR(IF(INDEX(SubsidieTabel!$X$1:$AA$12,MATCH($F573,SubsidieTabel!$X$1:$X$12,0),IFERROR(MATCH(Methode_Keuze,SubsidieTabel!$X$1:$AA$1,0),2))&lt;&gt;1=TRUE,"ja",""),"")</f>
        <v/>
      </c>
    </row>
    <row r="574" spans="1:27" ht="14.5" x14ac:dyDescent="0.35">
      <c r="A574" s="325"/>
      <c r="B574" s="326" t="str">
        <f>IF(A574&lt;&gt;"",_xlfn.MAXIFS($B$1:B573,$A$1:A573,A574)+1,"")</f>
        <v/>
      </c>
      <c r="C574" s="304"/>
      <c r="D574" s="304"/>
      <c r="E574" s="304"/>
      <c r="F574" s="304"/>
      <c r="G574" s="335"/>
      <c r="H574" s="333"/>
      <c r="I574" s="334"/>
      <c r="J574" s="334"/>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8"/>
      <c r="R574" s="368"/>
      <c r="S574" s="330"/>
      <c r="T574" s="330"/>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Methode_Keuze=""),"",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Methode_Keuze=""),"",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1"/>
      <c r="Z574" s="324"/>
      <c r="AA574" s="32" t="str" cm="1">
        <f t="array" ref="AA574">IFERROR(IF(INDEX(SubsidieTabel!$X$1:$AA$12,MATCH($F574,SubsidieTabel!$X$1:$X$12,0),IFERROR(MATCH(Methode_Keuze,SubsidieTabel!$X$1:$AA$1,0),2))&lt;&gt;1=TRUE,"ja",""),"")</f>
        <v/>
      </c>
    </row>
    <row r="575" spans="1:27" ht="14.5" x14ac:dyDescent="0.35">
      <c r="A575" s="325"/>
      <c r="B575" s="326" t="str">
        <f>IF(A575&lt;&gt;"",_xlfn.MAXIFS($B$1:B574,$A$1:A574,A575)+1,"")</f>
        <v/>
      </c>
      <c r="C575" s="304"/>
      <c r="D575" s="304"/>
      <c r="E575" s="304"/>
      <c r="F575" s="304"/>
      <c r="G575" s="335"/>
      <c r="H575" s="333"/>
      <c r="I575" s="334"/>
      <c r="J575" s="334"/>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8"/>
      <c r="R575" s="368"/>
      <c r="S575" s="330"/>
      <c r="T575" s="330"/>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Methode_Keuze=""),"",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Methode_Keuze=""),"",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1"/>
      <c r="Z575" s="324"/>
      <c r="AA575" s="32" t="str" cm="1">
        <f t="array" ref="AA575">IFERROR(IF(INDEX(SubsidieTabel!$X$1:$AA$12,MATCH($F575,SubsidieTabel!$X$1:$X$12,0),IFERROR(MATCH(Methode_Keuze,SubsidieTabel!$X$1:$AA$1,0),2))&lt;&gt;1=TRUE,"ja",""),"")</f>
        <v/>
      </c>
    </row>
    <row r="576" spans="1:27" ht="14.5" x14ac:dyDescent="0.35">
      <c r="A576" s="325"/>
      <c r="B576" s="326" t="str">
        <f>IF(A576&lt;&gt;"",_xlfn.MAXIFS($B$1:B575,$A$1:A575,A576)+1,"")</f>
        <v/>
      </c>
      <c r="C576" s="304"/>
      <c r="D576" s="304"/>
      <c r="E576" s="304"/>
      <c r="F576" s="304"/>
      <c r="G576" s="335"/>
      <c r="H576" s="333"/>
      <c r="I576" s="334"/>
      <c r="J576" s="334"/>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8"/>
      <c r="R576" s="368"/>
      <c r="S576" s="330"/>
      <c r="T576" s="330"/>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Methode_Keuze=""),"",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Methode_Keuze=""),"",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1"/>
      <c r="Z576" s="324"/>
      <c r="AA576" s="32" t="str" cm="1">
        <f t="array" ref="AA576">IFERROR(IF(INDEX(SubsidieTabel!$X$1:$AA$12,MATCH($F576,SubsidieTabel!$X$1:$X$12,0),IFERROR(MATCH(Methode_Keuze,SubsidieTabel!$X$1:$AA$1,0),2))&lt;&gt;1=TRUE,"ja",""),"")</f>
        <v/>
      </c>
    </row>
    <row r="577" spans="1:27" ht="14.5" x14ac:dyDescent="0.35">
      <c r="A577" s="325"/>
      <c r="B577" s="326" t="str">
        <f>IF(A577&lt;&gt;"",_xlfn.MAXIFS($B$1:B576,$A$1:A576,A577)+1,"")</f>
        <v/>
      </c>
      <c r="C577" s="304"/>
      <c r="D577" s="304"/>
      <c r="E577" s="304"/>
      <c r="F577" s="304"/>
      <c r="G577" s="335"/>
      <c r="H577" s="333"/>
      <c r="I577" s="334"/>
      <c r="J577" s="334"/>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8"/>
      <c r="R577" s="368"/>
      <c r="S577" s="330"/>
      <c r="T577" s="330"/>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Methode_Keuze=""),"",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Methode_Keuze=""),"",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1"/>
      <c r="Z577" s="324"/>
      <c r="AA577" s="32" t="str" cm="1">
        <f t="array" ref="AA577">IFERROR(IF(INDEX(SubsidieTabel!$X$1:$AA$12,MATCH($F577,SubsidieTabel!$X$1:$X$12,0),IFERROR(MATCH(Methode_Keuze,SubsidieTabel!$X$1:$AA$1,0),2))&lt;&gt;1=TRUE,"ja",""),"")</f>
        <v/>
      </c>
    </row>
    <row r="578" spans="1:27" ht="14.5" x14ac:dyDescent="0.35">
      <c r="A578" s="325"/>
      <c r="B578" s="326" t="str">
        <f>IF(A578&lt;&gt;"",_xlfn.MAXIFS($B$1:B577,$A$1:A577,A578)+1,"")</f>
        <v/>
      </c>
      <c r="C578" s="304"/>
      <c r="D578" s="304"/>
      <c r="E578" s="304"/>
      <c r="F578" s="304"/>
      <c r="G578" s="335"/>
      <c r="H578" s="333"/>
      <c r="I578" s="334"/>
      <c r="J578" s="334"/>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8"/>
      <c r="R578" s="368"/>
      <c r="S578" s="330"/>
      <c r="T578" s="330"/>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Methode_Keuze=""),"",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Methode_Keuze=""),"",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1"/>
      <c r="Z578" s="324"/>
      <c r="AA578" s="32" t="str" cm="1">
        <f t="array" ref="AA578">IFERROR(IF(INDEX(SubsidieTabel!$X$1:$AA$12,MATCH($F578,SubsidieTabel!$X$1:$X$12,0),IFERROR(MATCH(Methode_Keuze,SubsidieTabel!$X$1:$AA$1,0),2))&lt;&gt;1=TRUE,"ja",""),"")</f>
        <v/>
      </c>
    </row>
    <row r="579" spans="1:27" ht="14.5" x14ac:dyDescent="0.35">
      <c r="A579" s="325"/>
      <c r="B579" s="326" t="str">
        <f>IF(A579&lt;&gt;"",_xlfn.MAXIFS($B$1:B578,$A$1:A578,A579)+1,"")</f>
        <v/>
      </c>
      <c r="C579" s="304"/>
      <c r="D579" s="304"/>
      <c r="E579" s="304"/>
      <c r="F579" s="304"/>
      <c r="G579" s="335"/>
      <c r="H579" s="333"/>
      <c r="I579" s="334"/>
      <c r="J579" s="334"/>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8"/>
      <c r="R579" s="368"/>
      <c r="S579" s="330"/>
      <c r="T579" s="330"/>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Methode_Keuze=""),"",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Methode_Keuze=""),"",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1"/>
      <c r="Z579" s="324"/>
      <c r="AA579" s="32" t="str" cm="1">
        <f t="array" ref="AA579">IFERROR(IF(INDEX(SubsidieTabel!$X$1:$AA$12,MATCH($F579,SubsidieTabel!$X$1:$X$12,0),IFERROR(MATCH(Methode_Keuze,SubsidieTabel!$X$1:$AA$1,0),2))&lt;&gt;1=TRUE,"ja",""),"")</f>
        <v/>
      </c>
    </row>
    <row r="580" spans="1:27" ht="14.5" x14ac:dyDescent="0.35">
      <c r="A580" s="325"/>
      <c r="B580" s="326" t="str">
        <f>IF(A580&lt;&gt;"",_xlfn.MAXIFS($B$1:B579,$A$1:A579,A580)+1,"")</f>
        <v/>
      </c>
      <c r="C580" s="304"/>
      <c r="D580" s="304"/>
      <c r="E580" s="304"/>
      <c r="F580" s="304"/>
      <c r="G580" s="335"/>
      <c r="H580" s="333"/>
      <c r="I580" s="334"/>
      <c r="J580" s="334"/>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8"/>
      <c r="R580" s="368"/>
      <c r="S580" s="330"/>
      <c r="T580" s="330"/>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Methode_Keuze=""),"",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Methode_Keuze=""),"",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1"/>
      <c r="Z580" s="324"/>
      <c r="AA580" s="32" t="str" cm="1">
        <f t="array" ref="AA580">IFERROR(IF(INDEX(SubsidieTabel!$X$1:$AA$12,MATCH($F580,SubsidieTabel!$X$1:$X$12,0),IFERROR(MATCH(Methode_Keuze,SubsidieTabel!$X$1:$AA$1,0),2))&lt;&gt;1=TRUE,"ja",""),"")</f>
        <v/>
      </c>
    </row>
    <row r="581" spans="1:27" ht="14.5" x14ac:dyDescent="0.35">
      <c r="A581" s="325"/>
      <c r="B581" s="326" t="str">
        <f>IF(A581&lt;&gt;"",_xlfn.MAXIFS($B$1:B580,$A$1:A580,A581)+1,"")</f>
        <v/>
      </c>
      <c r="C581" s="304"/>
      <c r="D581" s="304"/>
      <c r="E581" s="304"/>
      <c r="F581" s="304"/>
      <c r="G581" s="335"/>
      <c r="H581" s="333"/>
      <c r="I581" s="334"/>
      <c r="J581" s="334"/>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8"/>
      <c r="R581" s="368"/>
      <c r="S581" s="330"/>
      <c r="T581" s="330"/>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Methode_Keuze=""),"",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Methode_Keuze=""),"",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1"/>
      <c r="Z581" s="324"/>
      <c r="AA581" s="32" t="str" cm="1">
        <f t="array" ref="AA581">IFERROR(IF(INDEX(SubsidieTabel!$X$1:$AA$12,MATCH($F581,SubsidieTabel!$X$1:$X$12,0),IFERROR(MATCH(Methode_Keuze,SubsidieTabel!$X$1:$AA$1,0),2))&lt;&gt;1=TRUE,"ja",""),"")</f>
        <v/>
      </c>
    </row>
    <row r="582" spans="1:27" ht="14.5" x14ac:dyDescent="0.35">
      <c r="A582" s="325"/>
      <c r="B582" s="326" t="str">
        <f>IF(A582&lt;&gt;"",_xlfn.MAXIFS($B$1:B581,$A$1:A581,A582)+1,"")</f>
        <v/>
      </c>
      <c r="C582" s="304"/>
      <c r="D582" s="304"/>
      <c r="E582" s="304"/>
      <c r="F582" s="304"/>
      <c r="G582" s="335"/>
      <c r="H582" s="333"/>
      <c r="I582" s="334"/>
      <c r="J582" s="334"/>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8"/>
      <c r="R582" s="368"/>
      <c r="S582" s="330"/>
      <c r="T582" s="330"/>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Methode_Keuze=""),"",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Methode_Keuze=""),"",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1"/>
      <c r="Z582" s="324"/>
      <c r="AA582" s="32" t="str" cm="1">
        <f t="array" ref="AA582">IFERROR(IF(INDEX(SubsidieTabel!$X$1:$AA$12,MATCH($F582,SubsidieTabel!$X$1:$X$12,0),IFERROR(MATCH(Methode_Keuze,SubsidieTabel!$X$1:$AA$1,0),2))&lt;&gt;1=TRUE,"ja",""),"")</f>
        <v/>
      </c>
    </row>
    <row r="583" spans="1:27" ht="14.5" x14ac:dyDescent="0.35">
      <c r="A583" s="325"/>
      <c r="B583" s="326" t="str">
        <f>IF(A583&lt;&gt;"",_xlfn.MAXIFS($B$1:B582,$A$1:A582,A583)+1,"")</f>
        <v/>
      </c>
      <c r="C583" s="304"/>
      <c r="D583" s="304"/>
      <c r="E583" s="304"/>
      <c r="F583" s="304"/>
      <c r="G583" s="335"/>
      <c r="H583" s="333"/>
      <c r="I583" s="334"/>
      <c r="J583" s="334"/>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8"/>
      <c r="R583" s="368"/>
      <c r="S583" s="330"/>
      <c r="T583" s="330"/>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Methode_Keuze=""),"",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Methode_Keuze=""),"",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1"/>
      <c r="Z583" s="324"/>
      <c r="AA583" s="32" t="str" cm="1">
        <f t="array" ref="AA583">IFERROR(IF(INDEX(SubsidieTabel!$X$1:$AA$12,MATCH($F583,SubsidieTabel!$X$1:$X$12,0),IFERROR(MATCH(Methode_Keuze,SubsidieTabel!$X$1:$AA$1,0),2))&lt;&gt;1=TRUE,"ja",""),"")</f>
        <v/>
      </c>
    </row>
    <row r="584" spans="1:27" ht="14.5" x14ac:dyDescent="0.35">
      <c r="A584" s="325"/>
      <c r="B584" s="326" t="str">
        <f>IF(A584&lt;&gt;"",_xlfn.MAXIFS($B$1:B583,$A$1:A583,A584)+1,"")</f>
        <v/>
      </c>
      <c r="C584" s="304"/>
      <c r="D584" s="304"/>
      <c r="E584" s="304"/>
      <c r="F584" s="304"/>
      <c r="G584" s="335"/>
      <c r="H584" s="333"/>
      <c r="I584" s="334"/>
      <c r="J584" s="334"/>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8"/>
      <c r="R584" s="368"/>
      <c r="S584" s="330"/>
      <c r="T584" s="330"/>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Methode_Keuze=""),"",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Methode_Keuze=""),"",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1"/>
      <c r="Z584" s="324"/>
      <c r="AA584" s="32" t="str" cm="1">
        <f t="array" ref="AA584">IFERROR(IF(INDEX(SubsidieTabel!$X$1:$AA$12,MATCH($F584,SubsidieTabel!$X$1:$X$12,0),IFERROR(MATCH(Methode_Keuze,SubsidieTabel!$X$1:$AA$1,0),2))&lt;&gt;1=TRUE,"ja",""),"")</f>
        <v/>
      </c>
    </row>
    <row r="585" spans="1:27" ht="14.5" x14ac:dyDescent="0.35">
      <c r="A585" s="325"/>
      <c r="B585" s="326" t="str">
        <f>IF(A585&lt;&gt;"",_xlfn.MAXIFS($B$1:B584,$A$1:A584,A585)+1,"")</f>
        <v/>
      </c>
      <c r="C585" s="304"/>
      <c r="D585" s="304"/>
      <c r="E585" s="304"/>
      <c r="F585" s="304"/>
      <c r="G585" s="335"/>
      <c r="H585" s="333"/>
      <c r="I585" s="334"/>
      <c r="J585" s="334"/>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8"/>
      <c r="R585" s="368"/>
      <c r="S585" s="330"/>
      <c r="T585" s="330"/>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Methode_Keuze=""),"",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Methode_Keuze=""),"",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1"/>
      <c r="Z585" s="324"/>
      <c r="AA585" s="32" t="str" cm="1">
        <f t="array" ref="AA585">IFERROR(IF(INDEX(SubsidieTabel!$X$1:$AA$12,MATCH($F585,SubsidieTabel!$X$1:$X$12,0),IFERROR(MATCH(Methode_Keuze,SubsidieTabel!$X$1:$AA$1,0),2))&lt;&gt;1=TRUE,"ja",""),"")</f>
        <v/>
      </c>
    </row>
    <row r="586" spans="1:27" ht="14.5" x14ac:dyDescent="0.35">
      <c r="A586" s="325"/>
      <c r="B586" s="326" t="str">
        <f>IF(A586&lt;&gt;"",_xlfn.MAXIFS($B$1:B585,$A$1:A585,A586)+1,"")</f>
        <v/>
      </c>
      <c r="C586" s="304"/>
      <c r="D586" s="304"/>
      <c r="E586" s="304"/>
      <c r="F586" s="304"/>
      <c r="G586" s="335"/>
      <c r="H586" s="333"/>
      <c r="I586" s="334"/>
      <c r="J586" s="334"/>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8"/>
      <c r="R586" s="368"/>
      <c r="S586" s="330"/>
      <c r="T586" s="330"/>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Methode_Keuze=""),"",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Methode_Keuze=""),"",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1"/>
      <c r="Z586" s="324"/>
      <c r="AA586" s="32" t="str" cm="1">
        <f t="array" ref="AA586">IFERROR(IF(INDEX(SubsidieTabel!$X$1:$AA$12,MATCH($F586,SubsidieTabel!$X$1:$X$12,0),IFERROR(MATCH(Methode_Keuze,SubsidieTabel!$X$1:$AA$1,0),2))&lt;&gt;1=TRUE,"ja",""),"")</f>
        <v/>
      </c>
    </row>
    <row r="587" spans="1:27" ht="14.5" x14ac:dyDescent="0.35">
      <c r="A587" s="325"/>
      <c r="B587" s="326" t="str">
        <f>IF(A587&lt;&gt;"",_xlfn.MAXIFS($B$1:B586,$A$1:A586,A587)+1,"")</f>
        <v/>
      </c>
      <c r="C587" s="304"/>
      <c r="D587" s="304"/>
      <c r="E587" s="304"/>
      <c r="F587" s="304"/>
      <c r="G587" s="335"/>
      <c r="H587" s="333"/>
      <c r="I587" s="334"/>
      <c r="J587" s="334"/>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8"/>
      <c r="R587" s="368"/>
      <c r="S587" s="330"/>
      <c r="T587" s="330"/>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Methode_Keuze=""),"",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Methode_Keuze=""),"",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1"/>
      <c r="Z587" s="324"/>
      <c r="AA587" s="32" t="str" cm="1">
        <f t="array" ref="AA587">IFERROR(IF(INDEX(SubsidieTabel!$X$1:$AA$12,MATCH($F587,SubsidieTabel!$X$1:$X$12,0),IFERROR(MATCH(Methode_Keuze,SubsidieTabel!$X$1:$AA$1,0),2))&lt;&gt;1=TRUE,"ja",""),"")</f>
        <v/>
      </c>
    </row>
    <row r="588" spans="1:27" ht="14.5" x14ac:dyDescent="0.35">
      <c r="A588" s="325"/>
      <c r="B588" s="326" t="str">
        <f>IF(A588&lt;&gt;"",_xlfn.MAXIFS($B$1:B587,$A$1:A587,A588)+1,"")</f>
        <v/>
      </c>
      <c r="C588" s="304"/>
      <c r="D588" s="304"/>
      <c r="E588" s="304"/>
      <c r="F588" s="304"/>
      <c r="G588" s="335"/>
      <c r="H588" s="333"/>
      <c r="I588" s="334"/>
      <c r="J588" s="334"/>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8"/>
      <c r="R588" s="368"/>
      <c r="S588" s="330"/>
      <c r="T588" s="330"/>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Methode_Keuze=""),"",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Methode_Keuze=""),"",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1"/>
      <c r="Z588" s="324"/>
      <c r="AA588" s="32" t="str" cm="1">
        <f t="array" ref="AA588">IFERROR(IF(INDEX(SubsidieTabel!$X$1:$AA$12,MATCH($F588,SubsidieTabel!$X$1:$X$12,0),IFERROR(MATCH(Methode_Keuze,SubsidieTabel!$X$1:$AA$1,0),2))&lt;&gt;1=TRUE,"ja",""),"")</f>
        <v/>
      </c>
    </row>
    <row r="589" spans="1:27" ht="14.5" x14ac:dyDescent="0.35">
      <c r="A589" s="325"/>
      <c r="B589" s="326" t="str">
        <f>IF(A589&lt;&gt;"",_xlfn.MAXIFS($B$1:B588,$A$1:A588,A589)+1,"")</f>
        <v/>
      </c>
      <c r="C589" s="304"/>
      <c r="D589" s="304"/>
      <c r="E589" s="304"/>
      <c r="F589" s="304"/>
      <c r="G589" s="335"/>
      <c r="H589" s="333"/>
      <c r="I589" s="334"/>
      <c r="J589" s="334"/>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8"/>
      <c r="R589" s="368"/>
      <c r="S589" s="330"/>
      <c r="T589" s="330"/>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Methode_Keuze=""),"",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Methode_Keuze=""),"",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1"/>
      <c r="Z589" s="324"/>
      <c r="AA589" s="32" t="str" cm="1">
        <f t="array" ref="AA589">IFERROR(IF(INDEX(SubsidieTabel!$X$1:$AA$12,MATCH($F589,SubsidieTabel!$X$1:$X$12,0),IFERROR(MATCH(Methode_Keuze,SubsidieTabel!$X$1:$AA$1,0),2))&lt;&gt;1=TRUE,"ja",""),"")</f>
        <v/>
      </c>
    </row>
    <row r="590" spans="1:27" ht="14.5" x14ac:dyDescent="0.35">
      <c r="A590" s="325"/>
      <c r="B590" s="326" t="str">
        <f>IF(A590&lt;&gt;"",_xlfn.MAXIFS($B$1:B589,$A$1:A589,A590)+1,"")</f>
        <v/>
      </c>
      <c r="C590" s="304"/>
      <c r="D590" s="304"/>
      <c r="E590" s="304"/>
      <c r="F590" s="304"/>
      <c r="G590" s="335"/>
      <c r="H590" s="333"/>
      <c r="I590" s="334"/>
      <c r="J590" s="334"/>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8"/>
      <c r="R590" s="368"/>
      <c r="S590" s="330"/>
      <c r="T590" s="330"/>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Methode_Keuze=""),"",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Methode_Keuze=""),"",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1"/>
      <c r="Z590" s="324"/>
      <c r="AA590" s="32" t="str" cm="1">
        <f t="array" ref="AA590">IFERROR(IF(INDEX(SubsidieTabel!$X$1:$AA$12,MATCH($F590,SubsidieTabel!$X$1:$X$12,0),IFERROR(MATCH(Methode_Keuze,SubsidieTabel!$X$1:$AA$1,0),2))&lt;&gt;1=TRUE,"ja",""),"")</f>
        <v/>
      </c>
    </row>
    <row r="591" spans="1:27" ht="14.5" x14ac:dyDescent="0.35">
      <c r="A591" s="325"/>
      <c r="B591" s="326" t="str">
        <f>IF(A591&lt;&gt;"",_xlfn.MAXIFS($B$1:B590,$A$1:A590,A591)+1,"")</f>
        <v/>
      </c>
      <c r="C591" s="304"/>
      <c r="D591" s="304"/>
      <c r="E591" s="304"/>
      <c r="F591" s="304"/>
      <c r="G591" s="335"/>
      <c r="H591" s="333"/>
      <c r="I591" s="334"/>
      <c r="J591" s="334"/>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8"/>
      <c r="R591" s="368"/>
      <c r="S591" s="330"/>
      <c r="T591" s="330"/>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Methode_Keuze=""),"",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Methode_Keuze=""),"",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1"/>
      <c r="Z591" s="324"/>
      <c r="AA591" s="32" t="str" cm="1">
        <f t="array" ref="AA591">IFERROR(IF(INDEX(SubsidieTabel!$X$1:$AA$12,MATCH($F591,SubsidieTabel!$X$1:$X$12,0),IFERROR(MATCH(Methode_Keuze,SubsidieTabel!$X$1:$AA$1,0),2))&lt;&gt;1=TRUE,"ja",""),"")</f>
        <v/>
      </c>
    </row>
    <row r="592" spans="1:27" ht="14.5" x14ac:dyDescent="0.35">
      <c r="A592" s="325"/>
      <c r="B592" s="326" t="str">
        <f>IF(A592&lt;&gt;"",_xlfn.MAXIFS($B$1:B591,$A$1:A591,A592)+1,"")</f>
        <v/>
      </c>
      <c r="C592" s="304"/>
      <c r="D592" s="304"/>
      <c r="E592" s="304"/>
      <c r="F592" s="304"/>
      <c r="G592" s="335"/>
      <c r="H592" s="333"/>
      <c r="I592" s="334"/>
      <c r="J592" s="334"/>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8"/>
      <c r="R592" s="368"/>
      <c r="S592" s="330"/>
      <c r="T592" s="330"/>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Methode_Keuze=""),"",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Methode_Keuze=""),"",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1"/>
      <c r="Z592" s="324"/>
      <c r="AA592" s="32" t="str" cm="1">
        <f t="array" ref="AA592">IFERROR(IF(INDEX(SubsidieTabel!$X$1:$AA$12,MATCH($F592,SubsidieTabel!$X$1:$X$12,0),IFERROR(MATCH(Methode_Keuze,SubsidieTabel!$X$1:$AA$1,0),2))&lt;&gt;1=TRUE,"ja",""),"")</f>
        <v/>
      </c>
    </row>
    <row r="593" spans="1:27" ht="14.5" x14ac:dyDescent="0.35">
      <c r="A593" s="325"/>
      <c r="B593" s="326" t="str">
        <f>IF(A593&lt;&gt;"",_xlfn.MAXIFS($B$1:B592,$A$1:A592,A593)+1,"")</f>
        <v/>
      </c>
      <c r="C593" s="304"/>
      <c r="D593" s="304"/>
      <c r="E593" s="304"/>
      <c r="F593" s="304"/>
      <c r="G593" s="335"/>
      <c r="H593" s="333"/>
      <c r="I593" s="334"/>
      <c r="J593" s="334"/>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8"/>
      <c r="R593" s="368"/>
      <c r="S593" s="330"/>
      <c r="T593" s="330"/>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Methode_Keuze=""),"",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Methode_Keuze=""),"",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1"/>
      <c r="Z593" s="324"/>
      <c r="AA593" s="32" t="str" cm="1">
        <f t="array" ref="AA593">IFERROR(IF(INDEX(SubsidieTabel!$X$1:$AA$12,MATCH($F593,SubsidieTabel!$X$1:$X$12,0),IFERROR(MATCH(Methode_Keuze,SubsidieTabel!$X$1:$AA$1,0),2))&lt;&gt;1=TRUE,"ja",""),"")</f>
        <v/>
      </c>
    </row>
    <row r="594" spans="1:27" ht="14.5" x14ac:dyDescent="0.35">
      <c r="A594" s="325"/>
      <c r="B594" s="326" t="str">
        <f>IF(A594&lt;&gt;"",_xlfn.MAXIFS($B$1:B593,$A$1:A593,A594)+1,"")</f>
        <v/>
      </c>
      <c r="C594" s="304"/>
      <c r="D594" s="304"/>
      <c r="E594" s="304"/>
      <c r="F594" s="304"/>
      <c r="G594" s="335"/>
      <c r="H594" s="333"/>
      <c r="I594" s="334"/>
      <c r="J594" s="334"/>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8"/>
      <c r="R594" s="368"/>
      <c r="S594" s="330"/>
      <c r="T594" s="330"/>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Methode_Keuze=""),"",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Methode_Keuze=""),"",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1"/>
      <c r="Z594" s="324"/>
      <c r="AA594" s="32" t="str" cm="1">
        <f t="array" ref="AA594">IFERROR(IF(INDEX(SubsidieTabel!$X$1:$AA$12,MATCH($F594,SubsidieTabel!$X$1:$X$12,0),IFERROR(MATCH(Methode_Keuze,SubsidieTabel!$X$1:$AA$1,0),2))&lt;&gt;1=TRUE,"ja",""),"")</f>
        <v/>
      </c>
    </row>
    <row r="595" spans="1:27" ht="14.5" x14ac:dyDescent="0.35">
      <c r="A595" s="325"/>
      <c r="B595" s="326" t="str">
        <f>IF(A595&lt;&gt;"",_xlfn.MAXIFS($B$1:B594,$A$1:A594,A595)+1,"")</f>
        <v/>
      </c>
      <c r="C595" s="304"/>
      <c r="D595" s="304"/>
      <c r="E595" s="304"/>
      <c r="F595" s="304"/>
      <c r="G595" s="335"/>
      <c r="H595" s="333"/>
      <c r="I595" s="334"/>
      <c r="J595" s="334"/>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8"/>
      <c r="R595" s="368"/>
      <c r="S595" s="330"/>
      <c r="T595" s="330"/>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Methode_Keuze=""),"",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Methode_Keuze=""),"",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1"/>
      <c r="Z595" s="324"/>
      <c r="AA595" s="32" t="str" cm="1">
        <f t="array" ref="AA595">IFERROR(IF(INDEX(SubsidieTabel!$X$1:$AA$12,MATCH($F595,SubsidieTabel!$X$1:$X$12,0),IFERROR(MATCH(Methode_Keuze,SubsidieTabel!$X$1:$AA$1,0),2))&lt;&gt;1=TRUE,"ja",""),"")</f>
        <v/>
      </c>
    </row>
    <row r="596" spans="1:27" ht="14.5" x14ac:dyDescent="0.35">
      <c r="A596" s="325"/>
      <c r="B596" s="326" t="str">
        <f>IF(A596&lt;&gt;"",_xlfn.MAXIFS($B$1:B595,$A$1:A595,A596)+1,"")</f>
        <v/>
      </c>
      <c r="C596" s="304"/>
      <c r="D596" s="304"/>
      <c r="E596" s="304"/>
      <c r="F596" s="304"/>
      <c r="G596" s="335"/>
      <c r="H596" s="333"/>
      <c r="I596" s="334"/>
      <c r="J596" s="334"/>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8"/>
      <c r="R596" s="368"/>
      <c r="S596" s="330"/>
      <c r="T596" s="330"/>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Methode_Keuze=""),"",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Methode_Keuze=""),"",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1"/>
      <c r="Z596" s="324"/>
      <c r="AA596" s="32" t="str" cm="1">
        <f t="array" ref="AA596">IFERROR(IF(INDEX(SubsidieTabel!$X$1:$AA$12,MATCH($F596,SubsidieTabel!$X$1:$X$12,0),IFERROR(MATCH(Methode_Keuze,SubsidieTabel!$X$1:$AA$1,0),2))&lt;&gt;1=TRUE,"ja",""),"")</f>
        <v/>
      </c>
    </row>
    <row r="597" spans="1:27" ht="14.5" x14ac:dyDescent="0.35">
      <c r="A597" s="325"/>
      <c r="B597" s="326" t="str">
        <f>IF(A597&lt;&gt;"",_xlfn.MAXIFS($B$1:B596,$A$1:A596,A597)+1,"")</f>
        <v/>
      </c>
      <c r="C597" s="304"/>
      <c r="D597" s="304"/>
      <c r="E597" s="304"/>
      <c r="F597" s="304"/>
      <c r="G597" s="335"/>
      <c r="H597" s="333"/>
      <c r="I597" s="334"/>
      <c r="J597" s="334"/>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8"/>
      <c r="R597" s="368"/>
      <c r="S597" s="330"/>
      <c r="T597" s="330"/>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Methode_Keuze=""),"",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Methode_Keuze=""),"",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1"/>
      <c r="Z597" s="324"/>
      <c r="AA597" s="32" t="str" cm="1">
        <f t="array" ref="AA597">IFERROR(IF(INDEX(SubsidieTabel!$X$1:$AA$12,MATCH($F597,SubsidieTabel!$X$1:$X$12,0),IFERROR(MATCH(Methode_Keuze,SubsidieTabel!$X$1:$AA$1,0),2))&lt;&gt;1=TRUE,"ja",""),"")</f>
        <v/>
      </c>
    </row>
    <row r="598" spans="1:27" ht="14.5" x14ac:dyDescent="0.35">
      <c r="A598" s="325"/>
      <c r="B598" s="326" t="str">
        <f>IF(A598&lt;&gt;"",_xlfn.MAXIFS($B$1:B597,$A$1:A597,A598)+1,"")</f>
        <v/>
      </c>
      <c r="C598" s="304"/>
      <c r="D598" s="304"/>
      <c r="E598" s="304"/>
      <c r="F598" s="304"/>
      <c r="G598" s="335"/>
      <c r="H598" s="333"/>
      <c r="I598" s="334"/>
      <c r="J598" s="334"/>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8"/>
      <c r="R598" s="368"/>
      <c r="S598" s="330"/>
      <c r="T598" s="330"/>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Methode_Keuze=""),"",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Methode_Keuze=""),"",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1"/>
      <c r="Z598" s="324"/>
      <c r="AA598" s="32" t="str" cm="1">
        <f t="array" ref="AA598">IFERROR(IF(INDEX(SubsidieTabel!$X$1:$AA$12,MATCH($F598,SubsidieTabel!$X$1:$X$12,0),IFERROR(MATCH(Methode_Keuze,SubsidieTabel!$X$1:$AA$1,0),2))&lt;&gt;1=TRUE,"ja",""),"")</f>
        <v/>
      </c>
    </row>
    <row r="599" spans="1:27" ht="14.5" x14ac:dyDescent="0.35">
      <c r="A599" s="325"/>
      <c r="B599" s="326" t="str">
        <f>IF(A599&lt;&gt;"",_xlfn.MAXIFS($B$1:B598,$A$1:A598,A599)+1,"")</f>
        <v/>
      </c>
      <c r="C599" s="304"/>
      <c r="D599" s="304"/>
      <c r="E599" s="304"/>
      <c r="F599" s="304"/>
      <c r="G599" s="335"/>
      <c r="H599" s="333"/>
      <c r="I599" s="334"/>
      <c r="J599" s="334"/>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8"/>
      <c r="R599" s="368"/>
      <c r="S599" s="330"/>
      <c r="T599" s="330"/>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Methode_Keuze=""),"",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Methode_Keuze=""),"",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1"/>
      <c r="Z599" s="324"/>
      <c r="AA599" s="32" t="str" cm="1">
        <f t="array" ref="AA599">IFERROR(IF(INDEX(SubsidieTabel!$X$1:$AA$12,MATCH($F599,SubsidieTabel!$X$1:$X$12,0),IFERROR(MATCH(Methode_Keuze,SubsidieTabel!$X$1:$AA$1,0),2))&lt;&gt;1=TRUE,"ja",""),"")</f>
        <v/>
      </c>
    </row>
    <row r="600" spans="1:27" ht="14.5" x14ac:dyDescent="0.35">
      <c r="A600" s="325"/>
      <c r="B600" s="326" t="str">
        <f>IF(A600&lt;&gt;"",_xlfn.MAXIFS($B$1:B599,$A$1:A599,A600)+1,"")</f>
        <v/>
      </c>
      <c r="C600" s="304"/>
      <c r="D600" s="304"/>
      <c r="E600" s="304"/>
      <c r="F600" s="304"/>
      <c r="G600" s="335"/>
      <c r="H600" s="333"/>
      <c r="I600" s="334"/>
      <c r="J600" s="334"/>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8"/>
      <c r="R600" s="368"/>
      <c r="S600" s="330"/>
      <c r="T600" s="330"/>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Methode_Keuze=""),"",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Methode_Keuze=""),"",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1"/>
      <c r="Z600" s="324"/>
      <c r="AA600" s="32" t="str" cm="1">
        <f t="array" ref="AA600">IFERROR(IF(INDEX(SubsidieTabel!$X$1:$AA$12,MATCH($F600,SubsidieTabel!$X$1:$X$12,0),IFERROR(MATCH(Methode_Keuze,SubsidieTabel!$X$1:$AA$1,0),2))&lt;&gt;1=TRUE,"ja",""),"")</f>
        <v/>
      </c>
    </row>
    <row r="601" spans="1:27" ht="14.5" x14ac:dyDescent="0.35">
      <c r="A601" s="325"/>
      <c r="B601" s="326" t="str">
        <f>IF(A601&lt;&gt;"",_xlfn.MAXIFS($B$1:B600,$A$1:A600,A601)+1,"")</f>
        <v/>
      </c>
      <c r="C601" s="304"/>
      <c r="D601" s="304"/>
      <c r="E601" s="304"/>
      <c r="F601" s="304"/>
      <c r="G601" s="335"/>
      <c r="H601" s="333"/>
      <c r="I601" s="334"/>
      <c r="J601" s="334"/>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8"/>
      <c r="R601" s="368"/>
      <c r="S601" s="330"/>
      <c r="T601" s="330"/>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Methode_Keuze=""),"",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Methode_Keuze=""),"",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1"/>
      <c r="Z601" s="324"/>
      <c r="AA601" s="32" t="str" cm="1">
        <f t="array" ref="AA601">IFERROR(IF(INDEX(SubsidieTabel!$X$1:$AA$12,MATCH($F601,SubsidieTabel!$X$1:$X$12,0),IFERROR(MATCH(Methode_Keuze,SubsidieTabel!$X$1:$AA$1,0),2))&lt;&gt;1=TRUE,"ja",""),"")</f>
        <v/>
      </c>
    </row>
    <row r="602" spans="1:27" ht="14.5" x14ac:dyDescent="0.35">
      <c r="A602" s="325"/>
      <c r="B602" s="326" t="str">
        <f>IF(A602&lt;&gt;"",_xlfn.MAXIFS($B$1:B601,$A$1:A601,A602)+1,"")</f>
        <v/>
      </c>
      <c r="C602" s="304"/>
      <c r="D602" s="304"/>
      <c r="E602" s="304"/>
      <c r="F602" s="304"/>
      <c r="G602" s="335"/>
      <c r="H602" s="333"/>
      <c r="I602" s="334"/>
      <c r="J602" s="334"/>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8"/>
      <c r="R602" s="368"/>
      <c r="S602" s="330"/>
      <c r="T602" s="330"/>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Methode_Keuze=""),"",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Methode_Keuze=""),"",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1"/>
      <c r="Z602" s="324"/>
      <c r="AA602" s="32" t="str" cm="1">
        <f t="array" ref="AA602">IFERROR(IF(INDEX(SubsidieTabel!$X$1:$AA$12,MATCH($F602,SubsidieTabel!$X$1:$X$12,0),IFERROR(MATCH(Methode_Keuze,SubsidieTabel!$X$1:$AA$1,0),2))&lt;&gt;1=TRUE,"ja",""),"")</f>
        <v/>
      </c>
    </row>
    <row r="603" spans="1:27" ht="14.5" x14ac:dyDescent="0.35">
      <c r="A603" s="325"/>
      <c r="B603" s="326" t="str">
        <f>IF(A603&lt;&gt;"",_xlfn.MAXIFS($B$1:B602,$A$1:A602,A603)+1,"")</f>
        <v/>
      </c>
      <c r="C603" s="304"/>
      <c r="D603" s="304"/>
      <c r="E603" s="304"/>
      <c r="F603" s="304"/>
      <c r="G603" s="335"/>
      <c r="H603" s="333"/>
      <c r="I603" s="334"/>
      <c r="J603" s="334"/>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8"/>
      <c r="R603" s="368"/>
      <c r="S603" s="330"/>
      <c r="T603" s="330"/>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Methode_Keuze=""),"",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Methode_Keuze=""),"",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1"/>
      <c r="Z603" s="324"/>
      <c r="AA603" s="32" t="str" cm="1">
        <f t="array" ref="AA603">IFERROR(IF(INDEX(SubsidieTabel!$X$1:$AA$12,MATCH($F603,SubsidieTabel!$X$1:$X$12,0),IFERROR(MATCH(Methode_Keuze,SubsidieTabel!$X$1:$AA$1,0),2))&lt;&gt;1=TRUE,"ja",""),"")</f>
        <v/>
      </c>
    </row>
    <row r="604" spans="1:27" ht="14.5" x14ac:dyDescent="0.35">
      <c r="A604" s="325"/>
      <c r="B604" s="326" t="str">
        <f>IF(A604&lt;&gt;"",_xlfn.MAXIFS($B$1:B603,$A$1:A603,A604)+1,"")</f>
        <v/>
      </c>
      <c r="C604" s="304"/>
      <c r="D604" s="304"/>
      <c r="E604" s="304"/>
      <c r="F604" s="304"/>
      <c r="G604" s="335"/>
      <c r="H604" s="333"/>
      <c r="I604" s="334"/>
      <c r="J604" s="334"/>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8"/>
      <c r="R604" s="368"/>
      <c r="S604" s="330"/>
      <c r="T604" s="330"/>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Methode_Keuze=""),"",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Methode_Keuze=""),"",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1"/>
      <c r="Z604" s="324"/>
      <c r="AA604" s="32" t="str" cm="1">
        <f t="array" ref="AA604">IFERROR(IF(INDEX(SubsidieTabel!$X$1:$AA$12,MATCH($F604,SubsidieTabel!$X$1:$X$12,0),IFERROR(MATCH(Methode_Keuze,SubsidieTabel!$X$1:$AA$1,0),2))&lt;&gt;1=TRUE,"ja",""),"")</f>
        <v/>
      </c>
    </row>
    <row r="605" spans="1:27" ht="14.5" x14ac:dyDescent="0.35">
      <c r="A605" s="325"/>
      <c r="B605" s="326" t="str">
        <f>IF(A605&lt;&gt;"",_xlfn.MAXIFS($B$1:B604,$A$1:A604,A605)+1,"")</f>
        <v/>
      </c>
      <c r="C605" s="304"/>
      <c r="D605" s="304"/>
      <c r="E605" s="304"/>
      <c r="F605" s="304"/>
      <c r="G605" s="335"/>
      <c r="H605" s="333"/>
      <c r="I605" s="334"/>
      <c r="J605" s="334"/>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8"/>
      <c r="R605" s="368"/>
      <c r="S605" s="330"/>
      <c r="T605" s="330"/>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Methode_Keuze=""),"",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Methode_Keuze=""),"",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1"/>
      <c r="Z605" s="324"/>
      <c r="AA605" s="32" t="str" cm="1">
        <f t="array" ref="AA605">IFERROR(IF(INDEX(SubsidieTabel!$X$1:$AA$12,MATCH($F605,SubsidieTabel!$X$1:$X$12,0),IFERROR(MATCH(Methode_Keuze,SubsidieTabel!$X$1:$AA$1,0),2))&lt;&gt;1=TRUE,"ja",""),"")</f>
        <v/>
      </c>
    </row>
    <row r="606" spans="1:27" ht="14.5" x14ac:dyDescent="0.35">
      <c r="A606" s="325"/>
      <c r="B606" s="326" t="str">
        <f>IF(A606&lt;&gt;"",_xlfn.MAXIFS($B$1:B605,$A$1:A605,A606)+1,"")</f>
        <v/>
      </c>
      <c r="C606" s="304"/>
      <c r="D606" s="304"/>
      <c r="E606" s="304"/>
      <c r="F606" s="304"/>
      <c r="G606" s="335"/>
      <c r="H606" s="333"/>
      <c r="I606" s="334"/>
      <c r="J606" s="334"/>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8"/>
      <c r="R606" s="368"/>
      <c r="S606" s="330"/>
      <c r="T606" s="330"/>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Methode_Keuze=""),"",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Methode_Keuze=""),"",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1"/>
      <c r="Z606" s="324"/>
      <c r="AA606" s="32" t="str" cm="1">
        <f t="array" ref="AA606">IFERROR(IF(INDEX(SubsidieTabel!$X$1:$AA$12,MATCH($F606,SubsidieTabel!$X$1:$X$12,0),IFERROR(MATCH(Methode_Keuze,SubsidieTabel!$X$1:$AA$1,0),2))&lt;&gt;1=TRUE,"ja",""),"")</f>
        <v/>
      </c>
    </row>
    <row r="607" spans="1:27" ht="14.5" x14ac:dyDescent="0.35">
      <c r="A607" s="325"/>
      <c r="B607" s="326" t="str">
        <f>IF(A607&lt;&gt;"",_xlfn.MAXIFS($B$1:B606,$A$1:A606,A607)+1,"")</f>
        <v/>
      </c>
      <c r="C607" s="304"/>
      <c r="D607" s="304"/>
      <c r="E607" s="304"/>
      <c r="F607" s="304"/>
      <c r="G607" s="335"/>
      <c r="H607" s="333"/>
      <c r="I607" s="334"/>
      <c r="J607" s="334"/>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8"/>
      <c r="R607" s="368"/>
      <c r="S607" s="330"/>
      <c r="T607" s="330"/>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Methode_Keuze=""),"",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Methode_Keuze=""),"",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1"/>
      <c r="Z607" s="324"/>
      <c r="AA607" s="32" t="str" cm="1">
        <f t="array" ref="AA607">IFERROR(IF(INDEX(SubsidieTabel!$X$1:$AA$12,MATCH($F607,SubsidieTabel!$X$1:$X$12,0),IFERROR(MATCH(Methode_Keuze,SubsidieTabel!$X$1:$AA$1,0),2))&lt;&gt;1=TRUE,"ja",""),"")</f>
        <v/>
      </c>
    </row>
    <row r="608" spans="1:27" ht="14.5" x14ac:dyDescent="0.35">
      <c r="A608" s="325"/>
      <c r="B608" s="326" t="str">
        <f>IF(A608&lt;&gt;"",_xlfn.MAXIFS($B$1:B607,$A$1:A607,A608)+1,"")</f>
        <v/>
      </c>
      <c r="C608" s="304"/>
      <c r="D608" s="304"/>
      <c r="E608" s="304"/>
      <c r="F608" s="304"/>
      <c r="G608" s="335"/>
      <c r="H608" s="333"/>
      <c r="I608" s="334"/>
      <c r="J608" s="334"/>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8"/>
      <c r="R608" s="368"/>
      <c r="S608" s="330"/>
      <c r="T608" s="330"/>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Methode_Keuze=""),"",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Methode_Keuze=""),"",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1"/>
      <c r="Z608" s="324"/>
      <c r="AA608" s="32" t="str" cm="1">
        <f t="array" ref="AA608">IFERROR(IF(INDEX(SubsidieTabel!$X$1:$AA$12,MATCH($F608,SubsidieTabel!$X$1:$X$12,0),IFERROR(MATCH(Methode_Keuze,SubsidieTabel!$X$1:$AA$1,0),2))&lt;&gt;1=TRUE,"ja",""),"")</f>
        <v/>
      </c>
    </row>
    <row r="609" spans="1:27" ht="14.5" x14ac:dyDescent="0.35">
      <c r="A609" s="325"/>
      <c r="B609" s="326" t="str">
        <f>IF(A609&lt;&gt;"",_xlfn.MAXIFS($B$1:B608,$A$1:A608,A609)+1,"")</f>
        <v/>
      </c>
      <c r="C609" s="304"/>
      <c r="D609" s="304"/>
      <c r="E609" s="304"/>
      <c r="F609" s="304"/>
      <c r="G609" s="335"/>
      <c r="H609" s="333"/>
      <c r="I609" s="334"/>
      <c r="J609" s="334"/>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8"/>
      <c r="R609" s="368"/>
      <c r="S609" s="330"/>
      <c r="T609" s="330"/>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Methode_Keuze=""),"",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Methode_Keuze=""),"",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1"/>
      <c r="Z609" s="324"/>
      <c r="AA609" s="32" t="str" cm="1">
        <f t="array" ref="AA609">IFERROR(IF(INDEX(SubsidieTabel!$X$1:$AA$12,MATCH($F609,SubsidieTabel!$X$1:$X$12,0),IFERROR(MATCH(Methode_Keuze,SubsidieTabel!$X$1:$AA$1,0),2))&lt;&gt;1=TRUE,"ja",""),"")</f>
        <v/>
      </c>
    </row>
    <row r="610" spans="1:27" ht="14.5" x14ac:dyDescent="0.35">
      <c r="A610" s="325"/>
      <c r="B610" s="326" t="str">
        <f>IF(A610&lt;&gt;"",_xlfn.MAXIFS($B$1:B609,$A$1:A609,A610)+1,"")</f>
        <v/>
      </c>
      <c r="C610" s="304"/>
      <c r="D610" s="304"/>
      <c r="E610" s="304"/>
      <c r="F610" s="304"/>
      <c r="G610" s="335"/>
      <c r="H610" s="333"/>
      <c r="I610" s="334"/>
      <c r="J610" s="334"/>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8"/>
      <c r="R610" s="368"/>
      <c r="S610" s="330"/>
      <c r="T610" s="330"/>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Methode_Keuze=""),"",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Methode_Keuze=""),"",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1"/>
      <c r="Z610" s="324"/>
      <c r="AA610" s="32" t="str" cm="1">
        <f t="array" ref="AA610">IFERROR(IF(INDEX(SubsidieTabel!$X$1:$AA$12,MATCH($F610,SubsidieTabel!$X$1:$X$12,0),IFERROR(MATCH(Methode_Keuze,SubsidieTabel!$X$1:$AA$1,0),2))&lt;&gt;1=TRUE,"ja",""),"")</f>
        <v/>
      </c>
    </row>
    <row r="611" spans="1:27" ht="14.5" x14ac:dyDescent="0.35">
      <c r="A611" s="325"/>
      <c r="B611" s="326" t="str">
        <f>IF(A611&lt;&gt;"",_xlfn.MAXIFS($B$1:B610,$A$1:A610,A611)+1,"")</f>
        <v/>
      </c>
      <c r="C611" s="304"/>
      <c r="D611" s="304"/>
      <c r="E611" s="304"/>
      <c r="F611" s="304"/>
      <c r="G611" s="335"/>
      <c r="H611" s="333"/>
      <c r="I611" s="334"/>
      <c r="J611" s="334"/>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8"/>
      <c r="R611" s="368"/>
      <c r="S611" s="330"/>
      <c r="T611" s="330"/>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Methode_Keuze=""),"",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Methode_Keuze=""),"",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1"/>
      <c r="Z611" s="324"/>
      <c r="AA611" s="32" t="str" cm="1">
        <f t="array" ref="AA611">IFERROR(IF(INDEX(SubsidieTabel!$X$1:$AA$12,MATCH($F611,SubsidieTabel!$X$1:$X$12,0),IFERROR(MATCH(Methode_Keuze,SubsidieTabel!$X$1:$AA$1,0),2))&lt;&gt;1=TRUE,"ja",""),"")</f>
        <v/>
      </c>
    </row>
    <row r="612" spans="1:27" ht="14.5" x14ac:dyDescent="0.35">
      <c r="A612" s="325"/>
      <c r="B612" s="326" t="str">
        <f>IF(A612&lt;&gt;"",_xlfn.MAXIFS($B$1:B611,$A$1:A611,A612)+1,"")</f>
        <v/>
      </c>
      <c r="C612" s="304"/>
      <c r="D612" s="304"/>
      <c r="E612" s="304"/>
      <c r="F612" s="304"/>
      <c r="G612" s="335"/>
      <c r="H612" s="333"/>
      <c r="I612" s="334"/>
      <c r="J612" s="334"/>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8"/>
      <c r="R612" s="368"/>
      <c r="S612" s="330"/>
      <c r="T612" s="330"/>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Methode_Keuze=""),"",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Methode_Keuze=""),"",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1"/>
      <c r="Z612" s="324"/>
      <c r="AA612" s="32" t="str" cm="1">
        <f t="array" ref="AA612">IFERROR(IF(INDEX(SubsidieTabel!$X$1:$AA$12,MATCH($F612,SubsidieTabel!$X$1:$X$12,0),IFERROR(MATCH(Methode_Keuze,SubsidieTabel!$X$1:$AA$1,0),2))&lt;&gt;1=TRUE,"ja",""),"")</f>
        <v/>
      </c>
    </row>
    <row r="613" spans="1:27" ht="14.5" x14ac:dyDescent="0.35">
      <c r="A613" s="325"/>
      <c r="B613" s="326" t="str">
        <f>IF(A613&lt;&gt;"",_xlfn.MAXIFS($B$1:B612,$A$1:A612,A613)+1,"")</f>
        <v/>
      </c>
      <c r="C613" s="304"/>
      <c r="D613" s="304"/>
      <c r="E613" s="304"/>
      <c r="F613" s="304"/>
      <c r="G613" s="335"/>
      <c r="H613" s="333"/>
      <c r="I613" s="334"/>
      <c r="J613" s="334"/>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8"/>
      <c r="R613" s="368"/>
      <c r="S613" s="330"/>
      <c r="T613" s="330"/>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Methode_Keuze=""),"",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Methode_Keuze=""),"",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1"/>
      <c r="Z613" s="324"/>
      <c r="AA613" s="32" t="str" cm="1">
        <f t="array" ref="AA613">IFERROR(IF(INDEX(SubsidieTabel!$X$1:$AA$12,MATCH($F613,SubsidieTabel!$X$1:$X$12,0),IFERROR(MATCH(Methode_Keuze,SubsidieTabel!$X$1:$AA$1,0),2))&lt;&gt;1=TRUE,"ja",""),"")</f>
        <v/>
      </c>
    </row>
    <row r="614" spans="1:27" ht="14.5" x14ac:dyDescent="0.35">
      <c r="A614" s="325"/>
      <c r="B614" s="326" t="str">
        <f>IF(A614&lt;&gt;"",_xlfn.MAXIFS($B$1:B613,$A$1:A613,A614)+1,"")</f>
        <v/>
      </c>
      <c r="C614" s="304"/>
      <c r="D614" s="304"/>
      <c r="E614" s="304"/>
      <c r="F614" s="304"/>
      <c r="G614" s="335"/>
      <c r="H614" s="333"/>
      <c r="I614" s="334"/>
      <c r="J614" s="334"/>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8"/>
      <c r="R614" s="368"/>
      <c r="S614" s="330"/>
      <c r="T614" s="330"/>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Methode_Keuze=""),"",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Methode_Keuze=""),"",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1"/>
      <c r="Z614" s="324"/>
      <c r="AA614" s="32" t="str" cm="1">
        <f t="array" ref="AA614">IFERROR(IF(INDEX(SubsidieTabel!$X$1:$AA$12,MATCH($F614,SubsidieTabel!$X$1:$X$12,0),IFERROR(MATCH(Methode_Keuze,SubsidieTabel!$X$1:$AA$1,0),2))&lt;&gt;1=TRUE,"ja",""),"")</f>
        <v/>
      </c>
    </row>
    <row r="615" spans="1:27" ht="14.5" x14ac:dyDescent="0.35">
      <c r="A615" s="325"/>
      <c r="B615" s="326" t="str">
        <f>IF(A615&lt;&gt;"",_xlfn.MAXIFS($B$1:B614,$A$1:A614,A615)+1,"")</f>
        <v/>
      </c>
      <c r="C615" s="304"/>
      <c r="D615" s="304"/>
      <c r="E615" s="304"/>
      <c r="F615" s="304"/>
      <c r="G615" s="335"/>
      <c r="H615" s="333"/>
      <c r="I615" s="334"/>
      <c r="J615" s="334"/>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8"/>
      <c r="R615" s="368"/>
      <c r="S615" s="330"/>
      <c r="T615" s="330"/>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Methode_Keuze=""),"",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Methode_Keuze=""),"",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1"/>
      <c r="Z615" s="324"/>
      <c r="AA615" s="32" t="str" cm="1">
        <f t="array" ref="AA615">IFERROR(IF(INDEX(SubsidieTabel!$X$1:$AA$12,MATCH($F615,SubsidieTabel!$X$1:$X$12,0),IFERROR(MATCH(Methode_Keuze,SubsidieTabel!$X$1:$AA$1,0),2))&lt;&gt;1=TRUE,"ja",""),"")</f>
        <v/>
      </c>
    </row>
    <row r="616" spans="1:27" ht="14.5" x14ac:dyDescent="0.35">
      <c r="A616" s="325"/>
      <c r="B616" s="326" t="str">
        <f>IF(A616&lt;&gt;"",_xlfn.MAXIFS($B$1:B615,$A$1:A615,A616)+1,"")</f>
        <v/>
      </c>
      <c r="C616" s="304"/>
      <c r="D616" s="304"/>
      <c r="E616" s="304"/>
      <c r="F616" s="304"/>
      <c r="G616" s="335"/>
      <c r="H616" s="333"/>
      <c r="I616" s="334"/>
      <c r="J616" s="334"/>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8"/>
      <c r="R616" s="368"/>
      <c r="S616" s="330"/>
      <c r="T616" s="330"/>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Methode_Keuze=""),"",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Methode_Keuze=""),"",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1"/>
      <c r="Z616" s="324"/>
      <c r="AA616" s="32" t="str" cm="1">
        <f t="array" ref="AA616">IFERROR(IF(INDEX(SubsidieTabel!$X$1:$AA$12,MATCH($F616,SubsidieTabel!$X$1:$X$12,0),IFERROR(MATCH(Methode_Keuze,SubsidieTabel!$X$1:$AA$1,0),2))&lt;&gt;1=TRUE,"ja",""),"")</f>
        <v/>
      </c>
    </row>
    <row r="617" spans="1:27" ht="14.5" x14ac:dyDescent="0.35">
      <c r="A617" s="325"/>
      <c r="B617" s="326" t="str">
        <f>IF(A617&lt;&gt;"",_xlfn.MAXIFS($B$1:B616,$A$1:A616,A617)+1,"")</f>
        <v/>
      </c>
      <c r="C617" s="304"/>
      <c r="D617" s="304"/>
      <c r="E617" s="304"/>
      <c r="F617" s="304"/>
      <c r="G617" s="335"/>
      <c r="H617" s="333"/>
      <c r="I617" s="334"/>
      <c r="J617" s="334"/>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8"/>
      <c r="R617" s="368"/>
      <c r="S617" s="330"/>
      <c r="T617" s="330"/>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Methode_Keuze=""),"",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Methode_Keuze=""),"",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1"/>
      <c r="Z617" s="324"/>
      <c r="AA617" s="32" t="str" cm="1">
        <f t="array" ref="AA617">IFERROR(IF(INDEX(SubsidieTabel!$X$1:$AA$12,MATCH($F617,SubsidieTabel!$X$1:$X$12,0),IFERROR(MATCH(Methode_Keuze,SubsidieTabel!$X$1:$AA$1,0),2))&lt;&gt;1=TRUE,"ja",""),"")</f>
        <v/>
      </c>
    </row>
    <row r="618" spans="1:27" ht="14.5" x14ac:dyDescent="0.35">
      <c r="A618" s="325"/>
      <c r="B618" s="326" t="str">
        <f>IF(A618&lt;&gt;"",_xlfn.MAXIFS($B$1:B617,$A$1:A617,A618)+1,"")</f>
        <v/>
      </c>
      <c r="C618" s="304"/>
      <c r="D618" s="304"/>
      <c r="E618" s="304"/>
      <c r="F618" s="304"/>
      <c r="G618" s="335"/>
      <c r="H618" s="333"/>
      <c r="I618" s="334"/>
      <c r="J618" s="334"/>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8"/>
      <c r="R618" s="368"/>
      <c r="S618" s="330"/>
      <c r="T618" s="330"/>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Methode_Keuze=""),"",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Methode_Keuze=""),"",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1"/>
      <c r="Z618" s="324"/>
      <c r="AA618" s="32" t="str" cm="1">
        <f t="array" ref="AA618">IFERROR(IF(INDEX(SubsidieTabel!$X$1:$AA$12,MATCH($F618,SubsidieTabel!$X$1:$X$12,0),IFERROR(MATCH(Methode_Keuze,SubsidieTabel!$X$1:$AA$1,0),2))&lt;&gt;1=TRUE,"ja",""),"")</f>
        <v/>
      </c>
    </row>
    <row r="619" spans="1:27" ht="14.5" x14ac:dyDescent="0.35">
      <c r="A619" s="325"/>
      <c r="B619" s="326" t="str">
        <f>IF(A619&lt;&gt;"",_xlfn.MAXIFS($B$1:B618,$A$1:A618,A619)+1,"")</f>
        <v/>
      </c>
      <c r="C619" s="304"/>
      <c r="D619" s="304"/>
      <c r="E619" s="304"/>
      <c r="F619" s="304"/>
      <c r="G619" s="335"/>
      <c r="H619" s="333"/>
      <c r="I619" s="334"/>
      <c r="J619" s="334"/>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8"/>
      <c r="R619" s="368"/>
      <c r="S619" s="330"/>
      <c r="T619" s="330"/>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Methode_Keuze=""),"",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Methode_Keuze=""),"",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1"/>
      <c r="Z619" s="324"/>
      <c r="AA619" s="32" t="str" cm="1">
        <f t="array" ref="AA619">IFERROR(IF(INDEX(SubsidieTabel!$X$1:$AA$12,MATCH($F619,SubsidieTabel!$X$1:$X$12,0),IFERROR(MATCH(Methode_Keuze,SubsidieTabel!$X$1:$AA$1,0),2))&lt;&gt;1=TRUE,"ja",""),"")</f>
        <v/>
      </c>
    </row>
    <row r="620" spans="1:27" ht="14.5" x14ac:dyDescent="0.35">
      <c r="A620" s="325"/>
      <c r="B620" s="326" t="str">
        <f>IF(A620&lt;&gt;"",_xlfn.MAXIFS($B$1:B619,$A$1:A619,A620)+1,"")</f>
        <v/>
      </c>
      <c r="C620" s="304"/>
      <c r="D620" s="304"/>
      <c r="E620" s="304"/>
      <c r="F620" s="304"/>
      <c r="G620" s="335"/>
      <c r="H620" s="333"/>
      <c r="I620" s="334"/>
      <c r="J620" s="334"/>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8"/>
      <c r="R620" s="368"/>
      <c r="S620" s="330"/>
      <c r="T620" s="330"/>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Methode_Keuze=""),"",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Methode_Keuze=""),"",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1"/>
      <c r="Z620" s="324"/>
      <c r="AA620" s="32" t="str" cm="1">
        <f t="array" ref="AA620">IFERROR(IF(INDEX(SubsidieTabel!$X$1:$AA$12,MATCH($F620,SubsidieTabel!$X$1:$X$12,0),IFERROR(MATCH(Methode_Keuze,SubsidieTabel!$X$1:$AA$1,0),2))&lt;&gt;1=TRUE,"ja",""),"")</f>
        <v/>
      </c>
    </row>
    <row r="621" spans="1:27" ht="14.5" x14ac:dyDescent="0.35">
      <c r="A621" s="325"/>
      <c r="B621" s="326" t="str">
        <f>IF(A621&lt;&gt;"",_xlfn.MAXIFS($B$1:B620,$A$1:A620,A621)+1,"")</f>
        <v/>
      </c>
      <c r="C621" s="304"/>
      <c r="D621" s="304"/>
      <c r="E621" s="304"/>
      <c r="F621" s="304"/>
      <c r="G621" s="335"/>
      <c r="H621" s="333"/>
      <c r="I621" s="334"/>
      <c r="J621" s="334"/>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8"/>
      <c r="R621" s="368"/>
      <c r="S621" s="330"/>
      <c r="T621" s="330"/>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Methode_Keuze=""),"",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Methode_Keuze=""),"",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1"/>
      <c r="Z621" s="324"/>
      <c r="AA621" s="32" t="str" cm="1">
        <f t="array" ref="AA621">IFERROR(IF(INDEX(SubsidieTabel!$X$1:$AA$12,MATCH($F621,SubsidieTabel!$X$1:$X$12,0),IFERROR(MATCH(Methode_Keuze,SubsidieTabel!$X$1:$AA$1,0),2))&lt;&gt;1=TRUE,"ja",""),"")</f>
        <v/>
      </c>
    </row>
    <row r="622" spans="1:27" ht="14.5" x14ac:dyDescent="0.35">
      <c r="A622" s="325"/>
      <c r="B622" s="326" t="str">
        <f>IF(A622&lt;&gt;"",_xlfn.MAXIFS($B$1:B621,$A$1:A621,A622)+1,"")</f>
        <v/>
      </c>
      <c r="C622" s="304"/>
      <c r="D622" s="304"/>
      <c r="E622" s="304"/>
      <c r="F622" s="304"/>
      <c r="G622" s="335"/>
      <c r="H622" s="333"/>
      <c r="I622" s="334"/>
      <c r="J622" s="334"/>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8"/>
      <c r="R622" s="368"/>
      <c r="S622" s="330"/>
      <c r="T622" s="330"/>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Methode_Keuze=""),"",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Methode_Keuze=""),"",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1"/>
      <c r="Z622" s="324"/>
      <c r="AA622" s="32" t="str" cm="1">
        <f t="array" ref="AA622">IFERROR(IF(INDEX(SubsidieTabel!$X$1:$AA$12,MATCH($F622,SubsidieTabel!$X$1:$X$12,0),IFERROR(MATCH(Methode_Keuze,SubsidieTabel!$X$1:$AA$1,0),2))&lt;&gt;1=TRUE,"ja",""),"")</f>
        <v/>
      </c>
    </row>
    <row r="623" spans="1:27" ht="14.5" x14ac:dyDescent="0.35">
      <c r="A623" s="325"/>
      <c r="B623" s="326" t="str">
        <f>IF(A623&lt;&gt;"",_xlfn.MAXIFS($B$1:B622,$A$1:A622,A623)+1,"")</f>
        <v/>
      </c>
      <c r="C623" s="304"/>
      <c r="D623" s="304"/>
      <c r="E623" s="304"/>
      <c r="F623" s="304"/>
      <c r="G623" s="335"/>
      <c r="H623" s="333"/>
      <c r="I623" s="334"/>
      <c r="J623" s="334"/>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8"/>
      <c r="R623" s="368"/>
      <c r="S623" s="330"/>
      <c r="T623" s="330"/>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Methode_Keuze=""),"",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Methode_Keuze=""),"",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1"/>
      <c r="Z623" s="324"/>
      <c r="AA623" s="32" t="str" cm="1">
        <f t="array" ref="AA623">IFERROR(IF(INDEX(SubsidieTabel!$X$1:$AA$12,MATCH($F623,SubsidieTabel!$X$1:$X$12,0),IFERROR(MATCH(Methode_Keuze,SubsidieTabel!$X$1:$AA$1,0),2))&lt;&gt;1=TRUE,"ja",""),"")</f>
        <v/>
      </c>
    </row>
    <row r="624" spans="1:27" ht="14.5" x14ac:dyDescent="0.35">
      <c r="A624" s="325"/>
      <c r="B624" s="326" t="str">
        <f>IF(A624&lt;&gt;"",_xlfn.MAXIFS($B$1:B623,$A$1:A623,A624)+1,"")</f>
        <v/>
      </c>
      <c r="C624" s="304"/>
      <c r="D624" s="304"/>
      <c r="E624" s="304"/>
      <c r="F624" s="304"/>
      <c r="G624" s="335"/>
      <c r="H624" s="333"/>
      <c r="I624" s="334"/>
      <c r="J624" s="334"/>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8"/>
      <c r="R624" s="368"/>
      <c r="S624" s="330"/>
      <c r="T624" s="330"/>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Methode_Keuze=""),"",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Methode_Keuze=""),"",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1"/>
      <c r="Z624" s="324"/>
      <c r="AA624" s="32" t="str" cm="1">
        <f t="array" ref="AA624">IFERROR(IF(INDEX(SubsidieTabel!$X$1:$AA$12,MATCH($F624,SubsidieTabel!$X$1:$X$12,0),IFERROR(MATCH(Methode_Keuze,SubsidieTabel!$X$1:$AA$1,0),2))&lt;&gt;1=TRUE,"ja",""),"")</f>
        <v/>
      </c>
    </row>
    <row r="625" spans="1:27" ht="14.5" x14ac:dyDescent="0.35">
      <c r="A625" s="325"/>
      <c r="B625" s="326" t="str">
        <f>IF(A625&lt;&gt;"",_xlfn.MAXIFS($B$1:B624,$A$1:A624,A625)+1,"")</f>
        <v/>
      </c>
      <c r="C625" s="304"/>
      <c r="D625" s="304"/>
      <c r="E625" s="304"/>
      <c r="F625" s="304"/>
      <c r="G625" s="335"/>
      <c r="H625" s="333"/>
      <c r="I625" s="334"/>
      <c r="J625" s="334"/>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8"/>
      <c r="R625" s="368"/>
      <c r="S625" s="330"/>
      <c r="T625" s="330"/>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Methode_Keuze=""),"",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Methode_Keuze=""),"",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1"/>
      <c r="Z625" s="324"/>
      <c r="AA625" s="32" t="str" cm="1">
        <f t="array" ref="AA625">IFERROR(IF(INDEX(SubsidieTabel!$X$1:$AA$12,MATCH($F625,SubsidieTabel!$X$1:$X$12,0),IFERROR(MATCH(Methode_Keuze,SubsidieTabel!$X$1:$AA$1,0),2))&lt;&gt;1=TRUE,"ja",""),"")</f>
        <v/>
      </c>
    </row>
    <row r="626" spans="1:27" ht="14.5" x14ac:dyDescent="0.35">
      <c r="A626" s="325"/>
      <c r="B626" s="326" t="str">
        <f>IF(A626&lt;&gt;"",_xlfn.MAXIFS($B$1:B625,$A$1:A625,A626)+1,"")</f>
        <v/>
      </c>
      <c r="C626" s="304"/>
      <c r="D626" s="304"/>
      <c r="E626" s="304"/>
      <c r="F626" s="304"/>
      <c r="G626" s="335"/>
      <c r="H626" s="333"/>
      <c r="I626" s="334"/>
      <c r="J626" s="334"/>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8"/>
      <c r="R626" s="368"/>
      <c r="S626" s="330"/>
      <c r="T626" s="330"/>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Methode_Keuze=""),"",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Methode_Keuze=""),"",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1"/>
      <c r="Z626" s="324"/>
      <c r="AA626" s="32" t="str" cm="1">
        <f t="array" ref="AA626">IFERROR(IF(INDEX(SubsidieTabel!$X$1:$AA$12,MATCH($F626,SubsidieTabel!$X$1:$X$12,0),IFERROR(MATCH(Methode_Keuze,SubsidieTabel!$X$1:$AA$1,0),2))&lt;&gt;1=TRUE,"ja",""),"")</f>
        <v/>
      </c>
    </row>
    <row r="627" spans="1:27" ht="14.5" x14ac:dyDescent="0.35">
      <c r="A627" s="325"/>
      <c r="B627" s="326" t="str">
        <f>IF(A627&lt;&gt;"",_xlfn.MAXIFS($B$1:B626,$A$1:A626,A627)+1,"")</f>
        <v/>
      </c>
      <c r="C627" s="304"/>
      <c r="D627" s="304"/>
      <c r="E627" s="304"/>
      <c r="F627" s="304"/>
      <c r="G627" s="335"/>
      <c r="H627" s="333"/>
      <c r="I627" s="334"/>
      <c r="J627" s="334"/>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8"/>
      <c r="R627" s="368"/>
      <c r="S627" s="330"/>
      <c r="T627" s="330"/>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Methode_Keuze=""),"",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Methode_Keuze=""),"",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1"/>
      <c r="Z627" s="324"/>
      <c r="AA627" s="32" t="str" cm="1">
        <f t="array" ref="AA627">IFERROR(IF(INDEX(SubsidieTabel!$X$1:$AA$12,MATCH($F627,SubsidieTabel!$X$1:$X$12,0),IFERROR(MATCH(Methode_Keuze,SubsidieTabel!$X$1:$AA$1,0),2))&lt;&gt;1=TRUE,"ja",""),"")</f>
        <v/>
      </c>
    </row>
    <row r="628" spans="1:27" ht="14.5" x14ac:dyDescent="0.35">
      <c r="A628" s="325"/>
      <c r="B628" s="326" t="str">
        <f>IF(A628&lt;&gt;"",_xlfn.MAXIFS($B$1:B627,$A$1:A627,A628)+1,"")</f>
        <v/>
      </c>
      <c r="C628" s="304"/>
      <c r="D628" s="304"/>
      <c r="E628" s="304"/>
      <c r="F628" s="304"/>
      <c r="G628" s="335"/>
      <c r="H628" s="333"/>
      <c r="I628" s="334"/>
      <c r="J628" s="334"/>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8"/>
      <c r="R628" s="368"/>
      <c r="S628" s="330"/>
      <c r="T628" s="330"/>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Methode_Keuze=""),"",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Methode_Keuze=""),"",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1"/>
      <c r="Z628" s="324"/>
      <c r="AA628" s="32" t="str" cm="1">
        <f t="array" ref="AA628">IFERROR(IF(INDEX(SubsidieTabel!$X$1:$AA$12,MATCH($F628,SubsidieTabel!$X$1:$X$12,0),IFERROR(MATCH(Methode_Keuze,SubsidieTabel!$X$1:$AA$1,0),2))&lt;&gt;1=TRUE,"ja",""),"")</f>
        <v/>
      </c>
    </row>
    <row r="629" spans="1:27" ht="14.5" x14ac:dyDescent="0.35">
      <c r="A629" s="325"/>
      <c r="B629" s="326" t="str">
        <f>IF(A629&lt;&gt;"",_xlfn.MAXIFS($B$1:B628,$A$1:A628,A629)+1,"")</f>
        <v/>
      </c>
      <c r="C629" s="304"/>
      <c r="D629" s="304"/>
      <c r="E629" s="304"/>
      <c r="F629" s="304"/>
      <c r="G629" s="335"/>
      <c r="H629" s="333"/>
      <c r="I629" s="334"/>
      <c r="J629" s="334"/>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8"/>
      <c r="R629" s="368"/>
      <c r="S629" s="330"/>
      <c r="T629" s="330"/>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Methode_Keuze=""),"",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Methode_Keuze=""),"",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1"/>
      <c r="Z629" s="324"/>
      <c r="AA629" s="32" t="str" cm="1">
        <f t="array" ref="AA629">IFERROR(IF(INDEX(SubsidieTabel!$X$1:$AA$12,MATCH($F629,SubsidieTabel!$X$1:$X$12,0),IFERROR(MATCH(Methode_Keuze,SubsidieTabel!$X$1:$AA$1,0),2))&lt;&gt;1=TRUE,"ja",""),"")</f>
        <v/>
      </c>
    </row>
    <row r="630" spans="1:27" ht="14.5" x14ac:dyDescent="0.35">
      <c r="A630" s="325"/>
      <c r="B630" s="326" t="str">
        <f>IF(A630&lt;&gt;"",_xlfn.MAXIFS($B$1:B629,$A$1:A629,A630)+1,"")</f>
        <v/>
      </c>
      <c r="C630" s="304"/>
      <c r="D630" s="304"/>
      <c r="E630" s="304"/>
      <c r="F630" s="304"/>
      <c r="G630" s="335"/>
      <c r="H630" s="333"/>
      <c r="I630" s="334"/>
      <c r="J630" s="334"/>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8"/>
      <c r="R630" s="368"/>
      <c r="S630" s="330"/>
      <c r="T630" s="330"/>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Methode_Keuze=""),"",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Methode_Keuze=""),"",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1"/>
      <c r="Z630" s="324"/>
      <c r="AA630" s="32" t="str" cm="1">
        <f t="array" ref="AA630">IFERROR(IF(INDEX(SubsidieTabel!$X$1:$AA$12,MATCH($F630,SubsidieTabel!$X$1:$X$12,0),IFERROR(MATCH(Methode_Keuze,SubsidieTabel!$X$1:$AA$1,0),2))&lt;&gt;1=TRUE,"ja",""),"")</f>
        <v/>
      </c>
    </row>
    <row r="631" spans="1:27" ht="14.5" x14ac:dyDescent="0.35">
      <c r="A631" s="325"/>
      <c r="B631" s="326" t="str">
        <f>IF(A631&lt;&gt;"",_xlfn.MAXIFS($B$1:B630,$A$1:A630,A631)+1,"")</f>
        <v/>
      </c>
      <c r="C631" s="304"/>
      <c r="D631" s="304"/>
      <c r="E631" s="304"/>
      <c r="F631" s="304"/>
      <c r="G631" s="335"/>
      <c r="H631" s="333"/>
      <c r="I631" s="334"/>
      <c r="J631" s="334"/>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8"/>
      <c r="R631" s="368"/>
      <c r="S631" s="330"/>
      <c r="T631" s="330"/>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Methode_Keuze=""),"",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Methode_Keuze=""),"",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1"/>
      <c r="Z631" s="324"/>
      <c r="AA631" s="32" t="str" cm="1">
        <f t="array" ref="AA631">IFERROR(IF(INDEX(SubsidieTabel!$X$1:$AA$12,MATCH($F631,SubsidieTabel!$X$1:$X$12,0),IFERROR(MATCH(Methode_Keuze,SubsidieTabel!$X$1:$AA$1,0),2))&lt;&gt;1=TRUE,"ja",""),"")</f>
        <v/>
      </c>
    </row>
    <row r="632" spans="1:27" ht="14.5" x14ac:dyDescent="0.35">
      <c r="A632" s="325"/>
      <c r="B632" s="326" t="str">
        <f>IF(A632&lt;&gt;"",_xlfn.MAXIFS($B$1:B631,$A$1:A631,A632)+1,"")</f>
        <v/>
      </c>
      <c r="C632" s="304"/>
      <c r="D632" s="304"/>
      <c r="E632" s="304"/>
      <c r="F632" s="304"/>
      <c r="G632" s="335"/>
      <c r="H632" s="333"/>
      <c r="I632" s="334"/>
      <c r="J632" s="334"/>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8"/>
      <c r="R632" s="368"/>
      <c r="S632" s="330"/>
      <c r="T632" s="330"/>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Methode_Keuze=""),"",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Methode_Keuze=""),"",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1"/>
      <c r="Z632" s="324"/>
      <c r="AA632" s="32" t="str" cm="1">
        <f t="array" ref="AA632">IFERROR(IF(INDEX(SubsidieTabel!$X$1:$AA$12,MATCH($F632,SubsidieTabel!$X$1:$X$12,0),IFERROR(MATCH(Methode_Keuze,SubsidieTabel!$X$1:$AA$1,0),2))&lt;&gt;1=TRUE,"ja",""),"")</f>
        <v/>
      </c>
    </row>
    <row r="633" spans="1:27" ht="14.5" x14ac:dyDescent="0.35">
      <c r="A633" s="325"/>
      <c r="B633" s="326" t="str">
        <f>IF(A633&lt;&gt;"",_xlfn.MAXIFS($B$1:B632,$A$1:A632,A633)+1,"")</f>
        <v/>
      </c>
      <c r="C633" s="304"/>
      <c r="D633" s="304"/>
      <c r="E633" s="304"/>
      <c r="F633" s="304"/>
      <c r="G633" s="335"/>
      <c r="H633" s="333"/>
      <c r="I633" s="334"/>
      <c r="J633" s="334"/>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8"/>
      <c r="R633" s="368"/>
      <c r="S633" s="330"/>
      <c r="T633" s="330"/>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Methode_Keuze=""),"",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Methode_Keuze=""),"",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1"/>
      <c r="Z633" s="324"/>
      <c r="AA633" s="32" t="str" cm="1">
        <f t="array" ref="AA633">IFERROR(IF(INDEX(SubsidieTabel!$X$1:$AA$12,MATCH($F633,SubsidieTabel!$X$1:$X$12,0),IFERROR(MATCH(Methode_Keuze,SubsidieTabel!$X$1:$AA$1,0),2))&lt;&gt;1=TRUE,"ja",""),"")</f>
        <v/>
      </c>
    </row>
    <row r="634" spans="1:27" ht="14.5" x14ac:dyDescent="0.35">
      <c r="A634" s="325"/>
      <c r="B634" s="326" t="str">
        <f>IF(A634&lt;&gt;"",_xlfn.MAXIFS($B$1:B633,$A$1:A633,A634)+1,"")</f>
        <v/>
      </c>
      <c r="C634" s="304"/>
      <c r="D634" s="304"/>
      <c r="E634" s="304"/>
      <c r="F634" s="304"/>
      <c r="G634" s="335"/>
      <c r="H634" s="333"/>
      <c r="I634" s="334"/>
      <c r="J634" s="334"/>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8"/>
      <c r="R634" s="368"/>
      <c r="S634" s="330"/>
      <c r="T634" s="330"/>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Methode_Keuze=""),"",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Methode_Keuze=""),"",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1"/>
      <c r="Z634" s="324"/>
      <c r="AA634" s="32" t="str" cm="1">
        <f t="array" ref="AA634">IFERROR(IF(INDEX(SubsidieTabel!$X$1:$AA$12,MATCH($F634,SubsidieTabel!$X$1:$X$12,0),IFERROR(MATCH(Methode_Keuze,SubsidieTabel!$X$1:$AA$1,0),2))&lt;&gt;1=TRUE,"ja",""),"")</f>
        <v/>
      </c>
    </row>
    <row r="635" spans="1:27" ht="14.5" x14ac:dyDescent="0.35">
      <c r="A635" s="325"/>
      <c r="B635" s="326" t="str">
        <f>IF(A635&lt;&gt;"",_xlfn.MAXIFS($B$1:B634,$A$1:A634,A635)+1,"")</f>
        <v/>
      </c>
      <c r="C635" s="304"/>
      <c r="D635" s="304"/>
      <c r="E635" s="304"/>
      <c r="F635" s="304"/>
      <c r="G635" s="335"/>
      <c r="H635" s="333"/>
      <c r="I635" s="334"/>
      <c r="J635" s="334"/>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8"/>
      <c r="R635" s="368"/>
      <c r="S635" s="330"/>
      <c r="T635" s="330"/>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Methode_Keuze=""),"",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Methode_Keuze=""),"",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1"/>
      <c r="Z635" s="324"/>
      <c r="AA635" s="32" t="str" cm="1">
        <f t="array" ref="AA635">IFERROR(IF(INDEX(SubsidieTabel!$X$1:$AA$12,MATCH($F635,SubsidieTabel!$X$1:$X$12,0),IFERROR(MATCH(Methode_Keuze,SubsidieTabel!$X$1:$AA$1,0),2))&lt;&gt;1=TRUE,"ja",""),"")</f>
        <v/>
      </c>
    </row>
    <row r="636" spans="1:27" ht="14.5" x14ac:dyDescent="0.35">
      <c r="A636" s="325"/>
      <c r="B636" s="326" t="str">
        <f>IF(A636&lt;&gt;"",_xlfn.MAXIFS($B$1:B635,$A$1:A635,A636)+1,"")</f>
        <v/>
      </c>
      <c r="C636" s="304"/>
      <c r="D636" s="304"/>
      <c r="E636" s="304"/>
      <c r="F636" s="304"/>
      <c r="G636" s="335"/>
      <c r="H636" s="333"/>
      <c r="I636" s="334"/>
      <c r="J636" s="334"/>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8"/>
      <c r="R636" s="368"/>
      <c r="S636" s="330"/>
      <c r="T636" s="330"/>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Methode_Keuze=""),"",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Methode_Keuze=""),"",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1"/>
      <c r="Z636" s="324"/>
      <c r="AA636" s="32" t="str" cm="1">
        <f t="array" ref="AA636">IFERROR(IF(INDEX(SubsidieTabel!$X$1:$AA$12,MATCH($F636,SubsidieTabel!$X$1:$X$12,0),IFERROR(MATCH(Methode_Keuze,SubsidieTabel!$X$1:$AA$1,0),2))&lt;&gt;1=TRUE,"ja",""),"")</f>
        <v/>
      </c>
    </row>
    <row r="637" spans="1:27" ht="14.5" x14ac:dyDescent="0.35">
      <c r="A637" s="325"/>
      <c r="B637" s="326" t="str">
        <f>IF(A637&lt;&gt;"",_xlfn.MAXIFS($B$1:B636,$A$1:A636,A637)+1,"")</f>
        <v/>
      </c>
      <c r="C637" s="304"/>
      <c r="D637" s="304"/>
      <c r="E637" s="304"/>
      <c r="F637" s="304"/>
      <c r="G637" s="335"/>
      <c r="H637" s="333"/>
      <c r="I637" s="334"/>
      <c r="J637" s="334"/>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8"/>
      <c r="R637" s="368"/>
      <c r="S637" s="330"/>
      <c r="T637" s="330"/>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Methode_Keuze=""),"",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Methode_Keuze=""),"",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1"/>
      <c r="Z637" s="324"/>
      <c r="AA637" s="32" t="str" cm="1">
        <f t="array" ref="AA637">IFERROR(IF(INDEX(SubsidieTabel!$X$1:$AA$12,MATCH($F637,SubsidieTabel!$X$1:$X$12,0),IFERROR(MATCH(Methode_Keuze,SubsidieTabel!$X$1:$AA$1,0),2))&lt;&gt;1=TRUE,"ja",""),"")</f>
        <v/>
      </c>
    </row>
    <row r="638" spans="1:27" ht="14.5" x14ac:dyDescent="0.35">
      <c r="A638" s="325"/>
      <c r="B638" s="326" t="str">
        <f>IF(A638&lt;&gt;"",_xlfn.MAXIFS($B$1:B637,$A$1:A637,A638)+1,"")</f>
        <v/>
      </c>
      <c r="C638" s="304"/>
      <c r="D638" s="304"/>
      <c r="E638" s="304"/>
      <c r="F638" s="304"/>
      <c r="G638" s="335"/>
      <c r="H638" s="333"/>
      <c r="I638" s="334"/>
      <c r="J638" s="334"/>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8"/>
      <c r="R638" s="368"/>
      <c r="S638" s="330"/>
      <c r="T638" s="330"/>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Methode_Keuze=""),"",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Methode_Keuze=""),"",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1"/>
      <c r="Z638" s="324"/>
      <c r="AA638" s="32" t="str" cm="1">
        <f t="array" ref="AA638">IFERROR(IF(INDEX(SubsidieTabel!$X$1:$AA$12,MATCH($F638,SubsidieTabel!$X$1:$X$12,0),IFERROR(MATCH(Methode_Keuze,SubsidieTabel!$X$1:$AA$1,0),2))&lt;&gt;1=TRUE,"ja",""),"")</f>
        <v/>
      </c>
    </row>
    <row r="639" spans="1:27" ht="14.5" x14ac:dyDescent="0.35">
      <c r="A639" s="325"/>
      <c r="B639" s="326" t="str">
        <f>IF(A639&lt;&gt;"",_xlfn.MAXIFS($B$1:B638,$A$1:A638,A639)+1,"")</f>
        <v/>
      </c>
      <c r="C639" s="304"/>
      <c r="D639" s="304"/>
      <c r="E639" s="304"/>
      <c r="F639" s="304"/>
      <c r="G639" s="335"/>
      <c r="H639" s="333"/>
      <c r="I639" s="334"/>
      <c r="J639" s="334"/>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8"/>
      <c r="R639" s="368"/>
      <c r="S639" s="330"/>
      <c r="T639" s="330"/>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Methode_Keuze=""),"",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Methode_Keuze=""),"",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1"/>
      <c r="Z639" s="324"/>
      <c r="AA639" s="32" t="str" cm="1">
        <f t="array" ref="AA639">IFERROR(IF(INDEX(SubsidieTabel!$X$1:$AA$12,MATCH($F639,SubsidieTabel!$X$1:$X$12,0),IFERROR(MATCH(Methode_Keuze,SubsidieTabel!$X$1:$AA$1,0),2))&lt;&gt;1=TRUE,"ja",""),"")</f>
        <v/>
      </c>
    </row>
    <row r="640" spans="1:27" ht="14.5" x14ac:dyDescent="0.35">
      <c r="A640" s="325"/>
      <c r="B640" s="326" t="str">
        <f>IF(A640&lt;&gt;"",_xlfn.MAXIFS($B$1:B639,$A$1:A639,A640)+1,"")</f>
        <v/>
      </c>
      <c r="C640" s="304"/>
      <c r="D640" s="304"/>
      <c r="E640" s="304"/>
      <c r="F640" s="304"/>
      <c r="G640" s="335"/>
      <c r="H640" s="333"/>
      <c r="I640" s="334"/>
      <c r="J640" s="334"/>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8"/>
      <c r="R640" s="368"/>
      <c r="S640" s="330"/>
      <c r="T640" s="330"/>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Methode_Keuze=""),"",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Methode_Keuze=""),"",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1"/>
      <c r="Z640" s="324"/>
      <c r="AA640" s="32" t="str" cm="1">
        <f t="array" ref="AA640">IFERROR(IF(INDEX(SubsidieTabel!$X$1:$AA$12,MATCH($F640,SubsidieTabel!$X$1:$X$12,0),IFERROR(MATCH(Methode_Keuze,SubsidieTabel!$X$1:$AA$1,0),2))&lt;&gt;1=TRUE,"ja",""),"")</f>
        <v/>
      </c>
    </row>
    <row r="641" spans="1:27" ht="14.5" x14ac:dyDescent="0.35">
      <c r="A641" s="325"/>
      <c r="B641" s="326" t="str">
        <f>IF(A641&lt;&gt;"",_xlfn.MAXIFS($B$1:B640,$A$1:A640,A641)+1,"")</f>
        <v/>
      </c>
      <c r="C641" s="304"/>
      <c r="D641" s="304"/>
      <c r="E641" s="304"/>
      <c r="F641" s="304"/>
      <c r="G641" s="335"/>
      <c r="H641" s="333"/>
      <c r="I641" s="334"/>
      <c r="J641" s="334"/>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8"/>
      <c r="R641" s="368"/>
      <c r="S641" s="330"/>
      <c r="T641" s="330"/>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Methode_Keuze=""),"",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Methode_Keuze=""),"",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1"/>
      <c r="Z641" s="324"/>
      <c r="AA641" s="32" t="str" cm="1">
        <f t="array" ref="AA641">IFERROR(IF(INDEX(SubsidieTabel!$X$1:$AA$12,MATCH($F641,SubsidieTabel!$X$1:$X$12,0),IFERROR(MATCH(Methode_Keuze,SubsidieTabel!$X$1:$AA$1,0),2))&lt;&gt;1=TRUE,"ja",""),"")</f>
        <v/>
      </c>
    </row>
    <row r="642" spans="1:27" ht="14.5" x14ac:dyDescent="0.35">
      <c r="A642" s="325"/>
      <c r="B642" s="326" t="str">
        <f>IF(A642&lt;&gt;"",_xlfn.MAXIFS($B$1:B641,$A$1:A641,A642)+1,"")</f>
        <v/>
      </c>
      <c r="C642" s="304"/>
      <c r="D642" s="304"/>
      <c r="E642" s="304"/>
      <c r="F642" s="304"/>
      <c r="G642" s="335"/>
      <c r="H642" s="333"/>
      <c r="I642" s="334"/>
      <c r="J642" s="334"/>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8"/>
      <c r="R642" s="368"/>
      <c r="S642" s="330"/>
      <c r="T642" s="330"/>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Methode_Keuze=""),"",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Methode_Keuze=""),"",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1"/>
      <c r="Z642" s="324"/>
      <c r="AA642" s="32" t="str" cm="1">
        <f t="array" ref="AA642">IFERROR(IF(INDEX(SubsidieTabel!$X$1:$AA$12,MATCH($F642,SubsidieTabel!$X$1:$X$12,0),IFERROR(MATCH(Methode_Keuze,SubsidieTabel!$X$1:$AA$1,0),2))&lt;&gt;1=TRUE,"ja",""),"")</f>
        <v/>
      </c>
    </row>
    <row r="643" spans="1:27" ht="14.5" x14ac:dyDescent="0.35">
      <c r="A643" s="325"/>
      <c r="B643" s="326" t="str">
        <f>IF(A643&lt;&gt;"",_xlfn.MAXIFS($B$1:B642,$A$1:A642,A643)+1,"")</f>
        <v/>
      </c>
      <c r="C643" s="304"/>
      <c r="D643" s="304"/>
      <c r="E643" s="304"/>
      <c r="F643" s="304"/>
      <c r="G643" s="335"/>
      <c r="H643" s="333"/>
      <c r="I643" s="334"/>
      <c r="J643" s="334"/>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8"/>
      <c r="R643" s="368"/>
      <c r="S643" s="330"/>
      <c r="T643" s="330"/>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Methode_Keuze=""),"",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Methode_Keuze=""),"",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1"/>
      <c r="Z643" s="324"/>
      <c r="AA643" s="32" t="str" cm="1">
        <f t="array" ref="AA643">IFERROR(IF(INDEX(SubsidieTabel!$X$1:$AA$12,MATCH($F643,SubsidieTabel!$X$1:$X$12,0),IFERROR(MATCH(Methode_Keuze,SubsidieTabel!$X$1:$AA$1,0),2))&lt;&gt;1=TRUE,"ja",""),"")</f>
        <v/>
      </c>
    </row>
    <row r="644" spans="1:27" ht="14.5" x14ac:dyDescent="0.35">
      <c r="A644" s="325"/>
      <c r="B644" s="326" t="str">
        <f>IF(A644&lt;&gt;"",_xlfn.MAXIFS($B$1:B643,$A$1:A643,A644)+1,"")</f>
        <v/>
      </c>
      <c r="C644" s="304"/>
      <c r="D644" s="304"/>
      <c r="E644" s="304"/>
      <c r="F644" s="304"/>
      <c r="G644" s="335"/>
      <c r="H644" s="333"/>
      <c r="I644" s="334"/>
      <c r="J644" s="334"/>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8"/>
      <c r="R644" s="368"/>
      <c r="S644" s="330"/>
      <c r="T644" s="330"/>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Methode_Keuze=""),"",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Methode_Keuze=""),"",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1"/>
      <c r="Z644" s="324"/>
      <c r="AA644" s="32" t="str" cm="1">
        <f t="array" ref="AA644">IFERROR(IF(INDEX(SubsidieTabel!$X$1:$AA$12,MATCH($F644,SubsidieTabel!$X$1:$X$12,0),IFERROR(MATCH(Methode_Keuze,SubsidieTabel!$X$1:$AA$1,0),2))&lt;&gt;1=TRUE,"ja",""),"")</f>
        <v/>
      </c>
    </row>
    <row r="645" spans="1:27" ht="14.5" x14ac:dyDescent="0.35">
      <c r="A645" s="325"/>
      <c r="B645" s="326" t="str">
        <f>IF(A645&lt;&gt;"",_xlfn.MAXIFS($B$1:B644,$A$1:A644,A645)+1,"")</f>
        <v/>
      </c>
      <c r="C645" s="304"/>
      <c r="D645" s="304"/>
      <c r="E645" s="304"/>
      <c r="F645" s="304"/>
      <c r="G645" s="335"/>
      <c r="H645" s="333"/>
      <c r="I645" s="334"/>
      <c r="J645" s="334"/>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8"/>
      <c r="R645" s="368"/>
      <c r="S645" s="330"/>
      <c r="T645" s="330"/>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Methode_Keuze=""),"",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Methode_Keuze=""),"",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1"/>
      <c r="Z645" s="324"/>
      <c r="AA645" s="32" t="str" cm="1">
        <f t="array" ref="AA645">IFERROR(IF(INDEX(SubsidieTabel!$X$1:$AA$12,MATCH($F645,SubsidieTabel!$X$1:$X$12,0),IFERROR(MATCH(Methode_Keuze,SubsidieTabel!$X$1:$AA$1,0),2))&lt;&gt;1=TRUE,"ja",""),"")</f>
        <v/>
      </c>
    </row>
    <row r="646" spans="1:27" ht="14.5" x14ac:dyDescent="0.35">
      <c r="A646" s="325"/>
      <c r="B646" s="326" t="str">
        <f>IF(A646&lt;&gt;"",_xlfn.MAXIFS($B$1:B645,$A$1:A645,A646)+1,"")</f>
        <v/>
      </c>
      <c r="C646" s="304"/>
      <c r="D646" s="304"/>
      <c r="E646" s="304"/>
      <c r="F646" s="304"/>
      <c r="G646" s="335"/>
      <c r="H646" s="333"/>
      <c r="I646" s="334"/>
      <c r="J646" s="334"/>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8"/>
      <c r="R646" s="368"/>
      <c r="S646" s="330"/>
      <c r="T646" s="330"/>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Methode_Keuze=""),"",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Methode_Keuze=""),"",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1"/>
      <c r="Z646" s="324"/>
      <c r="AA646" s="32" t="str" cm="1">
        <f t="array" ref="AA646">IFERROR(IF(INDEX(SubsidieTabel!$X$1:$AA$12,MATCH($F646,SubsidieTabel!$X$1:$X$12,0),IFERROR(MATCH(Methode_Keuze,SubsidieTabel!$X$1:$AA$1,0),2))&lt;&gt;1=TRUE,"ja",""),"")</f>
        <v/>
      </c>
    </row>
    <row r="647" spans="1:27" ht="14.5" x14ac:dyDescent="0.35">
      <c r="A647" s="325"/>
      <c r="B647" s="326" t="str">
        <f>IF(A647&lt;&gt;"",_xlfn.MAXIFS($B$1:B646,$A$1:A646,A647)+1,"")</f>
        <v/>
      </c>
      <c r="C647" s="304"/>
      <c r="D647" s="304"/>
      <c r="E647" s="304"/>
      <c r="F647" s="304"/>
      <c r="G647" s="335"/>
      <c r="H647" s="333"/>
      <c r="I647" s="334"/>
      <c r="J647" s="334"/>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8"/>
      <c r="R647" s="368"/>
      <c r="S647" s="330"/>
      <c r="T647" s="330"/>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Methode_Keuze=""),"",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Methode_Keuze=""),"",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1"/>
      <c r="Z647" s="324"/>
      <c r="AA647" s="32" t="str" cm="1">
        <f t="array" ref="AA647">IFERROR(IF(INDEX(SubsidieTabel!$X$1:$AA$12,MATCH($F647,SubsidieTabel!$X$1:$X$12,0),IFERROR(MATCH(Methode_Keuze,SubsidieTabel!$X$1:$AA$1,0),2))&lt;&gt;1=TRUE,"ja",""),"")</f>
        <v/>
      </c>
    </row>
    <row r="648" spans="1:27" ht="14.5" x14ac:dyDescent="0.35">
      <c r="A648" s="325"/>
      <c r="B648" s="326" t="str">
        <f>IF(A648&lt;&gt;"",_xlfn.MAXIFS($B$1:B647,$A$1:A647,A648)+1,"")</f>
        <v/>
      </c>
      <c r="C648" s="304"/>
      <c r="D648" s="304"/>
      <c r="E648" s="304"/>
      <c r="F648" s="304"/>
      <c r="G648" s="335"/>
      <c r="H648" s="333"/>
      <c r="I648" s="334"/>
      <c r="J648" s="334"/>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8"/>
      <c r="R648" s="368"/>
      <c r="S648" s="330"/>
      <c r="T648" s="330"/>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Methode_Keuze=""),"",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Methode_Keuze=""),"",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1"/>
      <c r="Z648" s="324"/>
      <c r="AA648" s="32" t="str" cm="1">
        <f t="array" ref="AA648">IFERROR(IF(INDEX(SubsidieTabel!$X$1:$AA$12,MATCH($F648,SubsidieTabel!$X$1:$X$12,0),IFERROR(MATCH(Methode_Keuze,SubsidieTabel!$X$1:$AA$1,0),2))&lt;&gt;1=TRUE,"ja",""),"")</f>
        <v/>
      </c>
    </row>
    <row r="649" spans="1:27" ht="14.5" x14ac:dyDescent="0.35">
      <c r="A649" s="325"/>
      <c r="B649" s="326" t="str">
        <f>IF(A649&lt;&gt;"",_xlfn.MAXIFS($B$1:B648,$A$1:A648,A649)+1,"")</f>
        <v/>
      </c>
      <c r="C649" s="304"/>
      <c r="D649" s="304"/>
      <c r="E649" s="304"/>
      <c r="F649" s="304"/>
      <c r="G649" s="335"/>
      <c r="H649" s="333"/>
      <c r="I649" s="334"/>
      <c r="J649" s="334"/>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8"/>
      <c r="R649" s="368"/>
      <c r="S649" s="330"/>
      <c r="T649" s="330"/>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Methode_Keuze=""),"",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Methode_Keuze=""),"",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1"/>
      <c r="Z649" s="324"/>
      <c r="AA649" s="32" t="str" cm="1">
        <f t="array" ref="AA649">IFERROR(IF(INDEX(SubsidieTabel!$X$1:$AA$12,MATCH($F649,SubsidieTabel!$X$1:$X$12,0),IFERROR(MATCH(Methode_Keuze,SubsidieTabel!$X$1:$AA$1,0),2))&lt;&gt;1=TRUE,"ja",""),"")</f>
        <v/>
      </c>
    </row>
    <row r="650" spans="1:27" ht="14.5" x14ac:dyDescent="0.35">
      <c r="A650" s="325"/>
      <c r="B650" s="326" t="str">
        <f>IF(A650&lt;&gt;"",_xlfn.MAXIFS($B$1:B649,$A$1:A649,A650)+1,"")</f>
        <v/>
      </c>
      <c r="C650" s="304"/>
      <c r="D650" s="304"/>
      <c r="E650" s="304"/>
      <c r="F650" s="304"/>
      <c r="G650" s="335"/>
      <c r="H650" s="333"/>
      <c r="I650" s="334"/>
      <c r="J650" s="334"/>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8"/>
      <c r="R650" s="368"/>
      <c r="S650" s="330"/>
      <c r="T650" s="330"/>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Methode_Keuze=""),"",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Methode_Keuze=""),"",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1"/>
      <c r="Z650" s="324"/>
      <c r="AA650" s="32" t="str" cm="1">
        <f t="array" ref="AA650">IFERROR(IF(INDEX(SubsidieTabel!$X$1:$AA$12,MATCH($F650,SubsidieTabel!$X$1:$X$12,0),IFERROR(MATCH(Methode_Keuze,SubsidieTabel!$X$1:$AA$1,0),2))&lt;&gt;1=TRUE,"ja",""),"")</f>
        <v/>
      </c>
    </row>
    <row r="651" spans="1:27" ht="14.5" x14ac:dyDescent="0.35">
      <c r="A651" s="325"/>
      <c r="B651" s="326" t="str">
        <f>IF(A651&lt;&gt;"",_xlfn.MAXIFS($B$1:B650,$A$1:A650,A651)+1,"")</f>
        <v/>
      </c>
      <c r="C651" s="304"/>
      <c r="D651" s="304"/>
      <c r="E651" s="304"/>
      <c r="F651" s="304"/>
      <c r="G651" s="335"/>
      <c r="H651" s="333"/>
      <c r="I651" s="334"/>
      <c r="J651" s="334"/>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8"/>
      <c r="R651" s="368"/>
      <c r="S651" s="330"/>
      <c r="T651" s="330"/>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Methode_Keuze=""),"",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Methode_Keuze=""),"",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1"/>
      <c r="Z651" s="324"/>
      <c r="AA651" s="32" t="str" cm="1">
        <f t="array" ref="AA651">IFERROR(IF(INDEX(SubsidieTabel!$X$1:$AA$12,MATCH($F651,SubsidieTabel!$X$1:$X$12,0),IFERROR(MATCH(Methode_Keuze,SubsidieTabel!$X$1:$AA$1,0),2))&lt;&gt;1=TRUE,"ja",""),"")</f>
        <v/>
      </c>
    </row>
    <row r="652" spans="1:27" ht="14.5" x14ac:dyDescent="0.35">
      <c r="A652" s="325"/>
      <c r="B652" s="326" t="str">
        <f>IF(A652&lt;&gt;"",_xlfn.MAXIFS($B$1:B651,$A$1:A651,A652)+1,"")</f>
        <v/>
      </c>
      <c r="C652" s="304"/>
      <c r="D652" s="304"/>
      <c r="E652" s="304"/>
      <c r="F652" s="304"/>
      <c r="G652" s="335"/>
      <c r="H652" s="333"/>
      <c r="I652" s="334"/>
      <c r="J652" s="334"/>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8"/>
      <c r="R652" s="368"/>
      <c r="S652" s="330"/>
      <c r="T652" s="330"/>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Methode_Keuze=""),"",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Methode_Keuze=""),"",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1"/>
      <c r="Z652" s="324"/>
      <c r="AA652" s="32" t="str" cm="1">
        <f t="array" ref="AA652">IFERROR(IF(INDEX(SubsidieTabel!$X$1:$AA$12,MATCH($F652,SubsidieTabel!$X$1:$X$12,0),IFERROR(MATCH(Methode_Keuze,SubsidieTabel!$X$1:$AA$1,0),2))&lt;&gt;1=TRUE,"ja",""),"")</f>
        <v/>
      </c>
    </row>
    <row r="653" spans="1:27" ht="14.5" x14ac:dyDescent="0.35">
      <c r="A653" s="325"/>
      <c r="B653" s="326" t="str">
        <f>IF(A653&lt;&gt;"",_xlfn.MAXIFS($B$1:B652,$A$1:A652,A653)+1,"")</f>
        <v/>
      </c>
      <c r="C653" s="304"/>
      <c r="D653" s="304"/>
      <c r="E653" s="304"/>
      <c r="F653" s="304"/>
      <c r="G653" s="335"/>
      <c r="H653" s="333"/>
      <c r="I653" s="334"/>
      <c r="J653" s="334"/>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8"/>
      <c r="R653" s="368"/>
      <c r="S653" s="330"/>
      <c r="T653" s="330"/>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Methode_Keuze=""),"",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Methode_Keuze=""),"",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1"/>
      <c r="Z653" s="324"/>
      <c r="AA653" s="32" t="str" cm="1">
        <f t="array" ref="AA653">IFERROR(IF(INDEX(SubsidieTabel!$X$1:$AA$12,MATCH($F653,SubsidieTabel!$X$1:$X$12,0),IFERROR(MATCH(Methode_Keuze,SubsidieTabel!$X$1:$AA$1,0),2))&lt;&gt;1=TRUE,"ja",""),"")</f>
        <v/>
      </c>
    </row>
    <row r="654" spans="1:27" ht="14.5" x14ac:dyDescent="0.35">
      <c r="A654" s="325"/>
      <c r="B654" s="326" t="str">
        <f>IF(A654&lt;&gt;"",_xlfn.MAXIFS($B$1:B653,$A$1:A653,A654)+1,"")</f>
        <v/>
      </c>
      <c r="C654" s="304"/>
      <c r="D654" s="304"/>
      <c r="E654" s="304"/>
      <c r="F654" s="304"/>
      <c r="G654" s="335"/>
      <c r="H654" s="333"/>
      <c r="I654" s="334"/>
      <c r="J654" s="334"/>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8"/>
      <c r="R654" s="368"/>
      <c r="S654" s="330"/>
      <c r="T654" s="330"/>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Methode_Keuze=""),"",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Methode_Keuze=""),"",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1"/>
      <c r="Z654" s="324"/>
      <c r="AA654" s="32" t="str" cm="1">
        <f t="array" ref="AA654">IFERROR(IF(INDEX(SubsidieTabel!$X$1:$AA$12,MATCH($F654,SubsidieTabel!$X$1:$X$12,0),IFERROR(MATCH(Methode_Keuze,SubsidieTabel!$X$1:$AA$1,0),2))&lt;&gt;1=TRUE,"ja",""),"")</f>
        <v/>
      </c>
    </row>
    <row r="655" spans="1:27" ht="14.5" x14ac:dyDescent="0.35">
      <c r="A655" s="325"/>
      <c r="B655" s="326" t="str">
        <f>IF(A655&lt;&gt;"",_xlfn.MAXIFS($B$1:B654,$A$1:A654,A655)+1,"")</f>
        <v/>
      </c>
      <c r="C655" s="304"/>
      <c r="D655" s="304"/>
      <c r="E655" s="304"/>
      <c r="F655" s="304"/>
      <c r="G655" s="335"/>
      <c r="H655" s="333"/>
      <c r="I655" s="334"/>
      <c r="J655" s="334"/>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8"/>
      <c r="R655" s="368"/>
      <c r="S655" s="330"/>
      <c r="T655" s="330"/>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Methode_Keuze=""),"",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Methode_Keuze=""),"",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1"/>
      <c r="Z655" s="324"/>
      <c r="AA655" s="32" t="str" cm="1">
        <f t="array" ref="AA655">IFERROR(IF(INDEX(SubsidieTabel!$X$1:$AA$12,MATCH($F655,SubsidieTabel!$X$1:$X$12,0),IFERROR(MATCH(Methode_Keuze,SubsidieTabel!$X$1:$AA$1,0),2))&lt;&gt;1=TRUE,"ja",""),"")</f>
        <v/>
      </c>
    </row>
    <row r="656" spans="1:27" ht="14.5" x14ac:dyDescent="0.35">
      <c r="A656" s="325"/>
      <c r="B656" s="326" t="str">
        <f>IF(A656&lt;&gt;"",_xlfn.MAXIFS($B$1:B655,$A$1:A655,A656)+1,"")</f>
        <v/>
      </c>
      <c r="C656" s="304"/>
      <c r="D656" s="304"/>
      <c r="E656" s="304"/>
      <c r="F656" s="304"/>
      <c r="G656" s="335"/>
      <c r="H656" s="333"/>
      <c r="I656" s="334"/>
      <c r="J656" s="334"/>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8"/>
      <c r="R656" s="368"/>
      <c r="S656" s="330"/>
      <c r="T656" s="330"/>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Methode_Keuze=""),"",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Methode_Keuze=""),"",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1"/>
      <c r="Z656" s="324"/>
      <c r="AA656" s="32" t="str" cm="1">
        <f t="array" ref="AA656">IFERROR(IF(INDEX(SubsidieTabel!$X$1:$AA$12,MATCH($F656,SubsidieTabel!$X$1:$X$12,0),IFERROR(MATCH(Methode_Keuze,SubsidieTabel!$X$1:$AA$1,0),2))&lt;&gt;1=TRUE,"ja",""),"")</f>
        <v/>
      </c>
    </row>
    <row r="657" spans="1:27" ht="14.5" x14ac:dyDescent="0.35">
      <c r="A657" s="325"/>
      <c r="B657" s="326" t="str">
        <f>IF(A657&lt;&gt;"",_xlfn.MAXIFS($B$1:B656,$A$1:A656,A657)+1,"")</f>
        <v/>
      </c>
      <c r="C657" s="304"/>
      <c r="D657" s="304"/>
      <c r="E657" s="304"/>
      <c r="F657" s="304"/>
      <c r="G657" s="335"/>
      <c r="H657" s="333"/>
      <c r="I657" s="334"/>
      <c r="J657" s="334"/>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8"/>
      <c r="R657" s="368"/>
      <c r="S657" s="330"/>
      <c r="T657" s="330"/>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Methode_Keuze=""),"",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Methode_Keuze=""),"",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1"/>
      <c r="Z657" s="324"/>
      <c r="AA657" s="32" t="str" cm="1">
        <f t="array" ref="AA657">IFERROR(IF(INDEX(SubsidieTabel!$X$1:$AA$12,MATCH($F657,SubsidieTabel!$X$1:$X$12,0),IFERROR(MATCH(Methode_Keuze,SubsidieTabel!$X$1:$AA$1,0),2))&lt;&gt;1=TRUE,"ja",""),"")</f>
        <v/>
      </c>
    </row>
    <row r="658" spans="1:27" ht="14.5" x14ac:dyDescent="0.35">
      <c r="A658" s="325"/>
      <c r="B658" s="326" t="str">
        <f>IF(A658&lt;&gt;"",_xlfn.MAXIFS($B$1:B657,$A$1:A657,A658)+1,"")</f>
        <v/>
      </c>
      <c r="C658" s="304"/>
      <c r="D658" s="304"/>
      <c r="E658" s="304"/>
      <c r="F658" s="304"/>
      <c r="G658" s="335"/>
      <c r="H658" s="333"/>
      <c r="I658" s="334"/>
      <c r="J658" s="334"/>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8"/>
      <c r="R658" s="368"/>
      <c r="S658" s="330"/>
      <c r="T658" s="330"/>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Methode_Keuze=""),"",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Methode_Keuze=""),"",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1"/>
      <c r="Z658" s="324"/>
      <c r="AA658" s="32" t="str" cm="1">
        <f t="array" ref="AA658">IFERROR(IF(INDEX(SubsidieTabel!$X$1:$AA$12,MATCH($F658,SubsidieTabel!$X$1:$X$12,0),IFERROR(MATCH(Methode_Keuze,SubsidieTabel!$X$1:$AA$1,0),2))&lt;&gt;1=TRUE,"ja",""),"")</f>
        <v/>
      </c>
    </row>
    <row r="659" spans="1:27" ht="14.5" x14ac:dyDescent="0.35">
      <c r="A659" s="325"/>
      <c r="B659" s="326" t="str">
        <f>IF(A659&lt;&gt;"",_xlfn.MAXIFS($B$1:B658,$A$1:A658,A659)+1,"")</f>
        <v/>
      </c>
      <c r="C659" s="304"/>
      <c r="D659" s="304"/>
      <c r="E659" s="304"/>
      <c r="F659" s="304"/>
      <c r="G659" s="335"/>
      <c r="H659" s="333"/>
      <c r="I659" s="334"/>
      <c r="J659" s="334"/>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8"/>
      <c r="R659" s="368"/>
      <c r="S659" s="330"/>
      <c r="T659" s="330"/>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Methode_Keuze=""),"",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Methode_Keuze=""),"",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1"/>
      <c r="Z659" s="324"/>
      <c r="AA659" s="32" t="str" cm="1">
        <f t="array" ref="AA659">IFERROR(IF(INDEX(SubsidieTabel!$X$1:$AA$12,MATCH($F659,SubsidieTabel!$X$1:$X$12,0),IFERROR(MATCH(Methode_Keuze,SubsidieTabel!$X$1:$AA$1,0),2))&lt;&gt;1=TRUE,"ja",""),"")</f>
        <v/>
      </c>
    </row>
    <row r="660" spans="1:27" ht="14.5" x14ac:dyDescent="0.35">
      <c r="A660" s="325"/>
      <c r="B660" s="326" t="str">
        <f>IF(A660&lt;&gt;"",_xlfn.MAXIFS($B$1:B659,$A$1:A659,A660)+1,"")</f>
        <v/>
      </c>
      <c r="C660" s="304"/>
      <c r="D660" s="304"/>
      <c r="E660" s="304"/>
      <c r="F660" s="304"/>
      <c r="G660" s="335"/>
      <c r="H660" s="333"/>
      <c r="I660" s="334"/>
      <c r="J660" s="334"/>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8"/>
      <c r="R660" s="368"/>
      <c r="S660" s="330"/>
      <c r="T660" s="330"/>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Methode_Keuze=""),"",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Methode_Keuze=""),"",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1"/>
      <c r="Z660" s="324"/>
      <c r="AA660" s="32" t="str" cm="1">
        <f t="array" ref="AA660">IFERROR(IF(INDEX(SubsidieTabel!$X$1:$AA$12,MATCH($F660,SubsidieTabel!$X$1:$X$12,0),IFERROR(MATCH(Methode_Keuze,SubsidieTabel!$X$1:$AA$1,0),2))&lt;&gt;1=TRUE,"ja",""),"")</f>
        <v/>
      </c>
    </row>
    <row r="661" spans="1:27" ht="14.5" x14ac:dyDescent="0.35">
      <c r="A661" s="325"/>
      <c r="B661" s="326" t="str">
        <f>IF(A661&lt;&gt;"",_xlfn.MAXIFS($B$1:B660,$A$1:A660,A661)+1,"")</f>
        <v/>
      </c>
      <c r="C661" s="304"/>
      <c r="D661" s="304"/>
      <c r="E661" s="304"/>
      <c r="F661" s="304"/>
      <c r="G661" s="335"/>
      <c r="H661" s="333"/>
      <c r="I661" s="334"/>
      <c r="J661" s="334"/>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8"/>
      <c r="R661" s="368"/>
      <c r="S661" s="330"/>
      <c r="T661" s="330"/>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Methode_Keuze=""),"",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Methode_Keuze=""),"",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1"/>
      <c r="Z661" s="324"/>
      <c r="AA661" s="32" t="str" cm="1">
        <f t="array" ref="AA661">IFERROR(IF(INDEX(SubsidieTabel!$X$1:$AA$12,MATCH($F661,SubsidieTabel!$X$1:$X$12,0),IFERROR(MATCH(Methode_Keuze,SubsidieTabel!$X$1:$AA$1,0),2))&lt;&gt;1=TRUE,"ja",""),"")</f>
        <v/>
      </c>
    </row>
    <row r="662" spans="1:27" ht="14.5" x14ac:dyDescent="0.35">
      <c r="A662" s="325"/>
      <c r="B662" s="326" t="str">
        <f>IF(A662&lt;&gt;"",_xlfn.MAXIFS($B$1:B661,$A$1:A661,A662)+1,"")</f>
        <v/>
      </c>
      <c r="C662" s="304"/>
      <c r="D662" s="304"/>
      <c r="E662" s="304"/>
      <c r="F662" s="304"/>
      <c r="G662" s="335"/>
      <c r="H662" s="333"/>
      <c r="I662" s="334"/>
      <c r="J662" s="334"/>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8"/>
      <c r="R662" s="368"/>
      <c r="S662" s="330"/>
      <c r="T662" s="330"/>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Methode_Keuze=""),"",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Methode_Keuze=""),"",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1"/>
      <c r="Z662" s="324"/>
      <c r="AA662" s="32" t="str" cm="1">
        <f t="array" ref="AA662">IFERROR(IF(INDEX(SubsidieTabel!$X$1:$AA$12,MATCH($F662,SubsidieTabel!$X$1:$X$12,0),IFERROR(MATCH(Methode_Keuze,SubsidieTabel!$X$1:$AA$1,0),2))&lt;&gt;1=TRUE,"ja",""),"")</f>
        <v/>
      </c>
    </row>
    <row r="663" spans="1:27" ht="14.5" x14ac:dyDescent="0.35">
      <c r="A663" s="325"/>
      <c r="B663" s="326" t="str">
        <f>IF(A663&lt;&gt;"",_xlfn.MAXIFS($B$1:B662,$A$1:A662,A663)+1,"")</f>
        <v/>
      </c>
      <c r="C663" s="304"/>
      <c r="D663" s="304"/>
      <c r="E663" s="304"/>
      <c r="F663" s="304"/>
      <c r="G663" s="335"/>
      <c r="H663" s="333"/>
      <c r="I663" s="334"/>
      <c r="J663" s="334"/>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8"/>
      <c r="R663" s="368"/>
      <c r="S663" s="330"/>
      <c r="T663" s="330"/>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Methode_Keuze=""),"",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Methode_Keuze=""),"",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1"/>
      <c r="Z663" s="324"/>
      <c r="AA663" s="32" t="str" cm="1">
        <f t="array" ref="AA663">IFERROR(IF(INDEX(SubsidieTabel!$X$1:$AA$12,MATCH($F663,SubsidieTabel!$X$1:$X$12,0),IFERROR(MATCH(Methode_Keuze,SubsidieTabel!$X$1:$AA$1,0),2))&lt;&gt;1=TRUE,"ja",""),"")</f>
        <v/>
      </c>
    </row>
    <row r="664" spans="1:27" ht="14.5" x14ac:dyDescent="0.35">
      <c r="A664" s="325"/>
      <c r="B664" s="326" t="str">
        <f>IF(A664&lt;&gt;"",_xlfn.MAXIFS($B$1:B663,$A$1:A663,A664)+1,"")</f>
        <v/>
      </c>
      <c r="C664" s="304"/>
      <c r="D664" s="304"/>
      <c r="E664" s="304"/>
      <c r="F664" s="304"/>
      <c r="G664" s="335"/>
      <c r="H664" s="333"/>
      <c r="I664" s="334"/>
      <c r="J664" s="334"/>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8"/>
      <c r="R664" s="368"/>
      <c r="S664" s="330"/>
      <c r="T664" s="330"/>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Methode_Keuze=""),"",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Methode_Keuze=""),"",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1"/>
      <c r="Z664" s="324"/>
      <c r="AA664" s="32" t="str" cm="1">
        <f t="array" ref="AA664">IFERROR(IF(INDEX(SubsidieTabel!$X$1:$AA$12,MATCH($F664,SubsidieTabel!$X$1:$X$12,0),IFERROR(MATCH(Methode_Keuze,SubsidieTabel!$X$1:$AA$1,0),2))&lt;&gt;1=TRUE,"ja",""),"")</f>
        <v/>
      </c>
    </row>
    <row r="665" spans="1:27" ht="14.5" x14ac:dyDescent="0.35">
      <c r="A665" s="325"/>
      <c r="B665" s="326" t="str">
        <f>IF(A665&lt;&gt;"",_xlfn.MAXIFS($B$1:B664,$A$1:A664,A665)+1,"")</f>
        <v/>
      </c>
      <c r="C665" s="304"/>
      <c r="D665" s="304"/>
      <c r="E665" s="304"/>
      <c r="F665" s="304"/>
      <c r="G665" s="335"/>
      <c r="H665" s="333"/>
      <c r="I665" s="334"/>
      <c r="J665" s="334"/>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8"/>
      <c r="R665" s="368"/>
      <c r="S665" s="330"/>
      <c r="T665" s="330"/>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Methode_Keuze=""),"",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Methode_Keuze=""),"",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1"/>
      <c r="Z665" s="324"/>
      <c r="AA665" s="32" t="str" cm="1">
        <f t="array" ref="AA665">IFERROR(IF(INDEX(SubsidieTabel!$X$1:$AA$12,MATCH($F665,SubsidieTabel!$X$1:$X$12,0),IFERROR(MATCH(Methode_Keuze,SubsidieTabel!$X$1:$AA$1,0),2))&lt;&gt;1=TRUE,"ja",""),"")</f>
        <v/>
      </c>
    </row>
    <row r="666" spans="1:27" ht="14.5" x14ac:dyDescent="0.35">
      <c r="A666" s="325"/>
      <c r="B666" s="326" t="str">
        <f>IF(A666&lt;&gt;"",_xlfn.MAXIFS($B$1:B665,$A$1:A665,A666)+1,"")</f>
        <v/>
      </c>
      <c r="C666" s="304"/>
      <c r="D666" s="304"/>
      <c r="E666" s="304"/>
      <c r="F666" s="304"/>
      <c r="G666" s="335"/>
      <c r="H666" s="333"/>
      <c r="I666" s="334"/>
      <c r="J666" s="334"/>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8"/>
      <c r="R666" s="368"/>
      <c r="S666" s="330"/>
      <c r="T666" s="330"/>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Methode_Keuze=""),"",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Methode_Keuze=""),"",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1"/>
      <c r="Z666" s="324"/>
      <c r="AA666" s="32" t="str" cm="1">
        <f t="array" ref="AA666">IFERROR(IF(INDEX(SubsidieTabel!$X$1:$AA$12,MATCH($F666,SubsidieTabel!$X$1:$X$12,0),IFERROR(MATCH(Methode_Keuze,SubsidieTabel!$X$1:$AA$1,0),2))&lt;&gt;1=TRUE,"ja",""),"")</f>
        <v/>
      </c>
    </row>
    <row r="667" spans="1:27" ht="14.5" x14ac:dyDescent="0.35">
      <c r="A667" s="325"/>
      <c r="B667" s="326" t="str">
        <f>IF(A667&lt;&gt;"",_xlfn.MAXIFS($B$1:B666,$A$1:A666,A667)+1,"")</f>
        <v/>
      </c>
      <c r="C667" s="304"/>
      <c r="D667" s="304"/>
      <c r="E667" s="304"/>
      <c r="F667" s="304"/>
      <c r="G667" s="335"/>
      <c r="H667" s="333"/>
      <c r="I667" s="334"/>
      <c r="J667" s="334"/>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8"/>
      <c r="R667" s="368"/>
      <c r="S667" s="330"/>
      <c r="T667" s="330"/>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Methode_Keuze=""),"",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Methode_Keuze=""),"",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1"/>
      <c r="Z667" s="324"/>
      <c r="AA667" s="32" t="str" cm="1">
        <f t="array" ref="AA667">IFERROR(IF(INDEX(SubsidieTabel!$X$1:$AA$12,MATCH($F667,SubsidieTabel!$X$1:$X$12,0),IFERROR(MATCH(Methode_Keuze,SubsidieTabel!$X$1:$AA$1,0),2))&lt;&gt;1=TRUE,"ja",""),"")</f>
        <v/>
      </c>
    </row>
    <row r="668" spans="1:27" ht="14.5" x14ac:dyDescent="0.35">
      <c r="A668" s="325"/>
      <c r="B668" s="326" t="str">
        <f>IF(A668&lt;&gt;"",_xlfn.MAXIFS($B$1:B667,$A$1:A667,A668)+1,"")</f>
        <v/>
      </c>
      <c r="C668" s="304"/>
      <c r="D668" s="304"/>
      <c r="E668" s="304"/>
      <c r="F668" s="304"/>
      <c r="G668" s="335"/>
      <c r="H668" s="333"/>
      <c r="I668" s="334"/>
      <c r="J668" s="334"/>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8"/>
      <c r="R668" s="368"/>
      <c r="S668" s="330"/>
      <c r="T668" s="330"/>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Methode_Keuze=""),"",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Methode_Keuze=""),"",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1"/>
      <c r="Z668" s="324"/>
      <c r="AA668" s="32" t="str" cm="1">
        <f t="array" ref="AA668">IFERROR(IF(INDEX(SubsidieTabel!$X$1:$AA$12,MATCH($F668,SubsidieTabel!$X$1:$X$12,0),IFERROR(MATCH(Methode_Keuze,SubsidieTabel!$X$1:$AA$1,0),2))&lt;&gt;1=TRUE,"ja",""),"")</f>
        <v/>
      </c>
    </row>
    <row r="669" spans="1:27" ht="14.5" x14ac:dyDescent="0.35">
      <c r="A669" s="325"/>
      <c r="B669" s="326" t="str">
        <f>IF(A669&lt;&gt;"",_xlfn.MAXIFS($B$1:B668,$A$1:A668,A669)+1,"")</f>
        <v/>
      </c>
      <c r="C669" s="304"/>
      <c r="D669" s="304"/>
      <c r="E669" s="304"/>
      <c r="F669" s="304"/>
      <c r="G669" s="335"/>
      <c r="H669" s="333"/>
      <c r="I669" s="334"/>
      <c r="J669" s="334"/>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8"/>
      <c r="R669" s="368"/>
      <c r="S669" s="330"/>
      <c r="T669" s="330"/>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Methode_Keuze=""),"",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Methode_Keuze=""),"",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1"/>
      <c r="Z669" s="324"/>
      <c r="AA669" s="32" t="str" cm="1">
        <f t="array" ref="AA669">IFERROR(IF(INDEX(SubsidieTabel!$X$1:$AA$12,MATCH($F669,SubsidieTabel!$X$1:$X$12,0),IFERROR(MATCH(Methode_Keuze,SubsidieTabel!$X$1:$AA$1,0),2))&lt;&gt;1=TRUE,"ja",""),"")</f>
        <v/>
      </c>
    </row>
    <row r="670" spans="1:27" ht="14.5" x14ac:dyDescent="0.35">
      <c r="A670" s="325"/>
      <c r="B670" s="326" t="str">
        <f>IF(A670&lt;&gt;"",_xlfn.MAXIFS($B$1:B669,$A$1:A669,A670)+1,"")</f>
        <v/>
      </c>
      <c r="C670" s="304"/>
      <c r="D670" s="304"/>
      <c r="E670" s="304"/>
      <c r="F670" s="304"/>
      <c r="G670" s="335"/>
      <c r="H670" s="333"/>
      <c r="I670" s="334"/>
      <c r="J670" s="334"/>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8"/>
      <c r="R670" s="368"/>
      <c r="S670" s="330"/>
      <c r="T670" s="330"/>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Methode_Keuze=""),"",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Methode_Keuze=""),"",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1"/>
      <c r="Z670" s="324"/>
      <c r="AA670" s="32" t="str" cm="1">
        <f t="array" ref="AA670">IFERROR(IF(INDEX(SubsidieTabel!$X$1:$AA$12,MATCH($F670,SubsidieTabel!$X$1:$X$12,0),IFERROR(MATCH(Methode_Keuze,SubsidieTabel!$X$1:$AA$1,0),2))&lt;&gt;1=TRUE,"ja",""),"")</f>
        <v/>
      </c>
    </row>
    <row r="671" spans="1:27" ht="14.5" x14ac:dyDescent="0.35">
      <c r="A671" s="325"/>
      <c r="B671" s="326" t="str">
        <f>IF(A671&lt;&gt;"",_xlfn.MAXIFS($B$1:B670,$A$1:A670,A671)+1,"")</f>
        <v/>
      </c>
      <c r="C671" s="304"/>
      <c r="D671" s="304"/>
      <c r="E671" s="304"/>
      <c r="F671" s="304"/>
      <c r="G671" s="335"/>
      <c r="H671" s="333"/>
      <c r="I671" s="334"/>
      <c r="J671" s="334"/>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8"/>
      <c r="R671" s="368"/>
      <c r="S671" s="330"/>
      <c r="T671" s="330"/>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Methode_Keuze=""),"",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Methode_Keuze=""),"",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1"/>
      <c r="Z671" s="324"/>
      <c r="AA671" s="32" t="str" cm="1">
        <f t="array" ref="AA671">IFERROR(IF(INDEX(SubsidieTabel!$X$1:$AA$12,MATCH($F671,SubsidieTabel!$X$1:$X$12,0),IFERROR(MATCH(Methode_Keuze,SubsidieTabel!$X$1:$AA$1,0),2))&lt;&gt;1=TRUE,"ja",""),"")</f>
        <v/>
      </c>
    </row>
    <row r="672" spans="1:27" ht="14.5" x14ac:dyDescent="0.35">
      <c r="A672" s="325"/>
      <c r="B672" s="326" t="str">
        <f>IF(A672&lt;&gt;"",_xlfn.MAXIFS($B$1:B671,$A$1:A671,A672)+1,"")</f>
        <v/>
      </c>
      <c r="C672" s="304"/>
      <c r="D672" s="304"/>
      <c r="E672" s="304"/>
      <c r="F672" s="304"/>
      <c r="G672" s="335"/>
      <c r="H672" s="333"/>
      <c r="I672" s="334"/>
      <c r="J672" s="334"/>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8"/>
      <c r="R672" s="368"/>
      <c r="S672" s="330"/>
      <c r="T672" s="330"/>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Methode_Keuze=""),"",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Methode_Keuze=""),"",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1"/>
      <c r="Z672" s="324"/>
      <c r="AA672" s="32" t="str" cm="1">
        <f t="array" ref="AA672">IFERROR(IF(INDEX(SubsidieTabel!$X$1:$AA$12,MATCH($F672,SubsidieTabel!$X$1:$X$12,0),IFERROR(MATCH(Methode_Keuze,SubsidieTabel!$X$1:$AA$1,0),2))&lt;&gt;1=TRUE,"ja",""),"")</f>
        <v/>
      </c>
    </row>
    <row r="673" spans="1:27" ht="14.5" x14ac:dyDescent="0.35">
      <c r="A673" s="325"/>
      <c r="B673" s="326" t="str">
        <f>IF(A673&lt;&gt;"",_xlfn.MAXIFS($B$1:B672,$A$1:A672,A673)+1,"")</f>
        <v/>
      </c>
      <c r="C673" s="304"/>
      <c r="D673" s="304"/>
      <c r="E673" s="304"/>
      <c r="F673" s="304"/>
      <c r="G673" s="335"/>
      <c r="H673" s="333"/>
      <c r="I673" s="334"/>
      <c r="J673" s="334"/>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8"/>
      <c r="R673" s="368"/>
      <c r="S673" s="330"/>
      <c r="T673" s="330"/>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Methode_Keuze=""),"",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Methode_Keuze=""),"",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1"/>
      <c r="Z673" s="324"/>
      <c r="AA673" s="32" t="str" cm="1">
        <f t="array" ref="AA673">IFERROR(IF(INDEX(SubsidieTabel!$X$1:$AA$12,MATCH($F673,SubsidieTabel!$X$1:$X$12,0),IFERROR(MATCH(Methode_Keuze,SubsidieTabel!$X$1:$AA$1,0),2))&lt;&gt;1=TRUE,"ja",""),"")</f>
        <v/>
      </c>
    </row>
    <row r="674" spans="1:27" ht="14.5" x14ac:dyDescent="0.35">
      <c r="A674" s="325"/>
      <c r="B674" s="326" t="str">
        <f>IF(A674&lt;&gt;"",_xlfn.MAXIFS($B$1:B673,$A$1:A673,A674)+1,"")</f>
        <v/>
      </c>
      <c r="C674" s="304"/>
      <c r="D674" s="304"/>
      <c r="E674" s="304"/>
      <c r="F674" s="304"/>
      <c r="G674" s="335"/>
      <c r="H674" s="333"/>
      <c r="I674" s="334"/>
      <c r="J674" s="334"/>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8"/>
      <c r="R674" s="368"/>
      <c r="S674" s="330"/>
      <c r="T674" s="330"/>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Methode_Keuze=""),"",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Methode_Keuze=""),"",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1"/>
      <c r="Z674" s="324"/>
      <c r="AA674" s="32" t="str" cm="1">
        <f t="array" ref="AA674">IFERROR(IF(INDEX(SubsidieTabel!$X$1:$AA$12,MATCH($F674,SubsidieTabel!$X$1:$X$12,0),IFERROR(MATCH(Methode_Keuze,SubsidieTabel!$X$1:$AA$1,0),2))&lt;&gt;1=TRUE,"ja",""),"")</f>
        <v/>
      </c>
    </row>
    <row r="675" spans="1:27" ht="14.5" x14ac:dyDescent="0.35">
      <c r="A675" s="325"/>
      <c r="B675" s="326" t="str">
        <f>IF(A675&lt;&gt;"",_xlfn.MAXIFS($B$1:B674,$A$1:A674,A675)+1,"")</f>
        <v/>
      </c>
      <c r="C675" s="304"/>
      <c r="D675" s="304"/>
      <c r="E675" s="304"/>
      <c r="F675" s="304"/>
      <c r="G675" s="335"/>
      <c r="H675" s="333"/>
      <c r="I675" s="334"/>
      <c r="J675" s="334"/>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8"/>
      <c r="R675" s="368"/>
      <c r="S675" s="330"/>
      <c r="T675" s="330"/>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Methode_Keuze=""),"",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Methode_Keuze=""),"",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1"/>
      <c r="Z675" s="324"/>
      <c r="AA675" s="32" t="str" cm="1">
        <f t="array" ref="AA675">IFERROR(IF(INDEX(SubsidieTabel!$X$1:$AA$12,MATCH($F675,SubsidieTabel!$X$1:$X$12,0),IFERROR(MATCH(Methode_Keuze,SubsidieTabel!$X$1:$AA$1,0),2))&lt;&gt;1=TRUE,"ja",""),"")</f>
        <v/>
      </c>
    </row>
    <row r="676" spans="1:27" ht="14.5" x14ac:dyDescent="0.35">
      <c r="A676" s="325"/>
      <c r="B676" s="326" t="str">
        <f>IF(A676&lt;&gt;"",_xlfn.MAXIFS($B$1:B675,$A$1:A675,A676)+1,"")</f>
        <v/>
      </c>
      <c r="C676" s="304"/>
      <c r="D676" s="304"/>
      <c r="E676" s="304"/>
      <c r="F676" s="304"/>
      <c r="G676" s="335"/>
      <c r="H676" s="333"/>
      <c r="I676" s="334"/>
      <c r="J676" s="334"/>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8"/>
      <c r="R676" s="368"/>
      <c r="S676" s="330"/>
      <c r="T676" s="330"/>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Methode_Keuze=""),"",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Methode_Keuze=""),"",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1"/>
      <c r="Z676" s="324"/>
      <c r="AA676" s="32" t="str" cm="1">
        <f t="array" ref="AA676">IFERROR(IF(INDEX(SubsidieTabel!$X$1:$AA$12,MATCH($F676,SubsidieTabel!$X$1:$X$12,0),IFERROR(MATCH(Methode_Keuze,SubsidieTabel!$X$1:$AA$1,0),2))&lt;&gt;1=TRUE,"ja",""),"")</f>
        <v/>
      </c>
    </row>
    <row r="677" spans="1:27" ht="14.5" x14ac:dyDescent="0.35">
      <c r="A677" s="325"/>
      <c r="B677" s="326" t="str">
        <f>IF(A677&lt;&gt;"",_xlfn.MAXIFS($B$1:B676,$A$1:A676,A677)+1,"")</f>
        <v/>
      </c>
      <c r="C677" s="304"/>
      <c r="D677" s="304"/>
      <c r="E677" s="304"/>
      <c r="F677" s="304"/>
      <c r="G677" s="335"/>
      <c r="H677" s="333"/>
      <c r="I677" s="334"/>
      <c r="J677" s="334"/>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8"/>
      <c r="R677" s="368"/>
      <c r="S677" s="330"/>
      <c r="T677" s="330"/>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Methode_Keuze=""),"",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Methode_Keuze=""),"",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1"/>
      <c r="Z677" s="324"/>
      <c r="AA677" s="32" t="str" cm="1">
        <f t="array" ref="AA677">IFERROR(IF(INDEX(SubsidieTabel!$X$1:$AA$12,MATCH($F677,SubsidieTabel!$X$1:$X$12,0),IFERROR(MATCH(Methode_Keuze,SubsidieTabel!$X$1:$AA$1,0),2))&lt;&gt;1=TRUE,"ja",""),"")</f>
        <v/>
      </c>
    </row>
    <row r="678" spans="1:27" ht="14.5" x14ac:dyDescent="0.35">
      <c r="A678" s="325"/>
      <c r="B678" s="326" t="str">
        <f>IF(A678&lt;&gt;"",_xlfn.MAXIFS($B$1:B677,$A$1:A677,A678)+1,"")</f>
        <v/>
      </c>
      <c r="C678" s="304"/>
      <c r="D678" s="304"/>
      <c r="E678" s="304"/>
      <c r="F678" s="304"/>
      <c r="G678" s="335"/>
      <c r="H678" s="333"/>
      <c r="I678" s="334"/>
      <c r="J678" s="334"/>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8"/>
      <c r="R678" s="368"/>
      <c r="S678" s="330"/>
      <c r="T678" s="330"/>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Methode_Keuze=""),"",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Methode_Keuze=""),"",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1"/>
      <c r="Z678" s="324"/>
      <c r="AA678" s="32" t="str" cm="1">
        <f t="array" ref="AA678">IFERROR(IF(INDEX(SubsidieTabel!$X$1:$AA$12,MATCH($F678,SubsidieTabel!$X$1:$X$12,0),IFERROR(MATCH(Methode_Keuze,SubsidieTabel!$X$1:$AA$1,0),2))&lt;&gt;1=TRUE,"ja",""),"")</f>
        <v/>
      </c>
    </row>
    <row r="679" spans="1:27" ht="14.5" x14ac:dyDescent="0.35">
      <c r="A679" s="325"/>
      <c r="B679" s="326" t="str">
        <f>IF(A679&lt;&gt;"",_xlfn.MAXIFS($B$1:B678,$A$1:A678,A679)+1,"")</f>
        <v/>
      </c>
      <c r="C679" s="304"/>
      <c r="D679" s="304"/>
      <c r="E679" s="304"/>
      <c r="F679" s="304"/>
      <c r="G679" s="335"/>
      <c r="H679" s="333"/>
      <c r="I679" s="334"/>
      <c r="J679" s="334"/>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8"/>
      <c r="R679" s="368"/>
      <c r="S679" s="330"/>
      <c r="T679" s="330"/>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Methode_Keuze=""),"",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Methode_Keuze=""),"",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1"/>
      <c r="Z679" s="324"/>
      <c r="AA679" s="32" t="str" cm="1">
        <f t="array" ref="AA679">IFERROR(IF(INDEX(SubsidieTabel!$X$1:$AA$12,MATCH($F679,SubsidieTabel!$X$1:$X$12,0),IFERROR(MATCH(Methode_Keuze,SubsidieTabel!$X$1:$AA$1,0),2))&lt;&gt;1=TRUE,"ja",""),"")</f>
        <v/>
      </c>
    </row>
    <row r="680" spans="1:27" ht="14.5" x14ac:dyDescent="0.35">
      <c r="A680" s="325"/>
      <c r="B680" s="326" t="str">
        <f>IF(A680&lt;&gt;"",_xlfn.MAXIFS($B$1:B679,$A$1:A679,A680)+1,"")</f>
        <v/>
      </c>
      <c r="C680" s="304"/>
      <c r="D680" s="304"/>
      <c r="E680" s="304"/>
      <c r="F680" s="304"/>
      <c r="G680" s="335"/>
      <c r="H680" s="333"/>
      <c r="I680" s="334"/>
      <c r="J680" s="334"/>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8"/>
      <c r="R680" s="368"/>
      <c r="S680" s="330"/>
      <c r="T680" s="330"/>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Methode_Keuze=""),"",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Methode_Keuze=""),"",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1"/>
      <c r="Z680" s="324"/>
      <c r="AA680" s="32" t="str" cm="1">
        <f t="array" ref="AA680">IFERROR(IF(INDEX(SubsidieTabel!$X$1:$AA$12,MATCH($F680,SubsidieTabel!$X$1:$X$12,0),IFERROR(MATCH(Methode_Keuze,SubsidieTabel!$X$1:$AA$1,0),2))&lt;&gt;1=TRUE,"ja",""),"")</f>
        <v/>
      </c>
    </row>
    <row r="681" spans="1:27" ht="14.5" x14ac:dyDescent="0.35">
      <c r="A681" s="325"/>
      <c r="B681" s="326" t="str">
        <f>IF(A681&lt;&gt;"",_xlfn.MAXIFS($B$1:B680,$A$1:A680,A681)+1,"")</f>
        <v/>
      </c>
      <c r="C681" s="304"/>
      <c r="D681" s="304"/>
      <c r="E681" s="304"/>
      <c r="F681" s="304"/>
      <c r="G681" s="335"/>
      <c r="H681" s="333"/>
      <c r="I681" s="334"/>
      <c r="J681" s="334"/>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8"/>
      <c r="R681" s="368"/>
      <c r="S681" s="330"/>
      <c r="T681" s="330"/>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Methode_Keuze=""),"",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Methode_Keuze=""),"",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1"/>
      <c r="Z681" s="324"/>
      <c r="AA681" s="32" t="str" cm="1">
        <f t="array" ref="AA681">IFERROR(IF(INDEX(SubsidieTabel!$X$1:$AA$12,MATCH($F681,SubsidieTabel!$X$1:$X$12,0),IFERROR(MATCH(Methode_Keuze,SubsidieTabel!$X$1:$AA$1,0),2))&lt;&gt;1=TRUE,"ja",""),"")</f>
        <v/>
      </c>
    </row>
    <row r="682" spans="1:27" ht="14.5" x14ac:dyDescent="0.35">
      <c r="A682" s="325"/>
      <c r="B682" s="326" t="str">
        <f>IF(A682&lt;&gt;"",_xlfn.MAXIFS($B$1:B681,$A$1:A681,A682)+1,"")</f>
        <v/>
      </c>
      <c r="C682" s="304"/>
      <c r="D682" s="304"/>
      <c r="E682" s="304"/>
      <c r="F682" s="304"/>
      <c r="G682" s="335"/>
      <c r="H682" s="333"/>
      <c r="I682" s="334"/>
      <c r="J682" s="334"/>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8"/>
      <c r="R682" s="368"/>
      <c r="S682" s="330"/>
      <c r="T682" s="330"/>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Methode_Keuze=""),"",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Methode_Keuze=""),"",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1"/>
      <c r="Z682" s="324"/>
      <c r="AA682" s="32" t="str" cm="1">
        <f t="array" ref="AA682">IFERROR(IF(INDEX(SubsidieTabel!$X$1:$AA$12,MATCH($F682,SubsidieTabel!$X$1:$X$12,0),IFERROR(MATCH(Methode_Keuze,SubsidieTabel!$X$1:$AA$1,0),2))&lt;&gt;1=TRUE,"ja",""),"")</f>
        <v/>
      </c>
    </row>
    <row r="683" spans="1:27" ht="14.5" x14ac:dyDescent="0.35">
      <c r="A683" s="325"/>
      <c r="B683" s="326" t="str">
        <f>IF(A683&lt;&gt;"",_xlfn.MAXIFS($B$1:B682,$A$1:A682,A683)+1,"")</f>
        <v/>
      </c>
      <c r="C683" s="304"/>
      <c r="D683" s="304"/>
      <c r="E683" s="304"/>
      <c r="F683" s="304"/>
      <c r="G683" s="335"/>
      <c r="H683" s="333"/>
      <c r="I683" s="334"/>
      <c r="J683" s="334"/>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8"/>
      <c r="R683" s="368"/>
      <c r="S683" s="330"/>
      <c r="T683" s="330"/>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Methode_Keuze=""),"",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Methode_Keuze=""),"",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1"/>
      <c r="Z683" s="324"/>
      <c r="AA683" s="32" t="str" cm="1">
        <f t="array" ref="AA683">IFERROR(IF(INDEX(SubsidieTabel!$X$1:$AA$12,MATCH($F683,SubsidieTabel!$X$1:$X$12,0),IFERROR(MATCH(Methode_Keuze,SubsidieTabel!$X$1:$AA$1,0),2))&lt;&gt;1=TRUE,"ja",""),"")</f>
        <v/>
      </c>
    </row>
    <row r="684" spans="1:27" ht="14.5" x14ac:dyDescent="0.35">
      <c r="A684" s="325"/>
      <c r="B684" s="326" t="str">
        <f>IF(A684&lt;&gt;"",_xlfn.MAXIFS($B$1:B683,$A$1:A683,A684)+1,"")</f>
        <v/>
      </c>
      <c r="C684" s="304"/>
      <c r="D684" s="304"/>
      <c r="E684" s="304"/>
      <c r="F684" s="304"/>
      <c r="G684" s="335"/>
      <c r="H684" s="333"/>
      <c r="I684" s="334"/>
      <c r="J684" s="334"/>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8"/>
      <c r="R684" s="368"/>
      <c r="S684" s="330"/>
      <c r="T684" s="330"/>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Methode_Keuze=""),"",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Methode_Keuze=""),"",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1"/>
      <c r="Z684" s="324"/>
      <c r="AA684" s="32" t="str" cm="1">
        <f t="array" ref="AA684">IFERROR(IF(INDEX(SubsidieTabel!$X$1:$AA$12,MATCH($F684,SubsidieTabel!$X$1:$X$12,0),IFERROR(MATCH(Methode_Keuze,SubsidieTabel!$X$1:$AA$1,0),2))&lt;&gt;1=TRUE,"ja",""),"")</f>
        <v/>
      </c>
    </row>
    <row r="685" spans="1:27" ht="14.5" x14ac:dyDescent="0.35">
      <c r="A685" s="325"/>
      <c r="B685" s="326" t="str">
        <f>IF(A685&lt;&gt;"",_xlfn.MAXIFS($B$1:B684,$A$1:A684,A685)+1,"")</f>
        <v/>
      </c>
      <c r="C685" s="304"/>
      <c r="D685" s="304"/>
      <c r="E685" s="304"/>
      <c r="F685" s="304"/>
      <c r="G685" s="335"/>
      <c r="H685" s="333"/>
      <c r="I685" s="334"/>
      <c r="J685" s="334"/>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8"/>
      <c r="R685" s="368"/>
      <c r="S685" s="330"/>
      <c r="T685" s="330"/>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Methode_Keuze=""),"",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Methode_Keuze=""),"",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1"/>
      <c r="Z685" s="324"/>
      <c r="AA685" s="32" t="str" cm="1">
        <f t="array" ref="AA685">IFERROR(IF(INDEX(SubsidieTabel!$X$1:$AA$12,MATCH($F685,SubsidieTabel!$X$1:$X$12,0),IFERROR(MATCH(Methode_Keuze,SubsidieTabel!$X$1:$AA$1,0),2))&lt;&gt;1=TRUE,"ja",""),"")</f>
        <v/>
      </c>
    </row>
    <row r="686" spans="1:27" ht="14.5" x14ac:dyDescent="0.35">
      <c r="A686" s="325"/>
      <c r="B686" s="326" t="str">
        <f>IF(A686&lt;&gt;"",_xlfn.MAXIFS($B$1:B685,$A$1:A685,A686)+1,"")</f>
        <v/>
      </c>
      <c r="C686" s="304"/>
      <c r="D686" s="304"/>
      <c r="E686" s="304"/>
      <c r="F686" s="304"/>
      <c r="G686" s="335"/>
      <c r="H686" s="333"/>
      <c r="I686" s="334"/>
      <c r="J686" s="334"/>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8"/>
      <c r="R686" s="368"/>
      <c r="S686" s="330"/>
      <c r="T686" s="330"/>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Methode_Keuze=""),"",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Methode_Keuze=""),"",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1"/>
      <c r="Z686" s="324"/>
      <c r="AA686" s="32" t="str" cm="1">
        <f t="array" ref="AA686">IFERROR(IF(INDEX(SubsidieTabel!$X$1:$AA$12,MATCH($F686,SubsidieTabel!$X$1:$X$12,0),IFERROR(MATCH(Methode_Keuze,SubsidieTabel!$X$1:$AA$1,0),2))&lt;&gt;1=TRUE,"ja",""),"")</f>
        <v/>
      </c>
    </row>
    <row r="687" spans="1:27" ht="14.5" x14ac:dyDescent="0.35">
      <c r="A687" s="325"/>
      <c r="B687" s="326" t="str">
        <f>IF(A687&lt;&gt;"",_xlfn.MAXIFS($B$1:B686,$A$1:A686,A687)+1,"")</f>
        <v/>
      </c>
      <c r="C687" s="304"/>
      <c r="D687" s="304"/>
      <c r="E687" s="304"/>
      <c r="F687" s="304"/>
      <c r="G687" s="335"/>
      <c r="H687" s="333"/>
      <c r="I687" s="334"/>
      <c r="J687" s="334"/>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8"/>
      <c r="R687" s="368"/>
      <c r="S687" s="330"/>
      <c r="T687" s="330"/>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Methode_Keuze=""),"",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Methode_Keuze=""),"",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1"/>
      <c r="Z687" s="324"/>
      <c r="AA687" s="32" t="str" cm="1">
        <f t="array" ref="AA687">IFERROR(IF(INDEX(SubsidieTabel!$X$1:$AA$12,MATCH($F687,SubsidieTabel!$X$1:$X$12,0),IFERROR(MATCH(Methode_Keuze,SubsidieTabel!$X$1:$AA$1,0),2))&lt;&gt;1=TRUE,"ja",""),"")</f>
        <v/>
      </c>
    </row>
    <row r="688" spans="1:27" ht="14.5" x14ac:dyDescent="0.35">
      <c r="A688" s="325"/>
      <c r="B688" s="326" t="str">
        <f>IF(A688&lt;&gt;"",_xlfn.MAXIFS($B$1:B687,$A$1:A687,A688)+1,"")</f>
        <v/>
      </c>
      <c r="C688" s="304"/>
      <c r="D688" s="304"/>
      <c r="E688" s="304"/>
      <c r="F688" s="304"/>
      <c r="G688" s="335"/>
      <c r="H688" s="333"/>
      <c r="I688" s="334"/>
      <c r="J688" s="334"/>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8"/>
      <c r="R688" s="368"/>
      <c r="S688" s="330"/>
      <c r="T688" s="330"/>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Methode_Keuze=""),"",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Methode_Keuze=""),"",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1"/>
      <c r="Z688" s="324"/>
      <c r="AA688" s="32" t="str" cm="1">
        <f t="array" ref="AA688">IFERROR(IF(INDEX(SubsidieTabel!$X$1:$AA$12,MATCH($F688,SubsidieTabel!$X$1:$X$12,0),IFERROR(MATCH(Methode_Keuze,SubsidieTabel!$X$1:$AA$1,0),2))&lt;&gt;1=TRUE,"ja",""),"")</f>
        <v/>
      </c>
    </row>
    <row r="689" spans="1:27" ht="14.5" x14ac:dyDescent="0.35">
      <c r="A689" s="325"/>
      <c r="B689" s="326" t="str">
        <f>IF(A689&lt;&gt;"",_xlfn.MAXIFS($B$1:B688,$A$1:A688,A689)+1,"")</f>
        <v/>
      </c>
      <c r="C689" s="304"/>
      <c r="D689" s="304"/>
      <c r="E689" s="304"/>
      <c r="F689" s="304"/>
      <c r="G689" s="335"/>
      <c r="H689" s="333"/>
      <c r="I689" s="334"/>
      <c r="J689" s="334"/>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8"/>
      <c r="R689" s="368"/>
      <c r="S689" s="330"/>
      <c r="T689" s="330"/>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Methode_Keuze=""),"",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Methode_Keuze=""),"",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1"/>
      <c r="Z689" s="324"/>
      <c r="AA689" s="32" t="str" cm="1">
        <f t="array" ref="AA689">IFERROR(IF(INDEX(SubsidieTabel!$X$1:$AA$12,MATCH($F689,SubsidieTabel!$X$1:$X$12,0),IFERROR(MATCH(Methode_Keuze,SubsidieTabel!$X$1:$AA$1,0),2))&lt;&gt;1=TRUE,"ja",""),"")</f>
        <v/>
      </c>
    </row>
    <row r="690" spans="1:27" ht="14.5" x14ac:dyDescent="0.35">
      <c r="A690" s="325"/>
      <c r="B690" s="326" t="str">
        <f>IF(A690&lt;&gt;"",_xlfn.MAXIFS($B$1:B689,$A$1:A689,A690)+1,"")</f>
        <v/>
      </c>
      <c r="C690" s="304"/>
      <c r="D690" s="304"/>
      <c r="E690" s="304"/>
      <c r="F690" s="304"/>
      <c r="G690" s="335"/>
      <c r="H690" s="333"/>
      <c r="I690" s="334"/>
      <c r="J690" s="334"/>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8"/>
      <c r="R690" s="368"/>
      <c r="S690" s="330"/>
      <c r="T690" s="330"/>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Methode_Keuze=""),"",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Methode_Keuze=""),"",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1"/>
      <c r="Z690" s="324"/>
      <c r="AA690" s="32" t="str" cm="1">
        <f t="array" ref="AA690">IFERROR(IF(INDEX(SubsidieTabel!$X$1:$AA$12,MATCH($F690,SubsidieTabel!$X$1:$X$12,0),IFERROR(MATCH(Methode_Keuze,SubsidieTabel!$X$1:$AA$1,0),2))&lt;&gt;1=TRUE,"ja",""),"")</f>
        <v/>
      </c>
    </row>
    <row r="691" spans="1:27" ht="14.5" x14ac:dyDescent="0.35">
      <c r="A691" s="325"/>
      <c r="B691" s="326" t="str">
        <f>IF(A691&lt;&gt;"",_xlfn.MAXIFS($B$1:B690,$A$1:A690,A691)+1,"")</f>
        <v/>
      </c>
      <c r="C691" s="304"/>
      <c r="D691" s="304"/>
      <c r="E691" s="304"/>
      <c r="F691" s="304"/>
      <c r="G691" s="335"/>
      <c r="H691" s="333"/>
      <c r="I691" s="334"/>
      <c r="J691" s="334"/>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8"/>
      <c r="R691" s="368"/>
      <c r="S691" s="330"/>
      <c r="T691" s="330"/>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Methode_Keuze=""),"",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Methode_Keuze=""),"",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1"/>
      <c r="Z691" s="324"/>
      <c r="AA691" s="32" t="str" cm="1">
        <f t="array" ref="AA691">IFERROR(IF(INDEX(SubsidieTabel!$X$1:$AA$12,MATCH($F691,SubsidieTabel!$X$1:$X$12,0),IFERROR(MATCH(Methode_Keuze,SubsidieTabel!$X$1:$AA$1,0),2))&lt;&gt;1=TRUE,"ja",""),"")</f>
        <v/>
      </c>
    </row>
    <row r="692" spans="1:27" ht="14.5" x14ac:dyDescent="0.35">
      <c r="A692" s="325"/>
      <c r="B692" s="326" t="str">
        <f>IF(A692&lt;&gt;"",_xlfn.MAXIFS($B$1:B691,$A$1:A691,A692)+1,"")</f>
        <v/>
      </c>
      <c r="C692" s="304"/>
      <c r="D692" s="304"/>
      <c r="E692" s="304"/>
      <c r="F692" s="304"/>
      <c r="G692" s="335"/>
      <c r="H692" s="333"/>
      <c r="I692" s="334"/>
      <c r="J692" s="334"/>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8"/>
      <c r="R692" s="368"/>
      <c r="S692" s="330"/>
      <c r="T692" s="330"/>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Methode_Keuze=""),"",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Methode_Keuze=""),"",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1"/>
      <c r="Z692" s="324"/>
      <c r="AA692" s="32" t="str" cm="1">
        <f t="array" ref="AA692">IFERROR(IF(INDEX(SubsidieTabel!$X$1:$AA$12,MATCH($F692,SubsidieTabel!$X$1:$X$12,0),IFERROR(MATCH(Methode_Keuze,SubsidieTabel!$X$1:$AA$1,0),2))&lt;&gt;1=TRUE,"ja",""),"")</f>
        <v/>
      </c>
    </row>
    <row r="693" spans="1:27" ht="14.5" x14ac:dyDescent="0.35">
      <c r="A693" s="325"/>
      <c r="B693" s="326" t="str">
        <f>IF(A693&lt;&gt;"",_xlfn.MAXIFS($B$1:B692,$A$1:A692,A693)+1,"")</f>
        <v/>
      </c>
      <c r="C693" s="304"/>
      <c r="D693" s="304"/>
      <c r="E693" s="304"/>
      <c r="F693" s="304"/>
      <c r="G693" s="335"/>
      <c r="H693" s="333"/>
      <c r="I693" s="334"/>
      <c r="J693" s="334"/>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8"/>
      <c r="R693" s="368"/>
      <c r="S693" s="330"/>
      <c r="T693" s="330"/>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Methode_Keuze=""),"",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Methode_Keuze=""),"",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1"/>
      <c r="Z693" s="324"/>
      <c r="AA693" s="32" t="str" cm="1">
        <f t="array" ref="AA693">IFERROR(IF(INDEX(SubsidieTabel!$X$1:$AA$12,MATCH($F693,SubsidieTabel!$X$1:$X$12,0),IFERROR(MATCH(Methode_Keuze,SubsidieTabel!$X$1:$AA$1,0),2))&lt;&gt;1=TRUE,"ja",""),"")</f>
        <v/>
      </c>
    </row>
    <row r="694" spans="1:27" ht="14.5" x14ac:dyDescent="0.35">
      <c r="A694" s="325"/>
      <c r="B694" s="326" t="str">
        <f>IF(A694&lt;&gt;"",_xlfn.MAXIFS($B$1:B693,$A$1:A693,A694)+1,"")</f>
        <v/>
      </c>
      <c r="C694" s="304"/>
      <c r="D694" s="304"/>
      <c r="E694" s="304"/>
      <c r="F694" s="304"/>
      <c r="G694" s="335"/>
      <c r="H694" s="333"/>
      <c r="I694" s="334"/>
      <c r="J694" s="334"/>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8"/>
      <c r="R694" s="368"/>
      <c r="S694" s="330"/>
      <c r="T694" s="330"/>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Methode_Keuze=""),"",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Methode_Keuze=""),"",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1"/>
      <c r="Z694" s="324"/>
      <c r="AA694" s="32" t="str" cm="1">
        <f t="array" ref="AA694">IFERROR(IF(INDEX(SubsidieTabel!$X$1:$AA$12,MATCH($F694,SubsidieTabel!$X$1:$X$12,0),IFERROR(MATCH(Methode_Keuze,SubsidieTabel!$X$1:$AA$1,0),2))&lt;&gt;1=TRUE,"ja",""),"")</f>
        <v/>
      </c>
    </row>
    <row r="695" spans="1:27" ht="14.5" x14ac:dyDescent="0.35">
      <c r="A695" s="325"/>
      <c r="B695" s="326" t="str">
        <f>IF(A695&lt;&gt;"",_xlfn.MAXIFS($B$1:B694,$A$1:A694,A695)+1,"")</f>
        <v/>
      </c>
      <c r="C695" s="304"/>
      <c r="D695" s="304"/>
      <c r="E695" s="304"/>
      <c r="F695" s="304"/>
      <c r="G695" s="335"/>
      <c r="H695" s="333"/>
      <c r="I695" s="334"/>
      <c r="J695" s="334"/>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8"/>
      <c r="R695" s="368"/>
      <c r="S695" s="330"/>
      <c r="T695" s="330"/>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Methode_Keuze=""),"",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Methode_Keuze=""),"",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1"/>
      <c r="Z695" s="324"/>
      <c r="AA695" s="32" t="str" cm="1">
        <f t="array" ref="AA695">IFERROR(IF(INDEX(SubsidieTabel!$X$1:$AA$12,MATCH($F695,SubsidieTabel!$X$1:$X$12,0),IFERROR(MATCH(Methode_Keuze,SubsidieTabel!$X$1:$AA$1,0),2))&lt;&gt;1=TRUE,"ja",""),"")</f>
        <v/>
      </c>
    </row>
    <row r="696" spans="1:27" ht="14.5" x14ac:dyDescent="0.35">
      <c r="A696" s="325"/>
      <c r="B696" s="326" t="str">
        <f>IF(A696&lt;&gt;"",_xlfn.MAXIFS($B$1:B695,$A$1:A695,A696)+1,"")</f>
        <v/>
      </c>
      <c r="C696" s="304"/>
      <c r="D696" s="304"/>
      <c r="E696" s="304"/>
      <c r="F696" s="304"/>
      <c r="G696" s="335"/>
      <c r="H696" s="333"/>
      <c r="I696" s="334"/>
      <c r="J696" s="334"/>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8"/>
      <c r="R696" s="368"/>
      <c r="S696" s="330"/>
      <c r="T696" s="330"/>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Methode_Keuze=""),"",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Methode_Keuze=""),"",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1"/>
      <c r="Z696" s="324"/>
      <c r="AA696" s="32" t="str" cm="1">
        <f t="array" ref="AA696">IFERROR(IF(INDEX(SubsidieTabel!$X$1:$AA$12,MATCH($F696,SubsidieTabel!$X$1:$X$12,0),IFERROR(MATCH(Methode_Keuze,SubsidieTabel!$X$1:$AA$1,0),2))&lt;&gt;1=TRUE,"ja",""),"")</f>
        <v/>
      </c>
    </row>
    <row r="697" spans="1:27" ht="14.5" x14ac:dyDescent="0.35">
      <c r="A697" s="325"/>
      <c r="B697" s="326" t="str">
        <f>IF(A697&lt;&gt;"",_xlfn.MAXIFS($B$1:B696,$A$1:A696,A697)+1,"")</f>
        <v/>
      </c>
      <c r="C697" s="304"/>
      <c r="D697" s="304"/>
      <c r="E697" s="304"/>
      <c r="F697" s="304"/>
      <c r="G697" s="335"/>
      <c r="H697" s="333"/>
      <c r="I697" s="334"/>
      <c r="J697" s="334"/>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8"/>
      <c r="R697" s="368"/>
      <c r="S697" s="330"/>
      <c r="T697" s="330"/>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Methode_Keuze=""),"",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Methode_Keuze=""),"",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1"/>
      <c r="Z697" s="324"/>
      <c r="AA697" s="32" t="str" cm="1">
        <f t="array" ref="AA697">IFERROR(IF(INDEX(SubsidieTabel!$X$1:$AA$12,MATCH($F697,SubsidieTabel!$X$1:$X$12,0),IFERROR(MATCH(Methode_Keuze,SubsidieTabel!$X$1:$AA$1,0),2))&lt;&gt;1=TRUE,"ja",""),"")</f>
        <v/>
      </c>
    </row>
    <row r="698" spans="1:27" ht="14.5" x14ac:dyDescent="0.35">
      <c r="A698" s="325"/>
      <c r="B698" s="326" t="str">
        <f>IF(A698&lt;&gt;"",_xlfn.MAXIFS($B$1:B697,$A$1:A697,A698)+1,"")</f>
        <v/>
      </c>
      <c r="C698" s="304"/>
      <c r="D698" s="304"/>
      <c r="E698" s="304"/>
      <c r="F698" s="304"/>
      <c r="G698" s="335"/>
      <c r="H698" s="333"/>
      <c r="I698" s="334"/>
      <c r="J698" s="334"/>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8"/>
      <c r="R698" s="368"/>
      <c r="S698" s="330"/>
      <c r="T698" s="330"/>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Methode_Keuze=""),"",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Methode_Keuze=""),"",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1"/>
      <c r="Z698" s="324"/>
      <c r="AA698" s="32" t="str" cm="1">
        <f t="array" ref="AA698">IFERROR(IF(INDEX(SubsidieTabel!$X$1:$AA$12,MATCH($F698,SubsidieTabel!$X$1:$X$12,0),IFERROR(MATCH(Methode_Keuze,SubsidieTabel!$X$1:$AA$1,0),2))&lt;&gt;1=TRUE,"ja",""),"")</f>
        <v/>
      </c>
    </row>
    <row r="699" spans="1:27" ht="14.5" x14ac:dyDescent="0.35">
      <c r="A699" s="325"/>
      <c r="B699" s="326" t="str">
        <f>IF(A699&lt;&gt;"",_xlfn.MAXIFS($B$1:B698,$A$1:A698,A699)+1,"")</f>
        <v/>
      </c>
      <c r="C699" s="304"/>
      <c r="D699" s="304"/>
      <c r="E699" s="304"/>
      <c r="F699" s="304"/>
      <c r="G699" s="335"/>
      <c r="H699" s="333"/>
      <c r="I699" s="334"/>
      <c r="J699" s="334"/>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8"/>
      <c r="R699" s="368"/>
      <c r="S699" s="330"/>
      <c r="T699" s="330"/>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Methode_Keuze=""),"",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Methode_Keuze=""),"",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1"/>
      <c r="Z699" s="324"/>
      <c r="AA699" s="32" t="str" cm="1">
        <f t="array" ref="AA699">IFERROR(IF(INDEX(SubsidieTabel!$X$1:$AA$12,MATCH($F699,SubsidieTabel!$X$1:$X$12,0),IFERROR(MATCH(Methode_Keuze,SubsidieTabel!$X$1:$AA$1,0),2))&lt;&gt;1=TRUE,"ja",""),"")</f>
        <v/>
      </c>
    </row>
    <row r="700" spans="1:27" ht="14.5" x14ac:dyDescent="0.35">
      <c r="A700" s="325"/>
      <c r="B700" s="326" t="str">
        <f>IF(A700&lt;&gt;"",_xlfn.MAXIFS($B$1:B699,$A$1:A699,A700)+1,"")</f>
        <v/>
      </c>
      <c r="C700" s="304"/>
      <c r="D700" s="304"/>
      <c r="E700" s="304"/>
      <c r="F700" s="304"/>
      <c r="G700" s="335"/>
      <c r="H700" s="333"/>
      <c r="I700" s="334"/>
      <c r="J700" s="334"/>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8"/>
      <c r="R700" s="368"/>
      <c r="S700" s="330"/>
      <c r="T700" s="330"/>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Methode_Keuze=""),"",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Methode_Keuze=""),"",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1"/>
      <c r="Z700" s="324"/>
      <c r="AA700" s="32" t="str" cm="1">
        <f t="array" ref="AA700">IFERROR(IF(INDEX(SubsidieTabel!$X$1:$AA$12,MATCH($F700,SubsidieTabel!$X$1:$X$12,0),IFERROR(MATCH(Methode_Keuze,SubsidieTabel!$X$1:$AA$1,0),2))&lt;&gt;1=TRUE,"ja",""),"")</f>
        <v/>
      </c>
    </row>
    <row r="701" spans="1:27" ht="14.5" x14ac:dyDescent="0.35">
      <c r="A701" s="325"/>
      <c r="B701" s="326" t="str">
        <f>IF(A701&lt;&gt;"",_xlfn.MAXIFS($B$1:B700,$A$1:A700,A701)+1,"")</f>
        <v/>
      </c>
      <c r="C701" s="304"/>
      <c r="D701" s="304"/>
      <c r="E701" s="304"/>
      <c r="F701" s="304"/>
      <c r="G701" s="335"/>
      <c r="H701" s="333"/>
      <c r="I701" s="334"/>
      <c r="J701" s="334"/>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8"/>
      <c r="R701" s="368"/>
      <c r="S701" s="330"/>
      <c r="T701" s="330"/>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Methode_Keuze=""),"",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Methode_Keuze=""),"",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1"/>
      <c r="Z701" s="324"/>
      <c r="AA701" s="32" t="str" cm="1">
        <f t="array" ref="AA701">IFERROR(IF(INDEX(SubsidieTabel!$X$1:$AA$12,MATCH($F701,SubsidieTabel!$X$1:$X$12,0),IFERROR(MATCH(Methode_Keuze,SubsidieTabel!$X$1:$AA$1,0),2))&lt;&gt;1=TRUE,"ja",""),"")</f>
        <v/>
      </c>
    </row>
    <row r="702" spans="1:27" ht="14.5" x14ac:dyDescent="0.35">
      <c r="A702" s="325"/>
      <c r="B702" s="326" t="str">
        <f>IF(A702&lt;&gt;"",_xlfn.MAXIFS($B$1:B701,$A$1:A701,A702)+1,"")</f>
        <v/>
      </c>
      <c r="C702" s="304"/>
      <c r="D702" s="304"/>
      <c r="E702" s="304"/>
      <c r="F702" s="304"/>
      <c r="G702" s="335"/>
      <c r="H702" s="333"/>
      <c r="I702" s="334"/>
      <c r="J702" s="334"/>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8"/>
      <c r="R702" s="368"/>
      <c r="S702" s="330"/>
      <c r="T702" s="330"/>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Methode_Keuze=""),"",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Methode_Keuze=""),"",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1"/>
      <c r="Z702" s="324"/>
      <c r="AA702" s="32" t="str" cm="1">
        <f t="array" ref="AA702">IFERROR(IF(INDEX(SubsidieTabel!$X$1:$AA$12,MATCH($F702,SubsidieTabel!$X$1:$X$12,0),IFERROR(MATCH(Methode_Keuze,SubsidieTabel!$X$1:$AA$1,0),2))&lt;&gt;1=TRUE,"ja",""),"")</f>
        <v/>
      </c>
    </row>
    <row r="703" spans="1:27" ht="14.5" x14ac:dyDescent="0.35">
      <c r="A703" s="325"/>
      <c r="B703" s="326" t="str">
        <f>IF(A703&lt;&gt;"",_xlfn.MAXIFS($B$1:B702,$A$1:A702,A703)+1,"")</f>
        <v/>
      </c>
      <c r="C703" s="304"/>
      <c r="D703" s="304"/>
      <c r="E703" s="304"/>
      <c r="F703" s="304"/>
      <c r="G703" s="335"/>
      <c r="H703" s="333"/>
      <c r="I703" s="334"/>
      <c r="J703" s="334"/>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8"/>
      <c r="R703" s="368"/>
      <c r="S703" s="330"/>
      <c r="T703" s="330"/>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Methode_Keuze=""),"",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Methode_Keuze=""),"",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1"/>
      <c r="Z703" s="324"/>
      <c r="AA703" s="32" t="str" cm="1">
        <f t="array" ref="AA703">IFERROR(IF(INDEX(SubsidieTabel!$X$1:$AA$12,MATCH($F703,SubsidieTabel!$X$1:$X$12,0),IFERROR(MATCH(Methode_Keuze,SubsidieTabel!$X$1:$AA$1,0),2))&lt;&gt;1=TRUE,"ja",""),"")</f>
        <v/>
      </c>
    </row>
    <row r="704" spans="1:27" ht="14.5" x14ac:dyDescent="0.35">
      <c r="A704" s="325"/>
      <c r="B704" s="326" t="str">
        <f>IF(A704&lt;&gt;"",_xlfn.MAXIFS($B$1:B703,$A$1:A703,A704)+1,"")</f>
        <v/>
      </c>
      <c r="C704" s="304"/>
      <c r="D704" s="304"/>
      <c r="E704" s="304"/>
      <c r="F704" s="304"/>
      <c r="G704" s="335"/>
      <c r="H704" s="333"/>
      <c r="I704" s="334"/>
      <c r="J704" s="334"/>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8"/>
      <c r="R704" s="368"/>
      <c r="S704" s="330"/>
      <c r="T704" s="330"/>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Methode_Keuze=""),"",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Methode_Keuze=""),"",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1"/>
      <c r="Z704" s="324"/>
      <c r="AA704" s="32" t="str" cm="1">
        <f t="array" ref="AA704">IFERROR(IF(INDEX(SubsidieTabel!$X$1:$AA$12,MATCH($F704,SubsidieTabel!$X$1:$X$12,0),IFERROR(MATCH(Methode_Keuze,SubsidieTabel!$X$1:$AA$1,0),2))&lt;&gt;1=TRUE,"ja",""),"")</f>
        <v/>
      </c>
    </row>
    <row r="705" spans="1:27" ht="14.5" x14ac:dyDescent="0.35">
      <c r="A705" s="325"/>
      <c r="B705" s="326" t="str">
        <f>IF(A705&lt;&gt;"",_xlfn.MAXIFS($B$1:B704,$A$1:A704,A705)+1,"")</f>
        <v/>
      </c>
      <c r="C705" s="304"/>
      <c r="D705" s="304"/>
      <c r="E705" s="304"/>
      <c r="F705" s="304"/>
      <c r="G705" s="335"/>
      <c r="H705" s="333"/>
      <c r="I705" s="334"/>
      <c r="J705" s="334"/>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8"/>
      <c r="R705" s="368"/>
      <c r="S705" s="330"/>
      <c r="T705" s="330"/>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Methode_Keuze=""),"",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Methode_Keuze=""),"",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1"/>
      <c r="Z705" s="324"/>
      <c r="AA705" s="32" t="str" cm="1">
        <f t="array" ref="AA705">IFERROR(IF(INDEX(SubsidieTabel!$X$1:$AA$12,MATCH($F705,SubsidieTabel!$X$1:$X$12,0),IFERROR(MATCH(Methode_Keuze,SubsidieTabel!$X$1:$AA$1,0),2))&lt;&gt;1=TRUE,"ja",""),"")</f>
        <v/>
      </c>
    </row>
    <row r="706" spans="1:27" ht="14.5" x14ac:dyDescent="0.35">
      <c r="A706" s="325"/>
      <c r="B706" s="326" t="str">
        <f>IF(A706&lt;&gt;"",_xlfn.MAXIFS($B$1:B705,$A$1:A705,A706)+1,"")</f>
        <v/>
      </c>
      <c r="C706" s="304"/>
      <c r="D706" s="304"/>
      <c r="E706" s="304"/>
      <c r="F706" s="304"/>
      <c r="G706" s="335"/>
      <c r="H706" s="333"/>
      <c r="I706" s="334"/>
      <c r="J706" s="334"/>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8"/>
      <c r="R706" s="368"/>
      <c r="S706" s="330"/>
      <c r="T706" s="330"/>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Methode_Keuze=""),"",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Methode_Keuze=""),"",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1"/>
      <c r="Z706" s="324"/>
      <c r="AA706" s="32" t="str" cm="1">
        <f t="array" ref="AA706">IFERROR(IF(INDEX(SubsidieTabel!$X$1:$AA$12,MATCH($F706,SubsidieTabel!$X$1:$X$12,0),IFERROR(MATCH(Methode_Keuze,SubsidieTabel!$X$1:$AA$1,0),2))&lt;&gt;1=TRUE,"ja",""),"")</f>
        <v/>
      </c>
    </row>
    <row r="707" spans="1:27" ht="14.5" x14ac:dyDescent="0.35">
      <c r="A707" s="325"/>
      <c r="B707" s="326" t="str">
        <f>IF(A707&lt;&gt;"",_xlfn.MAXIFS($B$1:B706,$A$1:A706,A707)+1,"")</f>
        <v/>
      </c>
      <c r="C707" s="304"/>
      <c r="D707" s="304"/>
      <c r="E707" s="304"/>
      <c r="F707" s="304"/>
      <c r="G707" s="335"/>
      <c r="H707" s="333"/>
      <c r="I707" s="334"/>
      <c r="J707" s="334"/>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8"/>
      <c r="R707" s="368"/>
      <c r="S707" s="330"/>
      <c r="T707" s="330"/>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Methode_Keuze=""),"",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Methode_Keuze=""),"",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1"/>
      <c r="Z707" s="324"/>
      <c r="AA707" s="32" t="str" cm="1">
        <f t="array" ref="AA707">IFERROR(IF(INDEX(SubsidieTabel!$X$1:$AA$12,MATCH($F707,SubsidieTabel!$X$1:$X$12,0),IFERROR(MATCH(Methode_Keuze,SubsidieTabel!$X$1:$AA$1,0),2))&lt;&gt;1=TRUE,"ja",""),"")</f>
        <v/>
      </c>
    </row>
    <row r="708" spans="1:27" ht="14.5" x14ac:dyDescent="0.35">
      <c r="A708" s="325"/>
      <c r="B708" s="326" t="str">
        <f>IF(A708&lt;&gt;"",_xlfn.MAXIFS($B$1:B707,$A$1:A707,A708)+1,"")</f>
        <v/>
      </c>
      <c r="C708" s="304"/>
      <c r="D708" s="304"/>
      <c r="E708" s="304"/>
      <c r="F708" s="304"/>
      <c r="G708" s="335"/>
      <c r="H708" s="333"/>
      <c r="I708" s="334"/>
      <c r="J708" s="334"/>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8"/>
      <c r="R708" s="368"/>
      <c r="S708" s="330"/>
      <c r="T708" s="330"/>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Methode_Keuze=""),"",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Methode_Keuze=""),"",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1"/>
      <c r="Z708" s="324"/>
      <c r="AA708" s="32" t="str" cm="1">
        <f t="array" ref="AA708">IFERROR(IF(INDEX(SubsidieTabel!$X$1:$AA$12,MATCH($F708,SubsidieTabel!$X$1:$X$12,0),IFERROR(MATCH(Methode_Keuze,SubsidieTabel!$X$1:$AA$1,0),2))&lt;&gt;1=TRUE,"ja",""),"")</f>
        <v/>
      </c>
    </row>
    <row r="709" spans="1:27" ht="14.5" x14ac:dyDescent="0.35">
      <c r="A709" s="325"/>
      <c r="B709" s="326" t="str">
        <f>IF(A709&lt;&gt;"",_xlfn.MAXIFS($B$1:B708,$A$1:A708,A709)+1,"")</f>
        <v/>
      </c>
      <c r="C709" s="304"/>
      <c r="D709" s="304"/>
      <c r="E709" s="304"/>
      <c r="F709" s="304"/>
      <c r="G709" s="335"/>
      <c r="H709" s="333"/>
      <c r="I709" s="334"/>
      <c r="J709" s="334"/>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8"/>
      <c r="R709" s="368"/>
      <c r="S709" s="330"/>
      <c r="T709" s="330"/>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Methode_Keuze=""),"",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Methode_Keuze=""),"",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1"/>
      <c r="Z709" s="324"/>
      <c r="AA709" s="32" t="str" cm="1">
        <f t="array" ref="AA709">IFERROR(IF(INDEX(SubsidieTabel!$X$1:$AA$12,MATCH($F709,SubsidieTabel!$X$1:$X$12,0),IFERROR(MATCH(Methode_Keuze,SubsidieTabel!$X$1:$AA$1,0),2))&lt;&gt;1=TRUE,"ja",""),"")</f>
        <v/>
      </c>
    </row>
    <row r="710" spans="1:27" ht="14.5" x14ac:dyDescent="0.35">
      <c r="A710" s="325"/>
      <c r="B710" s="326" t="str">
        <f>IF(A710&lt;&gt;"",_xlfn.MAXIFS($B$1:B709,$A$1:A709,A710)+1,"")</f>
        <v/>
      </c>
      <c r="C710" s="304"/>
      <c r="D710" s="304"/>
      <c r="E710" s="304"/>
      <c r="F710" s="304"/>
      <c r="G710" s="335"/>
      <c r="H710" s="333"/>
      <c r="I710" s="334"/>
      <c r="J710" s="334"/>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8"/>
      <c r="R710" s="368"/>
      <c r="S710" s="330"/>
      <c r="T710" s="330"/>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Methode_Keuze=""),"",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Methode_Keuze=""),"",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1"/>
      <c r="Z710" s="324"/>
      <c r="AA710" s="32" t="str" cm="1">
        <f t="array" ref="AA710">IFERROR(IF(INDEX(SubsidieTabel!$X$1:$AA$12,MATCH($F710,SubsidieTabel!$X$1:$X$12,0),IFERROR(MATCH(Methode_Keuze,SubsidieTabel!$X$1:$AA$1,0),2))&lt;&gt;1=TRUE,"ja",""),"")</f>
        <v/>
      </c>
    </row>
    <row r="711" spans="1:27" ht="14.5" x14ac:dyDescent="0.35">
      <c r="A711" s="325"/>
      <c r="B711" s="326" t="str">
        <f>IF(A711&lt;&gt;"",_xlfn.MAXIFS($B$1:B710,$A$1:A710,A711)+1,"")</f>
        <v/>
      </c>
      <c r="C711" s="304"/>
      <c r="D711" s="304"/>
      <c r="E711" s="304"/>
      <c r="F711" s="304"/>
      <c r="G711" s="335"/>
      <c r="H711" s="333"/>
      <c r="I711" s="334"/>
      <c r="J711" s="334"/>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8"/>
      <c r="R711" s="368"/>
      <c r="S711" s="330"/>
      <c r="T711" s="330"/>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Methode_Keuze=""),"",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Methode_Keuze=""),"",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1"/>
      <c r="Z711" s="324"/>
      <c r="AA711" s="32" t="str" cm="1">
        <f t="array" ref="AA711">IFERROR(IF(INDEX(SubsidieTabel!$X$1:$AA$12,MATCH($F711,SubsidieTabel!$X$1:$X$12,0),IFERROR(MATCH(Methode_Keuze,SubsidieTabel!$X$1:$AA$1,0),2))&lt;&gt;1=TRUE,"ja",""),"")</f>
        <v/>
      </c>
    </row>
    <row r="712" spans="1:27" ht="14.5" x14ac:dyDescent="0.35">
      <c r="A712" s="325"/>
      <c r="B712" s="326" t="str">
        <f>IF(A712&lt;&gt;"",_xlfn.MAXIFS($B$1:B711,$A$1:A711,A712)+1,"")</f>
        <v/>
      </c>
      <c r="C712" s="304"/>
      <c r="D712" s="304"/>
      <c r="E712" s="304"/>
      <c r="F712" s="304"/>
      <c r="G712" s="335"/>
      <c r="H712" s="333"/>
      <c r="I712" s="334"/>
      <c r="J712" s="334"/>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8"/>
      <c r="R712" s="368"/>
      <c r="S712" s="330"/>
      <c r="T712" s="330"/>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Methode_Keuze=""),"",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Methode_Keuze=""),"",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1"/>
      <c r="Z712" s="324"/>
      <c r="AA712" s="32" t="str" cm="1">
        <f t="array" ref="AA712">IFERROR(IF(INDEX(SubsidieTabel!$X$1:$AA$12,MATCH($F712,SubsidieTabel!$X$1:$X$12,0),IFERROR(MATCH(Methode_Keuze,SubsidieTabel!$X$1:$AA$1,0),2))&lt;&gt;1=TRUE,"ja",""),"")</f>
        <v/>
      </c>
    </row>
    <row r="713" spans="1:27" ht="14.5" x14ac:dyDescent="0.35">
      <c r="A713" s="325"/>
      <c r="B713" s="326" t="str">
        <f>IF(A713&lt;&gt;"",_xlfn.MAXIFS($B$1:B712,$A$1:A712,A713)+1,"")</f>
        <v/>
      </c>
      <c r="C713" s="304"/>
      <c r="D713" s="304"/>
      <c r="E713" s="304"/>
      <c r="F713" s="304"/>
      <c r="G713" s="335"/>
      <c r="H713" s="333"/>
      <c r="I713" s="334"/>
      <c r="J713" s="334"/>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8"/>
      <c r="R713" s="368"/>
      <c r="S713" s="330"/>
      <c r="T713" s="330"/>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Methode_Keuze=""),"",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Methode_Keuze=""),"",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1"/>
      <c r="Z713" s="324"/>
      <c r="AA713" s="32" t="str" cm="1">
        <f t="array" ref="AA713">IFERROR(IF(INDEX(SubsidieTabel!$X$1:$AA$12,MATCH($F713,SubsidieTabel!$X$1:$X$12,0),IFERROR(MATCH(Methode_Keuze,SubsidieTabel!$X$1:$AA$1,0),2))&lt;&gt;1=TRUE,"ja",""),"")</f>
        <v/>
      </c>
    </row>
    <row r="714" spans="1:27" ht="14.5" x14ac:dyDescent="0.35">
      <c r="A714" s="325"/>
      <c r="B714" s="326" t="str">
        <f>IF(A714&lt;&gt;"",_xlfn.MAXIFS($B$1:B713,$A$1:A713,A714)+1,"")</f>
        <v/>
      </c>
      <c r="C714" s="304"/>
      <c r="D714" s="304"/>
      <c r="E714" s="304"/>
      <c r="F714" s="304"/>
      <c r="G714" s="335"/>
      <c r="H714" s="333"/>
      <c r="I714" s="334"/>
      <c r="J714" s="334"/>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8"/>
      <c r="R714" s="368"/>
      <c r="S714" s="330"/>
      <c r="T714" s="330"/>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Methode_Keuze=""),"",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Methode_Keuze=""),"",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1"/>
      <c r="Z714" s="324"/>
      <c r="AA714" s="32" t="str" cm="1">
        <f t="array" ref="AA714">IFERROR(IF(INDEX(SubsidieTabel!$X$1:$AA$12,MATCH($F714,SubsidieTabel!$X$1:$X$12,0),IFERROR(MATCH(Methode_Keuze,SubsidieTabel!$X$1:$AA$1,0),2))&lt;&gt;1=TRUE,"ja",""),"")</f>
        <v/>
      </c>
    </row>
    <row r="715" spans="1:27" ht="14.5" x14ac:dyDescent="0.35">
      <c r="A715" s="325"/>
      <c r="B715" s="326" t="str">
        <f>IF(A715&lt;&gt;"",_xlfn.MAXIFS($B$1:B714,$A$1:A714,A715)+1,"")</f>
        <v/>
      </c>
      <c r="C715" s="304"/>
      <c r="D715" s="304"/>
      <c r="E715" s="304"/>
      <c r="F715" s="304"/>
      <c r="G715" s="335"/>
      <c r="H715" s="333"/>
      <c r="I715" s="334"/>
      <c r="J715" s="334"/>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8"/>
      <c r="R715" s="368"/>
      <c r="S715" s="330"/>
      <c r="T715" s="330"/>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Methode_Keuze=""),"",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Methode_Keuze=""),"",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1"/>
      <c r="Z715" s="324"/>
      <c r="AA715" s="32" t="str" cm="1">
        <f t="array" ref="AA715">IFERROR(IF(INDEX(SubsidieTabel!$X$1:$AA$12,MATCH($F715,SubsidieTabel!$X$1:$X$12,0),IFERROR(MATCH(Methode_Keuze,SubsidieTabel!$X$1:$AA$1,0),2))&lt;&gt;1=TRUE,"ja",""),"")</f>
        <v/>
      </c>
    </row>
    <row r="716" spans="1:27" ht="14.5" x14ac:dyDescent="0.35">
      <c r="A716" s="325"/>
      <c r="B716" s="326" t="str">
        <f>IF(A716&lt;&gt;"",_xlfn.MAXIFS($B$1:B715,$A$1:A715,A716)+1,"")</f>
        <v/>
      </c>
      <c r="C716" s="304"/>
      <c r="D716" s="304"/>
      <c r="E716" s="304"/>
      <c r="F716" s="304"/>
      <c r="G716" s="335"/>
      <c r="H716" s="333"/>
      <c r="I716" s="334"/>
      <c r="J716" s="334"/>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8"/>
      <c r="R716" s="368"/>
      <c r="S716" s="330"/>
      <c r="T716" s="330"/>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Methode_Keuze=""),"",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Methode_Keuze=""),"",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1"/>
      <c r="Z716" s="324"/>
      <c r="AA716" s="32" t="str" cm="1">
        <f t="array" ref="AA716">IFERROR(IF(INDEX(SubsidieTabel!$X$1:$AA$12,MATCH($F716,SubsidieTabel!$X$1:$X$12,0),IFERROR(MATCH(Methode_Keuze,SubsidieTabel!$X$1:$AA$1,0),2))&lt;&gt;1=TRUE,"ja",""),"")</f>
        <v/>
      </c>
    </row>
    <row r="717" spans="1:27" ht="14.5" x14ac:dyDescent="0.35">
      <c r="A717" s="325"/>
      <c r="B717" s="326" t="str">
        <f>IF(A717&lt;&gt;"",_xlfn.MAXIFS($B$1:B716,$A$1:A716,A717)+1,"")</f>
        <v/>
      </c>
      <c r="C717" s="304"/>
      <c r="D717" s="304"/>
      <c r="E717" s="304"/>
      <c r="F717" s="304"/>
      <c r="G717" s="335"/>
      <c r="H717" s="333"/>
      <c r="I717" s="334"/>
      <c r="J717" s="334"/>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8"/>
      <c r="R717" s="368"/>
      <c r="S717" s="330"/>
      <c r="T717" s="330"/>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Methode_Keuze=""),"",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Methode_Keuze=""),"",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1"/>
      <c r="Z717" s="324"/>
      <c r="AA717" s="32" t="str" cm="1">
        <f t="array" ref="AA717">IFERROR(IF(INDEX(SubsidieTabel!$X$1:$AA$12,MATCH($F717,SubsidieTabel!$X$1:$X$12,0),IFERROR(MATCH(Methode_Keuze,SubsidieTabel!$X$1:$AA$1,0),2))&lt;&gt;1=TRUE,"ja",""),"")</f>
        <v/>
      </c>
    </row>
    <row r="718" spans="1:27" ht="14.5" x14ac:dyDescent="0.35">
      <c r="A718" s="325"/>
      <c r="B718" s="326" t="str">
        <f>IF(A718&lt;&gt;"",_xlfn.MAXIFS($B$1:B717,$A$1:A717,A718)+1,"")</f>
        <v/>
      </c>
      <c r="C718" s="304"/>
      <c r="D718" s="304"/>
      <c r="E718" s="304"/>
      <c r="F718" s="304"/>
      <c r="G718" s="335"/>
      <c r="H718" s="333"/>
      <c r="I718" s="334"/>
      <c r="J718" s="334"/>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8"/>
      <c r="R718" s="368"/>
      <c r="S718" s="330"/>
      <c r="T718" s="330"/>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Methode_Keuze=""),"",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Methode_Keuze=""),"",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1"/>
      <c r="Z718" s="324"/>
      <c r="AA718" s="32" t="str" cm="1">
        <f t="array" ref="AA718">IFERROR(IF(INDEX(SubsidieTabel!$X$1:$AA$12,MATCH($F718,SubsidieTabel!$X$1:$X$12,0),IFERROR(MATCH(Methode_Keuze,SubsidieTabel!$X$1:$AA$1,0),2))&lt;&gt;1=TRUE,"ja",""),"")</f>
        <v/>
      </c>
    </row>
    <row r="719" spans="1:27" ht="14.5" x14ac:dyDescent="0.35">
      <c r="A719" s="325"/>
      <c r="B719" s="326" t="str">
        <f>IF(A719&lt;&gt;"",_xlfn.MAXIFS($B$1:B718,$A$1:A718,A719)+1,"")</f>
        <v/>
      </c>
      <c r="C719" s="304"/>
      <c r="D719" s="304"/>
      <c r="E719" s="304"/>
      <c r="F719" s="304"/>
      <c r="G719" s="335"/>
      <c r="H719" s="333"/>
      <c r="I719" s="334"/>
      <c r="J719" s="334"/>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8"/>
      <c r="R719" s="368"/>
      <c r="S719" s="330"/>
      <c r="T719" s="330"/>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Methode_Keuze=""),"",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Methode_Keuze=""),"",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1"/>
      <c r="Z719" s="324"/>
      <c r="AA719" s="32" t="str" cm="1">
        <f t="array" ref="AA719">IFERROR(IF(INDEX(SubsidieTabel!$X$1:$AA$12,MATCH($F719,SubsidieTabel!$X$1:$X$12,0),IFERROR(MATCH(Methode_Keuze,SubsidieTabel!$X$1:$AA$1,0),2))&lt;&gt;1=TRUE,"ja",""),"")</f>
        <v/>
      </c>
    </row>
    <row r="720" spans="1:27" ht="14.5" x14ac:dyDescent="0.35">
      <c r="A720" s="325"/>
      <c r="B720" s="326" t="str">
        <f>IF(A720&lt;&gt;"",_xlfn.MAXIFS($B$1:B719,$A$1:A719,A720)+1,"")</f>
        <v/>
      </c>
      <c r="C720" s="304"/>
      <c r="D720" s="304"/>
      <c r="E720" s="304"/>
      <c r="F720" s="304"/>
      <c r="G720" s="335"/>
      <c r="H720" s="333"/>
      <c r="I720" s="334"/>
      <c r="J720" s="334"/>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8"/>
      <c r="R720" s="368"/>
      <c r="S720" s="330"/>
      <c r="T720" s="330"/>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Methode_Keuze=""),"",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Methode_Keuze=""),"",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1"/>
      <c r="Z720" s="324"/>
      <c r="AA720" s="32" t="str" cm="1">
        <f t="array" ref="AA720">IFERROR(IF(INDEX(SubsidieTabel!$X$1:$AA$12,MATCH($F720,SubsidieTabel!$X$1:$X$12,0),IFERROR(MATCH(Methode_Keuze,SubsidieTabel!$X$1:$AA$1,0),2))&lt;&gt;1=TRUE,"ja",""),"")</f>
        <v/>
      </c>
    </row>
    <row r="721" spans="1:27" ht="14.5" x14ac:dyDescent="0.35">
      <c r="A721" s="325"/>
      <c r="B721" s="326" t="str">
        <f>IF(A721&lt;&gt;"",_xlfn.MAXIFS($B$1:B720,$A$1:A720,A721)+1,"")</f>
        <v/>
      </c>
      <c r="C721" s="304"/>
      <c r="D721" s="304"/>
      <c r="E721" s="304"/>
      <c r="F721" s="304"/>
      <c r="G721" s="335"/>
      <c r="H721" s="333"/>
      <c r="I721" s="334"/>
      <c r="J721" s="334"/>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8"/>
      <c r="R721" s="368"/>
      <c r="S721" s="330"/>
      <c r="T721" s="330"/>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Methode_Keuze=""),"",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Methode_Keuze=""),"",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1"/>
      <c r="Z721" s="324"/>
      <c r="AA721" s="32" t="str" cm="1">
        <f t="array" ref="AA721">IFERROR(IF(INDEX(SubsidieTabel!$X$1:$AA$12,MATCH($F721,SubsidieTabel!$X$1:$X$12,0),IFERROR(MATCH(Methode_Keuze,SubsidieTabel!$X$1:$AA$1,0),2))&lt;&gt;1=TRUE,"ja",""),"")</f>
        <v/>
      </c>
    </row>
    <row r="722" spans="1:27" ht="14.5" x14ac:dyDescent="0.35">
      <c r="A722" s="325"/>
      <c r="B722" s="326" t="str">
        <f>IF(A722&lt;&gt;"",_xlfn.MAXIFS($B$1:B721,$A$1:A721,A722)+1,"")</f>
        <v/>
      </c>
      <c r="C722" s="304"/>
      <c r="D722" s="304"/>
      <c r="E722" s="304"/>
      <c r="F722" s="304"/>
      <c r="G722" s="335"/>
      <c r="H722" s="333"/>
      <c r="I722" s="334"/>
      <c r="J722" s="334"/>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8"/>
      <c r="R722" s="368"/>
      <c r="S722" s="330"/>
      <c r="T722" s="330"/>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Methode_Keuze=""),"",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Methode_Keuze=""),"",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1"/>
      <c r="Z722" s="324"/>
      <c r="AA722" s="32" t="str" cm="1">
        <f t="array" ref="AA722">IFERROR(IF(INDEX(SubsidieTabel!$X$1:$AA$12,MATCH($F722,SubsidieTabel!$X$1:$X$12,0),IFERROR(MATCH(Methode_Keuze,SubsidieTabel!$X$1:$AA$1,0),2))&lt;&gt;1=TRUE,"ja",""),"")</f>
        <v/>
      </c>
    </row>
    <row r="723" spans="1:27" ht="14.5" x14ac:dyDescent="0.35">
      <c r="A723" s="325"/>
      <c r="B723" s="326" t="str">
        <f>IF(A723&lt;&gt;"",_xlfn.MAXIFS($B$1:B722,$A$1:A722,A723)+1,"")</f>
        <v/>
      </c>
      <c r="C723" s="304"/>
      <c r="D723" s="304"/>
      <c r="E723" s="304"/>
      <c r="F723" s="304"/>
      <c r="G723" s="335"/>
      <c r="H723" s="333"/>
      <c r="I723" s="334"/>
      <c r="J723" s="334"/>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8"/>
      <c r="R723" s="368"/>
      <c r="S723" s="330"/>
      <c r="T723" s="330"/>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Methode_Keuze=""),"",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Methode_Keuze=""),"",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1"/>
      <c r="Z723" s="324"/>
      <c r="AA723" s="32" t="str" cm="1">
        <f t="array" ref="AA723">IFERROR(IF(INDEX(SubsidieTabel!$X$1:$AA$12,MATCH($F723,SubsidieTabel!$X$1:$X$12,0),IFERROR(MATCH(Methode_Keuze,SubsidieTabel!$X$1:$AA$1,0),2))&lt;&gt;1=TRUE,"ja",""),"")</f>
        <v/>
      </c>
    </row>
    <row r="724" spans="1:27" ht="14.5" x14ac:dyDescent="0.35">
      <c r="A724" s="325"/>
      <c r="B724" s="326" t="str">
        <f>IF(A724&lt;&gt;"",_xlfn.MAXIFS($B$1:B723,$A$1:A723,A724)+1,"")</f>
        <v/>
      </c>
      <c r="C724" s="304"/>
      <c r="D724" s="304"/>
      <c r="E724" s="304"/>
      <c r="F724" s="304"/>
      <c r="G724" s="335"/>
      <c r="H724" s="333"/>
      <c r="I724" s="334"/>
      <c r="J724" s="334"/>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8"/>
      <c r="R724" s="368"/>
      <c r="S724" s="330"/>
      <c r="T724" s="330"/>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Methode_Keuze=""),"",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Methode_Keuze=""),"",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1"/>
      <c r="Z724" s="324"/>
      <c r="AA724" s="32" t="str" cm="1">
        <f t="array" ref="AA724">IFERROR(IF(INDEX(SubsidieTabel!$X$1:$AA$12,MATCH($F724,SubsidieTabel!$X$1:$X$12,0),IFERROR(MATCH(Methode_Keuze,SubsidieTabel!$X$1:$AA$1,0),2))&lt;&gt;1=TRUE,"ja",""),"")</f>
        <v/>
      </c>
    </row>
    <row r="725" spans="1:27" ht="14.5" x14ac:dyDescent="0.35">
      <c r="A725" s="325"/>
      <c r="B725" s="326" t="str">
        <f>IF(A725&lt;&gt;"",_xlfn.MAXIFS($B$1:B724,$A$1:A724,A725)+1,"")</f>
        <v/>
      </c>
      <c r="C725" s="304"/>
      <c r="D725" s="304"/>
      <c r="E725" s="304"/>
      <c r="F725" s="304"/>
      <c r="G725" s="335"/>
      <c r="H725" s="333"/>
      <c r="I725" s="334"/>
      <c r="J725" s="334"/>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8"/>
      <c r="R725" s="368"/>
      <c r="S725" s="330"/>
      <c r="T725" s="330"/>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Methode_Keuze=""),"",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Methode_Keuze=""),"",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1"/>
      <c r="Z725" s="324"/>
      <c r="AA725" s="32" t="str" cm="1">
        <f t="array" ref="AA725">IFERROR(IF(INDEX(SubsidieTabel!$X$1:$AA$12,MATCH($F725,SubsidieTabel!$X$1:$X$12,0),IFERROR(MATCH(Methode_Keuze,SubsidieTabel!$X$1:$AA$1,0),2))&lt;&gt;1=TRUE,"ja",""),"")</f>
        <v/>
      </c>
    </row>
    <row r="726" spans="1:27" ht="14.5" x14ac:dyDescent="0.35">
      <c r="A726" s="325"/>
      <c r="B726" s="326" t="str">
        <f>IF(A726&lt;&gt;"",_xlfn.MAXIFS($B$1:B725,$A$1:A725,A726)+1,"")</f>
        <v/>
      </c>
      <c r="C726" s="304"/>
      <c r="D726" s="304"/>
      <c r="E726" s="304"/>
      <c r="F726" s="304"/>
      <c r="G726" s="335"/>
      <c r="H726" s="333"/>
      <c r="I726" s="334"/>
      <c r="J726" s="334"/>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8"/>
      <c r="R726" s="368"/>
      <c r="S726" s="330"/>
      <c r="T726" s="330"/>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Methode_Keuze=""),"",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Methode_Keuze=""),"",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1"/>
      <c r="Z726" s="324"/>
      <c r="AA726" s="32" t="str" cm="1">
        <f t="array" ref="AA726">IFERROR(IF(INDEX(SubsidieTabel!$X$1:$AA$12,MATCH($F726,SubsidieTabel!$X$1:$X$12,0),IFERROR(MATCH(Methode_Keuze,SubsidieTabel!$X$1:$AA$1,0),2))&lt;&gt;1=TRUE,"ja",""),"")</f>
        <v/>
      </c>
    </row>
    <row r="727" spans="1:27" ht="14.5" x14ac:dyDescent="0.35">
      <c r="A727" s="325"/>
      <c r="B727" s="326" t="str">
        <f>IF(A727&lt;&gt;"",_xlfn.MAXIFS($B$1:B726,$A$1:A726,A727)+1,"")</f>
        <v/>
      </c>
      <c r="C727" s="304"/>
      <c r="D727" s="304"/>
      <c r="E727" s="304"/>
      <c r="F727" s="304"/>
      <c r="G727" s="335"/>
      <c r="H727" s="333"/>
      <c r="I727" s="334"/>
      <c r="J727" s="334"/>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8"/>
      <c r="R727" s="368"/>
      <c r="S727" s="330"/>
      <c r="T727" s="330"/>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Methode_Keuze=""),"",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Methode_Keuze=""),"",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1"/>
      <c r="Z727" s="324"/>
      <c r="AA727" s="32" t="str" cm="1">
        <f t="array" ref="AA727">IFERROR(IF(INDEX(SubsidieTabel!$X$1:$AA$12,MATCH($F727,SubsidieTabel!$X$1:$X$12,0),IFERROR(MATCH(Methode_Keuze,SubsidieTabel!$X$1:$AA$1,0),2))&lt;&gt;1=TRUE,"ja",""),"")</f>
        <v/>
      </c>
    </row>
    <row r="728" spans="1:27" ht="14.5" x14ac:dyDescent="0.35">
      <c r="A728" s="325"/>
      <c r="B728" s="326" t="str">
        <f>IF(A728&lt;&gt;"",_xlfn.MAXIFS($B$1:B727,$A$1:A727,A728)+1,"")</f>
        <v/>
      </c>
      <c r="C728" s="304"/>
      <c r="D728" s="304"/>
      <c r="E728" s="304"/>
      <c r="F728" s="304"/>
      <c r="G728" s="335"/>
      <c r="H728" s="333"/>
      <c r="I728" s="334"/>
      <c r="J728" s="334"/>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8"/>
      <c r="R728" s="368"/>
      <c r="S728" s="330"/>
      <c r="T728" s="330"/>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Methode_Keuze=""),"",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Methode_Keuze=""),"",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1"/>
      <c r="Z728" s="324"/>
      <c r="AA728" s="32" t="str" cm="1">
        <f t="array" ref="AA728">IFERROR(IF(INDEX(SubsidieTabel!$X$1:$AA$12,MATCH($F728,SubsidieTabel!$X$1:$X$12,0),IFERROR(MATCH(Methode_Keuze,SubsidieTabel!$X$1:$AA$1,0),2))&lt;&gt;1=TRUE,"ja",""),"")</f>
        <v/>
      </c>
    </row>
    <row r="729" spans="1:27" ht="14.5" x14ac:dyDescent="0.35">
      <c r="A729" s="325"/>
      <c r="B729" s="326" t="str">
        <f>IF(A729&lt;&gt;"",_xlfn.MAXIFS($B$1:B728,$A$1:A728,A729)+1,"")</f>
        <v/>
      </c>
      <c r="C729" s="304"/>
      <c r="D729" s="304"/>
      <c r="E729" s="304"/>
      <c r="F729" s="304"/>
      <c r="G729" s="335"/>
      <c r="H729" s="333"/>
      <c r="I729" s="334"/>
      <c r="J729" s="334"/>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8"/>
      <c r="R729" s="368"/>
      <c r="S729" s="330"/>
      <c r="T729" s="330"/>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Methode_Keuze=""),"",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Methode_Keuze=""),"",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1"/>
      <c r="Z729" s="324"/>
      <c r="AA729" s="32" t="str" cm="1">
        <f t="array" ref="AA729">IFERROR(IF(INDEX(SubsidieTabel!$X$1:$AA$12,MATCH($F729,SubsidieTabel!$X$1:$X$12,0),IFERROR(MATCH(Methode_Keuze,SubsidieTabel!$X$1:$AA$1,0),2))&lt;&gt;1=TRUE,"ja",""),"")</f>
        <v/>
      </c>
    </row>
    <row r="730" spans="1:27" ht="14.5" x14ac:dyDescent="0.35">
      <c r="A730" s="325"/>
      <c r="B730" s="326" t="str">
        <f>IF(A730&lt;&gt;"",_xlfn.MAXIFS($B$1:B729,$A$1:A729,A730)+1,"")</f>
        <v/>
      </c>
      <c r="C730" s="304"/>
      <c r="D730" s="304"/>
      <c r="E730" s="304"/>
      <c r="F730" s="304"/>
      <c r="G730" s="335"/>
      <c r="H730" s="333"/>
      <c r="I730" s="334"/>
      <c r="J730" s="334"/>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8"/>
      <c r="R730" s="368"/>
      <c r="S730" s="330"/>
      <c r="T730" s="330"/>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Methode_Keuze=""),"",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Methode_Keuze=""),"",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1"/>
      <c r="Z730" s="324"/>
      <c r="AA730" s="32" t="str" cm="1">
        <f t="array" ref="AA730">IFERROR(IF(INDEX(SubsidieTabel!$X$1:$AA$12,MATCH($F730,SubsidieTabel!$X$1:$X$12,0),IFERROR(MATCH(Methode_Keuze,SubsidieTabel!$X$1:$AA$1,0),2))&lt;&gt;1=TRUE,"ja",""),"")</f>
        <v/>
      </c>
    </row>
    <row r="731" spans="1:27" ht="14.5" x14ac:dyDescent="0.35">
      <c r="A731" s="325"/>
      <c r="B731" s="326" t="str">
        <f>IF(A731&lt;&gt;"",_xlfn.MAXIFS($B$1:B730,$A$1:A730,A731)+1,"")</f>
        <v/>
      </c>
      <c r="C731" s="304"/>
      <c r="D731" s="304"/>
      <c r="E731" s="304"/>
      <c r="F731" s="304"/>
      <c r="G731" s="335"/>
      <c r="H731" s="333"/>
      <c r="I731" s="334"/>
      <c r="J731" s="334"/>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8"/>
      <c r="R731" s="368"/>
      <c r="S731" s="330"/>
      <c r="T731" s="330"/>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Methode_Keuze=""),"",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Methode_Keuze=""),"",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1"/>
      <c r="Z731" s="324"/>
      <c r="AA731" s="32" t="str" cm="1">
        <f t="array" ref="AA731">IFERROR(IF(INDEX(SubsidieTabel!$X$1:$AA$12,MATCH($F731,SubsidieTabel!$X$1:$X$12,0),IFERROR(MATCH(Methode_Keuze,SubsidieTabel!$X$1:$AA$1,0),2))&lt;&gt;1=TRUE,"ja",""),"")</f>
        <v/>
      </c>
    </row>
    <row r="732" spans="1:27" ht="14.5" x14ac:dyDescent="0.35">
      <c r="A732" s="325"/>
      <c r="B732" s="326" t="str">
        <f>IF(A732&lt;&gt;"",_xlfn.MAXIFS($B$1:B731,$A$1:A731,A732)+1,"")</f>
        <v/>
      </c>
      <c r="C732" s="304"/>
      <c r="D732" s="304"/>
      <c r="E732" s="304"/>
      <c r="F732" s="304"/>
      <c r="G732" s="335"/>
      <c r="H732" s="333"/>
      <c r="I732" s="334"/>
      <c r="J732" s="334"/>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8"/>
      <c r="R732" s="368"/>
      <c r="S732" s="330"/>
      <c r="T732" s="330"/>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Methode_Keuze=""),"",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Methode_Keuze=""),"",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1"/>
      <c r="Z732" s="324"/>
      <c r="AA732" s="32" t="str" cm="1">
        <f t="array" ref="AA732">IFERROR(IF(INDEX(SubsidieTabel!$X$1:$AA$12,MATCH($F732,SubsidieTabel!$X$1:$X$12,0),IFERROR(MATCH(Methode_Keuze,SubsidieTabel!$X$1:$AA$1,0),2))&lt;&gt;1=TRUE,"ja",""),"")</f>
        <v/>
      </c>
    </row>
    <row r="733" spans="1:27" ht="14.5" x14ac:dyDescent="0.35">
      <c r="A733" s="325"/>
      <c r="B733" s="326" t="str">
        <f>IF(A733&lt;&gt;"",_xlfn.MAXIFS($B$1:B732,$A$1:A732,A733)+1,"")</f>
        <v/>
      </c>
      <c r="C733" s="304"/>
      <c r="D733" s="304"/>
      <c r="E733" s="304"/>
      <c r="F733" s="304"/>
      <c r="G733" s="335"/>
      <c r="H733" s="333"/>
      <c r="I733" s="334"/>
      <c r="J733" s="334"/>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8"/>
      <c r="R733" s="368"/>
      <c r="S733" s="330"/>
      <c r="T733" s="330"/>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Methode_Keuze=""),"",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Methode_Keuze=""),"",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1"/>
      <c r="Z733" s="324"/>
      <c r="AA733" s="32" t="str" cm="1">
        <f t="array" ref="AA733">IFERROR(IF(INDEX(SubsidieTabel!$X$1:$AA$12,MATCH($F733,SubsidieTabel!$X$1:$X$12,0),IFERROR(MATCH(Methode_Keuze,SubsidieTabel!$X$1:$AA$1,0),2))&lt;&gt;1=TRUE,"ja",""),"")</f>
        <v/>
      </c>
    </row>
    <row r="734" spans="1:27" ht="14.5" x14ac:dyDescent="0.35">
      <c r="A734" s="325"/>
      <c r="B734" s="326" t="str">
        <f>IF(A734&lt;&gt;"",_xlfn.MAXIFS($B$1:B733,$A$1:A733,A734)+1,"")</f>
        <v/>
      </c>
      <c r="C734" s="304"/>
      <c r="D734" s="304"/>
      <c r="E734" s="304"/>
      <c r="F734" s="304"/>
      <c r="G734" s="335"/>
      <c r="H734" s="333"/>
      <c r="I734" s="334"/>
      <c r="J734" s="334"/>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8"/>
      <c r="R734" s="368"/>
      <c r="S734" s="330"/>
      <c r="T734" s="330"/>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Methode_Keuze=""),"",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Methode_Keuze=""),"",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1"/>
      <c r="Z734" s="324"/>
      <c r="AA734" s="32" t="str" cm="1">
        <f t="array" ref="AA734">IFERROR(IF(INDEX(SubsidieTabel!$X$1:$AA$12,MATCH($F734,SubsidieTabel!$X$1:$X$12,0),IFERROR(MATCH(Methode_Keuze,SubsidieTabel!$X$1:$AA$1,0),2))&lt;&gt;1=TRUE,"ja",""),"")</f>
        <v/>
      </c>
    </row>
    <row r="735" spans="1:27" ht="14.5" x14ac:dyDescent="0.35">
      <c r="A735" s="325"/>
      <c r="B735" s="326" t="str">
        <f>IF(A735&lt;&gt;"",_xlfn.MAXIFS($B$1:B734,$A$1:A734,A735)+1,"")</f>
        <v/>
      </c>
      <c r="C735" s="304"/>
      <c r="D735" s="304"/>
      <c r="E735" s="304"/>
      <c r="F735" s="304"/>
      <c r="G735" s="335"/>
      <c r="H735" s="333"/>
      <c r="I735" s="334"/>
      <c r="J735" s="334"/>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8"/>
      <c r="R735" s="368"/>
      <c r="S735" s="330"/>
      <c r="T735" s="330"/>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Methode_Keuze=""),"",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Methode_Keuze=""),"",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1"/>
      <c r="Z735" s="324"/>
      <c r="AA735" s="32" t="str" cm="1">
        <f t="array" ref="AA735">IFERROR(IF(INDEX(SubsidieTabel!$X$1:$AA$12,MATCH($F735,SubsidieTabel!$X$1:$X$12,0),IFERROR(MATCH(Methode_Keuze,SubsidieTabel!$X$1:$AA$1,0),2))&lt;&gt;1=TRUE,"ja",""),"")</f>
        <v/>
      </c>
    </row>
    <row r="736" spans="1:27" ht="14.5" x14ac:dyDescent="0.35">
      <c r="A736" s="325"/>
      <c r="B736" s="326" t="str">
        <f>IF(A736&lt;&gt;"",_xlfn.MAXIFS($B$1:B735,$A$1:A735,A736)+1,"")</f>
        <v/>
      </c>
      <c r="C736" s="304"/>
      <c r="D736" s="304"/>
      <c r="E736" s="304"/>
      <c r="F736" s="304"/>
      <c r="G736" s="335"/>
      <c r="H736" s="333"/>
      <c r="I736" s="334"/>
      <c r="J736" s="334"/>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8"/>
      <c r="R736" s="368"/>
      <c r="S736" s="330"/>
      <c r="T736" s="330"/>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Methode_Keuze=""),"",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Methode_Keuze=""),"",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1"/>
      <c r="Z736" s="324"/>
      <c r="AA736" s="32" t="str" cm="1">
        <f t="array" ref="AA736">IFERROR(IF(INDEX(SubsidieTabel!$X$1:$AA$12,MATCH($F736,SubsidieTabel!$X$1:$X$12,0),IFERROR(MATCH(Methode_Keuze,SubsidieTabel!$X$1:$AA$1,0),2))&lt;&gt;1=TRUE,"ja",""),"")</f>
        <v/>
      </c>
    </row>
    <row r="737" spans="1:27" ht="14.5" x14ac:dyDescent="0.35">
      <c r="A737" s="325"/>
      <c r="B737" s="326" t="str">
        <f>IF(A737&lt;&gt;"",_xlfn.MAXIFS($B$1:B736,$A$1:A736,A737)+1,"")</f>
        <v/>
      </c>
      <c r="C737" s="304"/>
      <c r="D737" s="304"/>
      <c r="E737" s="304"/>
      <c r="F737" s="304"/>
      <c r="G737" s="335"/>
      <c r="H737" s="333"/>
      <c r="I737" s="334"/>
      <c r="J737" s="334"/>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8"/>
      <c r="R737" s="368"/>
      <c r="S737" s="330"/>
      <c r="T737" s="330"/>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Methode_Keuze=""),"",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Methode_Keuze=""),"",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1"/>
      <c r="Z737" s="324"/>
      <c r="AA737" s="32" t="str" cm="1">
        <f t="array" ref="AA737">IFERROR(IF(INDEX(SubsidieTabel!$X$1:$AA$12,MATCH($F737,SubsidieTabel!$X$1:$X$12,0),IFERROR(MATCH(Methode_Keuze,SubsidieTabel!$X$1:$AA$1,0),2))&lt;&gt;1=TRUE,"ja",""),"")</f>
        <v/>
      </c>
    </row>
    <row r="738" spans="1:27" ht="14.5" x14ac:dyDescent="0.35">
      <c r="A738" s="325"/>
      <c r="B738" s="326" t="str">
        <f>IF(A738&lt;&gt;"",_xlfn.MAXIFS($B$1:B737,$A$1:A737,A738)+1,"")</f>
        <v/>
      </c>
      <c r="C738" s="304"/>
      <c r="D738" s="304"/>
      <c r="E738" s="304"/>
      <c r="F738" s="304"/>
      <c r="G738" s="335"/>
      <c r="H738" s="333"/>
      <c r="I738" s="334"/>
      <c r="J738" s="334"/>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8"/>
      <c r="R738" s="368"/>
      <c r="S738" s="330"/>
      <c r="T738" s="330"/>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Methode_Keuze=""),"",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Methode_Keuze=""),"",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1"/>
      <c r="Z738" s="324"/>
      <c r="AA738" s="32" t="str" cm="1">
        <f t="array" ref="AA738">IFERROR(IF(INDEX(SubsidieTabel!$X$1:$AA$12,MATCH($F738,SubsidieTabel!$X$1:$X$12,0),IFERROR(MATCH(Methode_Keuze,SubsidieTabel!$X$1:$AA$1,0),2))&lt;&gt;1=TRUE,"ja",""),"")</f>
        <v/>
      </c>
    </row>
    <row r="739" spans="1:27" ht="14.5" x14ac:dyDescent="0.35">
      <c r="A739" s="325"/>
      <c r="B739" s="326" t="str">
        <f>IF(A739&lt;&gt;"",_xlfn.MAXIFS($B$1:B738,$A$1:A738,A739)+1,"")</f>
        <v/>
      </c>
      <c r="C739" s="304"/>
      <c r="D739" s="304"/>
      <c r="E739" s="304"/>
      <c r="F739" s="304"/>
      <c r="G739" s="335"/>
      <c r="H739" s="333"/>
      <c r="I739" s="334"/>
      <c r="J739" s="334"/>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8"/>
      <c r="R739" s="368"/>
      <c r="S739" s="330"/>
      <c r="T739" s="330"/>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Methode_Keuze=""),"",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Methode_Keuze=""),"",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1"/>
      <c r="Z739" s="324"/>
      <c r="AA739" s="32" t="str" cm="1">
        <f t="array" ref="AA739">IFERROR(IF(INDEX(SubsidieTabel!$X$1:$AA$12,MATCH($F739,SubsidieTabel!$X$1:$X$12,0),IFERROR(MATCH(Methode_Keuze,SubsidieTabel!$X$1:$AA$1,0),2))&lt;&gt;1=TRUE,"ja",""),"")</f>
        <v/>
      </c>
    </row>
    <row r="740" spans="1:27" ht="14.5" x14ac:dyDescent="0.35">
      <c r="A740" s="325"/>
      <c r="B740" s="326" t="str">
        <f>IF(A740&lt;&gt;"",_xlfn.MAXIFS($B$1:B739,$A$1:A739,A740)+1,"")</f>
        <v/>
      </c>
      <c r="C740" s="304"/>
      <c r="D740" s="304"/>
      <c r="E740" s="304"/>
      <c r="F740" s="304"/>
      <c r="G740" s="335"/>
      <c r="H740" s="333"/>
      <c r="I740" s="334"/>
      <c r="J740" s="334"/>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8"/>
      <c r="R740" s="368"/>
      <c r="S740" s="330"/>
      <c r="T740" s="330"/>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Methode_Keuze=""),"",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Methode_Keuze=""),"",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1"/>
      <c r="Z740" s="324"/>
      <c r="AA740" s="32" t="str" cm="1">
        <f t="array" ref="AA740">IFERROR(IF(INDEX(SubsidieTabel!$X$1:$AA$12,MATCH($F740,SubsidieTabel!$X$1:$X$12,0),IFERROR(MATCH(Methode_Keuze,SubsidieTabel!$X$1:$AA$1,0),2))&lt;&gt;1=TRUE,"ja",""),"")</f>
        <v/>
      </c>
    </row>
    <row r="741" spans="1:27" ht="14.5" x14ac:dyDescent="0.35">
      <c r="A741" s="325"/>
      <c r="B741" s="326" t="str">
        <f>IF(A741&lt;&gt;"",_xlfn.MAXIFS($B$1:B740,$A$1:A740,A741)+1,"")</f>
        <v/>
      </c>
      <c r="C741" s="304"/>
      <c r="D741" s="304"/>
      <c r="E741" s="304"/>
      <c r="F741" s="304"/>
      <c r="G741" s="335"/>
      <c r="H741" s="333"/>
      <c r="I741" s="334"/>
      <c r="J741" s="334"/>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8"/>
      <c r="R741" s="368"/>
      <c r="S741" s="330"/>
      <c r="T741" s="330"/>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Methode_Keuze=""),"",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Methode_Keuze=""),"",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1"/>
      <c r="Z741" s="324"/>
      <c r="AA741" s="32" t="str" cm="1">
        <f t="array" ref="AA741">IFERROR(IF(INDEX(SubsidieTabel!$X$1:$AA$12,MATCH($F741,SubsidieTabel!$X$1:$X$12,0),IFERROR(MATCH(Methode_Keuze,SubsidieTabel!$X$1:$AA$1,0),2))&lt;&gt;1=TRUE,"ja",""),"")</f>
        <v/>
      </c>
    </row>
    <row r="742" spans="1:27" ht="14.5" x14ac:dyDescent="0.35">
      <c r="A742" s="325"/>
      <c r="B742" s="326" t="str">
        <f>IF(A742&lt;&gt;"",_xlfn.MAXIFS($B$1:B741,$A$1:A741,A742)+1,"")</f>
        <v/>
      </c>
      <c r="C742" s="304"/>
      <c r="D742" s="304"/>
      <c r="E742" s="304"/>
      <c r="F742" s="304"/>
      <c r="G742" s="335"/>
      <c r="H742" s="333"/>
      <c r="I742" s="334"/>
      <c r="J742" s="334"/>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8"/>
      <c r="R742" s="368"/>
      <c r="S742" s="330"/>
      <c r="T742" s="330"/>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Methode_Keuze=""),"",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Methode_Keuze=""),"",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1"/>
      <c r="Z742" s="324"/>
      <c r="AA742" s="32" t="str" cm="1">
        <f t="array" ref="AA742">IFERROR(IF(INDEX(SubsidieTabel!$X$1:$AA$12,MATCH($F742,SubsidieTabel!$X$1:$X$12,0),IFERROR(MATCH(Methode_Keuze,SubsidieTabel!$X$1:$AA$1,0),2))&lt;&gt;1=TRUE,"ja",""),"")</f>
        <v/>
      </c>
    </row>
    <row r="743" spans="1:27" ht="14.5" x14ac:dyDescent="0.35">
      <c r="A743" s="325"/>
      <c r="B743" s="326" t="str">
        <f>IF(A743&lt;&gt;"",_xlfn.MAXIFS($B$1:B742,$A$1:A742,A743)+1,"")</f>
        <v/>
      </c>
      <c r="C743" s="304"/>
      <c r="D743" s="304"/>
      <c r="E743" s="304"/>
      <c r="F743" s="304"/>
      <c r="G743" s="335"/>
      <c r="H743" s="333"/>
      <c r="I743" s="334"/>
      <c r="J743" s="334"/>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8"/>
      <c r="R743" s="368"/>
      <c r="S743" s="330"/>
      <c r="T743" s="330"/>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Methode_Keuze=""),"",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Methode_Keuze=""),"",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1"/>
      <c r="Z743" s="324"/>
      <c r="AA743" s="32" t="str" cm="1">
        <f t="array" ref="AA743">IFERROR(IF(INDEX(SubsidieTabel!$X$1:$AA$12,MATCH($F743,SubsidieTabel!$X$1:$X$12,0),IFERROR(MATCH(Methode_Keuze,SubsidieTabel!$X$1:$AA$1,0),2))&lt;&gt;1=TRUE,"ja",""),"")</f>
        <v/>
      </c>
    </row>
    <row r="744" spans="1:27" ht="14.5" x14ac:dyDescent="0.35">
      <c r="A744" s="325"/>
      <c r="B744" s="326" t="str">
        <f>IF(A744&lt;&gt;"",_xlfn.MAXIFS($B$1:B743,$A$1:A743,A744)+1,"")</f>
        <v/>
      </c>
      <c r="C744" s="304"/>
      <c r="D744" s="304"/>
      <c r="E744" s="304"/>
      <c r="F744" s="304"/>
      <c r="G744" s="335"/>
      <c r="H744" s="333"/>
      <c r="I744" s="334"/>
      <c r="J744" s="334"/>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8"/>
      <c r="R744" s="368"/>
      <c r="S744" s="330"/>
      <c r="T744" s="330"/>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Methode_Keuze=""),"",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Methode_Keuze=""),"",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1"/>
      <c r="Z744" s="324"/>
      <c r="AA744" s="32" t="str" cm="1">
        <f t="array" ref="AA744">IFERROR(IF(INDEX(SubsidieTabel!$X$1:$AA$12,MATCH($F744,SubsidieTabel!$X$1:$X$12,0),IFERROR(MATCH(Methode_Keuze,SubsidieTabel!$X$1:$AA$1,0),2))&lt;&gt;1=TRUE,"ja",""),"")</f>
        <v/>
      </c>
    </row>
    <row r="745" spans="1:27" ht="14.5" x14ac:dyDescent="0.35">
      <c r="A745" s="325"/>
      <c r="B745" s="326" t="str">
        <f>IF(A745&lt;&gt;"",_xlfn.MAXIFS($B$1:B744,$A$1:A744,A745)+1,"")</f>
        <v/>
      </c>
      <c r="C745" s="304"/>
      <c r="D745" s="304"/>
      <c r="E745" s="304"/>
      <c r="F745" s="304"/>
      <c r="G745" s="335"/>
      <c r="H745" s="333"/>
      <c r="I745" s="334"/>
      <c r="J745" s="334"/>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8"/>
      <c r="R745" s="368"/>
      <c r="S745" s="330"/>
      <c r="T745" s="330"/>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Methode_Keuze=""),"",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Methode_Keuze=""),"",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1"/>
      <c r="Z745" s="324"/>
      <c r="AA745" s="32" t="str" cm="1">
        <f t="array" ref="AA745">IFERROR(IF(INDEX(SubsidieTabel!$X$1:$AA$12,MATCH($F745,SubsidieTabel!$X$1:$X$12,0),IFERROR(MATCH(Methode_Keuze,SubsidieTabel!$X$1:$AA$1,0),2))&lt;&gt;1=TRUE,"ja",""),"")</f>
        <v/>
      </c>
    </row>
    <row r="746" spans="1:27" ht="14.5" x14ac:dyDescent="0.35">
      <c r="A746" s="325"/>
      <c r="B746" s="326" t="str">
        <f>IF(A746&lt;&gt;"",_xlfn.MAXIFS($B$1:B745,$A$1:A745,A746)+1,"")</f>
        <v/>
      </c>
      <c r="C746" s="304"/>
      <c r="D746" s="304"/>
      <c r="E746" s="304"/>
      <c r="F746" s="304"/>
      <c r="G746" s="335"/>
      <c r="H746" s="333"/>
      <c r="I746" s="334"/>
      <c r="J746" s="334"/>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8"/>
      <c r="R746" s="368"/>
      <c r="S746" s="330"/>
      <c r="T746" s="330"/>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Methode_Keuze=""),"",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Methode_Keuze=""),"",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1"/>
      <c r="Z746" s="324"/>
      <c r="AA746" s="32" t="str" cm="1">
        <f t="array" ref="AA746">IFERROR(IF(INDEX(SubsidieTabel!$X$1:$AA$12,MATCH($F746,SubsidieTabel!$X$1:$X$12,0),IFERROR(MATCH(Methode_Keuze,SubsidieTabel!$X$1:$AA$1,0),2))&lt;&gt;1=TRUE,"ja",""),"")</f>
        <v/>
      </c>
    </row>
    <row r="747" spans="1:27" ht="14.5" x14ac:dyDescent="0.35">
      <c r="A747" s="325"/>
      <c r="B747" s="326" t="str">
        <f>IF(A747&lt;&gt;"",_xlfn.MAXIFS($B$1:B746,$A$1:A746,A747)+1,"")</f>
        <v/>
      </c>
      <c r="C747" s="304"/>
      <c r="D747" s="304"/>
      <c r="E747" s="304"/>
      <c r="F747" s="304"/>
      <c r="G747" s="335"/>
      <c r="H747" s="333"/>
      <c r="I747" s="334"/>
      <c r="J747" s="334"/>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8"/>
      <c r="R747" s="368"/>
      <c r="S747" s="330"/>
      <c r="T747" s="330"/>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Methode_Keuze=""),"",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Methode_Keuze=""),"",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1"/>
      <c r="Z747" s="324"/>
      <c r="AA747" s="32" t="str" cm="1">
        <f t="array" ref="AA747">IFERROR(IF(INDEX(SubsidieTabel!$X$1:$AA$12,MATCH($F747,SubsidieTabel!$X$1:$X$12,0),IFERROR(MATCH(Methode_Keuze,SubsidieTabel!$X$1:$AA$1,0),2))&lt;&gt;1=TRUE,"ja",""),"")</f>
        <v/>
      </c>
    </row>
    <row r="748" spans="1:27" ht="14.5" x14ac:dyDescent="0.35">
      <c r="A748" s="325"/>
      <c r="B748" s="326" t="str">
        <f>IF(A748&lt;&gt;"",_xlfn.MAXIFS($B$1:B747,$A$1:A747,A748)+1,"")</f>
        <v/>
      </c>
      <c r="C748" s="304"/>
      <c r="D748" s="304"/>
      <c r="E748" s="304"/>
      <c r="F748" s="304"/>
      <c r="G748" s="335"/>
      <c r="H748" s="333"/>
      <c r="I748" s="334"/>
      <c r="J748" s="334"/>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8"/>
      <c r="R748" s="368"/>
      <c r="S748" s="330"/>
      <c r="T748" s="330"/>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Methode_Keuze=""),"",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Methode_Keuze=""),"",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1"/>
      <c r="Z748" s="324"/>
      <c r="AA748" s="32" t="str" cm="1">
        <f t="array" ref="AA748">IFERROR(IF(INDEX(SubsidieTabel!$X$1:$AA$12,MATCH($F748,SubsidieTabel!$X$1:$X$12,0),IFERROR(MATCH(Methode_Keuze,SubsidieTabel!$X$1:$AA$1,0),2))&lt;&gt;1=TRUE,"ja",""),"")</f>
        <v/>
      </c>
    </row>
    <row r="749" spans="1:27" ht="14.5" x14ac:dyDescent="0.35">
      <c r="A749" s="325"/>
      <c r="B749" s="326" t="str">
        <f>IF(A749&lt;&gt;"",_xlfn.MAXIFS($B$1:B748,$A$1:A748,A749)+1,"")</f>
        <v/>
      </c>
      <c r="C749" s="304"/>
      <c r="D749" s="304"/>
      <c r="E749" s="304"/>
      <c r="F749" s="304"/>
      <c r="G749" s="335"/>
      <c r="H749" s="333"/>
      <c r="I749" s="334"/>
      <c r="J749" s="334"/>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8"/>
      <c r="R749" s="368"/>
      <c r="S749" s="330"/>
      <c r="T749" s="330"/>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Methode_Keuze=""),"",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Methode_Keuze=""),"",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1"/>
      <c r="Z749" s="324"/>
      <c r="AA749" s="32" t="str" cm="1">
        <f t="array" ref="AA749">IFERROR(IF(INDEX(SubsidieTabel!$X$1:$AA$12,MATCH($F749,SubsidieTabel!$X$1:$X$12,0),IFERROR(MATCH(Methode_Keuze,SubsidieTabel!$X$1:$AA$1,0),2))&lt;&gt;1=TRUE,"ja",""),"")</f>
        <v/>
      </c>
    </row>
    <row r="750" spans="1:27" ht="14.5" x14ac:dyDescent="0.35">
      <c r="A750" s="325"/>
      <c r="B750" s="326" t="str">
        <f>IF(A750&lt;&gt;"",_xlfn.MAXIFS($B$1:B749,$A$1:A749,A750)+1,"")</f>
        <v/>
      </c>
      <c r="C750" s="304"/>
      <c r="D750" s="304"/>
      <c r="E750" s="304"/>
      <c r="F750" s="304"/>
      <c r="G750" s="335"/>
      <c r="H750" s="333"/>
      <c r="I750" s="334"/>
      <c r="J750" s="334"/>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8"/>
      <c r="R750" s="368"/>
      <c r="S750" s="330"/>
      <c r="T750" s="330"/>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Methode_Keuze=""),"",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Methode_Keuze=""),"",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1"/>
      <c r="Z750" s="324"/>
      <c r="AA750" s="32" t="str" cm="1">
        <f t="array" ref="AA750">IFERROR(IF(INDEX(SubsidieTabel!$X$1:$AA$12,MATCH($F750,SubsidieTabel!$X$1:$X$12,0),IFERROR(MATCH(Methode_Keuze,SubsidieTabel!$X$1:$AA$1,0),2))&lt;&gt;1=TRUE,"ja",""),"")</f>
        <v/>
      </c>
    </row>
    <row r="751" spans="1:27" ht="14.5" x14ac:dyDescent="0.35">
      <c r="A751" s="325"/>
      <c r="B751" s="326" t="str">
        <f>IF(A751&lt;&gt;"",_xlfn.MAXIFS($B$1:B750,$A$1:A750,A751)+1,"")</f>
        <v/>
      </c>
      <c r="C751" s="304"/>
      <c r="D751" s="304"/>
      <c r="E751" s="304"/>
      <c r="F751" s="304"/>
      <c r="G751" s="335"/>
      <c r="H751" s="333"/>
      <c r="I751" s="334"/>
      <c r="J751" s="334"/>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8"/>
      <c r="R751" s="368"/>
      <c r="S751" s="330"/>
      <c r="T751" s="330"/>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Methode_Keuze=""),"",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Methode_Keuze=""),"",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1"/>
      <c r="Z751" s="324"/>
      <c r="AA751" s="32" t="str" cm="1">
        <f t="array" ref="AA751">IFERROR(IF(INDEX(SubsidieTabel!$X$1:$AA$12,MATCH($F751,SubsidieTabel!$X$1:$X$12,0),IFERROR(MATCH(Methode_Keuze,SubsidieTabel!$X$1:$AA$1,0),2))&lt;&gt;1=TRUE,"ja",""),"")</f>
        <v/>
      </c>
    </row>
    <row r="752" spans="1:27" ht="14.5" x14ac:dyDescent="0.35">
      <c r="A752" s="325"/>
      <c r="B752" s="326" t="str">
        <f>IF(A752&lt;&gt;"",_xlfn.MAXIFS($B$1:B751,$A$1:A751,A752)+1,"")</f>
        <v/>
      </c>
      <c r="C752" s="304"/>
      <c r="D752" s="304"/>
      <c r="E752" s="304"/>
      <c r="F752" s="304"/>
      <c r="G752" s="335"/>
      <c r="H752" s="333"/>
      <c r="I752" s="334"/>
      <c r="J752" s="334"/>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8"/>
      <c r="R752" s="368"/>
      <c r="S752" s="330"/>
      <c r="T752" s="330"/>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Methode_Keuze=""),"",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Methode_Keuze=""),"",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1"/>
      <c r="Z752" s="324"/>
      <c r="AA752" s="32" t="str" cm="1">
        <f t="array" ref="AA752">IFERROR(IF(INDEX(SubsidieTabel!$X$1:$AA$12,MATCH($F752,SubsidieTabel!$X$1:$X$12,0),IFERROR(MATCH(Methode_Keuze,SubsidieTabel!$X$1:$AA$1,0),2))&lt;&gt;1=TRUE,"ja",""),"")</f>
        <v/>
      </c>
    </row>
    <row r="753" spans="1:27" ht="14.5" x14ac:dyDescent="0.35">
      <c r="A753" s="325"/>
      <c r="B753" s="326" t="str">
        <f>IF(A753&lt;&gt;"",_xlfn.MAXIFS($B$1:B752,$A$1:A752,A753)+1,"")</f>
        <v/>
      </c>
      <c r="C753" s="304"/>
      <c r="D753" s="304"/>
      <c r="E753" s="304"/>
      <c r="F753" s="304"/>
      <c r="G753" s="335"/>
      <c r="H753" s="333"/>
      <c r="I753" s="334"/>
      <c r="J753" s="334"/>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8"/>
      <c r="R753" s="368"/>
      <c r="S753" s="330"/>
      <c r="T753" s="330"/>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Methode_Keuze=""),"",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Methode_Keuze=""),"",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1"/>
      <c r="Z753" s="324"/>
      <c r="AA753" s="32" t="str" cm="1">
        <f t="array" ref="AA753">IFERROR(IF(INDEX(SubsidieTabel!$X$1:$AA$12,MATCH($F753,SubsidieTabel!$X$1:$X$12,0),IFERROR(MATCH(Methode_Keuze,SubsidieTabel!$X$1:$AA$1,0),2))&lt;&gt;1=TRUE,"ja",""),"")</f>
        <v/>
      </c>
    </row>
    <row r="754" spans="1:27" ht="14.5" x14ac:dyDescent="0.35">
      <c r="A754" s="325"/>
      <c r="B754" s="326" t="str">
        <f>IF(A754&lt;&gt;"",_xlfn.MAXIFS($B$1:B753,$A$1:A753,A754)+1,"")</f>
        <v/>
      </c>
      <c r="C754" s="304"/>
      <c r="D754" s="304"/>
      <c r="E754" s="304"/>
      <c r="F754" s="304"/>
      <c r="G754" s="335"/>
      <c r="H754" s="333"/>
      <c r="I754" s="334"/>
      <c r="J754" s="334"/>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8"/>
      <c r="R754" s="368"/>
      <c r="S754" s="330"/>
      <c r="T754" s="330"/>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Methode_Keuze=""),"",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Methode_Keuze=""),"",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1"/>
      <c r="Z754" s="324"/>
      <c r="AA754" s="32" t="str" cm="1">
        <f t="array" ref="AA754">IFERROR(IF(INDEX(SubsidieTabel!$X$1:$AA$12,MATCH($F754,SubsidieTabel!$X$1:$X$12,0),IFERROR(MATCH(Methode_Keuze,SubsidieTabel!$X$1:$AA$1,0),2))&lt;&gt;1=TRUE,"ja",""),"")</f>
        <v/>
      </c>
    </row>
    <row r="755" spans="1:27" ht="14.5" x14ac:dyDescent="0.35">
      <c r="A755" s="325"/>
      <c r="B755" s="326" t="str">
        <f>IF(A755&lt;&gt;"",_xlfn.MAXIFS($B$1:B754,$A$1:A754,A755)+1,"")</f>
        <v/>
      </c>
      <c r="C755" s="304"/>
      <c r="D755" s="304"/>
      <c r="E755" s="304"/>
      <c r="F755" s="304"/>
      <c r="G755" s="335"/>
      <c r="H755" s="333"/>
      <c r="I755" s="334"/>
      <c r="J755" s="334"/>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8"/>
      <c r="R755" s="368"/>
      <c r="S755" s="330"/>
      <c r="T755" s="330"/>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Methode_Keuze=""),"",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Methode_Keuze=""),"",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1"/>
      <c r="Z755" s="324"/>
      <c r="AA755" s="32" t="str" cm="1">
        <f t="array" ref="AA755">IFERROR(IF(INDEX(SubsidieTabel!$X$1:$AA$12,MATCH($F755,SubsidieTabel!$X$1:$X$12,0),IFERROR(MATCH(Methode_Keuze,SubsidieTabel!$X$1:$AA$1,0),2))&lt;&gt;1=TRUE,"ja",""),"")</f>
        <v/>
      </c>
    </row>
    <row r="756" spans="1:27" ht="14.5" x14ac:dyDescent="0.35">
      <c r="A756" s="325"/>
      <c r="B756" s="326" t="str">
        <f>IF(A756&lt;&gt;"",_xlfn.MAXIFS($B$1:B755,$A$1:A755,A756)+1,"")</f>
        <v/>
      </c>
      <c r="C756" s="304"/>
      <c r="D756" s="304"/>
      <c r="E756" s="304"/>
      <c r="F756" s="304"/>
      <c r="G756" s="335"/>
      <c r="H756" s="333"/>
      <c r="I756" s="334"/>
      <c r="J756" s="334"/>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8"/>
      <c r="R756" s="368"/>
      <c r="S756" s="330"/>
      <c r="T756" s="330"/>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Methode_Keuze=""),"",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Methode_Keuze=""),"",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1"/>
      <c r="Z756" s="324"/>
      <c r="AA756" s="32" t="str" cm="1">
        <f t="array" ref="AA756">IFERROR(IF(INDEX(SubsidieTabel!$X$1:$AA$12,MATCH($F756,SubsidieTabel!$X$1:$X$12,0),IFERROR(MATCH(Methode_Keuze,SubsidieTabel!$X$1:$AA$1,0),2))&lt;&gt;1=TRUE,"ja",""),"")</f>
        <v/>
      </c>
    </row>
    <row r="757" spans="1:27" ht="14.5" x14ac:dyDescent="0.35">
      <c r="A757" s="325"/>
      <c r="B757" s="326" t="str">
        <f>IF(A757&lt;&gt;"",_xlfn.MAXIFS($B$1:B756,$A$1:A756,A757)+1,"")</f>
        <v/>
      </c>
      <c r="C757" s="304"/>
      <c r="D757" s="304"/>
      <c r="E757" s="304"/>
      <c r="F757" s="304"/>
      <c r="G757" s="335"/>
      <c r="H757" s="333"/>
      <c r="I757" s="334"/>
      <c r="J757" s="334"/>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8"/>
      <c r="R757" s="368"/>
      <c r="S757" s="330"/>
      <c r="T757" s="330"/>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Methode_Keuze=""),"",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Methode_Keuze=""),"",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1"/>
      <c r="Z757" s="324"/>
      <c r="AA757" s="32" t="str" cm="1">
        <f t="array" ref="AA757">IFERROR(IF(INDEX(SubsidieTabel!$X$1:$AA$12,MATCH($F757,SubsidieTabel!$X$1:$X$12,0),IFERROR(MATCH(Methode_Keuze,SubsidieTabel!$X$1:$AA$1,0),2))&lt;&gt;1=TRUE,"ja",""),"")</f>
        <v/>
      </c>
    </row>
    <row r="758" spans="1:27" ht="14.5" x14ac:dyDescent="0.35">
      <c r="A758" s="325"/>
      <c r="B758" s="326" t="str">
        <f>IF(A758&lt;&gt;"",_xlfn.MAXIFS($B$1:B757,$A$1:A757,A758)+1,"")</f>
        <v/>
      </c>
      <c r="C758" s="304"/>
      <c r="D758" s="304"/>
      <c r="E758" s="304"/>
      <c r="F758" s="304"/>
      <c r="G758" s="335"/>
      <c r="H758" s="333"/>
      <c r="I758" s="334"/>
      <c r="J758" s="334"/>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8"/>
      <c r="R758" s="368"/>
      <c r="S758" s="330"/>
      <c r="T758" s="330"/>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Methode_Keuze=""),"",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Methode_Keuze=""),"",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1"/>
      <c r="Z758" s="324"/>
      <c r="AA758" s="32" t="str" cm="1">
        <f t="array" ref="AA758">IFERROR(IF(INDEX(SubsidieTabel!$X$1:$AA$12,MATCH($F758,SubsidieTabel!$X$1:$X$12,0),IFERROR(MATCH(Methode_Keuze,SubsidieTabel!$X$1:$AA$1,0),2))&lt;&gt;1=TRUE,"ja",""),"")</f>
        <v/>
      </c>
    </row>
    <row r="759" spans="1:27" ht="14.5" x14ac:dyDescent="0.35">
      <c r="A759" s="325"/>
      <c r="B759" s="326" t="str">
        <f>IF(A759&lt;&gt;"",_xlfn.MAXIFS($B$1:B758,$A$1:A758,A759)+1,"")</f>
        <v/>
      </c>
      <c r="C759" s="304"/>
      <c r="D759" s="304"/>
      <c r="E759" s="304"/>
      <c r="F759" s="304"/>
      <c r="G759" s="335"/>
      <c r="H759" s="333"/>
      <c r="I759" s="334"/>
      <c r="J759" s="334"/>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8"/>
      <c r="R759" s="368"/>
      <c r="S759" s="330"/>
      <c r="T759" s="330"/>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Methode_Keuze=""),"",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Methode_Keuze=""),"",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1"/>
      <c r="Z759" s="324"/>
      <c r="AA759" s="32" t="str" cm="1">
        <f t="array" ref="AA759">IFERROR(IF(INDEX(SubsidieTabel!$X$1:$AA$12,MATCH($F759,SubsidieTabel!$X$1:$X$12,0),IFERROR(MATCH(Methode_Keuze,SubsidieTabel!$X$1:$AA$1,0),2))&lt;&gt;1=TRUE,"ja",""),"")</f>
        <v/>
      </c>
    </row>
    <row r="760" spans="1:27" ht="14.5" x14ac:dyDescent="0.35">
      <c r="A760" s="325"/>
      <c r="B760" s="326" t="str">
        <f>IF(A760&lt;&gt;"",_xlfn.MAXIFS($B$1:B759,$A$1:A759,A760)+1,"")</f>
        <v/>
      </c>
      <c r="C760" s="304"/>
      <c r="D760" s="304"/>
      <c r="E760" s="304"/>
      <c r="F760" s="304"/>
      <c r="G760" s="335"/>
      <c r="H760" s="333"/>
      <c r="I760" s="334"/>
      <c r="J760" s="334"/>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8"/>
      <c r="R760" s="368"/>
      <c r="S760" s="330"/>
      <c r="T760" s="330"/>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Methode_Keuze=""),"",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Methode_Keuze=""),"",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1"/>
      <c r="Z760" s="324"/>
      <c r="AA760" s="32" t="str" cm="1">
        <f t="array" ref="AA760">IFERROR(IF(INDEX(SubsidieTabel!$X$1:$AA$12,MATCH($F760,SubsidieTabel!$X$1:$X$12,0),IFERROR(MATCH(Methode_Keuze,SubsidieTabel!$X$1:$AA$1,0),2))&lt;&gt;1=TRUE,"ja",""),"")</f>
        <v/>
      </c>
    </row>
    <row r="761" spans="1:27" ht="14.5" x14ac:dyDescent="0.35">
      <c r="A761" s="325"/>
      <c r="B761" s="326" t="str">
        <f>IF(A761&lt;&gt;"",_xlfn.MAXIFS($B$1:B760,$A$1:A760,A761)+1,"")</f>
        <v/>
      </c>
      <c r="C761" s="304"/>
      <c r="D761" s="304"/>
      <c r="E761" s="304"/>
      <c r="F761" s="304"/>
      <c r="G761" s="335"/>
      <c r="H761" s="333"/>
      <c r="I761" s="334"/>
      <c r="J761" s="334"/>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8"/>
      <c r="R761" s="368"/>
      <c r="S761" s="330"/>
      <c r="T761" s="330"/>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Methode_Keuze=""),"",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Methode_Keuze=""),"",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1"/>
      <c r="Z761" s="324"/>
      <c r="AA761" s="32" t="str" cm="1">
        <f t="array" ref="AA761">IFERROR(IF(INDEX(SubsidieTabel!$X$1:$AA$12,MATCH($F761,SubsidieTabel!$X$1:$X$12,0),IFERROR(MATCH(Methode_Keuze,SubsidieTabel!$X$1:$AA$1,0),2))&lt;&gt;1=TRUE,"ja",""),"")</f>
        <v/>
      </c>
    </row>
    <row r="762" spans="1:27" ht="14.5" x14ac:dyDescent="0.35">
      <c r="A762" s="325"/>
      <c r="B762" s="326" t="str">
        <f>IF(A762&lt;&gt;"",_xlfn.MAXIFS($B$1:B761,$A$1:A761,A762)+1,"")</f>
        <v/>
      </c>
      <c r="C762" s="304"/>
      <c r="D762" s="304"/>
      <c r="E762" s="304"/>
      <c r="F762" s="304"/>
      <c r="G762" s="335"/>
      <c r="H762" s="333"/>
      <c r="I762" s="334"/>
      <c r="J762" s="334"/>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8"/>
      <c r="R762" s="368"/>
      <c r="S762" s="330"/>
      <c r="T762" s="330"/>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Methode_Keuze=""),"",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Methode_Keuze=""),"",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1"/>
      <c r="Z762" s="324"/>
      <c r="AA762" s="32" t="str" cm="1">
        <f t="array" ref="AA762">IFERROR(IF(INDEX(SubsidieTabel!$X$1:$AA$12,MATCH($F762,SubsidieTabel!$X$1:$X$12,0),IFERROR(MATCH(Methode_Keuze,SubsidieTabel!$X$1:$AA$1,0),2))&lt;&gt;1=TRUE,"ja",""),"")</f>
        <v/>
      </c>
    </row>
    <row r="763" spans="1:27" ht="14.5" x14ac:dyDescent="0.35">
      <c r="A763" s="325"/>
      <c r="B763" s="326" t="str">
        <f>IF(A763&lt;&gt;"",_xlfn.MAXIFS($B$1:B762,$A$1:A762,A763)+1,"")</f>
        <v/>
      </c>
      <c r="C763" s="304"/>
      <c r="D763" s="304"/>
      <c r="E763" s="304"/>
      <c r="F763" s="304"/>
      <c r="G763" s="335"/>
      <c r="H763" s="333"/>
      <c r="I763" s="334"/>
      <c r="J763" s="334"/>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8"/>
      <c r="R763" s="368"/>
      <c r="S763" s="330"/>
      <c r="T763" s="330"/>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Methode_Keuze=""),"",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Methode_Keuze=""),"",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1"/>
      <c r="Z763" s="324"/>
      <c r="AA763" s="32" t="str" cm="1">
        <f t="array" ref="AA763">IFERROR(IF(INDEX(SubsidieTabel!$X$1:$AA$12,MATCH($F763,SubsidieTabel!$X$1:$X$12,0),IFERROR(MATCH(Methode_Keuze,SubsidieTabel!$X$1:$AA$1,0),2))&lt;&gt;1=TRUE,"ja",""),"")</f>
        <v/>
      </c>
    </row>
    <row r="764" spans="1:27" ht="14.5" x14ac:dyDescent="0.35">
      <c r="A764" s="325"/>
      <c r="B764" s="326" t="str">
        <f>IF(A764&lt;&gt;"",_xlfn.MAXIFS($B$1:B763,$A$1:A763,A764)+1,"")</f>
        <v/>
      </c>
      <c r="C764" s="304"/>
      <c r="D764" s="304"/>
      <c r="E764" s="304"/>
      <c r="F764" s="304"/>
      <c r="G764" s="335"/>
      <c r="H764" s="333"/>
      <c r="I764" s="334"/>
      <c r="J764" s="334"/>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8"/>
      <c r="R764" s="368"/>
      <c r="S764" s="330"/>
      <c r="T764" s="330"/>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Methode_Keuze=""),"",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Methode_Keuze=""),"",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1"/>
      <c r="Z764" s="324"/>
      <c r="AA764" s="32" t="str" cm="1">
        <f t="array" ref="AA764">IFERROR(IF(INDEX(SubsidieTabel!$X$1:$AA$12,MATCH($F764,SubsidieTabel!$X$1:$X$12,0),IFERROR(MATCH(Methode_Keuze,SubsidieTabel!$X$1:$AA$1,0),2))&lt;&gt;1=TRUE,"ja",""),"")</f>
        <v/>
      </c>
    </row>
    <row r="765" spans="1:27" ht="14.5" x14ac:dyDescent="0.35">
      <c r="A765" s="325"/>
      <c r="B765" s="326" t="str">
        <f>IF(A765&lt;&gt;"",_xlfn.MAXIFS($B$1:B764,$A$1:A764,A765)+1,"")</f>
        <v/>
      </c>
      <c r="C765" s="304"/>
      <c r="D765" s="304"/>
      <c r="E765" s="304"/>
      <c r="F765" s="304"/>
      <c r="G765" s="335"/>
      <c r="H765" s="333"/>
      <c r="I765" s="334"/>
      <c r="J765" s="334"/>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8"/>
      <c r="R765" s="368"/>
      <c r="S765" s="330"/>
      <c r="T765" s="330"/>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Methode_Keuze=""),"",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Methode_Keuze=""),"",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1"/>
      <c r="Z765" s="324"/>
      <c r="AA765" s="32" t="str" cm="1">
        <f t="array" ref="AA765">IFERROR(IF(INDEX(SubsidieTabel!$X$1:$AA$12,MATCH($F765,SubsidieTabel!$X$1:$X$12,0),IFERROR(MATCH(Methode_Keuze,SubsidieTabel!$X$1:$AA$1,0),2))&lt;&gt;1=TRUE,"ja",""),"")</f>
        <v/>
      </c>
    </row>
    <row r="766" spans="1:27" ht="14.5" x14ac:dyDescent="0.35">
      <c r="A766" s="325"/>
      <c r="B766" s="326" t="str">
        <f>IF(A766&lt;&gt;"",_xlfn.MAXIFS($B$1:B765,$A$1:A765,A766)+1,"")</f>
        <v/>
      </c>
      <c r="C766" s="304"/>
      <c r="D766" s="304"/>
      <c r="E766" s="304"/>
      <c r="F766" s="304"/>
      <c r="G766" s="335"/>
      <c r="H766" s="333"/>
      <c r="I766" s="334"/>
      <c r="J766" s="334"/>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8"/>
      <c r="R766" s="368"/>
      <c r="S766" s="330"/>
      <c r="T766" s="330"/>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Methode_Keuze=""),"",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Methode_Keuze=""),"",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1"/>
      <c r="Z766" s="324"/>
      <c r="AA766" s="32" t="str" cm="1">
        <f t="array" ref="AA766">IFERROR(IF(INDEX(SubsidieTabel!$X$1:$AA$12,MATCH($F766,SubsidieTabel!$X$1:$X$12,0),IFERROR(MATCH(Methode_Keuze,SubsidieTabel!$X$1:$AA$1,0),2))&lt;&gt;1=TRUE,"ja",""),"")</f>
        <v/>
      </c>
    </row>
    <row r="767" spans="1:27" ht="14.5" x14ac:dyDescent="0.35">
      <c r="A767" s="325"/>
      <c r="B767" s="326" t="str">
        <f>IF(A767&lt;&gt;"",_xlfn.MAXIFS($B$1:B766,$A$1:A766,A767)+1,"")</f>
        <v/>
      </c>
      <c r="C767" s="304"/>
      <c r="D767" s="304"/>
      <c r="E767" s="304"/>
      <c r="F767" s="304"/>
      <c r="G767" s="335"/>
      <c r="H767" s="333"/>
      <c r="I767" s="334"/>
      <c r="J767" s="334"/>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8"/>
      <c r="R767" s="368"/>
      <c r="S767" s="330"/>
      <c r="T767" s="330"/>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Methode_Keuze=""),"",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Methode_Keuze=""),"",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1"/>
      <c r="Z767" s="324"/>
      <c r="AA767" s="32" t="str" cm="1">
        <f t="array" ref="AA767">IFERROR(IF(INDEX(SubsidieTabel!$X$1:$AA$12,MATCH($F767,SubsidieTabel!$X$1:$X$12,0),IFERROR(MATCH(Methode_Keuze,SubsidieTabel!$X$1:$AA$1,0),2))&lt;&gt;1=TRUE,"ja",""),"")</f>
        <v/>
      </c>
    </row>
    <row r="768" spans="1:27" ht="14.5" x14ac:dyDescent="0.35">
      <c r="A768" s="325"/>
      <c r="B768" s="326" t="str">
        <f>IF(A768&lt;&gt;"",_xlfn.MAXIFS($B$1:B767,$A$1:A767,A768)+1,"")</f>
        <v/>
      </c>
      <c r="C768" s="304"/>
      <c r="D768" s="304"/>
      <c r="E768" s="304"/>
      <c r="F768" s="304"/>
      <c r="G768" s="335"/>
      <c r="H768" s="333"/>
      <c r="I768" s="334"/>
      <c r="J768" s="334"/>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8"/>
      <c r="R768" s="368"/>
      <c r="S768" s="330"/>
      <c r="T768" s="330"/>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Methode_Keuze=""),"",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Methode_Keuze=""),"",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1"/>
      <c r="Z768" s="324"/>
      <c r="AA768" s="32" t="str" cm="1">
        <f t="array" ref="AA768">IFERROR(IF(INDEX(SubsidieTabel!$X$1:$AA$12,MATCH($F768,SubsidieTabel!$X$1:$X$12,0),IFERROR(MATCH(Methode_Keuze,SubsidieTabel!$X$1:$AA$1,0),2))&lt;&gt;1=TRUE,"ja",""),"")</f>
        <v/>
      </c>
    </row>
    <row r="769" spans="1:27" ht="14.5" x14ac:dyDescent="0.35">
      <c r="A769" s="325"/>
      <c r="B769" s="326" t="str">
        <f>IF(A769&lt;&gt;"",_xlfn.MAXIFS($B$1:B768,$A$1:A768,A769)+1,"")</f>
        <v/>
      </c>
      <c r="C769" s="304"/>
      <c r="D769" s="304"/>
      <c r="E769" s="304"/>
      <c r="F769" s="304"/>
      <c r="G769" s="335"/>
      <c r="H769" s="333"/>
      <c r="I769" s="334"/>
      <c r="J769" s="334"/>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8"/>
      <c r="R769" s="368"/>
      <c r="S769" s="330"/>
      <c r="T769" s="330"/>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Methode_Keuze=""),"",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Methode_Keuze=""),"",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1"/>
      <c r="Z769" s="324"/>
      <c r="AA769" s="32" t="str" cm="1">
        <f t="array" ref="AA769">IFERROR(IF(INDEX(SubsidieTabel!$X$1:$AA$12,MATCH($F769,SubsidieTabel!$X$1:$X$12,0),IFERROR(MATCH(Methode_Keuze,SubsidieTabel!$X$1:$AA$1,0),2))&lt;&gt;1=TRUE,"ja",""),"")</f>
        <v/>
      </c>
    </row>
    <row r="770" spans="1:27" ht="14.5" x14ac:dyDescent="0.35">
      <c r="A770" s="325"/>
      <c r="B770" s="326" t="str">
        <f>IF(A770&lt;&gt;"",_xlfn.MAXIFS($B$1:B769,$A$1:A769,A770)+1,"")</f>
        <v/>
      </c>
      <c r="C770" s="304"/>
      <c r="D770" s="304"/>
      <c r="E770" s="304"/>
      <c r="F770" s="304"/>
      <c r="G770" s="335"/>
      <c r="H770" s="333"/>
      <c r="I770" s="334"/>
      <c r="J770" s="334"/>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8"/>
      <c r="R770" s="368"/>
      <c r="S770" s="330"/>
      <c r="T770" s="330"/>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Methode_Keuze=""),"",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Methode_Keuze=""),"",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1"/>
      <c r="Z770" s="324"/>
      <c r="AA770" s="32" t="str" cm="1">
        <f t="array" ref="AA770">IFERROR(IF(INDEX(SubsidieTabel!$X$1:$AA$12,MATCH($F770,SubsidieTabel!$X$1:$X$12,0),IFERROR(MATCH(Methode_Keuze,SubsidieTabel!$X$1:$AA$1,0),2))&lt;&gt;1=TRUE,"ja",""),"")</f>
        <v/>
      </c>
    </row>
    <row r="771" spans="1:27" ht="14.5" x14ac:dyDescent="0.35">
      <c r="A771" s="325"/>
      <c r="B771" s="326" t="str">
        <f>IF(A771&lt;&gt;"",_xlfn.MAXIFS($B$1:B770,$A$1:A770,A771)+1,"")</f>
        <v/>
      </c>
      <c r="C771" s="304"/>
      <c r="D771" s="304"/>
      <c r="E771" s="304"/>
      <c r="F771" s="304"/>
      <c r="G771" s="335"/>
      <c r="H771" s="333"/>
      <c r="I771" s="334"/>
      <c r="J771" s="334"/>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8"/>
      <c r="R771" s="368"/>
      <c r="S771" s="330"/>
      <c r="T771" s="330"/>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Methode_Keuze=""),"",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Methode_Keuze=""),"",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1"/>
      <c r="Z771" s="324"/>
      <c r="AA771" s="32" t="str" cm="1">
        <f t="array" ref="AA771">IFERROR(IF(INDEX(SubsidieTabel!$X$1:$AA$12,MATCH($F771,SubsidieTabel!$X$1:$X$12,0),IFERROR(MATCH(Methode_Keuze,SubsidieTabel!$X$1:$AA$1,0),2))&lt;&gt;1=TRUE,"ja",""),"")</f>
        <v/>
      </c>
    </row>
    <row r="772" spans="1:27" ht="14.5" x14ac:dyDescent="0.35">
      <c r="A772" s="325"/>
      <c r="B772" s="326" t="str">
        <f>IF(A772&lt;&gt;"",_xlfn.MAXIFS($B$1:B771,$A$1:A771,A772)+1,"")</f>
        <v/>
      </c>
      <c r="C772" s="304"/>
      <c r="D772" s="304"/>
      <c r="E772" s="304"/>
      <c r="F772" s="304"/>
      <c r="G772" s="335"/>
      <c r="H772" s="333"/>
      <c r="I772" s="334"/>
      <c r="J772" s="334"/>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8"/>
      <c r="R772" s="368"/>
      <c r="S772" s="330"/>
      <c r="T772" s="330"/>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Methode_Keuze=""),"",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Methode_Keuze=""),"",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1"/>
      <c r="Z772" s="324"/>
      <c r="AA772" s="32" t="str" cm="1">
        <f t="array" ref="AA772">IFERROR(IF(INDEX(SubsidieTabel!$X$1:$AA$12,MATCH($F772,SubsidieTabel!$X$1:$X$12,0),IFERROR(MATCH(Methode_Keuze,SubsidieTabel!$X$1:$AA$1,0),2))&lt;&gt;1=TRUE,"ja",""),"")</f>
        <v/>
      </c>
    </row>
    <row r="773" spans="1:27" ht="14.5" x14ac:dyDescent="0.35">
      <c r="A773" s="325"/>
      <c r="B773" s="326" t="str">
        <f>IF(A773&lt;&gt;"",_xlfn.MAXIFS($B$1:B772,$A$1:A772,A773)+1,"")</f>
        <v/>
      </c>
      <c r="C773" s="304"/>
      <c r="D773" s="304"/>
      <c r="E773" s="304"/>
      <c r="F773" s="304"/>
      <c r="G773" s="335"/>
      <c r="H773" s="333"/>
      <c r="I773" s="334"/>
      <c r="J773" s="334"/>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8"/>
      <c r="R773" s="368"/>
      <c r="S773" s="330"/>
      <c r="T773" s="330"/>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Methode_Keuze=""),"",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Methode_Keuze=""),"",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1"/>
      <c r="Z773" s="324"/>
      <c r="AA773" s="32" t="str" cm="1">
        <f t="array" ref="AA773">IFERROR(IF(INDEX(SubsidieTabel!$X$1:$AA$12,MATCH($F773,SubsidieTabel!$X$1:$X$12,0),IFERROR(MATCH(Methode_Keuze,SubsidieTabel!$X$1:$AA$1,0),2))&lt;&gt;1=TRUE,"ja",""),"")</f>
        <v/>
      </c>
    </row>
    <row r="774" spans="1:27" ht="14.5" x14ac:dyDescent="0.35">
      <c r="A774" s="325"/>
      <c r="B774" s="326" t="str">
        <f>IF(A774&lt;&gt;"",_xlfn.MAXIFS($B$1:B773,$A$1:A773,A774)+1,"")</f>
        <v/>
      </c>
      <c r="C774" s="304"/>
      <c r="D774" s="304"/>
      <c r="E774" s="304"/>
      <c r="F774" s="304"/>
      <c r="G774" s="335"/>
      <c r="H774" s="333"/>
      <c r="I774" s="334"/>
      <c r="J774" s="334"/>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8"/>
      <c r="R774" s="368"/>
      <c r="S774" s="330"/>
      <c r="T774" s="330"/>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Methode_Keuze=""),"",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Methode_Keuze=""),"",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1"/>
      <c r="Z774" s="324"/>
      <c r="AA774" s="32" t="str" cm="1">
        <f t="array" ref="AA774">IFERROR(IF(INDEX(SubsidieTabel!$X$1:$AA$12,MATCH($F774,SubsidieTabel!$X$1:$X$12,0),IFERROR(MATCH(Methode_Keuze,SubsidieTabel!$X$1:$AA$1,0),2))&lt;&gt;1=TRUE,"ja",""),"")</f>
        <v/>
      </c>
    </row>
    <row r="775" spans="1:27" ht="14.5" x14ac:dyDescent="0.35">
      <c r="A775" s="325"/>
      <c r="B775" s="326" t="str">
        <f>IF(A775&lt;&gt;"",_xlfn.MAXIFS($B$1:B774,$A$1:A774,A775)+1,"")</f>
        <v/>
      </c>
      <c r="C775" s="304"/>
      <c r="D775" s="304"/>
      <c r="E775" s="304"/>
      <c r="F775" s="304"/>
      <c r="G775" s="335"/>
      <c r="H775" s="333"/>
      <c r="I775" s="334"/>
      <c r="J775" s="334"/>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8"/>
      <c r="R775" s="368"/>
      <c r="S775" s="330"/>
      <c r="T775" s="330"/>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Methode_Keuze=""),"",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Methode_Keuze=""),"",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1"/>
      <c r="Z775" s="324"/>
      <c r="AA775" s="32" t="str" cm="1">
        <f t="array" ref="AA775">IFERROR(IF(INDEX(SubsidieTabel!$X$1:$AA$12,MATCH($F775,SubsidieTabel!$X$1:$X$12,0),IFERROR(MATCH(Methode_Keuze,SubsidieTabel!$X$1:$AA$1,0),2))&lt;&gt;1=TRUE,"ja",""),"")</f>
        <v/>
      </c>
    </row>
    <row r="776" spans="1:27" ht="14.5" x14ac:dyDescent="0.35">
      <c r="A776" s="325"/>
      <c r="B776" s="326" t="str">
        <f>IF(A776&lt;&gt;"",_xlfn.MAXIFS($B$1:B775,$A$1:A775,A776)+1,"")</f>
        <v/>
      </c>
      <c r="C776" s="304"/>
      <c r="D776" s="304"/>
      <c r="E776" s="304"/>
      <c r="F776" s="304"/>
      <c r="G776" s="335"/>
      <c r="H776" s="333"/>
      <c r="I776" s="334"/>
      <c r="J776" s="334"/>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8"/>
      <c r="R776" s="368"/>
      <c r="S776" s="330"/>
      <c r="T776" s="330"/>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Methode_Keuze=""),"",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Methode_Keuze=""),"",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1"/>
      <c r="Z776" s="324"/>
      <c r="AA776" s="32" t="str" cm="1">
        <f t="array" ref="AA776">IFERROR(IF(INDEX(SubsidieTabel!$X$1:$AA$12,MATCH($F776,SubsidieTabel!$X$1:$X$12,0),IFERROR(MATCH(Methode_Keuze,SubsidieTabel!$X$1:$AA$1,0),2))&lt;&gt;1=TRUE,"ja",""),"")</f>
        <v/>
      </c>
    </row>
    <row r="777" spans="1:27" ht="14.5" x14ac:dyDescent="0.35">
      <c r="A777" s="325"/>
      <c r="B777" s="326" t="str">
        <f>IF(A777&lt;&gt;"",_xlfn.MAXIFS($B$1:B776,$A$1:A776,A777)+1,"")</f>
        <v/>
      </c>
      <c r="C777" s="304"/>
      <c r="D777" s="304"/>
      <c r="E777" s="304"/>
      <c r="F777" s="304"/>
      <c r="G777" s="335"/>
      <c r="H777" s="333"/>
      <c r="I777" s="334"/>
      <c r="J777" s="334"/>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8"/>
      <c r="R777" s="368"/>
      <c r="S777" s="330"/>
      <c r="T777" s="330"/>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Methode_Keuze=""),"",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Methode_Keuze=""),"",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1"/>
      <c r="Z777" s="324"/>
      <c r="AA777" s="32" t="str" cm="1">
        <f t="array" ref="AA777">IFERROR(IF(INDEX(SubsidieTabel!$X$1:$AA$12,MATCH($F777,SubsidieTabel!$X$1:$X$12,0),IFERROR(MATCH(Methode_Keuze,SubsidieTabel!$X$1:$AA$1,0),2))&lt;&gt;1=TRUE,"ja",""),"")</f>
        <v/>
      </c>
    </row>
    <row r="778" spans="1:27" ht="14.5" x14ac:dyDescent="0.35">
      <c r="A778" s="325"/>
      <c r="B778" s="326" t="str">
        <f>IF(A778&lt;&gt;"",_xlfn.MAXIFS($B$1:B777,$A$1:A777,A778)+1,"")</f>
        <v/>
      </c>
      <c r="C778" s="304"/>
      <c r="D778" s="304"/>
      <c r="E778" s="304"/>
      <c r="F778" s="304"/>
      <c r="G778" s="335"/>
      <c r="H778" s="333"/>
      <c r="I778" s="334"/>
      <c r="J778" s="334"/>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8"/>
      <c r="R778" s="368"/>
      <c r="S778" s="330"/>
      <c r="T778" s="330"/>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Methode_Keuze=""),"",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Methode_Keuze=""),"",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1"/>
      <c r="Z778" s="324"/>
      <c r="AA778" s="32" t="str" cm="1">
        <f t="array" ref="AA778">IFERROR(IF(INDEX(SubsidieTabel!$X$1:$AA$12,MATCH($F778,SubsidieTabel!$X$1:$X$12,0),IFERROR(MATCH(Methode_Keuze,SubsidieTabel!$X$1:$AA$1,0),2))&lt;&gt;1=TRUE,"ja",""),"")</f>
        <v/>
      </c>
    </row>
    <row r="779" spans="1:27" ht="14.5" x14ac:dyDescent="0.35">
      <c r="A779" s="325"/>
      <c r="B779" s="326" t="str">
        <f>IF(A779&lt;&gt;"",_xlfn.MAXIFS($B$1:B778,$A$1:A778,A779)+1,"")</f>
        <v/>
      </c>
      <c r="C779" s="304"/>
      <c r="D779" s="304"/>
      <c r="E779" s="304"/>
      <c r="F779" s="304"/>
      <c r="G779" s="335"/>
      <c r="H779" s="333"/>
      <c r="I779" s="334"/>
      <c r="J779" s="334"/>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8"/>
      <c r="R779" s="368"/>
      <c r="S779" s="330"/>
      <c r="T779" s="330"/>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Methode_Keuze=""),"",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Methode_Keuze=""),"",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1"/>
      <c r="Z779" s="324"/>
      <c r="AA779" s="32" t="str" cm="1">
        <f t="array" ref="AA779">IFERROR(IF(INDEX(SubsidieTabel!$X$1:$AA$12,MATCH($F779,SubsidieTabel!$X$1:$X$12,0),IFERROR(MATCH(Methode_Keuze,SubsidieTabel!$X$1:$AA$1,0),2))&lt;&gt;1=TRUE,"ja",""),"")</f>
        <v/>
      </c>
    </row>
    <row r="780" spans="1:27" ht="14.5" x14ac:dyDescent="0.35">
      <c r="A780" s="325"/>
      <c r="B780" s="326" t="str">
        <f>IF(A780&lt;&gt;"",_xlfn.MAXIFS($B$1:B779,$A$1:A779,A780)+1,"")</f>
        <v/>
      </c>
      <c r="C780" s="304"/>
      <c r="D780" s="304"/>
      <c r="E780" s="304"/>
      <c r="F780" s="304"/>
      <c r="G780" s="335"/>
      <c r="H780" s="333"/>
      <c r="I780" s="334"/>
      <c r="J780" s="334"/>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8"/>
      <c r="R780" s="368"/>
      <c r="S780" s="330"/>
      <c r="T780" s="330"/>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Methode_Keuze=""),"",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Methode_Keuze=""),"",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1"/>
      <c r="Z780" s="324"/>
      <c r="AA780" s="32" t="str" cm="1">
        <f t="array" ref="AA780">IFERROR(IF(INDEX(SubsidieTabel!$X$1:$AA$12,MATCH($F780,SubsidieTabel!$X$1:$X$12,0),IFERROR(MATCH(Methode_Keuze,SubsidieTabel!$X$1:$AA$1,0),2))&lt;&gt;1=TRUE,"ja",""),"")</f>
        <v/>
      </c>
    </row>
    <row r="781" spans="1:27" ht="14.5" x14ac:dyDescent="0.35">
      <c r="A781" s="325"/>
      <c r="B781" s="326" t="str">
        <f>IF(A781&lt;&gt;"",_xlfn.MAXIFS($B$1:B780,$A$1:A780,A781)+1,"")</f>
        <v/>
      </c>
      <c r="C781" s="304"/>
      <c r="D781" s="304"/>
      <c r="E781" s="304"/>
      <c r="F781" s="304"/>
      <c r="G781" s="335"/>
      <c r="H781" s="333"/>
      <c r="I781" s="334"/>
      <c r="J781" s="334"/>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8"/>
      <c r="R781" s="368"/>
      <c r="S781" s="330"/>
      <c r="T781" s="330"/>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Methode_Keuze=""),"",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Methode_Keuze=""),"",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1"/>
      <c r="Z781" s="324"/>
      <c r="AA781" s="32" t="str" cm="1">
        <f t="array" ref="AA781">IFERROR(IF(INDEX(SubsidieTabel!$X$1:$AA$12,MATCH($F781,SubsidieTabel!$X$1:$X$12,0),IFERROR(MATCH(Methode_Keuze,SubsidieTabel!$X$1:$AA$1,0),2))&lt;&gt;1=TRUE,"ja",""),"")</f>
        <v/>
      </c>
    </row>
    <row r="782" spans="1:27" ht="14.5" x14ac:dyDescent="0.35">
      <c r="A782" s="325"/>
      <c r="B782" s="326" t="str">
        <f>IF(A782&lt;&gt;"",_xlfn.MAXIFS($B$1:B781,$A$1:A781,A782)+1,"")</f>
        <v/>
      </c>
      <c r="C782" s="304"/>
      <c r="D782" s="304"/>
      <c r="E782" s="304"/>
      <c r="F782" s="304"/>
      <c r="G782" s="335"/>
      <c r="H782" s="333"/>
      <c r="I782" s="334"/>
      <c r="J782" s="334"/>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8"/>
      <c r="R782" s="368"/>
      <c r="S782" s="330"/>
      <c r="T782" s="330"/>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Methode_Keuze=""),"",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Methode_Keuze=""),"",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1"/>
      <c r="Z782" s="324"/>
      <c r="AA782" s="32" t="str" cm="1">
        <f t="array" ref="AA782">IFERROR(IF(INDEX(SubsidieTabel!$X$1:$AA$12,MATCH($F782,SubsidieTabel!$X$1:$X$12,0),IFERROR(MATCH(Methode_Keuze,SubsidieTabel!$X$1:$AA$1,0),2))&lt;&gt;1=TRUE,"ja",""),"")</f>
        <v/>
      </c>
    </row>
    <row r="783" spans="1:27" ht="14.5" x14ac:dyDescent="0.35">
      <c r="A783" s="325"/>
      <c r="B783" s="326" t="str">
        <f>IF(A783&lt;&gt;"",_xlfn.MAXIFS($B$1:B782,$A$1:A782,A783)+1,"")</f>
        <v/>
      </c>
      <c r="C783" s="304"/>
      <c r="D783" s="304"/>
      <c r="E783" s="304"/>
      <c r="F783" s="304"/>
      <c r="G783" s="335"/>
      <c r="H783" s="333"/>
      <c r="I783" s="334"/>
      <c r="J783" s="334"/>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8"/>
      <c r="R783" s="368"/>
      <c r="S783" s="330"/>
      <c r="T783" s="330"/>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Methode_Keuze=""),"",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Methode_Keuze=""),"",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1"/>
      <c r="Z783" s="324"/>
      <c r="AA783" s="32" t="str" cm="1">
        <f t="array" ref="AA783">IFERROR(IF(INDEX(SubsidieTabel!$X$1:$AA$12,MATCH($F783,SubsidieTabel!$X$1:$X$12,0),IFERROR(MATCH(Methode_Keuze,SubsidieTabel!$X$1:$AA$1,0),2))&lt;&gt;1=TRUE,"ja",""),"")</f>
        <v/>
      </c>
    </row>
    <row r="784" spans="1:27" ht="14.5" x14ac:dyDescent="0.35">
      <c r="A784" s="325"/>
      <c r="B784" s="326" t="str">
        <f>IF(A784&lt;&gt;"",_xlfn.MAXIFS($B$1:B783,$A$1:A783,A784)+1,"")</f>
        <v/>
      </c>
      <c r="C784" s="304"/>
      <c r="D784" s="304"/>
      <c r="E784" s="304"/>
      <c r="F784" s="304"/>
      <c r="G784" s="335"/>
      <c r="H784" s="333"/>
      <c r="I784" s="334"/>
      <c r="J784" s="334"/>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8"/>
      <c r="R784" s="368"/>
      <c r="S784" s="330"/>
      <c r="T784" s="330"/>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Methode_Keuze=""),"",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Methode_Keuze=""),"",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1"/>
      <c r="Z784" s="324"/>
      <c r="AA784" s="32" t="str" cm="1">
        <f t="array" ref="AA784">IFERROR(IF(INDEX(SubsidieTabel!$X$1:$AA$12,MATCH($F784,SubsidieTabel!$X$1:$X$12,0),IFERROR(MATCH(Methode_Keuze,SubsidieTabel!$X$1:$AA$1,0),2))&lt;&gt;1=TRUE,"ja",""),"")</f>
        <v/>
      </c>
    </row>
    <row r="785" spans="1:27" ht="14.5" x14ac:dyDescent="0.35">
      <c r="A785" s="325"/>
      <c r="B785" s="326" t="str">
        <f>IF(A785&lt;&gt;"",_xlfn.MAXIFS($B$1:B784,$A$1:A784,A785)+1,"")</f>
        <v/>
      </c>
      <c r="C785" s="304"/>
      <c r="D785" s="304"/>
      <c r="E785" s="304"/>
      <c r="F785" s="304"/>
      <c r="G785" s="335"/>
      <c r="H785" s="333"/>
      <c r="I785" s="334"/>
      <c r="J785" s="334"/>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8"/>
      <c r="R785" s="368"/>
      <c r="S785" s="330"/>
      <c r="T785" s="330"/>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Methode_Keuze=""),"",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Methode_Keuze=""),"",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1"/>
      <c r="Z785" s="324"/>
      <c r="AA785" s="32" t="str" cm="1">
        <f t="array" ref="AA785">IFERROR(IF(INDEX(SubsidieTabel!$X$1:$AA$12,MATCH($F785,SubsidieTabel!$X$1:$X$12,0),IFERROR(MATCH(Methode_Keuze,SubsidieTabel!$X$1:$AA$1,0),2))&lt;&gt;1=TRUE,"ja",""),"")</f>
        <v/>
      </c>
    </row>
    <row r="786" spans="1:27" ht="14.5" x14ac:dyDescent="0.35">
      <c r="A786" s="325"/>
      <c r="B786" s="326" t="str">
        <f>IF(A786&lt;&gt;"",_xlfn.MAXIFS($B$1:B785,$A$1:A785,A786)+1,"")</f>
        <v/>
      </c>
      <c r="C786" s="304"/>
      <c r="D786" s="304"/>
      <c r="E786" s="304"/>
      <c r="F786" s="304"/>
      <c r="G786" s="335"/>
      <c r="H786" s="333"/>
      <c r="I786" s="334"/>
      <c r="J786" s="334"/>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8"/>
      <c r="R786" s="368"/>
      <c r="S786" s="330"/>
      <c r="T786" s="330"/>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Methode_Keuze=""),"",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Methode_Keuze=""),"",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1"/>
      <c r="Z786" s="324"/>
      <c r="AA786" s="32" t="str" cm="1">
        <f t="array" ref="AA786">IFERROR(IF(INDEX(SubsidieTabel!$X$1:$AA$12,MATCH($F786,SubsidieTabel!$X$1:$X$12,0),IFERROR(MATCH(Methode_Keuze,SubsidieTabel!$X$1:$AA$1,0),2))&lt;&gt;1=TRUE,"ja",""),"")</f>
        <v/>
      </c>
    </row>
    <row r="787" spans="1:27" ht="14.5" x14ac:dyDescent="0.35">
      <c r="A787" s="325"/>
      <c r="B787" s="326" t="str">
        <f>IF(A787&lt;&gt;"",_xlfn.MAXIFS($B$1:B786,$A$1:A786,A787)+1,"")</f>
        <v/>
      </c>
      <c r="C787" s="304"/>
      <c r="D787" s="304"/>
      <c r="E787" s="304"/>
      <c r="F787" s="304"/>
      <c r="G787" s="335"/>
      <c r="H787" s="333"/>
      <c r="I787" s="334"/>
      <c r="J787" s="334"/>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8"/>
      <c r="R787" s="368"/>
      <c r="S787" s="330"/>
      <c r="T787" s="330"/>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Methode_Keuze=""),"",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Methode_Keuze=""),"",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1"/>
      <c r="Z787" s="324"/>
      <c r="AA787" s="32" t="str" cm="1">
        <f t="array" ref="AA787">IFERROR(IF(INDEX(SubsidieTabel!$X$1:$AA$12,MATCH($F787,SubsidieTabel!$X$1:$X$12,0),IFERROR(MATCH(Methode_Keuze,SubsidieTabel!$X$1:$AA$1,0),2))&lt;&gt;1=TRUE,"ja",""),"")</f>
        <v/>
      </c>
    </row>
    <row r="788" spans="1:27" ht="14.5" x14ac:dyDescent="0.35">
      <c r="A788" s="325"/>
      <c r="B788" s="326" t="str">
        <f>IF(A788&lt;&gt;"",_xlfn.MAXIFS($B$1:B787,$A$1:A787,A788)+1,"")</f>
        <v/>
      </c>
      <c r="C788" s="304"/>
      <c r="D788" s="304"/>
      <c r="E788" s="304"/>
      <c r="F788" s="304"/>
      <c r="G788" s="335"/>
      <c r="H788" s="333"/>
      <c r="I788" s="334"/>
      <c r="J788" s="334"/>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8"/>
      <c r="R788" s="368"/>
      <c r="S788" s="330"/>
      <c r="T788" s="330"/>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Methode_Keuze=""),"",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Methode_Keuze=""),"",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1"/>
      <c r="Z788" s="324"/>
      <c r="AA788" s="32" t="str" cm="1">
        <f t="array" ref="AA788">IFERROR(IF(INDEX(SubsidieTabel!$X$1:$AA$12,MATCH($F788,SubsidieTabel!$X$1:$X$12,0),IFERROR(MATCH(Methode_Keuze,SubsidieTabel!$X$1:$AA$1,0),2))&lt;&gt;1=TRUE,"ja",""),"")</f>
        <v/>
      </c>
    </row>
    <row r="789" spans="1:27" ht="14.5" x14ac:dyDescent="0.35">
      <c r="A789" s="325"/>
      <c r="B789" s="326" t="str">
        <f>IF(A789&lt;&gt;"",_xlfn.MAXIFS($B$1:B788,$A$1:A788,A789)+1,"")</f>
        <v/>
      </c>
      <c r="C789" s="304"/>
      <c r="D789" s="304"/>
      <c r="E789" s="304"/>
      <c r="F789" s="304"/>
      <c r="G789" s="335"/>
      <c r="H789" s="333"/>
      <c r="I789" s="334"/>
      <c r="J789" s="334"/>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8"/>
      <c r="R789" s="368"/>
      <c r="S789" s="330"/>
      <c r="T789" s="330"/>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Methode_Keuze=""),"",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Methode_Keuze=""),"",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1"/>
      <c r="Z789" s="324"/>
      <c r="AA789" s="32" t="str" cm="1">
        <f t="array" ref="AA789">IFERROR(IF(INDEX(SubsidieTabel!$X$1:$AA$12,MATCH($F789,SubsidieTabel!$X$1:$X$12,0),IFERROR(MATCH(Methode_Keuze,SubsidieTabel!$X$1:$AA$1,0),2))&lt;&gt;1=TRUE,"ja",""),"")</f>
        <v/>
      </c>
    </row>
    <row r="790" spans="1:27" ht="14.5" x14ac:dyDescent="0.35">
      <c r="A790" s="325"/>
      <c r="B790" s="326" t="str">
        <f>IF(A790&lt;&gt;"",_xlfn.MAXIFS($B$1:B789,$A$1:A789,A790)+1,"")</f>
        <v/>
      </c>
      <c r="C790" s="304"/>
      <c r="D790" s="304"/>
      <c r="E790" s="304"/>
      <c r="F790" s="304"/>
      <c r="G790" s="335"/>
      <c r="H790" s="333"/>
      <c r="I790" s="334"/>
      <c r="J790" s="334"/>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8"/>
      <c r="R790" s="368"/>
      <c r="S790" s="330"/>
      <c r="T790" s="330"/>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Methode_Keuze=""),"",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Methode_Keuze=""),"",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1"/>
      <c r="Z790" s="324"/>
      <c r="AA790" s="32" t="str" cm="1">
        <f t="array" ref="AA790">IFERROR(IF(INDEX(SubsidieTabel!$X$1:$AA$12,MATCH($F790,SubsidieTabel!$X$1:$X$12,0),IFERROR(MATCH(Methode_Keuze,SubsidieTabel!$X$1:$AA$1,0),2))&lt;&gt;1=TRUE,"ja",""),"")</f>
        <v/>
      </c>
    </row>
    <row r="791" spans="1:27" ht="14.5" x14ac:dyDescent="0.35">
      <c r="A791" s="325"/>
      <c r="B791" s="326" t="str">
        <f>IF(A791&lt;&gt;"",_xlfn.MAXIFS($B$1:B790,$A$1:A790,A791)+1,"")</f>
        <v/>
      </c>
      <c r="C791" s="304"/>
      <c r="D791" s="304"/>
      <c r="E791" s="304"/>
      <c r="F791" s="304"/>
      <c r="G791" s="335"/>
      <c r="H791" s="333"/>
      <c r="I791" s="334"/>
      <c r="J791" s="334"/>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8"/>
      <c r="R791" s="368"/>
      <c r="S791" s="330"/>
      <c r="T791" s="330"/>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Methode_Keuze=""),"",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Methode_Keuze=""),"",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1"/>
      <c r="Z791" s="324"/>
      <c r="AA791" s="32" t="str" cm="1">
        <f t="array" ref="AA791">IFERROR(IF(INDEX(SubsidieTabel!$X$1:$AA$12,MATCH($F791,SubsidieTabel!$X$1:$X$12,0),IFERROR(MATCH(Methode_Keuze,SubsidieTabel!$X$1:$AA$1,0),2))&lt;&gt;1=TRUE,"ja",""),"")</f>
        <v/>
      </c>
    </row>
    <row r="792" spans="1:27" ht="14.5" x14ac:dyDescent="0.35">
      <c r="A792" s="325"/>
      <c r="B792" s="326" t="str">
        <f>IF(A792&lt;&gt;"",_xlfn.MAXIFS($B$1:B791,$A$1:A791,A792)+1,"")</f>
        <v/>
      </c>
      <c r="C792" s="304"/>
      <c r="D792" s="304"/>
      <c r="E792" s="304"/>
      <c r="F792" s="304"/>
      <c r="G792" s="335"/>
      <c r="H792" s="333"/>
      <c r="I792" s="334"/>
      <c r="J792" s="334"/>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8"/>
      <c r="R792" s="368"/>
      <c r="S792" s="330"/>
      <c r="T792" s="330"/>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Methode_Keuze=""),"",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Methode_Keuze=""),"",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1"/>
      <c r="Z792" s="324"/>
      <c r="AA792" s="32" t="str" cm="1">
        <f t="array" ref="AA792">IFERROR(IF(INDEX(SubsidieTabel!$X$1:$AA$12,MATCH($F792,SubsidieTabel!$X$1:$X$12,0),IFERROR(MATCH(Methode_Keuze,SubsidieTabel!$X$1:$AA$1,0),2))&lt;&gt;1=TRUE,"ja",""),"")</f>
        <v/>
      </c>
    </row>
    <row r="793" spans="1:27" ht="14.5" x14ac:dyDescent="0.35">
      <c r="A793" s="325"/>
      <c r="B793" s="326" t="str">
        <f>IF(A793&lt;&gt;"",_xlfn.MAXIFS($B$1:B792,$A$1:A792,A793)+1,"")</f>
        <v/>
      </c>
      <c r="C793" s="304"/>
      <c r="D793" s="304"/>
      <c r="E793" s="304"/>
      <c r="F793" s="304"/>
      <c r="G793" s="335"/>
      <c r="H793" s="333"/>
      <c r="I793" s="334"/>
      <c r="J793" s="334"/>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8"/>
      <c r="R793" s="368"/>
      <c r="S793" s="330"/>
      <c r="T793" s="330"/>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Methode_Keuze=""),"",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Methode_Keuze=""),"",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1"/>
      <c r="Z793" s="324"/>
      <c r="AA793" s="32" t="str" cm="1">
        <f t="array" ref="AA793">IFERROR(IF(INDEX(SubsidieTabel!$X$1:$AA$12,MATCH($F793,SubsidieTabel!$X$1:$X$12,0),IFERROR(MATCH(Methode_Keuze,SubsidieTabel!$X$1:$AA$1,0),2))&lt;&gt;1=TRUE,"ja",""),"")</f>
        <v/>
      </c>
    </row>
    <row r="794" spans="1:27" ht="14.5" x14ac:dyDescent="0.35">
      <c r="A794" s="325"/>
      <c r="B794" s="326" t="str">
        <f>IF(A794&lt;&gt;"",_xlfn.MAXIFS($B$1:B793,$A$1:A793,A794)+1,"")</f>
        <v/>
      </c>
      <c r="C794" s="304"/>
      <c r="D794" s="304"/>
      <c r="E794" s="304"/>
      <c r="F794" s="304"/>
      <c r="G794" s="335"/>
      <c r="H794" s="333"/>
      <c r="I794" s="334"/>
      <c r="J794" s="334"/>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8"/>
      <c r="R794" s="368"/>
      <c r="S794" s="330"/>
      <c r="T794" s="330"/>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Methode_Keuze=""),"",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Methode_Keuze=""),"",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1"/>
      <c r="Z794" s="324"/>
      <c r="AA794" s="32" t="str" cm="1">
        <f t="array" ref="AA794">IFERROR(IF(INDEX(SubsidieTabel!$X$1:$AA$12,MATCH($F794,SubsidieTabel!$X$1:$X$12,0),IFERROR(MATCH(Methode_Keuze,SubsidieTabel!$X$1:$AA$1,0),2))&lt;&gt;1=TRUE,"ja",""),"")</f>
        <v/>
      </c>
    </row>
    <row r="795" spans="1:27" ht="14.5" x14ac:dyDescent="0.35">
      <c r="A795" s="325"/>
      <c r="B795" s="326" t="str">
        <f>IF(A795&lt;&gt;"",_xlfn.MAXIFS($B$1:B794,$A$1:A794,A795)+1,"")</f>
        <v/>
      </c>
      <c r="C795" s="304"/>
      <c r="D795" s="304"/>
      <c r="E795" s="304"/>
      <c r="F795" s="304"/>
      <c r="G795" s="335"/>
      <c r="H795" s="333"/>
      <c r="I795" s="334"/>
      <c r="J795" s="334"/>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8"/>
      <c r="R795" s="368"/>
      <c r="S795" s="330"/>
      <c r="T795" s="330"/>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Methode_Keuze=""),"",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Methode_Keuze=""),"",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1"/>
      <c r="Z795" s="324"/>
      <c r="AA795" s="32" t="str" cm="1">
        <f t="array" ref="AA795">IFERROR(IF(INDEX(SubsidieTabel!$X$1:$AA$12,MATCH($F795,SubsidieTabel!$X$1:$X$12,0),IFERROR(MATCH(Methode_Keuze,SubsidieTabel!$X$1:$AA$1,0),2))&lt;&gt;1=TRUE,"ja",""),"")</f>
        <v/>
      </c>
    </row>
    <row r="796" spans="1:27" ht="14.5" x14ac:dyDescent="0.35">
      <c r="A796" s="325"/>
      <c r="B796" s="326" t="str">
        <f>IF(A796&lt;&gt;"",_xlfn.MAXIFS($B$1:B795,$A$1:A795,A796)+1,"")</f>
        <v/>
      </c>
      <c r="C796" s="304"/>
      <c r="D796" s="304"/>
      <c r="E796" s="304"/>
      <c r="F796" s="304"/>
      <c r="G796" s="335"/>
      <c r="H796" s="333"/>
      <c r="I796" s="334"/>
      <c r="J796" s="334"/>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8"/>
      <c r="R796" s="368"/>
      <c r="S796" s="330"/>
      <c r="T796" s="330"/>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Methode_Keuze=""),"",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Methode_Keuze=""),"",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1"/>
      <c r="Z796" s="324"/>
      <c r="AA796" s="32" t="str" cm="1">
        <f t="array" ref="AA796">IFERROR(IF(INDEX(SubsidieTabel!$X$1:$AA$12,MATCH($F796,SubsidieTabel!$X$1:$X$12,0),IFERROR(MATCH(Methode_Keuze,SubsidieTabel!$X$1:$AA$1,0),2))&lt;&gt;1=TRUE,"ja",""),"")</f>
        <v/>
      </c>
    </row>
    <row r="797" spans="1:27" ht="14.5" x14ac:dyDescent="0.35">
      <c r="A797" s="325"/>
      <c r="B797" s="326" t="str">
        <f>IF(A797&lt;&gt;"",_xlfn.MAXIFS($B$1:B796,$A$1:A796,A797)+1,"")</f>
        <v/>
      </c>
      <c r="C797" s="304"/>
      <c r="D797" s="304"/>
      <c r="E797" s="304"/>
      <c r="F797" s="304"/>
      <c r="G797" s="335"/>
      <c r="H797" s="333"/>
      <c r="I797" s="334"/>
      <c r="J797" s="334"/>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8"/>
      <c r="R797" s="368"/>
      <c r="S797" s="330"/>
      <c r="T797" s="330"/>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Methode_Keuze=""),"",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Methode_Keuze=""),"",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1"/>
      <c r="Z797" s="324"/>
      <c r="AA797" s="32" t="str" cm="1">
        <f t="array" ref="AA797">IFERROR(IF(INDEX(SubsidieTabel!$X$1:$AA$12,MATCH($F797,SubsidieTabel!$X$1:$X$12,0),IFERROR(MATCH(Methode_Keuze,SubsidieTabel!$X$1:$AA$1,0),2))&lt;&gt;1=TRUE,"ja",""),"")</f>
        <v/>
      </c>
    </row>
    <row r="798" spans="1:27" ht="14.5" x14ac:dyDescent="0.35">
      <c r="A798" s="325"/>
      <c r="B798" s="326" t="str">
        <f>IF(A798&lt;&gt;"",_xlfn.MAXIFS($B$1:B797,$A$1:A797,A798)+1,"")</f>
        <v/>
      </c>
      <c r="C798" s="304"/>
      <c r="D798" s="304"/>
      <c r="E798" s="304"/>
      <c r="F798" s="304"/>
      <c r="G798" s="335"/>
      <c r="H798" s="333"/>
      <c r="I798" s="334"/>
      <c r="J798" s="334"/>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8"/>
      <c r="R798" s="368"/>
      <c r="S798" s="330"/>
      <c r="T798" s="330"/>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Methode_Keuze=""),"",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Methode_Keuze=""),"",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1"/>
      <c r="Z798" s="324"/>
      <c r="AA798" s="32" t="str" cm="1">
        <f t="array" ref="AA798">IFERROR(IF(INDEX(SubsidieTabel!$X$1:$AA$12,MATCH($F798,SubsidieTabel!$X$1:$X$12,0),IFERROR(MATCH(Methode_Keuze,SubsidieTabel!$X$1:$AA$1,0),2))&lt;&gt;1=TRUE,"ja",""),"")</f>
        <v/>
      </c>
    </row>
    <row r="799" spans="1:27" ht="14.5" x14ac:dyDescent="0.35">
      <c r="A799" s="325"/>
      <c r="B799" s="326" t="str">
        <f>IF(A799&lt;&gt;"",_xlfn.MAXIFS($B$1:B798,$A$1:A798,A799)+1,"")</f>
        <v/>
      </c>
      <c r="C799" s="304"/>
      <c r="D799" s="304"/>
      <c r="E799" s="304"/>
      <c r="F799" s="304"/>
      <c r="G799" s="335"/>
      <c r="H799" s="333"/>
      <c r="I799" s="334"/>
      <c r="J799" s="334"/>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8"/>
      <c r="R799" s="368"/>
      <c r="S799" s="330"/>
      <c r="T799" s="330"/>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Methode_Keuze=""),"",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Methode_Keuze=""),"",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1"/>
      <c r="Z799" s="324"/>
      <c r="AA799" s="32" t="str" cm="1">
        <f t="array" ref="AA799">IFERROR(IF(INDEX(SubsidieTabel!$X$1:$AA$12,MATCH($F799,SubsidieTabel!$X$1:$X$12,0),IFERROR(MATCH(Methode_Keuze,SubsidieTabel!$X$1:$AA$1,0),2))&lt;&gt;1=TRUE,"ja",""),"")</f>
        <v/>
      </c>
    </row>
    <row r="800" spans="1:27" ht="14.5" x14ac:dyDescent="0.35">
      <c r="A800" s="325"/>
      <c r="B800" s="326" t="str">
        <f>IF(A800&lt;&gt;"",_xlfn.MAXIFS($B$1:B799,$A$1:A799,A800)+1,"")</f>
        <v/>
      </c>
      <c r="C800" s="304"/>
      <c r="D800" s="304"/>
      <c r="E800" s="304"/>
      <c r="F800" s="304"/>
      <c r="G800" s="335"/>
      <c r="H800" s="333"/>
      <c r="I800" s="334"/>
      <c r="J800" s="334"/>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8"/>
      <c r="R800" s="368"/>
      <c r="S800" s="330"/>
      <c r="T800" s="330"/>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Methode_Keuze=""),"",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Methode_Keuze=""),"",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1"/>
      <c r="Z800" s="324"/>
      <c r="AA800" s="32" t="str" cm="1">
        <f t="array" ref="AA800">IFERROR(IF(INDEX(SubsidieTabel!$X$1:$AA$12,MATCH($F800,SubsidieTabel!$X$1:$X$12,0),IFERROR(MATCH(Methode_Keuze,SubsidieTabel!$X$1:$AA$1,0),2))&lt;&gt;1=TRUE,"ja",""),"")</f>
        <v/>
      </c>
    </row>
    <row r="801" spans="1:27" ht="14.5" x14ac:dyDescent="0.35">
      <c r="A801" s="325"/>
      <c r="B801" s="326" t="str">
        <f>IF(A801&lt;&gt;"",_xlfn.MAXIFS($B$1:B800,$A$1:A800,A801)+1,"")</f>
        <v/>
      </c>
      <c r="C801" s="304"/>
      <c r="D801" s="304"/>
      <c r="E801" s="304"/>
      <c r="F801" s="304"/>
      <c r="G801" s="335"/>
      <c r="H801" s="333"/>
      <c r="I801" s="334"/>
      <c r="J801" s="334"/>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8"/>
      <c r="R801" s="368"/>
      <c r="S801" s="330"/>
      <c r="T801" s="330"/>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Methode_Keuze=""),"",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Methode_Keuze=""),"",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1"/>
      <c r="Z801" s="324"/>
      <c r="AA801" s="32" t="str" cm="1">
        <f t="array" ref="AA801">IFERROR(IF(INDEX(SubsidieTabel!$X$1:$AA$12,MATCH($F801,SubsidieTabel!$X$1:$X$12,0),IFERROR(MATCH(Methode_Keuze,SubsidieTabel!$X$1:$AA$1,0),2))&lt;&gt;1=TRUE,"ja",""),"")</f>
        <v/>
      </c>
    </row>
    <row r="802" spans="1:27" ht="14.5" x14ac:dyDescent="0.35">
      <c r="A802" s="325"/>
      <c r="B802" s="326" t="str">
        <f>IF(A802&lt;&gt;"",_xlfn.MAXIFS($B$1:B801,$A$1:A801,A802)+1,"")</f>
        <v/>
      </c>
      <c r="C802" s="304"/>
      <c r="D802" s="304"/>
      <c r="E802" s="304"/>
      <c r="F802" s="304"/>
      <c r="G802" s="335"/>
      <c r="H802" s="333"/>
      <c r="I802" s="334"/>
      <c r="J802" s="334"/>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8"/>
      <c r="R802" s="368"/>
      <c r="S802" s="330"/>
      <c r="T802" s="330"/>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Methode_Keuze=""),"",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Methode_Keuze=""),"",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1"/>
      <c r="Z802" s="324"/>
      <c r="AA802" s="32" t="str" cm="1">
        <f t="array" ref="AA802">IFERROR(IF(INDEX(SubsidieTabel!$X$1:$AA$12,MATCH($F802,SubsidieTabel!$X$1:$X$12,0),IFERROR(MATCH(Methode_Keuze,SubsidieTabel!$X$1:$AA$1,0),2))&lt;&gt;1=TRUE,"ja",""),"")</f>
        <v/>
      </c>
    </row>
    <row r="803" spans="1:27" ht="14.5" x14ac:dyDescent="0.35">
      <c r="A803" s="325"/>
      <c r="B803" s="326" t="str">
        <f>IF(A803&lt;&gt;"",_xlfn.MAXIFS($B$1:B802,$A$1:A802,A803)+1,"")</f>
        <v/>
      </c>
      <c r="C803" s="304"/>
      <c r="D803" s="304"/>
      <c r="E803" s="304"/>
      <c r="F803" s="304"/>
      <c r="G803" s="335"/>
      <c r="H803" s="333"/>
      <c r="I803" s="334"/>
      <c r="J803" s="334"/>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8"/>
      <c r="R803" s="368"/>
      <c r="S803" s="330"/>
      <c r="T803" s="330"/>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Methode_Keuze=""),"",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Methode_Keuze=""),"",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1"/>
      <c r="Z803" s="324"/>
      <c r="AA803" s="32" t="str" cm="1">
        <f t="array" ref="AA803">IFERROR(IF(INDEX(SubsidieTabel!$X$1:$AA$12,MATCH($F803,SubsidieTabel!$X$1:$X$12,0),IFERROR(MATCH(Methode_Keuze,SubsidieTabel!$X$1:$AA$1,0),2))&lt;&gt;1=TRUE,"ja",""),"")</f>
        <v/>
      </c>
    </row>
    <row r="804" spans="1:27" ht="14.5" x14ac:dyDescent="0.35">
      <c r="A804" s="325"/>
      <c r="B804" s="326" t="str">
        <f>IF(A804&lt;&gt;"",_xlfn.MAXIFS($B$1:B803,$A$1:A803,A804)+1,"")</f>
        <v/>
      </c>
      <c r="C804" s="304"/>
      <c r="D804" s="304"/>
      <c r="E804" s="304"/>
      <c r="F804" s="304"/>
      <c r="G804" s="335"/>
      <c r="H804" s="333"/>
      <c r="I804" s="334"/>
      <c r="J804" s="334"/>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8"/>
      <c r="R804" s="368"/>
      <c r="S804" s="330"/>
      <c r="T804" s="330"/>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Methode_Keuze=""),"",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Methode_Keuze=""),"",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1"/>
      <c r="Z804" s="324"/>
      <c r="AA804" s="32" t="str" cm="1">
        <f t="array" ref="AA804">IFERROR(IF(INDEX(SubsidieTabel!$X$1:$AA$12,MATCH($F804,SubsidieTabel!$X$1:$X$12,0),IFERROR(MATCH(Methode_Keuze,SubsidieTabel!$X$1:$AA$1,0),2))&lt;&gt;1=TRUE,"ja",""),"")</f>
        <v/>
      </c>
    </row>
    <row r="805" spans="1:27" ht="14.5" x14ac:dyDescent="0.35">
      <c r="A805" s="325"/>
      <c r="B805" s="326" t="str">
        <f>IF(A805&lt;&gt;"",_xlfn.MAXIFS($B$1:B804,$A$1:A804,A805)+1,"")</f>
        <v/>
      </c>
      <c r="C805" s="304"/>
      <c r="D805" s="304"/>
      <c r="E805" s="304"/>
      <c r="F805" s="304"/>
      <c r="G805" s="335"/>
      <c r="H805" s="333"/>
      <c r="I805" s="334"/>
      <c r="J805" s="334"/>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8"/>
      <c r="R805" s="368"/>
      <c r="S805" s="330"/>
      <c r="T805" s="330"/>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Methode_Keuze=""),"",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Methode_Keuze=""),"",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1"/>
      <c r="Z805" s="324"/>
      <c r="AA805" s="32" t="str" cm="1">
        <f t="array" ref="AA805">IFERROR(IF(INDEX(SubsidieTabel!$X$1:$AA$12,MATCH($F805,SubsidieTabel!$X$1:$X$12,0),IFERROR(MATCH(Methode_Keuze,SubsidieTabel!$X$1:$AA$1,0),2))&lt;&gt;1=TRUE,"ja",""),"")</f>
        <v/>
      </c>
    </row>
    <row r="806" spans="1:27" ht="14.5" x14ac:dyDescent="0.35">
      <c r="A806" s="325"/>
      <c r="B806" s="326" t="str">
        <f>IF(A806&lt;&gt;"",_xlfn.MAXIFS($B$1:B805,$A$1:A805,A806)+1,"")</f>
        <v/>
      </c>
      <c r="C806" s="304"/>
      <c r="D806" s="304"/>
      <c r="E806" s="304"/>
      <c r="F806" s="304"/>
      <c r="G806" s="335"/>
      <c r="H806" s="333"/>
      <c r="I806" s="334"/>
      <c r="J806" s="334"/>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8"/>
      <c r="R806" s="368"/>
      <c r="S806" s="330"/>
      <c r="T806" s="330"/>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Methode_Keuze=""),"",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Methode_Keuze=""),"",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1"/>
      <c r="Z806" s="324"/>
      <c r="AA806" s="32" t="str" cm="1">
        <f t="array" ref="AA806">IFERROR(IF(INDEX(SubsidieTabel!$X$1:$AA$12,MATCH($F806,SubsidieTabel!$X$1:$X$12,0),IFERROR(MATCH(Methode_Keuze,SubsidieTabel!$X$1:$AA$1,0),2))&lt;&gt;1=TRUE,"ja",""),"")</f>
        <v/>
      </c>
    </row>
    <row r="807" spans="1:27" ht="14.5" x14ac:dyDescent="0.35">
      <c r="A807" s="325"/>
      <c r="B807" s="326" t="str">
        <f>IF(A807&lt;&gt;"",_xlfn.MAXIFS($B$1:B806,$A$1:A806,A807)+1,"")</f>
        <v/>
      </c>
      <c r="C807" s="304"/>
      <c r="D807" s="304"/>
      <c r="E807" s="304"/>
      <c r="F807" s="304"/>
      <c r="G807" s="335"/>
      <c r="H807" s="333"/>
      <c r="I807" s="334"/>
      <c r="J807" s="334"/>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8"/>
      <c r="R807" s="368"/>
      <c r="S807" s="330"/>
      <c r="T807" s="330"/>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Methode_Keuze=""),"",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Methode_Keuze=""),"",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1"/>
      <c r="Z807" s="324"/>
      <c r="AA807" s="32" t="str" cm="1">
        <f t="array" ref="AA807">IFERROR(IF(INDEX(SubsidieTabel!$X$1:$AA$12,MATCH($F807,SubsidieTabel!$X$1:$X$12,0),IFERROR(MATCH(Methode_Keuze,SubsidieTabel!$X$1:$AA$1,0),2))&lt;&gt;1=TRUE,"ja",""),"")</f>
        <v/>
      </c>
    </row>
    <row r="808" spans="1:27" ht="14.5" x14ac:dyDescent="0.35">
      <c r="A808" s="325"/>
      <c r="B808" s="326" t="str">
        <f>IF(A808&lt;&gt;"",_xlfn.MAXIFS($B$1:B807,$A$1:A807,A808)+1,"")</f>
        <v/>
      </c>
      <c r="C808" s="304"/>
      <c r="D808" s="304"/>
      <c r="E808" s="304"/>
      <c r="F808" s="304"/>
      <c r="G808" s="335"/>
      <c r="H808" s="333"/>
      <c r="I808" s="334"/>
      <c r="J808" s="334"/>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8"/>
      <c r="R808" s="368"/>
      <c r="S808" s="330"/>
      <c r="T808" s="330"/>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Methode_Keuze=""),"",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Methode_Keuze=""),"",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1"/>
      <c r="Z808" s="324"/>
      <c r="AA808" s="32" t="str" cm="1">
        <f t="array" ref="AA808">IFERROR(IF(INDEX(SubsidieTabel!$X$1:$AA$12,MATCH($F808,SubsidieTabel!$X$1:$X$12,0),IFERROR(MATCH(Methode_Keuze,SubsidieTabel!$X$1:$AA$1,0),2))&lt;&gt;1=TRUE,"ja",""),"")</f>
        <v/>
      </c>
    </row>
    <row r="809" spans="1:27" ht="14.5" x14ac:dyDescent="0.35">
      <c r="A809" s="325"/>
      <c r="B809" s="326" t="str">
        <f>IF(A809&lt;&gt;"",_xlfn.MAXIFS($B$1:B808,$A$1:A808,A809)+1,"")</f>
        <v/>
      </c>
      <c r="C809" s="304"/>
      <c r="D809" s="304"/>
      <c r="E809" s="304"/>
      <c r="F809" s="304"/>
      <c r="G809" s="335"/>
      <c r="H809" s="333"/>
      <c r="I809" s="334"/>
      <c r="J809" s="334"/>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8"/>
      <c r="R809" s="368"/>
      <c r="S809" s="330"/>
      <c r="T809" s="330"/>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Methode_Keuze=""),"",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Methode_Keuze=""),"",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1"/>
      <c r="Z809" s="324"/>
      <c r="AA809" s="32" t="str" cm="1">
        <f t="array" ref="AA809">IFERROR(IF(INDEX(SubsidieTabel!$X$1:$AA$12,MATCH($F809,SubsidieTabel!$X$1:$X$12,0),IFERROR(MATCH(Methode_Keuze,SubsidieTabel!$X$1:$AA$1,0),2))&lt;&gt;1=TRUE,"ja",""),"")</f>
        <v/>
      </c>
    </row>
    <row r="810" spans="1:27" ht="14.5" x14ac:dyDescent="0.35">
      <c r="A810" s="325"/>
      <c r="B810" s="326" t="str">
        <f>IF(A810&lt;&gt;"",_xlfn.MAXIFS($B$1:B809,$A$1:A809,A810)+1,"")</f>
        <v/>
      </c>
      <c r="C810" s="304"/>
      <c r="D810" s="304"/>
      <c r="E810" s="304"/>
      <c r="F810" s="304"/>
      <c r="G810" s="335"/>
      <c r="H810" s="333"/>
      <c r="I810" s="334"/>
      <c r="J810" s="334"/>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8"/>
      <c r="R810" s="368"/>
      <c r="S810" s="330"/>
      <c r="T810" s="330"/>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Methode_Keuze=""),"",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Methode_Keuze=""),"",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1"/>
      <c r="Z810" s="324"/>
      <c r="AA810" s="32" t="str" cm="1">
        <f t="array" ref="AA810">IFERROR(IF(INDEX(SubsidieTabel!$X$1:$AA$12,MATCH($F810,SubsidieTabel!$X$1:$X$12,0),IFERROR(MATCH(Methode_Keuze,SubsidieTabel!$X$1:$AA$1,0),2))&lt;&gt;1=TRUE,"ja",""),"")</f>
        <v/>
      </c>
    </row>
    <row r="811" spans="1:27" ht="14.5" x14ac:dyDescent="0.35">
      <c r="A811" s="325"/>
      <c r="B811" s="326" t="str">
        <f>IF(A811&lt;&gt;"",_xlfn.MAXIFS($B$1:B810,$A$1:A810,A811)+1,"")</f>
        <v/>
      </c>
      <c r="C811" s="304"/>
      <c r="D811" s="304"/>
      <c r="E811" s="304"/>
      <c r="F811" s="304"/>
      <c r="G811" s="335"/>
      <c r="H811" s="333"/>
      <c r="I811" s="334"/>
      <c r="J811" s="334"/>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8"/>
      <c r="R811" s="368"/>
      <c r="S811" s="330"/>
      <c r="T811" s="330"/>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Methode_Keuze=""),"",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Methode_Keuze=""),"",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1"/>
      <c r="Z811" s="324"/>
      <c r="AA811" s="32" t="str" cm="1">
        <f t="array" ref="AA811">IFERROR(IF(INDEX(SubsidieTabel!$X$1:$AA$12,MATCH($F811,SubsidieTabel!$X$1:$X$12,0),IFERROR(MATCH(Methode_Keuze,SubsidieTabel!$X$1:$AA$1,0),2))&lt;&gt;1=TRUE,"ja",""),"")</f>
        <v/>
      </c>
    </row>
    <row r="812" spans="1:27" ht="14.5" x14ac:dyDescent="0.35">
      <c r="A812" s="325"/>
      <c r="B812" s="326" t="str">
        <f>IF(A812&lt;&gt;"",_xlfn.MAXIFS($B$1:B811,$A$1:A811,A812)+1,"")</f>
        <v/>
      </c>
      <c r="C812" s="304"/>
      <c r="D812" s="304"/>
      <c r="E812" s="304"/>
      <c r="F812" s="304"/>
      <c r="G812" s="335"/>
      <c r="H812" s="333"/>
      <c r="I812" s="334"/>
      <c r="J812" s="334"/>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8"/>
      <c r="R812" s="368"/>
      <c r="S812" s="330"/>
      <c r="T812" s="330"/>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Methode_Keuze=""),"",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Methode_Keuze=""),"",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1"/>
      <c r="Z812" s="324"/>
      <c r="AA812" s="32" t="str" cm="1">
        <f t="array" ref="AA812">IFERROR(IF(INDEX(SubsidieTabel!$X$1:$AA$12,MATCH($F812,SubsidieTabel!$X$1:$X$12,0),IFERROR(MATCH(Methode_Keuze,SubsidieTabel!$X$1:$AA$1,0),2))&lt;&gt;1=TRUE,"ja",""),"")</f>
        <v/>
      </c>
    </row>
    <row r="813" spans="1:27" ht="14.5" x14ac:dyDescent="0.35">
      <c r="A813" s="325"/>
      <c r="B813" s="326" t="str">
        <f>IF(A813&lt;&gt;"",_xlfn.MAXIFS($B$1:B812,$A$1:A812,A813)+1,"")</f>
        <v/>
      </c>
      <c r="C813" s="304"/>
      <c r="D813" s="304"/>
      <c r="E813" s="304"/>
      <c r="F813" s="304"/>
      <c r="G813" s="335"/>
      <c r="H813" s="333"/>
      <c r="I813" s="334"/>
      <c r="J813" s="334"/>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8"/>
      <c r="R813" s="368"/>
      <c r="S813" s="330"/>
      <c r="T813" s="330"/>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Methode_Keuze=""),"",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Methode_Keuze=""),"",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1"/>
      <c r="Z813" s="324"/>
      <c r="AA813" s="32" t="str" cm="1">
        <f t="array" ref="AA813">IFERROR(IF(INDEX(SubsidieTabel!$X$1:$AA$12,MATCH($F813,SubsidieTabel!$X$1:$X$12,0),IFERROR(MATCH(Methode_Keuze,SubsidieTabel!$X$1:$AA$1,0),2))&lt;&gt;1=TRUE,"ja",""),"")</f>
        <v/>
      </c>
    </row>
    <row r="814" spans="1:27" ht="14.5" x14ac:dyDescent="0.35">
      <c r="A814" s="325"/>
      <c r="B814" s="326" t="str">
        <f>IF(A814&lt;&gt;"",_xlfn.MAXIFS($B$1:B813,$A$1:A813,A814)+1,"")</f>
        <v/>
      </c>
      <c r="C814" s="304"/>
      <c r="D814" s="304"/>
      <c r="E814" s="304"/>
      <c r="F814" s="304"/>
      <c r="G814" s="335"/>
      <c r="H814" s="333"/>
      <c r="I814" s="334"/>
      <c r="J814" s="334"/>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8"/>
      <c r="R814" s="368"/>
      <c r="S814" s="330"/>
      <c r="T814" s="330"/>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Methode_Keuze=""),"",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Methode_Keuze=""),"",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1"/>
      <c r="Z814" s="324"/>
      <c r="AA814" s="32" t="str" cm="1">
        <f t="array" ref="AA814">IFERROR(IF(INDEX(SubsidieTabel!$X$1:$AA$12,MATCH($F814,SubsidieTabel!$X$1:$X$12,0),IFERROR(MATCH(Methode_Keuze,SubsidieTabel!$X$1:$AA$1,0),2))&lt;&gt;1=TRUE,"ja",""),"")</f>
        <v/>
      </c>
    </row>
    <row r="815" spans="1:27" ht="14.5" x14ac:dyDescent="0.35">
      <c r="A815" s="325"/>
      <c r="B815" s="326" t="str">
        <f>IF(A815&lt;&gt;"",_xlfn.MAXIFS($B$1:B814,$A$1:A814,A815)+1,"")</f>
        <v/>
      </c>
      <c r="C815" s="304"/>
      <c r="D815" s="304"/>
      <c r="E815" s="304"/>
      <c r="F815" s="304"/>
      <c r="G815" s="335"/>
      <c r="H815" s="333"/>
      <c r="I815" s="334"/>
      <c r="J815" s="334"/>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8"/>
      <c r="R815" s="368"/>
      <c r="S815" s="330"/>
      <c r="T815" s="330"/>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Methode_Keuze=""),"",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Methode_Keuze=""),"",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1"/>
      <c r="Z815" s="324"/>
      <c r="AA815" s="32" t="str" cm="1">
        <f t="array" ref="AA815">IFERROR(IF(INDEX(SubsidieTabel!$X$1:$AA$12,MATCH($F815,SubsidieTabel!$X$1:$X$12,0),IFERROR(MATCH(Methode_Keuze,SubsidieTabel!$X$1:$AA$1,0),2))&lt;&gt;1=TRUE,"ja",""),"")</f>
        <v/>
      </c>
    </row>
    <row r="816" spans="1:27" ht="14.5" x14ac:dyDescent="0.35">
      <c r="A816" s="325"/>
      <c r="B816" s="326" t="str">
        <f>IF(A816&lt;&gt;"",_xlfn.MAXIFS($B$1:B815,$A$1:A815,A816)+1,"")</f>
        <v/>
      </c>
      <c r="C816" s="304"/>
      <c r="D816" s="304"/>
      <c r="E816" s="304"/>
      <c r="F816" s="304"/>
      <c r="G816" s="335"/>
      <c r="H816" s="333"/>
      <c r="I816" s="334"/>
      <c r="J816" s="334"/>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8"/>
      <c r="R816" s="368"/>
      <c r="S816" s="330"/>
      <c r="T816" s="330"/>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Methode_Keuze=""),"",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Methode_Keuze=""),"",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1"/>
      <c r="Z816" s="324"/>
      <c r="AA816" s="32" t="str" cm="1">
        <f t="array" ref="AA816">IFERROR(IF(INDEX(SubsidieTabel!$X$1:$AA$12,MATCH($F816,SubsidieTabel!$X$1:$X$12,0),IFERROR(MATCH(Methode_Keuze,SubsidieTabel!$X$1:$AA$1,0),2))&lt;&gt;1=TRUE,"ja",""),"")</f>
        <v/>
      </c>
    </row>
    <row r="817" spans="1:27" ht="14.5" x14ac:dyDescent="0.35">
      <c r="A817" s="325"/>
      <c r="B817" s="326" t="str">
        <f>IF(A817&lt;&gt;"",_xlfn.MAXIFS($B$1:B816,$A$1:A816,A817)+1,"")</f>
        <v/>
      </c>
      <c r="C817" s="304"/>
      <c r="D817" s="304"/>
      <c r="E817" s="304"/>
      <c r="F817" s="304"/>
      <c r="G817" s="335"/>
      <c r="H817" s="333"/>
      <c r="I817" s="334"/>
      <c r="J817" s="334"/>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8"/>
      <c r="R817" s="368"/>
      <c r="S817" s="330"/>
      <c r="T817" s="330"/>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Methode_Keuze=""),"",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Methode_Keuze=""),"",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1"/>
      <c r="Z817" s="324"/>
      <c r="AA817" s="32" t="str" cm="1">
        <f t="array" ref="AA817">IFERROR(IF(INDEX(SubsidieTabel!$X$1:$AA$12,MATCH($F817,SubsidieTabel!$X$1:$X$12,0),IFERROR(MATCH(Methode_Keuze,SubsidieTabel!$X$1:$AA$1,0),2))&lt;&gt;1=TRUE,"ja",""),"")</f>
        <v/>
      </c>
    </row>
    <row r="818" spans="1:27" ht="14.5" x14ac:dyDescent="0.35">
      <c r="A818" s="325"/>
      <c r="B818" s="326" t="str">
        <f>IF(A818&lt;&gt;"",_xlfn.MAXIFS($B$1:B817,$A$1:A817,A818)+1,"")</f>
        <v/>
      </c>
      <c r="C818" s="304"/>
      <c r="D818" s="304"/>
      <c r="E818" s="304"/>
      <c r="F818" s="304"/>
      <c r="G818" s="335"/>
      <c r="H818" s="333"/>
      <c r="I818" s="334"/>
      <c r="J818" s="334"/>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8"/>
      <c r="R818" s="368"/>
      <c r="S818" s="330"/>
      <c r="T818" s="330"/>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Methode_Keuze=""),"",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Methode_Keuze=""),"",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1"/>
      <c r="Z818" s="324"/>
      <c r="AA818" s="32" t="str" cm="1">
        <f t="array" ref="AA818">IFERROR(IF(INDEX(SubsidieTabel!$X$1:$AA$12,MATCH($F818,SubsidieTabel!$X$1:$X$12,0),IFERROR(MATCH(Methode_Keuze,SubsidieTabel!$X$1:$AA$1,0),2))&lt;&gt;1=TRUE,"ja",""),"")</f>
        <v/>
      </c>
    </row>
    <row r="819" spans="1:27" ht="14.5" x14ac:dyDescent="0.35">
      <c r="A819" s="325"/>
      <c r="B819" s="326" t="str">
        <f>IF(A819&lt;&gt;"",_xlfn.MAXIFS($B$1:B818,$A$1:A818,A819)+1,"")</f>
        <v/>
      </c>
      <c r="C819" s="304"/>
      <c r="D819" s="304"/>
      <c r="E819" s="304"/>
      <c r="F819" s="304"/>
      <c r="G819" s="335"/>
      <c r="H819" s="333"/>
      <c r="I819" s="334"/>
      <c r="J819" s="334"/>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8"/>
      <c r="R819" s="368"/>
      <c r="S819" s="330"/>
      <c r="T819" s="330"/>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Methode_Keuze=""),"",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Methode_Keuze=""),"",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1"/>
      <c r="Z819" s="324"/>
      <c r="AA819" s="32" t="str" cm="1">
        <f t="array" ref="AA819">IFERROR(IF(INDEX(SubsidieTabel!$X$1:$AA$12,MATCH($F819,SubsidieTabel!$X$1:$X$12,0),IFERROR(MATCH(Methode_Keuze,SubsidieTabel!$X$1:$AA$1,0),2))&lt;&gt;1=TRUE,"ja",""),"")</f>
        <v/>
      </c>
    </row>
    <row r="820" spans="1:27" ht="14.5" x14ac:dyDescent="0.35">
      <c r="A820" s="325"/>
      <c r="B820" s="326" t="str">
        <f>IF(A820&lt;&gt;"",_xlfn.MAXIFS($B$1:B819,$A$1:A819,A820)+1,"")</f>
        <v/>
      </c>
      <c r="C820" s="304"/>
      <c r="D820" s="304"/>
      <c r="E820" s="304"/>
      <c r="F820" s="304"/>
      <c r="G820" s="335"/>
      <c r="H820" s="333"/>
      <c r="I820" s="334"/>
      <c r="J820" s="334"/>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8"/>
      <c r="R820" s="368"/>
      <c r="S820" s="330"/>
      <c r="T820" s="330"/>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Methode_Keuze=""),"",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Methode_Keuze=""),"",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1"/>
      <c r="Z820" s="324"/>
      <c r="AA820" s="32" t="str" cm="1">
        <f t="array" ref="AA820">IFERROR(IF(INDEX(SubsidieTabel!$X$1:$AA$12,MATCH($F820,SubsidieTabel!$X$1:$X$12,0),IFERROR(MATCH(Methode_Keuze,SubsidieTabel!$X$1:$AA$1,0),2))&lt;&gt;1=TRUE,"ja",""),"")</f>
        <v/>
      </c>
    </row>
    <row r="821" spans="1:27" ht="14.5" x14ac:dyDescent="0.35">
      <c r="A821" s="325"/>
      <c r="B821" s="326" t="str">
        <f>IF(A821&lt;&gt;"",_xlfn.MAXIFS($B$1:B820,$A$1:A820,A821)+1,"")</f>
        <v/>
      </c>
      <c r="C821" s="304"/>
      <c r="D821" s="304"/>
      <c r="E821" s="304"/>
      <c r="F821" s="304"/>
      <c r="G821" s="335"/>
      <c r="H821" s="333"/>
      <c r="I821" s="334"/>
      <c r="J821" s="334"/>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8"/>
      <c r="R821" s="368"/>
      <c r="S821" s="330"/>
      <c r="T821" s="330"/>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Methode_Keuze=""),"",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Methode_Keuze=""),"",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1"/>
      <c r="Z821" s="324"/>
      <c r="AA821" s="32" t="str" cm="1">
        <f t="array" ref="AA821">IFERROR(IF(INDEX(SubsidieTabel!$X$1:$AA$12,MATCH($F821,SubsidieTabel!$X$1:$X$12,0),IFERROR(MATCH(Methode_Keuze,SubsidieTabel!$X$1:$AA$1,0),2))&lt;&gt;1=TRUE,"ja",""),"")</f>
        <v/>
      </c>
    </row>
    <row r="822" spans="1:27" ht="14.5" x14ac:dyDescent="0.35">
      <c r="A822" s="325"/>
      <c r="B822" s="326" t="str">
        <f>IF(A822&lt;&gt;"",_xlfn.MAXIFS($B$1:B821,$A$1:A821,A822)+1,"")</f>
        <v/>
      </c>
      <c r="C822" s="304"/>
      <c r="D822" s="304"/>
      <c r="E822" s="304"/>
      <c r="F822" s="304"/>
      <c r="G822" s="335"/>
      <c r="H822" s="333"/>
      <c r="I822" s="334"/>
      <c r="J822" s="334"/>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8"/>
      <c r="R822" s="368"/>
      <c r="S822" s="330"/>
      <c r="T822" s="330"/>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Methode_Keuze=""),"",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Methode_Keuze=""),"",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1"/>
      <c r="Z822" s="324"/>
      <c r="AA822" s="32" t="str" cm="1">
        <f t="array" ref="AA822">IFERROR(IF(INDEX(SubsidieTabel!$X$1:$AA$12,MATCH($F822,SubsidieTabel!$X$1:$X$12,0),IFERROR(MATCH(Methode_Keuze,SubsidieTabel!$X$1:$AA$1,0),2))&lt;&gt;1=TRUE,"ja",""),"")</f>
        <v/>
      </c>
    </row>
    <row r="823" spans="1:27" ht="14.5" x14ac:dyDescent="0.35">
      <c r="A823" s="325"/>
      <c r="B823" s="326" t="str">
        <f>IF(A823&lt;&gt;"",_xlfn.MAXIFS($B$1:B822,$A$1:A822,A823)+1,"")</f>
        <v/>
      </c>
      <c r="C823" s="304"/>
      <c r="D823" s="304"/>
      <c r="E823" s="304"/>
      <c r="F823" s="304"/>
      <c r="G823" s="335"/>
      <c r="H823" s="333"/>
      <c r="I823" s="334"/>
      <c r="J823" s="334"/>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8"/>
      <c r="R823" s="368"/>
      <c r="S823" s="330"/>
      <c r="T823" s="330"/>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Methode_Keuze=""),"",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Methode_Keuze=""),"",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1"/>
      <c r="Z823" s="324"/>
      <c r="AA823" s="32" t="str" cm="1">
        <f t="array" ref="AA823">IFERROR(IF(INDEX(SubsidieTabel!$X$1:$AA$12,MATCH($F823,SubsidieTabel!$X$1:$X$12,0),IFERROR(MATCH(Methode_Keuze,SubsidieTabel!$X$1:$AA$1,0),2))&lt;&gt;1=TRUE,"ja",""),"")</f>
        <v/>
      </c>
    </row>
    <row r="824" spans="1:27" ht="14.5" x14ac:dyDescent="0.35">
      <c r="A824" s="325"/>
      <c r="B824" s="326" t="str">
        <f>IF(A824&lt;&gt;"",_xlfn.MAXIFS($B$1:B823,$A$1:A823,A824)+1,"")</f>
        <v/>
      </c>
      <c r="C824" s="304"/>
      <c r="D824" s="304"/>
      <c r="E824" s="304"/>
      <c r="F824" s="304"/>
      <c r="G824" s="335"/>
      <c r="H824" s="333"/>
      <c r="I824" s="334"/>
      <c r="J824" s="334"/>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8"/>
      <c r="R824" s="368"/>
      <c r="S824" s="330"/>
      <c r="T824" s="330"/>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Methode_Keuze=""),"",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Methode_Keuze=""),"",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1"/>
      <c r="Z824" s="324"/>
      <c r="AA824" s="32" t="str" cm="1">
        <f t="array" ref="AA824">IFERROR(IF(INDEX(SubsidieTabel!$X$1:$AA$12,MATCH($F824,SubsidieTabel!$X$1:$X$12,0),IFERROR(MATCH(Methode_Keuze,SubsidieTabel!$X$1:$AA$1,0),2))&lt;&gt;1=TRUE,"ja",""),"")</f>
        <v/>
      </c>
    </row>
    <row r="825" spans="1:27" ht="14.5" x14ac:dyDescent="0.35">
      <c r="A825" s="325"/>
      <c r="B825" s="326" t="str">
        <f>IF(A825&lt;&gt;"",_xlfn.MAXIFS($B$1:B824,$A$1:A824,A825)+1,"")</f>
        <v/>
      </c>
      <c r="C825" s="304"/>
      <c r="D825" s="304"/>
      <c r="E825" s="304"/>
      <c r="F825" s="304"/>
      <c r="G825" s="335"/>
      <c r="H825" s="333"/>
      <c r="I825" s="334"/>
      <c r="J825" s="334"/>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8"/>
      <c r="R825" s="368"/>
      <c r="S825" s="330"/>
      <c r="T825" s="330"/>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Methode_Keuze=""),"",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Methode_Keuze=""),"",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1"/>
      <c r="Z825" s="324"/>
      <c r="AA825" s="32" t="str" cm="1">
        <f t="array" ref="AA825">IFERROR(IF(INDEX(SubsidieTabel!$X$1:$AA$12,MATCH($F825,SubsidieTabel!$X$1:$X$12,0),IFERROR(MATCH(Methode_Keuze,SubsidieTabel!$X$1:$AA$1,0),2))&lt;&gt;1=TRUE,"ja",""),"")</f>
        <v/>
      </c>
    </row>
    <row r="826" spans="1:27" ht="14.5" x14ac:dyDescent="0.35">
      <c r="A826" s="325"/>
      <c r="B826" s="326" t="str">
        <f>IF(A826&lt;&gt;"",_xlfn.MAXIFS($B$1:B825,$A$1:A825,A826)+1,"")</f>
        <v/>
      </c>
      <c r="C826" s="304"/>
      <c r="D826" s="304"/>
      <c r="E826" s="304"/>
      <c r="F826" s="304"/>
      <c r="G826" s="335"/>
      <c r="H826" s="333"/>
      <c r="I826" s="334"/>
      <c r="J826" s="334"/>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8"/>
      <c r="R826" s="368"/>
      <c r="S826" s="330"/>
      <c r="T826" s="330"/>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Methode_Keuze=""),"",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Methode_Keuze=""),"",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1"/>
      <c r="Z826" s="324"/>
      <c r="AA826" s="32" t="str" cm="1">
        <f t="array" ref="AA826">IFERROR(IF(INDEX(SubsidieTabel!$X$1:$AA$12,MATCH($F826,SubsidieTabel!$X$1:$X$12,0),IFERROR(MATCH(Methode_Keuze,SubsidieTabel!$X$1:$AA$1,0),2))&lt;&gt;1=TRUE,"ja",""),"")</f>
        <v/>
      </c>
    </row>
    <row r="827" spans="1:27" ht="14.5" x14ac:dyDescent="0.35">
      <c r="A827" s="325"/>
      <c r="B827" s="326" t="str">
        <f>IF(A827&lt;&gt;"",_xlfn.MAXIFS($B$1:B826,$A$1:A826,A827)+1,"")</f>
        <v/>
      </c>
      <c r="C827" s="304"/>
      <c r="D827" s="304"/>
      <c r="E827" s="304"/>
      <c r="F827" s="304"/>
      <c r="G827" s="335"/>
      <c r="H827" s="333"/>
      <c r="I827" s="334"/>
      <c r="J827" s="334"/>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8"/>
      <c r="R827" s="368"/>
      <c r="S827" s="330"/>
      <c r="T827" s="330"/>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Methode_Keuze=""),"",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Methode_Keuze=""),"",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1"/>
      <c r="Z827" s="324"/>
      <c r="AA827" s="32" t="str" cm="1">
        <f t="array" ref="AA827">IFERROR(IF(INDEX(SubsidieTabel!$X$1:$AA$12,MATCH($F827,SubsidieTabel!$X$1:$X$12,0),IFERROR(MATCH(Methode_Keuze,SubsidieTabel!$X$1:$AA$1,0),2))&lt;&gt;1=TRUE,"ja",""),"")</f>
        <v/>
      </c>
    </row>
    <row r="828" spans="1:27" ht="14.5" x14ac:dyDescent="0.35">
      <c r="A828" s="325"/>
      <c r="B828" s="326" t="str">
        <f>IF(A828&lt;&gt;"",_xlfn.MAXIFS($B$1:B827,$A$1:A827,A828)+1,"")</f>
        <v/>
      </c>
      <c r="C828" s="304"/>
      <c r="D828" s="304"/>
      <c r="E828" s="304"/>
      <c r="F828" s="304"/>
      <c r="G828" s="335"/>
      <c r="H828" s="333"/>
      <c r="I828" s="334"/>
      <c r="J828" s="334"/>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8"/>
      <c r="R828" s="368"/>
      <c r="S828" s="330"/>
      <c r="T828" s="330"/>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Methode_Keuze=""),"",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Methode_Keuze=""),"",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1"/>
      <c r="Z828" s="324"/>
      <c r="AA828" s="32" t="str" cm="1">
        <f t="array" ref="AA828">IFERROR(IF(INDEX(SubsidieTabel!$X$1:$AA$12,MATCH($F828,SubsidieTabel!$X$1:$X$12,0),IFERROR(MATCH(Methode_Keuze,SubsidieTabel!$X$1:$AA$1,0),2))&lt;&gt;1=TRUE,"ja",""),"")</f>
        <v/>
      </c>
    </row>
    <row r="829" spans="1:27" ht="14.5" x14ac:dyDescent="0.35">
      <c r="A829" s="325"/>
      <c r="B829" s="326" t="str">
        <f>IF(A829&lt;&gt;"",_xlfn.MAXIFS($B$1:B828,$A$1:A828,A829)+1,"")</f>
        <v/>
      </c>
      <c r="C829" s="304"/>
      <c r="D829" s="304"/>
      <c r="E829" s="304"/>
      <c r="F829" s="304"/>
      <c r="G829" s="335"/>
      <c r="H829" s="333"/>
      <c r="I829" s="334"/>
      <c r="J829" s="334"/>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8"/>
      <c r="R829" s="368"/>
      <c r="S829" s="330"/>
      <c r="T829" s="330"/>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Methode_Keuze=""),"",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Methode_Keuze=""),"",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1"/>
      <c r="Z829" s="324"/>
      <c r="AA829" s="32" t="str" cm="1">
        <f t="array" ref="AA829">IFERROR(IF(INDEX(SubsidieTabel!$X$1:$AA$12,MATCH($F829,SubsidieTabel!$X$1:$X$12,0),IFERROR(MATCH(Methode_Keuze,SubsidieTabel!$X$1:$AA$1,0),2))&lt;&gt;1=TRUE,"ja",""),"")</f>
        <v/>
      </c>
    </row>
    <row r="830" spans="1:27" ht="14.5" x14ac:dyDescent="0.35">
      <c r="A830" s="325"/>
      <c r="B830" s="326" t="str">
        <f>IF(A830&lt;&gt;"",_xlfn.MAXIFS($B$1:B829,$A$1:A829,A830)+1,"")</f>
        <v/>
      </c>
      <c r="C830" s="304"/>
      <c r="D830" s="304"/>
      <c r="E830" s="304"/>
      <c r="F830" s="304"/>
      <c r="G830" s="335"/>
      <c r="H830" s="333"/>
      <c r="I830" s="334"/>
      <c r="J830" s="334"/>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8"/>
      <c r="R830" s="368"/>
      <c r="S830" s="330"/>
      <c r="T830" s="330"/>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Methode_Keuze=""),"",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Methode_Keuze=""),"",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1"/>
      <c r="Z830" s="324"/>
      <c r="AA830" s="32" t="str" cm="1">
        <f t="array" ref="AA830">IFERROR(IF(INDEX(SubsidieTabel!$X$1:$AA$12,MATCH($F830,SubsidieTabel!$X$1:$X$12,0),IFERROR(MATCH(Methode_Keuze,SubsidieTabel!$X$1:$AA$1,0),2))&lt;&gt;1=TRUE,"ja",""),"")</f>
        <v/>
      </c>
    </row>
    <row r="831" spans="1:27" ht="14.5" x14ac:dyDescent="0.35">
      <c r="A831" s="325"/>
      <c r="B831" s="326" t="str">
        <f>IF(A831&lt;&gt;"",_xlfn.MAXIFS($B$1:B830,$A$1:A830,A831)+1,"")</f>
        <v/>
      </c>
      <c r="C831" s="304"/>
      <c r="D831" s="304"/>
      <c r="E831" s="304"/>
      <c r="F831" s="304"/>
      <c r="G831" s="335"/>
      <c r="H831" s="333"/>
      <c r="I831" s="334"/>
      <c r="J831" s="334"/>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8"/>
      <c r="R831" s="368"/>
      <c r="S831" s="330"/>
      <c r="T831" s="330"/>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Methode_Keuze=""),"",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Methode_Keuze=""),"",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1"/>
      <c r="Z831" s="324"/>
      <c r="AA831" s="32" t="str" cm="1">
        <f t="array" ref="AA831">IFERROR(IF(INDEX(SubsidieTabel!$X$1:$AA$12,MATCH($F831,SubsidieTabel!$X$1:$X$12,0),IFERROR(MATCH(Methode_Keuze,SubsidieTabel!$X$1:$AA$1,0),2))&lt;&gt;1=TRUE,"ja",""),"")</f>
        <v/>
      </c>
    </row>
    <row r="832" spans="1:27" ht="14.5" x14ac:dyDescent="0.35">
      <c r="A832" s="325"/>
      <c r="B832" s="326" t="str">
        <f>IF(A832&lt;&gt;"",_xlfn.MAXIFS($B$1:B831,$A$1:A831,A832)+1,"")</f>
        <v/>
      </c>
      <c r="C832" s="304"/>
      <c r="D832" s="304"/>
      <c r="E832" s="304"/>
      <c r="F832" s="304"/>
      <c r="G832" s="335"/>
      <c r="H832" s="333"/>
      <c r="I832" s="334"/>
      <c r="J832" s="334"/>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8"/>
      <c r="R832" s="368"/>
      <c r="S832" s="330"/>
      <c r="T832" s="330"/>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Methode_Keuze=""),"",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Methode_Keuze=""),"",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1"/>
      <c r="Z832" s="324"/>
      <c r="AA832" s="32" t="str" cm="1">
        <f t="array" ref="AA832">IFERROR(IF(INDEX(SubsidieTabel!$X$1:$AA$12,MATCH($F832,SubsidieTabel!$X$1:$X$12,0),IFERROR(MATCH(Methode_Keuze,SubsidieTabel!$X$1:$AA$1,0),2))&lt;&gt;1=TRUE,"ja",""),"")</f>
        <v/>
      </c>
    </row>
    <row r="833" spans="1:27" ht="14.5" x14ac:dyDescent="0.35">
      <c r="A833" s="325"/>
      <c r="B833" s="326" t="str">
        <f>IF(A833&lt;&gt;"",_xlfn.MAXIFS($B$1:B832,$A$1:A832,A833)+1,"")</f>
        <v/>
      </c>
      <c r="C833" s="304"/>
      <c r="D833" s="304"/>
      <c r="E833" s="304"/>
      <c r="F833" s="304"/>
      <c r="G833" s="335"/>
      <c r="H833" s="333"/>
      <c r="I833" s="334"/>
      <c r="J833" s="334"/>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8"/>
      <c r="R833" s="368"/>
      <c r="S833" s="330"/>
      <c r="T833" s="330"/>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Methode_Keuze=""),"",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Methode_Keuze=""),"",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1"/>
      <c r="Z833" s="324"/>
      <c r="AA833" s="32" t="str" cm="1">
        <f t="array" ref="AA833">IFERROR(IF(INDEX(SubsidieTabel!$X$1:$AA$12,MATCH($F833,SubsidieTabel!$X$1:$X$12,0),IFERROR(MATCH(Methode_Keuze,SubsidieTabel!$X$1:$AA$1,0),2))&lt;&gt;1=TRUE,"ja",""),"")</f>
        <v/>
      </c>
    </row>
    <row r="834" spans="1:27" ht="14.5" x14ac:dyDescent="0.35">
      <c r="A834" s="325"/>
      <c r="B834" s="326" t="str">
        <f>IF(A834&lt;&gt;"",_xlfn.MAXIFS($B$1:B833,$A$1:A833,A834)+1,"")</f>
        <v/>
      </c>
      <c r="C834" s="304"/>
      <c r="D834" s="304"/>
      <c r="E834" s="304"/>
      <c r="F834" s="304"/>
      <c r="G834" s="335"/>
      <c r="H834" s="333"/>
      <c r="I834" s="334"/>
      <c r="J834" s="334"/>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8"/>
      <c r="R834" s="368"/>
      <c r="S834" s="330"/>
      <c r="T834" s="330"/>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Methode_Keuze=""),"",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Methode_Keuze=""),"",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1"/>
      <c r="Z834" s="324"/>
      <c r="AA834" s="32" t="str" cm="1">
        <f t="array" ref="AA834">IFERROR(IF(INDEX(SubsidieTabel!$X$1:$AA$12,MATCH($F834,SubsidieTabel!$X$1:$X$12,0),IFERROR(MATCH(Methode_Keuze,SubsidieTabel!$X$1:$AA$1,0),2))&lt;&gt;1=TRUE,"ja",""),"")</f>
        <v/>
      </c>
    </row>
    <row r="835" spans="1:27" ht="14.5" x14ac:dyDescent="0.35">
      <c r="A835" s="325"/>
      <c r="B835" s="326" t="str">
        <f>IF(A835&lt;&gt;"",_xlfn.MAXIFS($B$1:B834,$A$1:A834,A835)+1,"")</f>
        <v/>
      </c>
      <c r="C835" s="304"/>
      <c r="D835" s="304"/>
      <c r="E835" s="304"/>
      <c r="F835" s="304"/>
      <c r="G835" s="335"/>
      <c r="H835" s="333"/>
      <c r="I835" s="334"/>
      <c r="J835" s="334"/>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8"/>
      <c r="R835" s="368"/>
      <c r="S835" s="330"/>
      <c r="T835" s="330"/>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Methode_Keuze=""),"",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Methode_Keuze=""),"",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1"/>
      <c r="Z835" s="324"/>
      <c r="AA835" s="32" t="str" cm="1">
        <f t="array" ref="AA835">IFERROR(IF(INDEX(SubsidieTabel!$X$1:$AA$12,MATCH($F835,SubsidieTabel!$X$1:$X$12,0),IFERROR(MATCH(Methode_Keuze,SubsidieTabel!$X$1:$AA$1,0),2))&lt;&gt;1=TRUE,"ja",""),"")</f>
        <v/>
      </c>
    </row>
    <row r="836" spans="1:27" ht="14.5" x14ac:dyDescent="0.35">
      <c r="A836" s="325"/>
      <c r="B836" s="326" t="str">
        <f>IF(A836&lt;&gt;"",_xlfn.MAXIFS($B$1:B835,$A$1:A835,A836)+1,"")</f>
        <v/>
      </c>
      <c r="C836" s="304"/>
      <c r="D836" s="304"/>
      <c r="E836" s="304"/>
      <c r="F836" s="304"/>
      <c r="G836" s="335"/>
      <c r="H836" s="333"/>
      <c r="I836" s="334"/>
      <c r="J836" s="334"/>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8"/>
      <c r="R836" s="368"/>
      <c r="S836" s="330"/>
      <c r="T836" s="330"/>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Methode_Keuze=""),"",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Methode_Keuze=""),"",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1"/>
      <c r="Z836" s="324"/>
      <c r="AA836" s="32" t="str" cm="1">
        <f t="array" ref="AA836">IFERROR(IF(INDEX(SubsidieTabel!$X$1:$AA$12,MATCH($F836,SubsidieTabel!$X$1:$X$12,0),IFERROR(MATCH(Methode_Keuze,SubsidieTabel!$X$1:$AA$1,0),2))&lt;&gt;1=TRUE,"ja",""),"")</f>
        <v/>
      </c>
    </row>
    <row r="837" spans="1:27" ht="14.5" x14ac:dyDescent="0.35">
      <c r="A837" s="325"/>
      <c r="B837" s="326" t="str">
        <f>IF(A837&lt;&gt;"",_xlfn.MAXIFS($B$1:B836,$A$1:A836,A837)+1,"")</f>
        <v/>
      </c>
      <c r="C837" s="304"/>
      <c r="D837" s="304"/>
      <c r="E837" s="304"/>
      <c r="F837" s="304"/>
      <c r="G837" s="335"/>
      <c r="H837" s="333"/>
      <c r="I837" s="334"/>
      <c r="J837" s="334"/>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8"/>
      <c r="R837" s="368"/>
      <c r="S837" s="330"/>
      <c r="T837" s="330"/>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Methode_Keuze=""),"",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Methode_Keuze=""),"",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1"/>
      <c r="Z837" s="324"/>
      <c r="AA837" s="32" t="str" cm="1">
        <f t="array" ref="AA837">IFERROR(IF(INDEX(SubsidieTabel!$X$1:$AA$12,MATCH($F837,SubsidieTabel!$X$1:$X$12,0),IFERROR(MATCH(Methode_Keuze,SubsidieTabel!$X$1:$AA$1,0),2))&lt;&gt;1=TRUE,"ja",""),"")</f>
        <v/>
      </c>
    </row>
    <row r="838" spans="1:27" ht="14.5" x14ac:dyDescent="0.35">
      <c r="A838" s="325"/>
      <c r="B838" s="326" t="str">
        <f>IF(A838&lt;&gt;"",_xlfn.MAXIFS($B$1:B837,$A$1:A837,A838)+1,"")</f>
        <v/>
      </c>
      <c r="C838" s="304"/>
      <c r="D838" s="304"/>
      <c r="E838" s="304"/>
      <c r="F838" s="304"/>
      <c r="G838" s="335"/>
      <c r="H838" s="333"/>
      <c r="I838" s="334"/>
      <c r="J838" s="334"/>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8"/>
      <c r="R838" s="368"/>
      <c r="S838" s="330"/>
      <c r="T838" s="330"/>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Methode_Keuze=""),"",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Methode_Keuze=""),"",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1"/>
      <c r="Z838" s="324"/>
      <c r="AA838" s="32" t="str" cm="1">
        <f t="array" ref="AA838">IFERROR(IF(INDEX(SubsidieTabel!$X$1:$AA$12,MATCH($F838,SubsidieTabel!$X$1:$X$12,0),IFERROR(MATCH(Methode_Keuze,SubsidieTabel!$X$1:$AA$1,0),2))&lt;&gt;1=TRUE,"ja",""),"")</f>
        <v/>
      </c>
    </row>
    <row r="839" spans="1:27" ht="14.5" x14ac:dyDescent="0.35">
      <c r="A839" s="325"/>
      <c r="B839" s="326" t="str">
        <f>IF(A839&lt;&gt;"",_xlfn.MAXIFS($B$1:B838,$A$1:A838,A839)+1,"")</f>
        <v/>
      </c>
      <c r="C839" s="304"/>
      <c r="D839" s="304"/>
      <c r="E839" s="304"/>
      <c r="F839" s="304"/>
      <c r="G839" s="335"/>
      <c r="H839" s="333"/>
      <c r="I839" s="334"/>
      <c r="J839" s="334"/>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8"/>
      <c r="R839" s="368"/>
      <c r="S839" s="330"/>
      <c r="T839" s="330"/>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Methode_Keuze=""),"",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Methode_Keuze=""),"",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1"/>
      <c r="Z839" s="324"/>
      <c r="AA839" s="32" t="str" cm="1">
        <f t="array" ref="AA839">IFERROR(IF(INDEX(SubsidieTabel!$X$1:$AA$12,MATCH($F839,SubsidieTabel!$X$1:$X$12,0),IFERROR(MATCH(Methode_Keuze,SubsidieTabel!$X$1:$AA$1,0),2))&lt;&gt;1=TRUE,"ja",""),"")</f>
        <v/>
      </c>
    </row>
    <row r="840" spans="1:27" ht="14.5" x14ac:dyDescent="0.35">
      <c r="A840" s="325"/>
      <c r="B840" s="326" t="str">
        <f>IF(A840&lt;&gt;"",_xlfn.MAXIFS($B$1:B839,$A$1:A839,A840)+1,"")</f>
        <v/>
      </c>
      <c r="C840" s="304"/>
      <c r="D840" s="304"/>
      <c r="E840" s="304"/>
      <c r="F840" s="304"/>
      <c r="G840" s="335"/>
      <c r="H840" s="333"/>
      <c r="I840" s="334"/>
      <c r="J840" s="334"/>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8"/>
      <c r="R840" s="368"/>
      <c r="S840" s="330"/>
      <c r="T840" s="330"/>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Methode_Keuze=""),"",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Methode_Keuze=""),"",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1"/>
      <c r="Z840" s="324"/>
      <c r="AA840" s="32" t="str" cm="1">
        <f t="array" ref="AA840">IFERROR(IF(INDEX(SubsidieTabel!$X$1:$AA$12,MATCH($F840,SubsidieTabel!$X$1:$X$12,0),IFERROR(MATCH(Methode_Keuze,SubsidieTabel!$X$1:$AA$1,0),2))&lt;&gt;1=TRUE,"ja",""),"")</f>
        <v/>
      </c>
    </row>
    <row r="841" spans="1:27" ht="14.5" x14ac:dyDescent="0.35">
      <c r="A841" s="325"/>
      <c r="B841" s="326" t="str">
        <f>IF(A841&lt;&gt;"",_xlfn.MAXIFS($B$1:B840,$A$1:A840,A841)+1,"")</f>
        <v/>
      </c>
      <c r="C841" s="304"/>
      <c r="D841" s="304"/>
      <c r="E841" s="304"/>
      <c r="F841" s="304"/>
      <c r="G841" s="335"/>
      <c r="H841" s="333"/>
      <c r="I841" s="334"/>
      <c r="J841" s="334"/>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8"/>
      <c r="R841" s="368"/>
      <c r="S841" s="330"/>
      <c r="T841" s="330"/>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Methode_Keuze=""),"",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Methode_Keuze=""),"",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1"/>
      <c r="Z841" s="324"/>
      <c r="AA841" s="32" t="str" cm="1">
        <f t="array" ref="AA841">IFERROR(IF(INDEX(SubsidieTabel!$X$1:$AA$12,MATCH($F841,SubsidieTabel!$X$1:$X$12,0),IFERROR(MATCH(Methode_Keuze,SubsidieTabel!$X$1:$AA$1,0),2))&lt;&gt;1=TRUE,"ja",""),"")</f>
        <v/>
      </c>
    </row>
    <row r="842" spans="1:27" ht="14.5" x14ac:dyDescent="0.35">
      <c r="A842" s="325"/>
      <c r="B842" s="326" t="str">
        <f>IF(A842&lt;&gt;"",_xlfn.MAXIFS($B$1:B841,$A$1:A841,A842)+1,"")</f>
        <v/>
      </c>
      <c r="C842" s="304"/>
      <c r="D842" s="304"/>
      <c r="E842" s="304"/>
      <c r="F842" s="304"/>
      <c r="G842" s="335"/>
      <c r="H842" s="333"/>
      <c r="I842" s="334"/>
      <c r="J842" s="334"/>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8"/>
      <c r="R842" s="368"/>
      <c r="S842" s="330"/>
      <c r="T842" s="330"/>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Methode_Keuze=""),"",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Methode_Keuze=""),"",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1"/>
      <c r="Z842" s="324"/>
      <c r="AA842" s="32" t="str" cm="1">
        <f t="array" ref="AA842">IFERROR(IF(INDEX(SubsidieTabel!$X$1:$AA$12,MATCH($F842,SubsidieTabel!$X$1:$X$12,0),IFERROR(MATCH(Methode_Keuze,SubsidieTabel!$X$1:$AA$1,0),2))&lt;&gt;1=TRUE,"ja",""),"")</f>
        <v/>
      </c>
    </row>
    <row r="843" spans="1:27" ht="14.5" x14ac:dyDescent="0.35">
      <c r="A843" s="325"/>
      <c r="B843" s="326" t="str">
        <f>IF(A843&lt;&gt;"",_xlfn.MAXIFS($B$1:B842,$A$1:A842,A843)+1,"")</f>
        <v/>
      </c>
      <c r="C843" s="304"/>
      <c r="D843" s="304"/>
      <c r="E843" s="304"/>
      <c r="F843" s="304"/>
      <c r="G843" s="335"/>
      <c r="H843" s="333"/>
      <c r="I843" s="334"/>
      <c r="J843" s="334"/>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8"/>
      <c r="R843" s="368"/>
      <c r="S843" s="330"/>
      <c r="T843" s="330"/>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Methode_Keuze=""),"",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Methode_Keuze=""),"",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1"/>
      <c r="Z843" s="324"/>
      <c r="AA843" s="32" t="str" cm="1">
        <f t="array" ref="AA843">IFERROR(IF(INDEX(SubsidieTabel!$X$1:$AA$12,MATCH($F843,SubsidieTabel!$X$1:$X$12,0),IFERROR(MATCH(Methode_Keuze,SubsidieTabel!$X$1:$AA$1,0),2))&lt;&gt;1=TRUE,"ja",""),"")</f>
        <v/>
      </c>
    </row>
    <row r="844" spans="1:27" ht="14.5" x14ac:dyDescent="0.35">
      <c r="A844" s="325"/>
      <c r="B844" s="326" t="str">
        <f>IF(A844&lt;&gt;"",_xlfn.MAXIFS($B$1:B843,$A$1:A843,A844)+1,"")</f>
        <v/>
      </c>
      <c r="C844" s="304"/>
      <c r="D844" s="304"/>
      <c r="E844" s="304"/>
      <c r="F844" s="304"/>
      <c r="G844" s="335"/>
      <c r="H844" s="333"/>
      <c r="I844" s="334"/>
      <c r="J844" s="334"/>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8"/>
      <c r="R844" s="368"/>
      <c r="S844" s="330"/>
      <c r="T844" s="330"/>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Methode_Keuze=""),"",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Methode_Keuze=""),"",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1"/>
      <c r="Z844" s="324"/>
      <c r="AA844" s="32" t="str" cm="1">
        <f t="array" ref="AA844">IFERROR(IF(INDEX(SubsidieTabel!$X$1:$AA$12,MATCH($F844,SubsidieTabel!$X$1:$X$12,0),IFERROR(MATCH(Methode_Keuze,SubsidieTabel!$X$1:$AA$1,0),2))&lt;&gt;1=TRUE,"ja",""),"")</f>
        <v/>
      </c>
    </row>
    <row r="845" spans="1:27" ht="14.5" x14ac:dyDescent="0.35">
      <c r="A845" s="325"/>
      <c r="B845" s="326" t="str">
        <f>IF(A845&lt;&gt;"",_xlfn.MAXIFS($B$1:B844,$A$1:A844,A845)+1,"")</f>
        <v/>
      </c>
      <c r="C845" s="304"/>
      <c r="D845" s="304"/>
      <c r="E845" s="304"/>
      <c r="F845" s="304"/>
      <c r="G845" s="335"/>
      <c r="H845" s="333"/>
      <c r="I845" s="334"/>
      <c r="J845" s="334"/>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8"/>
      <c r="R845" s="368"/>
      <c r="S845" s="330"/>
      <c r="T845" s="330"/>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Methode_Keuze=""),"",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Methode_Keuze=""),"",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1"/>
      <c r="Z845" s="324"/>
      <c r="AA845" s="32" t="str" cm="1">
        <f t="array" ref="AA845">IFERROR(IF(INDEX(SubsidieTabel!$X$1:$AA$12,MATCH($F845,SubsidieTabel!$X$1:$X$12,0),IFERROR(MATCH(Methode_Keuze,SubsidieTabel!$X$1:$AA$1,0),2))&lt;&gt;1=TRUE,"ja",""),"")</f>
        <v/>
      </c>
    </row>
    <row r="846" spans="1:27" ht="14.5" x14ac:dyDescent="0.35">
      <c r="A846" s="325"/>
      <c r="B846" s="326" t="str">
        <f>IF(A846&lt;&gt;"",_xlfn.MAXIFS($B$1:B845,$A$1:A845,A846)+1,"")</f>
        <v/>
      </c>
      <c r="C846" s="304"/>
      <c r="D846" s="304"/>
      <c r="E846" s="304"/>
      <c r="F846" s="304"/>
      <c r="G846" s="335"/>
      <c r="H846" s="333"/>
      <c r="I846" s="334"/>
      <c r="J846" s="334"/>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8"/>
      <c r="R846" s="368"/>
      <c r="S846" s="330"/>
      <c r="T846" s="330"/>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Methode_Keuze=""),"",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Methode_Keuze=""),"",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1"/>
      <c r="Z846" s="324"/>
      <c r="AA846" s="32" t="str" cm="1">
        <f t="array" ref="AA846">IFERROR(IF(INDEX(SubsidieTabel!$X$1:$AA$12,MATCH($F846,SubsidieTabel!$X$1:$X$12,0),IFERROR(MATCH(Methode_Keuze,SubsidieTabel!$X$1:$AA$1,0),2))&lt;&gt;1=TRUE,"ja",""),"")</f>
        <v/>
      </c>
    </row>
    <row r="847" spans="1:27" ht="14.5" x14ac:dyDescent="0.35">
      <c r="A847" s="325"/>
      <c r="B847" s="326" t="str">
        <f>IF(A847&lt;&gt;"",_xlfn.MAXIFS($B$1:B846,$A$1:A846,A847)+1,"")</f>
        <v/>
      </c>
      <c r="C847" s="304"/>
      <c r="D847" s="304"/>
      <c r="E847" s="304"/>
      <c r="F847" s="304"/>
      <c r="G847" s="335"/>
      <c r="H847" s="333"/>
      <c r="I847" s="334"/>
      <c r="J847" s="334"/>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8"/>
      <c r="R847" s="368"/>
      <c r="S847" s="330"/>
      <c r="T847" s="330"/>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Methode_Keuze=""),"",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Methode_Keuze=""),"",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1"/>
      <c r="Z847" s="324"/>
      <c r="AA847" s="32" t="str" cm="1">
        <f t="array" ref="AA847">IFERROR(IF(INDEX(SubsidieTabel!$X$1:$AA$12,MATCH($F847,SubsidieTabel!$X$1:$X$12,0),IFERROR(MATCH(Methode_Keuze,SubsidieTabel!$X$1:$AA$1,0),2))&lt;&gt;1=TRUE,"ja",""),"")</f>
        <v/>
      </c>
    </row>
    <row r="848" spans="1:27" ht="14.5" x14ac:dyDescent="0.35">
      <c r="A848" s="325"/>
      <c r="B848" s="326" t="str">
        <f>IF(A848&lt;&gt;"",_xlfn.MAXIFS($B$1:B847,$A$1:A847,A848)+1,"")</f>
        <v/>
      </c>
      <c r="C848" s="304"/>
      <c r="D848" s="304"/>
      <c r="E848" s="304"/>
      <c r="F848" s="304"/>
      <c r="G848" s="335"/>
      <c r="H848" s="333"/>
      <c r="I848" s="334"/>
      <c r="J848" s="334"/>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8"/>
      <c r="R848" s="368"/>
      <c r="S848" s="330"/>
      <c r="T848" s="330"/>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Methode_Keuze=""),"",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Methode_Keuze=""),"",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1"/>
      <c r="Z848" s="324"/>
      <c r="AA848" s="32" t="str" cm="1">
        <f t="array" ref="AA848">IFERROR(IF(INDEX(SubsidieTabel!$X$1:$AA$12,MATCH($F848,SubsidieTabel!$X$1:$X$12,0),IFERROR(MATCH(Methode_Keuze,SubsidieTabel!$X$1:$AA$1,0),2))&lt;&gt;1=TRUE,"ja",""),"")</f>
        <v/>
      </c>
    </row>
    <row r="849" spans="1:27" ht="14.5" x14ac:dyDescent="0.35">
      <c r="A849" s="325"/>
      <c r="B849" s="326" t="str">
        <f>IF(A849&lt;&gt;"",_xlfn.MAXIFS($B$1:B848,$A$1:A848,A849)+1,"")</f>
        <v/>
      </c>
      <c r="C849" s="304"/>
      <c r="D849" s="304"/>
      <c r="E849" s="304"/>
      <c r="F849" s="304"/>
      <c r="G849" s="335"/>
      <c r="H849" s="333"/>
      <c r="I849" s="334"/>
      <c r="J849" s="334"/>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8"/>
      <c r="R849" s="368"/>
      <c r="S849" s="330"/>
      <c r="T849" s="330"/>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Methode_Keuze=""),"",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Methode_Keuze=""),"",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1"/>
      <c r="Z849" s="324"/>
      <c r="AA849" s="32" t="str" cm="1">
        <f t="array" ref="AA849">IFERROR(IF(INDEX(SubsidieTabel!$X$1:$AA$12,MATCH($F849,SubsidieTabel!$X$1:$X$12,0),IFERROR(MATCH(Methode_Keuze,SubsidieTabel!$X$1:$AA$1,0),2))&lt;&gt;1=TRUE,"ja",""),"")</f>
        <v/>
      </c>
    </row>
    <row r="850" spans="1:27" ht="14.5" x14ac:dyDescent="0.35">
      <c r="A850" s="325"/>
      <c r="B850" s="326" t="str">
        <f>IF(A850&lt;&gt;"",_xlfn.MAXIFS($B$1:B849,$A$1:A849,A850)+1,"")</f>
        <v/>
      </c>
      <c r="C850" s="304"/>
      <c r="D850" s="304"/>
      <c r="E850" s="304"/>
      <c r="F850" s="304"/>
      <c r="G850" s="335"/>
      <c r="H850" s="333"/>
      <c r="I850" s="334"/>
      <c r="J850" s="334"/>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8"/>
      <c r="R850" s="368"/>
      <c r="S850" s="330"/>
      <c r="T850" s="330"/>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Methode_Keuze=""),"",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Methode_Keuze=""),"",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1"/>
      <c r="Z850" s="324"/>
      <c r="AA850" s="32" t="str" cm="1">
        <f t="array" ref="AA850">IFERROR(IF(INDEX(SubsidieTabel!$X$1:$AA$12,MATCH($F850,SubsidieTabel!$X$1:$X$12,0),IFERROR(MATCH(Methode_Keuze,SubsidieTabel!$X$1:$AA$1,0),2))&lt;&gt;1=TRUE,"ja",""),"")</f>
        <v/>
      </c>
    </row>
    <row r="851" spans="1:27" ht="14.5" x14ac:dyDescent="0.35">
      <c r="A851" s="325"/>
      <c r="B851" s="326" t="str">
        <f>IF(A851&lt;&gt;"",_xlfn.MAXIFS($B$1:B850,$A$1:A850,A851)+1,"")</f>
        <v/>
      </c>
      <c r="C851" s="304"/>
      <c r="D851" s="304"/>
      <c r="E851" s="304"/>
      <c r="F851" s="304"/>
      <c r="G851" s="335"/>
      <c r="H851" s="333"/>
      <c r="I851" s="334"/>
      <c r="J851" s="334"/>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8"/>
      <c r="R851" s="368"/>
      <c r="S851" s="330"/>
      <c r="T851" s="330"/>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Methode_Keuze=""),"",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Methode_Keuze=""),"",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1"/>
      <c r="Z851" s="324"/>
      <c r="AA851" s="32" t="str" cm="1">
        <f t="array" ref="AA851">IFERROR(IF(INDEX(SubsidieTabel!$X$1:$AA$12,MATCH($F851,SubsidieTabel!$X$1:$X$12,0),IFERROR(MATCH(Methode_Keuze,SubsidieTabel!$X$1:$AA$1,0),2))&lt;&gt;1=TRUE,"ja",""),"")</f>
        <v/>
      </c>
    </row>
    <row r="852" spans="1:27" ht="14.5" x14ac:dyDescent="0.35">
      <c r="A852" s="325"/>
      <c r="B852" s="326" t="str">
        <f>IF(A852&lt;&gt;"",_xlfn.MAXIFS($B$1:B851,$A$1:A851,A852)+1,"")</f>
        <v/>
      </c>
      <c r="C852" s="304"/>
      <c r="D852" s="304"/>
      <c r="E852" s="304"/>
      <c r="F852" s="304"/>
      <c r="G852" s="335"/>
      <c r="H852" s="333"/>
      <c r="I852" s="334"/>
      <c r="J852" s="334"/>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8"/>
      <c r="R852" s="368"/>
      <c r="S852" s="330"/>
      <c r="T852" s="330"/>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Methode_Keuze=""),"",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Methode_Keuze=""),"",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1"/>
      <c r="Z852" s="324"/>
      <c r="AA852" s="32" t="str" cm="1">
        <f t="array" ref="AA852">IFERROR(IF(INDEX(SubsidieTabel!$X$1:$AA$12,MATCH($F852,SubsidieTabel!$X$1:$X$12,0),IFERROR(MATCH(Methode_Keuze,SubsidieTabel!$X$1:$AA$1,0),2))&lt;&gt;1=TRUE,"ja",""),"")</f>
        <v/>
      </c>
    </row>
    <row r="853" spans="1:27" ht="14.5" x14ac:dyDescent="0.35">
      <c r="A853" s="325"/>
      <c r="B853" s="326" t="str">
        <f>IF(A853&lt;&gt;"",_xlfn.MAXIFS($B$1:B852,$A$1:A852,A853)+1,"")</f>
        <v/>
      </c>
      <c r="C853" s="304"/>
      <c r="D853" s="304"/>
      <c r="E853" s="304"/>
      <c r="F853" s="304"/>
      <c r="G853" s="335"/>
      <c r="H853" s="333"/>
      <c r="I853" s="334"/>
      <c r="J853" s="334"/>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8"/>
      <c r="R853" s="368"/>
      <c r="S853" s="330"/>
      <c r="T853" s="330"/>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Methode_Keuze=""),"",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Methode_Keuze=""),"",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1"/>
      <c r="Z853" s="324"/>
      <c r="AA853" s="32" t="str" cm="1">
        <f t="array" ref="AA853">IFERROR(IF(INDEX(SubsidieTabel!$X$1:$AA$12,MATCH($F853,SubsidieTabel!$X$1:$X$12,0),IFERROR(MATCH(Methode_Keuze,SubsidieTabel!$X$1:$AA$1,0),2))&lt;&gt;1=TRUE,"ja",""),"")</f>
        <v/>
      </c>
    </row>
    <row r="854" spans="1:27" ht="14.5" x14ac:dyDescent="0.35">
      <c r="A854" s="325"/>
      <c r="B854" s="326" t="str">
        <f>IF(A854&lt;&gt;"",_xlfn.MAXIFS($B$1:B853,$A$1:A853,A854)+1,"")</f>
        <v/>
      </c>
      <c r="C854" s="304"/>
      <c r="D854" s="304"/>
      <c r="E854" s="304"/>
      <c r="F854" s="304"/>
      <c r="G854" s="335"/>
      <c r="H854" s="333"/>
      <c r="I854" s="334"/>
      <c r="J854" s="334"/>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8"/>
      <c r="R854" s="368"/>
      <c r="S854" s="330"/>
      <c r="T854" s="330"/>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Methode_Keuze=""),"",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Methode_Keuze=""),"",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1"/>
      <c r="Z854" s="324"/>
      <c r="AA854" s="32" t="str" cm="1">
        <f t="array" ref="AA854">IFERROR(IF(INDEX(SubsidieTabel!$X$1:$AA$12,MATCH($F854,SubsidieTabel!$X$1:$X$12,0),IFERROR(MATCH(Methode_Keuze,SubsidieTabel!$X$1:$AA$1,0),2))&lt;&gt;1=TRUE,"ja",""),"")</f>
        <v/>
      </c>
    </row>
    <row r="855" spans="1:27" ht="14.5" x14ac:dyDescent="0.35">
      <c r="A855" s="325"/>
      <c r="B855" s="326" t="str">
        <f>IF(A855&lt;&gt;"",_xlfn.MAXIFS($B$1:B854,$A$1:A854,A855)+1,"")</f>
        <v/>
      </c>
      <c r="C855" s="304"/>
      <c r="D855" s="304"/>
      <c r="E855" s="304"/>
      <c r="F855" s="304"/>
      <c r="G855" s="335"/>
      <c r="H855" s="333"/>
      <c r="I855" s="334"/>
      <c r="J855" s="334"/>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8"/>
      <c r="R855" s="368"/>
      <c r="S855" s="330"/>
      <c r="T855" s="330"/>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Methode_Keuze=""),"",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Methode_Keuze=""),"",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1"/>
      <c r="Z855" s="324"/>
      <c r="AA855" s="32" t="str" cm="1">
        <f t="array" ref="AA855">IFERROR(IF(INDEX(SubsidieTabel!$X$1:$AA$12,MATCH($F855,SubsidieTabel!$X$1:$X$12,0),IFERROR(MATCH(Methode_Keuze,SubsidieTabel!$X$1:$AA$1,0),2))&lt;&gt;1=TRUE,"ja",""),"")</f>
        <v/>
      </c>
    </row>
    <row r="856" spans="1:27" ht="14.5" x14ac:dyDescent="0.35">
      <c r="A856" s="325"/>
      <c r="B856" s="326" t="str">
        <f>IF(A856&lt;&gt;"",_xlfn.MAXIFS($B$1:B855,$A$1:A855,A856)+1,"")</f>
        <v/>
      </c>
      <c r="C856" s="304"/>
      <c r="D856" s="304"/>
      <c r="E856" s="304"/>
      <c r="F856" s="304"/>
      <c r="G856" s="335"/>
      <c r="H856" s="333"/>
      <c r="I856" s="334"/>
      <c r="J856" s="334"/>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8"/>
      <c r="R856" s="368"/>
      <c r="S856" s="330"/>
      <c r="T856" s="330"/>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Methode_Keuze=""),"",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Methode_Keuze=""),"",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1"/>
      <c r="Z856" s="324"/>
      <c r="AA856" s="32" t="str" cm="1">
        <f t="array" ref="AA856">IFERROR(IF(INDEX(SubsidieTabel!$X$1:$AA$12,MATCH($F856,SubsidieTabel!$X$1:$X$12,0),IFERROR(MATCH(Methode_Keuze,SubsidieTabel!$X$1:$AA$1,0),2))&lt;&gt;1=TRUE,"ja",""),"")</f>
        <v/>
      </c>
    </row>
    <row r="857" spans="1:27" ht="14.5" x14ac:dyDescent="0.35">
      <c r="A857" s="325"/>
      <c r="B857" s="326" t="str">
        <f>IF(A857&lt;&gt;"",_xlfn.MAXIFS($B$1:B856,$A$1:A856,A857)+1,"")</f>
        <v/>
      </c>
      <c r="C857" s="304"/>
      <c r="D857" s="304"/>
      <c r="E857" s="304"/>
      <c r="F857" s="304"/>
      <c r="G857" s="335"/>
      <c r="H857" s="333"/>
      <c r="I857" s="334"/>
      <c r="J857" s="334"/>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8"/>
      <c r="R857" s="368"/>
      <c r="S857" s="330"/>
      <c r="T857" s="330"/>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Methode_Keuze=""),"",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Methode_Keuze=""),"",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1"/>
      <c r="Z857" s="324"/>
      <c r="AA857" s="32" t="str" cm="1">
        <f t="array" ref="AA857">IFERROR(IF(INDEX(SubsidieTabel!$X$1:$AA$12,MATCH($F857,SubsidieTabel!$X$1:$X$12,0),IFERROR(MATCH(Methode_Keuze,SubsidieTabel!$X$1:$AA$1,0),2))&lt;&gt;1=TRUE,"ja",""),"")</f>
        <v/>
      </c>
    </row>
    <row r="858" spans="1:27" ht="14.5" x14ac:dyDescent="0.35">
      <c r="A858" s="325"/>
      <c r="B858" s="326" t="str">
        <f>IF(A858&lt;&gt;"",_xlfn.MAXIFS($B$1:B857,$A$1:A857,A858)+1,"")</f>
        <v/>
      </c>
      <c r="C858" s="304"/>
      <c r="D858" s="304"/>
      <c r="E858" s="304"/>
      <c r="F858" s="304"/>
      <c r="G858" s="335"/>
      <c r="H858" s="333"/>
      <c r="I858" s="334"/>
      <c r="J858" s="334"/>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8"/>
      <c r="R858" s="368"/>
      <c r="S858" s="330"/>
      <c r="T858" s="330"/>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Methode_Keuze=""),"",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Methode_Keuze=""),"",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1"/>
      <c r="Z858" s="324"/>
      <c r="AA858" s="32" t="str" cm="1">
        <f t="array" ref="AA858">IFERROR(IF(INDEX(SubsidieTabel!$X$1:$AA$12,MATCH($F858,SubsidieTabel!$X$1:$X$12,0),IFERROR(MATCH(Methode_Keuze,SubsidieTabel!$X$1:$AA$1,0),2))&lt;&gt;1=TRUE,"ja",""),"")</f>
        <v/>
      </c>
    </row>
    <row r="859" spans="1:27" ht="14.5" x14ac:dyDescent="0.35">
      <c r="A859" s="325"/>
      <c r="B859" s="326" t="str">
        <f>IF(A859&lt;&gt;"",_xlfn.MAXIFS($B$1:B858,$A$1:A858,A859)+1,"")</f>
        <v/>
      </c>
      <c r="C859" s="304"/>
      <c r="D859" s="304"/>
      <c r="E859" s="304"/>
      <c r="F859" s="304"/>
      <c r="G859" s="335"/>
      <c r="H859" s="333"/>
      <c r="I859" s="334"/>
      <c r="J859" s="334"/>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8"/>
      <c r="R859" s="368"/>
      <c r="S859" s="330"/>
      <c r="T859" s="330"/>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Methode_Keuze=""),"",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Methode_Keuze=""),"",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1"/>
      <c r="Z859" s="324"/>
      <c r="AA859" s="32" t="str" cm="1">
        <f t="array" ref="AA859">IFERROR(IF(INDEX(SubsidieTabel!$X$1:$AA$12,MATCH($F859,SubsidieTabel!$X$1:$X$12,0),IFERROR(MATCH(Methode_Keuze,SubsidieTabel!$X$1:$AA$1,0),2))&lt;&gt;1=TRUE,"ja",""),"")</f>
        <v/>
      </c>
    </row>
    <row r="860" spans="1:27" ht="14.5" x14ac:dyDescent="0.35">
      <c r="A860" s="325"/>
      <c r="B860" s="326" t="str">
        <f>IF(A860&lt;&gt;"",_xlfn.MAXIFS($B$1:B859,$A$1:A859,A860)+1,"")</f>
        <v/>
      </c>
      <c r="C860" s="304"/>
      <c r="D860" s="304"/>
      <c r="E860" s="304"/>
      <c r="F860" s="304"/>
      <c r="G860" s="335"/>
      <c r="H860" s="333"/>
      <c r="I860" s="334"/>
      <c r="J860" s="334"/>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8"/>
      <c r="R860" s="368"/>
      <c r="S860" s="330"/>
      <c r="T860" s="330"/>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Methode_Keuze=""),"",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Methode_Keuze=""),"",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1"/>
      <c r="Z860" s="324"/>
      <c r="AA860" s="32" t="str" cm="1">
        <f t="array" ref="AA860">IFERROR(IF(INDEX(SubsidieTabel!$X$1:$AA$12,MATCH($F860,SubsidieTabel!$X$1:$X$12,0),IFERROR(MATCH(Methode_Keuze,SubsidieTabel!$X$1:$AA$1,0),2))&lt;&gt;1=TRUE,"ja",""),"")</f>
        <v/>
      </c>
    </row>
    <row r="861" spans="1:27" ht="14.5" x14ac:dyDescent="0.35">
      <c r="A861" s="325"/>
      <c r="B861" s="326" t="str">
        <f>IF(A861&lt;&gt;"",_xlfn.MAXIFS($B$1:B860,$A$1:A860,A861)+1,"")</f>
        <v/>
      </c>
      <c r="C861" s="304"/>
      <c r="D861" s="304"/>
      <c r="E861" s="304"/>
      <c r="F861" s="304"/>
      <c r="G861" s="335"/>
      <c r="H861" s="333"/>
      <c r="I861" s="334"/>
      <c r="J861" s="334"/>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8"/>
      <c r="R861" s="368"/>
      <c r="S861" s="330"/>
      <c r="T861" s="330"/>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Methode_Keuze=""),"",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Methode_Keuze=""),"",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1"/>
      <c r="Z861" s="324"/>
      <c r="AA861" s="32" t="str" cm="1">
        <f t="array" ref="AA861">IFERROR(IF(INDEX(SubsidieTabel!$X$1:$AA$12,MATCH($F861,SubsidieTabel!$X$1:$X$12,0),IFERROR(MATCH(Methode_Keuze,SubsidieTabel!$X$1:$AA$1,0),2))&lt;&gt;1=TRUE,"ja",""),"")</f>
        <v/>
      </c>
    </row>
    <row r="862" spans="1:27" ht="14.5" x14ac:dyDescent="0.35">
      <c r="A862" s="325"/>
      <c r="B862" s="326" t="str">
        <f>IF(A862&lt;&gt;"",_xlfn.MAXIFS($B$1:B861,$A$1:A861,A862)+1,"")</f>
        <v/>
      </c>
      <c r="C862" s="304"/>
      <c r="D862" s="304"/>
      <c r="E862" s="304"/>
      <c r="F862" s="304"/>
      <c r="G862" s="335"/>
      <c r="H862" s="333"/>
      <c r="I862" s="334"/>
      <c r="J862" s="334"/>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8"/>
      <c r="R862" s="368"/>
      <c r="S862" s="330"/>
      <c r="T862" s="330"/>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Methode_Keuze=""),"",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Methode_Keuze=""),"",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1"/>
      <c r="Z862" s="324"/>
      <c r="AA862" s="32" t="str" cm="1">
        <f t="array" ref="AA862">IFERROR(IF(INDEX(SubsidieTabel!$X$1:$AA$12,MATCH($F862,SubsidieTabel!$X$1:$X$12,0),IFERROR(MATCH(Methode_Keuze,SubsidieTabel!$X$1:$AA$1,0),2))&lt;&gt;1=TRUE,"ja",""),"")</f>
        <v/>
      </c>
    </row>
    <row r="863" spans="1:27" ht="14.5" x14ac:dyDescent="0.35">
      <c r="A863" s="325"/>
      <c r="B863" s="326" t="str">
        <f>IF(A863&lt;&gt;"",_xlfn.MAXIFS($B$1:B862,$A$1:A862,A863)+1,"")</f>
        <v/>
      </c>
      <c r="C863" s="304"/>
      <c r="D863" s="304"/>
      <c r="E863" s="304"/>
      <c r="F863" s="304"/>
      <c r="G863" s="335"/>
      <c r="H863" s="333"/>
      <c r="I863" s="334"/>
      <c r="J863" s="334"/>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8"/>
      <c r="R863" s="368"/>
      <c r="S863" s="330"/>
      <c r="T863" s="330"/>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Methode_Keuze=""),"",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Methode_Keuze=""),"",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1"/>
      <c r="Z863" s="324"/>
      <c r="AA863" s="32" t="str" cm="1">
        <f t="array" ref="AA863">IFERROR(IF(INDEX(SubsidieTabel!$X$1:$AA$12,MATCH($F863,SubsidieTabel!$X$1:$X$12,0),IFERROR(MATCH(Methode_Keuze,SubsidieTabel!$X$1:$AA$1,0),2))&lt;&gt;1=TRUE,"ja",""),"")</f>
        <v/>
      </c>
    </row>
    <row r="864" spans="1:27" ht="14.5" x14ac:dyDescent="0.35">
      <c r="A864" s="325"/>
      <c r="B864" s="326" t="str">
        <f>IF(A864&lt;&gt;"",_xlfn.MAXIFS($B$1:B863,$A$1:A863,A864)+1,"")</f>
        <v/>
      </c>
      <c r="C864" s="304"/>
      <c r="D864" s="304"/>
      <c r="E864" s="304"/>
      <c r="F864" s="304"/>
      <c r="G864" s="335"/>
      <c r="H864" s="333"/>
      <c r="I864" s="334"/>
      <c r="J864" s="334"/>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8"/>
      <c r="R864" s="368"/>
      <c r="S864" s="330"/>
      <c r="T864" s="330"/>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Methode_Keuze=""),"",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Methode_Keuze=""),"",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1"/>
      <c r="Z864" s="324"/>
      <c r="AA864" s="32" t="str" cm="1">
        <f t="array" ref="AA864">IFERROR(IF(INDEX(SubsidieTabel!$X$1:$AA$12,MATCH($F864,SubsidieTabel!$X$1:$X$12,0),IFERROR(MATCH(Methode_Keuze,SubsidieTabel!$X$1:$AA$1,0),2))&lt;&gt;1=TRUE,"ja",""),"")</f>
        <v/>
      </c>
    </row>
    <row r="865" spans="1:27" ht="14.5" x14ac:dyDescent="0.35">
      <c r="A865" s="325"/>
      <c r="B865" s="326" t="str">
        <f>IF(A865&lt;&gt;"",_xlfn.MAXIFS($B$1:B864,$A$1:A864,A865)+1,"")</f>
        <v/>
      </c>
      <c r="C865" s="304"/>
      <c r="D865" s="304"/>
      <c r="E865" s="304"/>
      <c r="F865" s="304"/>
      <c r="G865" s="335"/>
      <c r="H865" s="333"/>
      <c r="I865" s="334"/>
      <c r="J865" s="334"/>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8"/>
      <c r="R865" s="368"/>
      <c r="S865" s="330"/>
      <c r="T865" s="330"/>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Methode_Keuze=""),"",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Methode_Keuze=""),"",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1"/>
      <c r="Z865" s="324"/>
      <c r="AA865" s="32" t="str" cm="1">
        <f t="array" ref="AA865">IFERROR(IF(INDEX(SubsidieTabel!$X$1:$AA$12,MATCH($F865,SubsidieTabel!$X$1:$X$12,0),IFERROR(MATCH(Methode_Keuze,SubsidieTabel!$X$1:$AA$1,0),2))&lt;&gt;1=TRUE,"ja",""),"")</f>
        <v/>
      </c>
    </row>
    <row r="866" spans="1:27" ht="14.5" x14ac:dyDescent="0.35">
      <c r="A866" s="325"/>
      <c r="B866" s="326" t="str">
        <f>IF(A866&lt;&gt;"",_xlfn.MAXIFS($B$1:B865,$A$1:A865,A866)+1,"")</f>
        <v/>
      </c>
      <c r="C866" s="304"/>
      <c r="D866" s="304"/>
      <c r="E866" s="304"/>
      <c r="F866" s="304"/>
      <c r="G866" s="335"/>
      <c r="H866" s="333"/>
      <c r="I866" s="334"/>
      <c r="J866" s="334"/>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8"/>
      <c r="R866" s="368"/>
      <c r="S866" s="330"/>
      <c r="T866" s="330"/>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Methode_Keuze=""),"",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Methode_Keuze=""),"",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1"/>
      <c r="Z866" s="324"/>
      <c r="AA866" s="32" t="str" cm="1">
        <f t="array" ref="AA866">IFERROR(IF(INDEX(SubsidieTabel!$X$1:$AA$12,MATCH($F866,SubsidieTabel!$X$1:$X$12,0),IFERROR(MATCH(Methode_Keuze,SubsidieTabel!$X$1:$AA$1,0),2))&lt;&gt;1=TRUE,"ja",""),"")</f>
        <v/>
      </c>
    </row>
    <row r="867" spans="1:27" ht="14.5" x14ac:dyDescent="0.35">
      <c r="A867" s="325"/>
      <c r="B867" s="326" t="str">
        <f>IF(A867&lt;&gt;"",_xlfn.MAXIFS($B$1:B866,$A$1:A866,A867)+1,"")</f>
        <v/>
      </c>
      <c r="C867" s="304"/>
      <c r="D867" s="304"/>
      <c r="E867" s="304"/>
      <c r="F867" s="304"/>
      <c r="G867" s="335"/>
      <c r="H867" s="333"/>
      <c r="I867" s="334"/>
      <c r="J867" s="334"/>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8"/>
      <c r="R867" s="368"/>
      <c r="S867" s="330"/>
      <c r="T867" s="330"/>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Methode_Keuze=""),"",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Methode_Keuze=""),"",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1"/>
      <c r="Z867" s="324"/>
      <c r="AA867" s="32" t="str" cm="1">
        <f t="array" ref="AA867">IFERROR(IF(INDEX(SubsidieTabel!$X$1:$AA$12,MATCH($F867,SubsidieTabel!$X$1:$X$12,0),IFERROR(MATCH(Methode_Keuze,SubsidieTabel!$X$1:$AA$1,0),2))&lt;&gt;1=TRUE,"ja",""),"")</f>
        <v/>
      </c>
    </row>
    <row r="868" spans="1:27" ht="14.5" x14ac:dyDescent="0.35">
      <c r="A868" s="325"/>
      <c r="B868" s="326" t="str">
        <f>IF(A868&lt;&gt;"",_xlfn.MAXIFS($B$1:B867,$A$1:A867,A868)+1,"")</f>
        <v/>
      </c>
      <c r="C868" s="304"/>
      <c r="D868" s="304"/>
      <c r="E868" s="304"/>
      <c r="F868" s="304"/>
      <c r="G868" s="335"/>
      <c r="H868" s="333"/>
      <c r="I868" s="334"/>
      <c r="J868" s="334"/>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8"/>
      <c r="R868" s="368"/>
      <c r="S868" s="330"/>
      <c r="T868" s="330"/>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Methode_Keuze=""),"",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Methode_Keuze=""),"",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1"/>
      <c r="Z868" s="324"/>
      <c r="AA868" s="32" t="str" cm="1">
        <f t="array" ref="AA868">IFERROR(IF(INDEX(SubsidieTabel!$X$1:$AA$12,MATCH($F868,SubsidieTabel!$X$1:$X$12,0),IFERROR(MATCH(Methode_Keuze,SubsidieTabel!$X$1:$AA$1,0),2))&lt;&gt;1=TRUE,"ja",""),"")</f>
        <v/>
      </c>
    </row>
    <row r="869" spans="1:27" ht="14.5" x14ac:dyDescent="0.35">
      <c r="A869" s="325"/>
      <c r="B869" s="326" t="str">
        <f>IF(A869&lt;&gt;"",_xlfn.MAXIFS($B$1:B868,$A$1:A868,A869)+1,"")</f>
        <v/>
      </c>
      <c r="C869" s="304"/>
      <c r="D869" s="304"/>
      <c r="E869" s="304"/>
      <c r="F869" s="304"/>
      <c r="G869" s="335"/>
      <c r="H869" s="333"/>
      <c r="I869" s="334"/>
      <c r="J869" s="334"/>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8"/>
      <c r="R869" s="368"/>
      <c r="S869" s="330"/>
      <c r="T869" s="330"/>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Methode_Keuze=""),"",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Methode_Keuze=""),"",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1"/>
      <c r="Z869" s="324"/>
      <c r="AA869" s="32" t="str" cm="1">
        <f t="array" ref="AA869">IFERROR(IF(INDEX(SubsidieTabel!$X$1:$AA$12,MATCH($F869,SubsidieTabel!$X$1:$X$12,0),IFERROR(MATCH(Methode_Keuze,SubsidieTabel!$X$1:$AA$1,0),2))&lt;&gt;1=TRUE,"ja",""),"")</f>
        <v/>
      </c>
    </row>
    <row r="870" spans="1:27" ht="14.5" x14ac:dyDescent="0.35">
      <c r="A870" s="325"/>
      <c r="B870" s="326" t="str">
        <f>IF(A870&lt;&gt;"",_xlfn.MAXIFS($B$1:B869,$A$1:A869,A870)+1,"")</f>
        <v/>
      </c>
      <c r="C870" s="304"/>
      <c r="D870" s="304"/>
      <c r="E870" s="304"/>
      <c r="F870" s="304"/>
      <c r="G870" s="335"/>
      <c r="H870" s="333"/>
      <c r="I870" s="334"/>
      <c r="J870" s="334"/>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8"/>
      <c r="R870" s="368"/>
      <c r="S870" s="330"/>
      <c r="T870" s="330"/>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Methode_Keuze=""),"",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Methode_Keuze=""),"",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1"/>
      <c r="Z870" s="324"/>
      <c r="AA870" s="32" t="str" cm="1">
        <f t="array" ref="AA870">IFERROR(IF(INDEX(SubsidieTabel!$X$1:$AA$12,MATCH($F870,SubsidieTabel!$X$1:$X$12,0),IFERROR(MATCH(Methode_Keuze,SubsidieTabel!$X$1:$AA$1,0),2))&lt;&gt;1=TRUE,"ja",""),"")</f>
        <v/>
      </c>
    </row>
    <row r="871" spans="1:27" ht="14.5" x14ac:dyDescent="0.35">
      <c r="A871" s="325"/>
      <c r="B871" s="326" t="str">
        <f>IF(A871&lt;&gt;"",_xlfn.MAXIFS($B$1:B870,$A$1:A870,A871)+1,"")</f>
        <v/>
      </c>
      <c r="C871" s="304"/>
      <c r="D871" s="304"/>
      <c r="E871" s="304"/>
      <c r="F871" s="304"/>
      <c r="G871" s="335"/>
      <c r="H871" s="333"/>
      <c r="I871" s="334"/>
      <c r="J871" s="334"/>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8"/>
      <c r="R871" s="368"/>
      <c r="S871" s="330"/>
      <c r="T871" s="330"/>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Methode_Keuze=""),"",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Methode_Keuze=""),"",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1"/>
      <c r="Z871" s="324"/>
      <c r="AA871" s="32" t="str" cm="1">
        <f t="array" ref="AA871">IFERROR(IF(INDEX(SubsidieTabel!$X$1:$AA$12,MATCH($F871,SubsidieTabel!$X$1:$X$12,0),IFERROR(MATCH(Methode_Keuze,SubsidieTabel!$X$1:$AA$1,0),2))&lt;&gt;1=TRUE,"ja",""),"")</f>
        <v/>
      </c>
    </row>
    <row r="872" spans="1:27" ht="14.5" x14ac:dyDescent="0.35">
      <c r="A872" s="325"/>
      <c r="B872" s="326" t="str">
        <f>IF(A872&lt;&gt;"",_xlfn.MAXIFS($B$1:B871,$A$1:A871,A872)+1,"")</f>
        <v/>
      </c>
      <c r="C872" s="304"/>
      <c r="D872" s="304"/>
      <c r="E872" s="304"/>
      <c r="F872" s="304"/>
      <c r="G872" s="335"/>
      <c r="H872" s="333"/>
      <c r="I872" s="334"/>
      <c r="J872" s="334"/>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8"/>
      <c r="R872" s="368"/>
      <c r="S872" s="330"/>
      <c r="T872" s="330"/>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Methode_Keuze=""),"",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Methode_Keuze=""),"",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1"/>
      <c r="Z872" s="324"/>
      <c r="AA872" s="32" t="str" cm="1">
        <f t="array" ref="AA872">IFERROR(IF(INDEX(SubsidieTabel!$X$1:$AA$12,MATCH($F872,SubsidieTabel!$X$1:$X$12,0),IFERROR(MATCH(Methode_Keuze,SubsidieTabel!$X$1:$AA$1,0),2))&lt;&gt;1=TRUE,"ja",""),"")</f>
        <v/>
      </c>
    </row>
    <row r="873" spans="1:27" ht="14.5" x14ac:dyDescent="0.35">
      <c r="A873" s="325"/>
      <c r="B873" s="326" t="str">
        <f>IF(A873&lt;&gt;"",_xlfn.MAXIFS($B$1:B872,$A$1:A872,A873)+1,"")</f>
        <v/>
      </c>
      <c r="C873" s="304"/>
      <c r="D873" s="304"/>
      <c r="E873" s="304"/>
      <c r="F873" s="304"/>
      <c r="G873" s="335"/>
      <c r="H873" s="333"/>
      <c r="I873" s="334"/>
      <c r="J873" s="334"/>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8"/>
      <c r="R873" s="368"/>
      <c r="S873" s="330"/>
      <c r="T873" s="330"/>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Methode_Keuze=""),"",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Methode_Keuze=""),"",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1"/>
      <c r="Z873" s="324"/>
      <c r="AA873" s="32" t="str" cm="1">
        <f t="array" ref="AA873">IFERROR(IF(INDEX(SubsidieTabel!$X$1:$AA$12,MATCH($F873,SubsidieTabel!$X$1:$X$12,0),IFERROR(MATCH(Methode_Keuze,SubsidieTabel!$X$1:$AA$1,0),2))&lt;&gt;1=TRUE,"ja",""),"")</f>
        <v/>
      </c>
    </row>
    <row r="874" spans="1:27" ht="14.5" x14ac:dyDescent="0.35">
      <c r="A874" s="325"/>
      <c r="B874" s="326" t="str">
        <f>IF(A874&lt;&gt;"",_xlfn.MAXIFS($B$1:B873,$A$1:A873,A874)+1,"")</f>
        <v/>
      </c>
      <c r="C874" s="304"/>
      <c r="D874" s="304"/>
      <c r="E874" s="304"/>
      <c r="F874" s="304"/>
      <c r="G874" s="335"/>
      <c r="H874" s="333"/>
      <c r="I874" s="334"/>
      <c r="J874" s="334"/>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8"/>
      <c r="R874" s="368"/>
      <c r="S874" s="330"/>
      <c r="T874" s="330"/>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Methode_Keuze=""),"",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Methode_Keuze=""),"",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1"/>
      <c r="Z874" s="324"/>
      <c r="AA874" s="32" t="str" cm="1">
        <f t="array" ref="AA874">IFERROR(IF(INDEX(SubsidieTabel!$X$1:$AA$12,MATCH($F874,SubsidieTabel!$X$1:$X$12,0),IFERROR(MATCH(Methode_Keuze,SubsidieTabel!$X$1:$AA$1,0),2))&lt;&gt;1=TRUE,"ja",""),"")</f>
        <v/>
      </c>
    </row>
    <row r="875" spans="1:27" ht="14.5" x14ac:dyDescent="0.35">
      <c r="A875" s="325"/>
      <c r="B875" s="326" t="str">
        <f>IF(A875&lt;&gt;"",_xlfn.MAXIFS($B$1:B874,$A$1:A874,A875)+1,"")</f>
        <v/>
      </c>
      <c r="C875" s="304"/>
      <c r="D875" s="304"/>
      <c r="E875" s="304"/>
      <c r="F875" s="304"/>
      <c r="G875" s="335"/>
      <c r="H875" s="333"/>
      <c r="I875" s="334"/>
      <c r="J875" s="334"/>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8"/>
      <c r="R875" s="368"/>
      <c r="S875" s="330"/>
      <c r="T875" s="330"/>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Methode_Keuze=""),"",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Methode_Keuze=""),"",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1"/>
      <c r="Z875" s="324"/>
      <c r="AA875" s="32" t="str" cm="1">
        <f t="array" ref="AA875">IFERROR(IF(INDEX(SubsidieTabel!$X$1:$AA$12,MATCH($F875,SubsidieTabel!$X$1:$X$12,0),IFERROR(MATCH(Methode_Keuze,SubsidieTabel!$X$1:$AA$1,0),2))&lt;&gt;1=TRUE,"ja",""),"")</f>
        <v/>
      </c>
    </row>
    <row r="876" spans="1:27" ht="14.5" x14ac:dyDescent="0.35">
      <c r="A876" s="325"/>
      <c r="B876" s="326" t="str">
        <f>IF(A876&lt;&gt;"",_xlfn.MAXIFS($B$1:B875,$A$1:A875,A876)+1,"")</f>
        <v/>
      </c>
      <c r="C876" s="304"/>
      <c r="D876" s="304"/>
      <c r="E876" s="304"/>
      <c r="F876" s="304"/>
      <c r="G876" s="335"/>
      <c r="H876" s="333"/>
      <c r="I876" s="334"/>
      <c r="J876" s="334"/>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8"/>
      <c r="R876" s="368"/>
      <c r="S876" s="330"/>
      <c r="T876" s="330"/>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Methode_Keuze=""),"",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Methode_Keuze=""),"",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1"/>
      <c r="Z876" s="324"/>
      <c r="AA876" s="32" t="str" cm="1">
        <f t="array" ref="AA876">IFERROR(IF(INDEX(SubsidieTabel!$X$1:$AA$12,MATCH($F876,SubsidieTabel!$X$1:$X$12,0),IFERROR(MATCH(Methode_Keuze,SubsidieTabel!$X$1:$AA$1,0),2))&lt;&gt;1=TRUE,"ja",""),"")</f>
        <v/>
      </c>
    </row>
    <row r="877" spans="1:27" ht="14.5" x14ac:dyDescent="0.35">
      <c r="A877" s="325"/>
      <c r="B877" s="326" t="str">
        <f>IF(A877&lt;&gt;"",_xlfn.MAXIFS($B$1:B876,$A$1:A876,A877)+1,"")</f>
        <v/>
      </c>
      <c r="C877" s="304"/>
      <c r="D877" s="304"/>
      <c r="E877" s="304"/>
      <c r="F877" s="304"/>
      <c r="G877" s="335"/>
      <c r="H877" s="333"/>
      <c r="I877" s="334"/>
      <c r="J877" s="334"/>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8"/>
      <c r="R877" s="368"/>
      <c r="S877" s="330"/>
      <c r="T877" s="330"/>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Methode_Keuze=""),"",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Methode_Keuze=""),"",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1"/>
      <c r="Z877" s="324"/>
      <c r="AA877" s="32" t="str" cm="1">
        <f t="array" ref="AA877">IFERROR(IF(INDEX(SubsidieTabel!$X$1:$AA$12,MATCH($F877,SubsidieTabel!$X$1:$X$12,0),IFERROR(MATCH(Methode_Keuze,SubsidieTabel!$X$1:$AA$1,0),2))&lt;&gt;1=TRUE,"ja",""),"")</f>
        <v/>
      </c>
    </row>
    <row r="878" spans="1:27" ht="14.5" x14ac:dyDescent="0.35">
      <c r="A878" s="325"/>
      <c r="B878" s="326" t="str">
        <f>IF(A878&lt;&gt;"",_xlfn.MAXIFS($B$1:B877,$A$1:A877,A878)+1,"")</f>
        <v/>
      </c>
      <c r="C878" s="304"/>
      <c r="D878" s="304"/>
      <c r="E878" s="304"/>
      <c r="F878" s="304"/>
      <c r="G878" s="335"/>
      <c r="H878" s="333"/>
      <c r="I878" s="334"/>
      <c r="J878" s="334"/>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8"/>
      <c r="R878" s="368"/>
      <c r="S878" s="330"/>
      <c r="T878" s="330"/>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Methode_Keuze=""),"",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Methode_Keuze=""),"",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1"/>
      <c r="Z878" s="324"/>
      <c r="AA878" s="32" t="str" cm="1">
        <f t="array" ref="AA878">IFERROR(IF(INDEX(SubsidieTabel!$X$1:$AA$12,MATCH($F878,SubsidieTabel!$X$1:$X$12,0),IFERROR(MATCH(Methode_Keuze,SubsidieTabel!$X$1:$AA$1,0),2))&lt;&gt;1=TRUE,"ja",""),"")</f>
        <v/>
      </c>
    </row>
    <row r="879" spans="1:27" ht="14.5" x14ac:dyDescent="0.35">
      <c r="A879" s="325"/>
      <c r="B879" s="326" t="str">
        <f>IF(A879&lt;&gt;"",_xlfn.MAXIFS($B$1:B878,$A$1:A878,A879)+1,"")</f>
        <v/>
      </c>
      <c r="C879" s="304"/>
      <c r="D879" s="304"/>
      <c r="E879" s="304"/>
      <c r="F879" s="304"/>
      <c r="G879" s="335"/>
      <c r="H879" s="333"/>
      <c r="I879" s="334"/>
      <c r="J879" s="334"/>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8"/>
      <c r="R879" s="368"/>
      <c r="S879" s="330"/>
      <c r="T879" s="330"/>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Methode_Keuze=""),"",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Methode_Keuze=""),"",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1"/>
      <c r="Z879" s="324"/>
      <c r="AA879" s="32" t="str" cm="1">
        <f t="array" ref="AA879">IFERROR(IF(INDEX(SubsidieTabel!$X$1:$AA$12,MATCH($F879,SubsidieTabel!$X$1:$X$12,0),IFERROR(MATCH(Methode_Keuze,SubsidieTabel!$X$1:$AA$1,0),2))&lt;&gt;1=TRUE,"ja",""),"")</f>
        <v/>
      </c>
    </row>
    <row r="880" spans="1:27" ht="14.5" x14ac:dyDescent="0.35">
      <c r="A880" s="325"/>
      <c r="B880" s="326" t="str">
        <f>IF(A880&lt;&gt;"",_xlfn.MAXIFS($B$1:B879,$A$1:A879,A880)+1,"")</f>
        <v/>
      </c>
      <c r="C880" s="304"/>
      <c r="D880" s="304"/>
      <c r="E880" s="304"/>
      <c r="F880" s="304"/>
      <c r="G880" s="335"/>
      <c r="H880" s="333"/>
      <c r="I880" s="334"/>
      <c r="J880" s="334"/>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8"/>
      <c r="R880" s="368"/>
      <c r="S880" s="330"/>
      <c r="T880" s="330"/>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Methode_Keuze=""),"",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Methode_Keuze=""),"",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1"/>
      <c r="Z880" s="324"/>
      <c r="AA880" s="32" t="str" cm="1">
        <f t="array" ref="AA880">IFERROR(IF(INDEX(SubsidieTabel!$X$1:$AA$12,MATCH($F880,SubsidieTabel!$X$1:$X$12,0),IFERROR(MATCH(Methode_Keuze,SubsidieTabel!$X$1:$AA$1,0),2))&lt;&gt;1=TRUE,"ja",""),"")</f>
        <v/>
      </c>
    </row>
    <row r="881" spans="1:27" ht="14.5" x14ac:dyDescent="0.35">
      <c r="A881" s="325"/>
      <c r="B881" s="326" t="str">
        <f>IF(A881&lt;&gt;"",_xlfn.MAXIFS($B$1:B880,$A$1:A880,A881)+1,"")</f>
        <v/>
      </c>
      <c r="C881" s="304"/>
      <c r="D881" s="304"/>
      <c r="E881" s="304"/>
      <c r="F881" s="304"/>
      <c r="G881" s="335"/>
      <c r="H881" s="333"/>
      <c r="I881" s="334"/>
      <c r="J881" s="334"/>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8"/>
      <c r="R881" s="368"/>
      <c r="S881" s="330"/>
      <c r="T881" s="330"/>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Methode_Keuze=""),"",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Methode_Keuze=""),"",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1"/>
      <c r="Z881" s="324"/>
      <c r="AA881" s="32" t="str" cm="1">
        <f t="array" ref="AA881">IFERROR(IF(INDEX(SubsidieTabel!$X$1:$AA$12,MATCH($F881,SubsidieTabel!$X$1:$X$12,0),IFERROR(MATCH(Methode_Keuze,SubsidieTabel!$X$1:$AA$1,0),2))&lt;&gt;1=TRUE,"ja",""),"")</f>
        <v/>
      </c>
    </row>
    <row r="882" spans="1:27" ht="14.5" x14ac:dyDescent="0.35">
      <c r="A882" s="325"/>
      <c r="B882" s="326" t="str">
        <f>IF(A882&lt;&gt;"",_xlfn.MAXIFS($B$1:B881,$A$1:A881,A882)+1,"")</f>
        <v/>
      </c>
      <c r="C882" s="304"/>
      <c r="D882" s="304"/>
      <c r="E882" s="304"/>
      <c r="F882" s="304"/>
      <c r="G882" s="335"/>
      <c r="H882" s="333"/>
      <c r="I882" s="334"/>
      <c r="J882" s="334"/>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8"/>
      <c r="R882" s="368"/>
      <c r="S882" s="330"/>
      <c r="T882" s="330"/>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Methode_Keuze=""),"",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Methode_Keuze=""),"",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1"/>
      <c r="Z882" s="324"/>
      <c r="AA882" s="32" t="str" cm="1">
        <f t="array" ref="AA882">IFERROR(IF(INDEX(SubsidieTabel!$X$1:$AA$12,MATCH($F882,SubsidieTabel!$X$1:$X$12,0),IFERROR(MATCH(Methode_Keuze,SubsidieTabel!$X$1:$AA$1,0),2))&lt;&gt;1=TRUE,"ja",""),"")</f>
        <v/>
      </c>
    </row>
    <row r="883" spans="1:27" ht="14.5" x14ac:dyDescent="0.35">
      <c r="A883" s="325"/>
      <c r="B883" s="326" t="str">
        <f>IF(A883&lt;&gt;"",_xlfn.MAXIFS($B$1:B882,$A$1:A882,A883)+1,"")</f>
        <v/>
      </c>
      <c r="C883" s="304"/>
      <c r="D883" s="304"/>
      <c r="E883" s="304"/>
      <c r="F883" s="304"/>
      <c r="G883" s="335"/>
      <c r="H883" s="333"/>
      <c r="I883" s="334"/>
      <c r="J883" s="334"/>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8"/>
      <c r="R883" s="368"/>
      <c r="S883" s="330"/>
      <c r="T883" s="330"/>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Methode_Keuze=""),"",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Methode_Keuze=""),"",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1"/>
      <c r="Z883" s="324"/>
      <c r="AA883" s="32" t="str" cm="1">
        <f t="array" ref="AA883">IFERROR(IF(INDEX(SubsidieTabel!$X$1:$AA$12,MATCH($F883,SubsidieTabel!$X$1:$X$12,0),IFERROR(MATCH(Methode_Keuze,SubsidieTabel!$X$1:$AA$1,0),2))&lt;&gt;1=TRUE,"ja",""),"")</f>
        <v/>
      </c>
    </row>
    <row r="884" spans="1:27" ht="14.5" x14ac:dyDescent="0.35">
      <c r="A884" s="325"/>
      <c r="B884" s="326" t="str">
        <f>IF(A884&lt;&gt;"",_xlfn.MAXIFS($B$1:B883,$A$1:A883,A884)+1,"")</f>
        <v/>
      </c>
      <c r="C884" s="304"/>
      <c r="D884" s="304"/>
      <c r="E884" s="304"/>
      <c r="F884" s="304"/>
      <c r="G884" s="335"/>
      <c r="H884" s="333"/>
      <c r="I884" s="334"/>
      <c r="J884" s="334"/>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8"/>
      <c r="R884" s="368"/>
      <c r="S884" s="330"/>
      <c r="T884" s="330"/>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Methode_Keuze=""),"",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Methode_Keuze=""),"",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1"/>
      <c r="Z884" s="324"/>
      <c r="AA884" s="32" t="str" cm="1">
        <f t="array" ref="AA884">IFERROR(IF(INDEX(SubsidieTabel!$X$1:$AA$12,MATCH($F884,SubsidieTabel!$X$1:$X$12,0),IFERROR(MATCH(Methode_Keuze,SubsidieTabel!$X$1:$AA$1,0),2))&lt;&gt;1=TRUE,"ja",""),"")</f>
        <v/>
      </c>
    </row>
    <row r="885" spans="1:27" ht="14.5" x14ac:dyDescent="0.35">
      <c r="A885" s="325"/>
      <c r="B885" s="326" t="str">
        <f>IF(A885&lt;&gt;"",_xlfn.MAXIFS($B$1:B884,$A$1:A884,A885)+1,"")</f>
        <v/>
      </c>
      <c r="C885" s="304"/>
      <c r="D885" s="304"/>
      <c r="E885" s="304"/>
      <c r="F885" s="304"/>
      <c r="G885" s="335"/>
      <c r="H885" s="333"/>
      <c r="I885" s="334"/>
      <c r="J885" s="334"/>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8"/>
      <c r="R885" s="368"/>
      <c r="S885" s="330"/>
      <c r="T885" s="330"/>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Methode_Keuze=""),"",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Methode_Keuze=""),"",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1"/>
      <c r="Z885" s="324"/>
      <c r="AA885" s="32" t="str" cm="1">
        <f t="array" ref="AA885">IFERROR(IF(INDEX(SubsidieTabel!$X$1:$AA$12,MATCH($F885,SubsidieTabel!$X$1:$X$12,0),IFERROR(MATCH(Methode_Keuze,SubsidieTabel!$X$1:$AA$1,0),2))&lt;&gt;1=TRUE,"ja",""),"")</f>
        <v/>
      </c>
    </row>
    <row r="886" spans="1:27" ht="14.5" x14ac:dyDescent="0.35">
      <c r="A886" s="325"/>
      <c r="B886" s="326" t="str">
        <f>IF(A886&lt;&gt;"",_xlfn.MAXIFS($B$1:B885,$A$1:A885,A886)+1,"")</f>
        <v/>
      </c>
      <c r="C886" s="304"/>
      <c r="D886" s="304"/>
      <c r="E886" s="304"/>
      <c r="F886" s="304"/>
      <c r="G886" s="335"/>
      <c r="H886" s="333"/>
      <c r="I886" s="334"/>
      <c r="J886" s="334"/>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8"/>
      <c r="R886" s="368"/>
      <c r="S886" s="330"/>
      <c r="T886" s="330"/>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Methode_Keuze=""),"",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Methode_Keuze=""),"",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1"/>
      <c r="Z886" s="324"/>
      <c r="AA886" s="32" t="str" cm="1">
        <f t="array" ref="AA886">IFERROR(IF(INDEX(SubsidieTabel!$X$1:$AA$12,MATCH($F886,SubsidieTabel!$X$1:$X$12,0),IFERROR(MATCH(Methode_Keuze,SubsidieTabel!$X$1:$AA$1,0),2))&lt;&gt;1=TRUE,"ja",""),"")</f>
        <v/>
      </c>
    </row>
    <row r="887" spans="1:27" ht="14.5" x14ac:dyDescent="0.35">
      <c r="A887" s="325"/>
      <c r="B887" s="326" t="str">
        <f>IF(A887&lt;&gt;"",_xlfn.MAXIFS($B$1:B886,$A$1:A886,A887)+1,"")</f>
        <v/>
      </c>
      <c r="C887" s="304"/>
      <c r="D887" s="304"/>
      <c r="E887" s="304"/>
      <c r="F887" s="304"/>
      <c r="G887" s="335"/>
      <c r="H887" s="333"/>
      <c r="I887" s="334"/>
      <c r="J887" s="334"/>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8"/>
      <c r="R887" s="368"/>
      <c r="S887" s="330"/>
      <c r="T887" s="330"/>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Methode_Keuze=""),"",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Methode_Keuze=""),"",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1"/>
      <c r="Z887" s="324"/>
      <c r="AA887" s="32" t="str" cm="1">
        <f t="array" ref="AA887">IFERROR(IF(INDEX(SubsidieTabel!$X$1:$AA$12,MATCH($F887,SubsidieTabel!$X$1:$X$12,0),IFERROR(MATCH(Methode_Keuze,SubsidieTabel!$X$1:$AA$1,0),2))&lt;&gt;1=TRUE,"ja",""),"")</f>
        <v/>
      </c>
    </row>
    <row r="888" spans="1:27" ht="14.5" x14ac:dyDescent="0.35">
      <c r="A888" s="325"/>
      <c r="B888" s="326" t="str">
        <f>IF(A888&lt;&gt;"",_xlfn.MAXIFS($B$1:B887,$A$1:A887,A888)+1,"")</f>
        <v/>
      </c>
      <c r="C888" s="304"/>
      <c r="D888" s="304"/>
      <c r="E888" s="304"/>
      <c r="F888" s="304"/>
      <c r="G888" s="335"/>
      <c r="H888" s="333"/>
      <c r="I888" s="334"/>
      <c r="J888" s="334"/>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8"/>
      <c r="R888" s="368"/>
      <c r="S888" s="330"/>
      <c r="T888" s="330"/>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Methode_Keuze=""),"",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Methode_Keuze=""),"",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1"/>
      <c r="Z888" s="324"/>
      <c r="AA888" s="32" t="str" cm="1">
        <f t="array" ref="AA888">IFERROR(IF(INDEX(SubsidieTabel!$X$1:$AA$12,MATCH($F888,SubsidieTabel!$X$1:$X$12,0),IFERROR(MATCH(Methode_Keuze,SubsidieTabel!$X$1:$AA$1,0),2))&lt;&gt;1=TRUE,"ja",""),"")</f>
        <v/>
      </c>
    </row>
    <row r="889" spans="1:27" ht="14.5" x14ac:dyDescent="0.35">
      <c r="A889" s="325"/>
      <c r="B889" s="326" t="str">
        <f>IF(A889&lt;&gt;"",_xlfn.MAXIFS($B$1:B888,$A$1:A888,A889)+1,"")</f>
        <v/>
      </c>
      <c r="C889" s="304"/>
      <c r="D889" s="304"/>
      <c r="E889" s="304"/>
      <c r="F889" s="304"/>
      <c r="G889" s="335"/>
      <c r="H889" s="333"/>
      <c r="I889" s="334"/>
      <c r="J889" s="334"/>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8"/>
      <c r="R889" s="368"/>
      <c r="S889" s="330"/>
      <c r="T889" s="330"/>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Methode_Keuze=""),"",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Methode_Keuze=""),"",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1"/>
      <c r="Z889" s="324"/>
      <c r="AA889" s="32" t="str" cm="1">
        <f t="array" ref="AA889">IFERROR(IF(INDEX(SubsidieTabel!$X$1:$AA$12,MATCH($F889,SubsidieTabel!$X$1:$X$12,0),IFERROR(MATCH(Methode_Keuze,SubsidieTabel!$X$1:$AA$1,0),2))&lt;&gt;1=TRUE,"ja",""),"")</f>
        <v/>
      </c>
    </row>
    <row r="890" spans="1:27" ht="14.5" x14ac:dyDescent="0.35">
      <c r="A890" s="325"/>
      <c r="B890" s="326" t="str">
        <f>IF(A890&lt;&gt;"",_xlfn.MAXIFS($B$1:B889,$A$1:A889,A890)+1,"")</f>
        <v/>
      </c>
      <c r="C890" s="304"/>
      <c r="D890" s="304"/>
      <c r="E890" s="304"/>
      <c r="F890" s="304"/>
      <c r="G890" s="335"/>
      <c r="H890" s="333"/>
      <c r="I890" s="334"/>
      <c r="J890" s="334"/>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8"/>
      <c r="R890" s="368"/>
      <c r="S890" s="330"/>
      <c r="T890" s="330"/>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Methode_Keuze=""),"",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Methode_Keuze=""),"",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1"/>
      <c r="Z890" s="324"/>
      <c r="AA890" s="32" t="str" cm="1">
        <f t="array" ref="AA890">IFERROR(IF(INDEX(SubsidieTabel!$X$1:$AA$12,MATCH($F890,SubsidieTabel!$X$1:$X$12,0),IFERROR(MATCH(Methode_Keuze,SubsidieTabel!$X$1:$AA$1,0),2))&lt;&gt;1=TRUE,"ja",""),"")</f>
        <v/>
      </c>
    </row>
    <row r="891" spans="1:27" ht="14.5" x14ac:dyDescent="0.35">
      <c r="A891" s="325"/>
      <c r="B891" s="326" t="str">
        <f>IF(A891&lt;&gt;"",_xlfn.MAXIFS($B$1:B890,$A$1:A890,A891)+1,"")</f>
        <v/>
      </c>
      <c r="C891" s="304"/>
      <c r="D891" s="304"/>
      <c r="E891" s="304"/>
      <c r="F891" s="304"/>
      <c r="G891" s="335"/>
      <c r="H891" s="333"/>
      <c r="I891" s="334"/>
      <c r="J891" s="334"/>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8"/>
      <c r="R891" s="368"/>
      <c r="S891" s="330"/>
      <c r="T891" s="330"/>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Methode_Keuze=""),"",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Methode_Keuze=""),"",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1"/>
      <c r="Z891" s="324"/>
      <c r="AA891" s="32" t="str" cm="1">
        <f t="array" ref="AA891">IFERROR(IF(INDEX(SubsidieTabel!$X$1:$AA$12,MATCH($F891,SubsidieTabel!$X$1:$X$12,0),IFERROR(MATCH(Methode_Keuze,SubsidieTabel!$X$1:$AA$1,0),2))&lt;&gt;1=TRUE,"ja",""),"")</f>
        <v/>
      </c>
    </row>
    <row r="892" spans="1:27" ht="14.5" x14ac:dyDescent="0.35">
      <c r="A892" s="325"/>
      <c r="B892" s="326" t="str">
        <f>IF(A892&lt;&gt;"",_xlfn.MAXIFS($B$1:B891,$A$1:A891,A892)+1,"")</f>
        <v/>
      </c>
      <c r="C892" s="304"/>
      <c r="D892" s="304"/>
      <c r="E892" s="304"/>
      <c r="F892" s="304"/>
      <c r="G892" s="335"/>
      <c r="H892" s="333"/>
      <c r="I892" s="334"/>
      <c r="J892" s="334"/>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8"/>
      <c r="R892" s="368"/>
      <c r="S892" s="330"/>
      <c r="T892" s="330"/>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Methode_Keuze=""),"",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Methode_Keuze=""),"",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1"/>
      <c r="Z892" s="324"/>
      <c r="AA892" s="32" t="str" cm="1">
        <f t="array" ref="AA892">IFERROR(IF(INDEX(SubsidieTabel!$X$1:$AA$12,MATCH($F892,SubsidieTabel!$X$1:$X$12,0),IFERROR(MATCH(Methode_Keuze,SubsidieTabel!$X$1:$AA$1,0),2))&lt;&gt;1=TRUE,"ja",""),"")</f>
        <v/>
      </c>
    </row>
    <row r="893" spans="1:27" ht="14.5" x14ac:dyDescent="0.35">
      <c r="A893" s="325"/>
      <c r="B893" s="326" t="str">
        <f>IF(A893&lt;&gt;"",_xlfn.MAXIFS($B$1:B892,$A$1:A892,A893)+1,"")</f>
        <v/>
      </c>
      <c r="C893" s="304"/>
      <c r="D893" s="304"/>
      <c r="E893" s="304"/>
      <c r="F893" s="304"/>
      <c r="G893" s="335"/>
      <c r="H893" s="333"/>
      <c r="I893" s="334"/>
      <c r="J893" s="334"/>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8"/>
      <c r="R893" s="368"/>
      <c r="S893" s="330"/>
      <c r="T893" s="330"/>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Methode_Keuze=""),"",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Methode_Keuze=""),"",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1"/>
      <c r="Z893" s="324"/>
      <c r="AA893" s="32" t="str" cm="1">
        <f t="array" ref="AA893">IFERROR(IF(INDEX(SubsidieTabel!$X$1:$AA$12,MATCH($F893,SubsidieTabel!$X$1:$X$12,0),IFERROR(MATCH(Methode_Keuze,SubsidieTabel!$X$1:$AA$1,0),2))&lt;&gt;1=TRUE,"ja",""),"")</f>
        <v/>
      </c>
    </row>
    <row r="894" spans="1:27" ht="14.5" x14ac:dyDescent="0.35">
      <c r="A894" s="325"/>
      <c r="B894" s="326" t="str">
        <f>IF(A894&lt;&gt;"",_xlfn.MAXIFS($B$1:B893,$A$1:A893,A894)+1,"")</f>
        <v/>
      </c>
      <c r="C894" s="304"/>
      <c r="D894" s="304"/>
      <c r="E894" s="304"/>
      <c r="F894" s="304"/>
      <c r="G894" s="335"/>
      <c r="H894" s="333"/>
      <c r="I894" s="334"/>
      <c r="J894" s="334"/>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8"/>
      <c r="R894" s="368"/>
      <c r="S894" s="330"/>
      <c r="T894" s="330"/>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Methode_Keuze=""),"",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Methode_Keuze=""),"",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1"/>
      <c r="Z894" s="324"/>
      <c r="AA894" s="32" t="str" cm="1">
        <f t="array" ref="AA894">IFERROR(IF(INDEX(SubsidieTabel!$X$1:$AA$12,MATCH($F894,SubsidieTabel!$X$1:$X$12,0),IFERROR(MATCH(Methode_Keuze,SubsidieTabel!$X$1:$AA$1,0),2))&lt;&gt;1=TRUE,"ja",""),"")</f>
        <v/>
      </c>
    </row>
    <row r="895" spans="1:27" ht="14.5" x14ac:dyDescent="0.35">
      <c r="A895" s="325"/>
      <c r="B895" s="326" t="str">
        <f>IF(A895&lt;&gt;"",_xlfn.MAXIFS($B$1:B894,$A$1:A894,A895)+1,"")</f>
        <v/>
      </c>
      <c r="C895" s="304"/>
      <c r="D895" s="304"/>
      <c r="E895" s="304"/>
      <c r="F895" s="304"/>
      <c r="G895" s="335"/>
      <c r="H895" s="333"/>
      <c r="I895" s="334"/>
      <c r="J895" s="334"/>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8"/>
      <c r="R895" s="368"/>
      <c r="S895" s="330"/>
      <c r="T895" s="330"/>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Methode_Keuze=""),"",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Methode_Keuze=""),"",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1"/>
      <c r="Z895" s="324"/>
      <c r="AA895" s="32" t="str" cm="1">
        <f t="array" ref="AA895">IFERROR(IF(INDEX(SubsidieTabel!$X$1:$AA$12,MATCH($F895,SubsidieTabel!$X$1:$X$12,0),IFERROR(MATCH(Methode_Keuze,SubsidieTabel!$X$1:$AA$1,0),2))&lt;&gt;1=TRUE,"ja",""),"")</f>
        <v/>
      </c>
    </row>
    <row r="896" spans="1:27" ht="14.5" x14ac:dyDescent="0.35">
      <c r="A896" s="325"/>
      <c r="B896" s="326" t="str">
        <f>IF(A896&lt;&gt;"",_xlfn.MAXIFS($B$1:B895,$A$1:A895,A896)+1,"")</f>
        <v/>
      </c>
      <c r="C896" s="304"/>
      <c r="D896" s="304"/>
      <c r="E896" s="304"/>
      <c r="F896" s="304"/>
      <c r="G896" s="335"/>
      <c r="H896" s="333"/>
      <c r="I896" s="334"/>
      <c r="J896" s="334"/>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8"/>
      <c r="R896" s="368"/>
      <c r="S896" s="330"/>
      <c r="T896" s="330"/>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Methode_Keuze=""),"",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Methode_Keuze=""),"",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1"/>
      <c r="Z896" s="324"/>
      <c r="AA896" s="32" t="str" cm="1">
        <f t="array" ref="AA896">IFERROR(IF(INDEX(SubsidieTabel!$X$1:$AA$12,MATCH($F896,SubsidieTabel!$X$1:$X$12,0),IFERROR(MATCH(Methode_Keuze,SubsidieTabel!$X$1:$AA$1,0),2))&lt;&gt;1=TRUE,"ja",""),"")</f>
        <v/>
      </c>
    </row>
    <row r="897" spans="1:27" ht="14.5" x14ac:dyDescent="0.35">
      <c r="A897" s="325"/>
      <c r="B897" s="326" t="str">
        <f>IF(A897&lt;&gt;"",_xlfn.MAXIFS($B$1:B896,$A$1:A896,A897)+1,"")</f>
        <v/>
      </c>
      <c r="C897" s="304"/>
      <c r="D897" s="304"/>
      <c r="E897" s="304"/>
      <c r="F897" s="304"/>
      <c r="G897" s="335"/>
      <c r="H897" s="333"/>
      <c r="I897" s="334"/>
      <c r="J897" s="334"/>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8"/>
      <c r="R897" s="368"/>
      <c r="S897" s="330"/>
      <c r="T897" s="330"/>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Methode_Keuze=""),"",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Methode_Keuze=""),"",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1"/>
      <c r="Z897" s="324"/>
      <c r="AA897" s="32" t="str" cm="1">
        <f t="array" ref="AA897">IFERROR(IF(INDEX(SubsidieTabel!$X$1:$AA$12,MATCH($F897,SubsidieTabel!$X$1:$X$12,0),IFERROR(MATCH(Methode_Keuze,SubsidieTabel!$X$1:$AA$1,0),2))&lt;&gt;1=TRUE,"ja",""),"")</f>
        <v/>
      </c>
    </row>
    <row r="898" spans="1:27" ht="14.5" x14ac:dyDescent="0.35">
      <c r="A898" s="325"/>
      <c r="B898" s="326" t="str">
        <f>IF(A898&lt;&gt;"",_xlfn.MAXIFS($B$1:B897,$A$1:A897,A898)+1,"")</f>
        <v/>
      </c>
      <c r="C898" s="304"/>
      <c r="D898" s="304"/>
      <c r="E898" s="304"/>
      <c r="F898" s="304"/>
      <c r="G898" s="335"/>
      <c r="H898" s="333"/>
      <c r="I898" s="334"/>
      <c r="J898" s="334"/>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8"/>
      <c r="R898" s="368"/>
      <c r="S898" s="330"/>
      <c r="T898" s="330"/>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Methode_Keuze=""),"",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Methode_Keuze=""),"",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1"/>
      <c r="Z898" s="324"/>
      <c r="AA898" s="32" t="str" cm="1">
        <f t="array" ref="AA898">IFERROR(IF(INDEX(SubsidieTabel!$X$1:$AA$12,MATCH($F898,SubsidieTabel!$X$1:$X$12,0),IFERROR(MATCH(Methode_Keuze,SubsidieTabel!$X$1:$AA$1,0),2))&lt;&gt;1=TRUE,"ja",""),"")</f>
        <v/>
      </c>
    </row>
    <row r="899" spans="1:27" ht="14.5" x14ac:dyDescent="0.35">
      <c r="A899" s="325"/>
      <c r="B899" s="326" t="str">
        <f>IF(A899&lt;&gt;"",_xlfn.MAXIFS($B$1:B898,$A$1:A898,A899)+1,"")</f>
        <v/>
      </c>
      <c r="C899" s="304"/>
      <c r="D899" s="304"/>
      <c r="E899" s="304"/>
      <c r="F899" s="304"/>
      <c r="G899" s="335"/>
      <c r="H899" s="333"/>
      <c r="I899" s="334"/>
      <c r="J899" s="334"/>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8"/>
      <c r="R899" s="368"/>
      <c r="S899" s="330"/>
      <c r="T899" s="330"/>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Methode_Keuze=""),"",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Methode_Keuze=""),"",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1"/>
      <c r="Z899" s="324"/>
      <c r="AA899" s="32" t="str" cm="1">
        <f t="array" ref="AA899">IFERROR(IF(INDEX(SubsidieTabel!$X$1:$AA$12,MATCH($F899,SubsidieTabel!$X$1:$X$12,0),IFERROR(MATCH(Methode_Keuze,SubsidieTabel!$X$1:$AA$1,0),2))&lt;&gt;1=TRUE,"ja",""),"")</f>
        <v/>
      </c>
    </row>
    <row r="900" spans="1:27" ht="14.5" x14ac:dyDescent="0.35">
      <c r="A900" s="325"/>
      <c r="B900" s="326" t="str">
        <f>IF(A900&lt;&gt;"",_xlfn.MAXIFS($B$1:B899,$A$1:A899,A900)+1,"")</f>
        <v/>
      </c>
      <c r="C900" s="304"/>
      <c r="D900" s="304"/>
      <c r="E900" s="304"/>
      <c r="F900" s="304"/>
      <c r="G900" s="335"/>
      <c r="H900" s="333"/>
      <c r="I900" s="334"/>
      <c r="J900" s="334"/>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8"/>
      <c r="R900" s="368"/>
      <c r="S900" s="330"/>
      <c r="T900" s="330"/>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Methode_Keuze=""),"",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Methode_Keuze=""),"",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1"/>
      <c r="Z900" s="324"/>
      <c r="AA900" s="32" t="str" cm="1">
        <f t="array" ref="AA900">IFERROR(IF(INDEX(SubsidieTabel!$X$1:$AA$12,MATCH($F900,SubsidieTabel!$X$1:$X$12,0),IFERROR(MATCH(Methode_Keuze,SubsidieTabel!$X$1:$AA$1,0),2))&lt;&gt;1=TRUE,"ja",""),"")</f>
        <v/>
      </c>
    </row>
    <row r="901" spans="1:27" ht="14.5" x14ac:dyDescent="0.35">
      <c r="A901" s="325"/>
      <c r="B901" s="326" t="str">
        <f>IF(A901&lt;&gt;"",_xlfn.MAXIFS($B$1:B900,$A$1:A900,A901)+1,"")</f>
        <v/>
      </c>
      <c r="C901" s="304"/>
      <c r="D901" s="304"/>
      <c r="E901" s="304"/>
      <c r="F901" s="304"/>
      <c r="G901" s="335"/>
      <c r="H901" s="333"/>
      <c r="I901" s="334"/>
      <c r="J901" s="334"/>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8"/>
      <c r="R901" s="368"/>
      <c r="S901" s="330"/>
      <c r="T901" s="330"/>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Methode_Keuze=""),"",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Methode_Keuze=""),"",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1"/>
      <c r="Z901" s="324"/>
      <c r="AA901" s="32" t="str" cm="1">
        <f t="array" ref="AA901">IFERROR(IF(INDEX(SubsidieTabel!$X$1:$AA$12,MATCH($F901,SubsidieTabel!$X$1:$X$12,0),IFERROR(MATCH(Methode_Keuze,SubsidieTabel!$X$1:$AA$1,0),2))&lt;&gt;1=TRUE,"ja",""),"")</f>
        <v/>
      </c>
    </row>
    <row r="902" spans="1:27" ht="14.5" x14ac:dyDescent="0.35">
      <c r="A902" s="325"/>
      <c r="B902" s="326" t="str">
        <f>IF(A902&lt;&gt;"",_xlfn.MAXIFS($B$1:B901,$A$1:A901,A902)+1,"")</f>
        <v/>
      </c>
      <c r="C902" s="304"/>
      <c r="D902" s="304"/>
      <c r="E902" s="304"/>
      <c r="F902" s="304"/>
      <c r="G902" s="335"/>
      <c r="H902" s="333"/>
      <c r="I902" s="334"/>
      <c r="J902" s="334"/>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8"/>
      <c r="R902" s="368"/>
      <c r="S902" s="330"/>
      <c r="T902" s="330"/>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Methode_Keuze=""),"",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Methode_Keuze=""),"",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1"/>
      <c r="Z902" s="324"/>
      <c r="AA902" s="32" t="str" cm="1">
        <f t="array" ref="AA902">IFERROR(IF(INDEX(SubsidieTabel!$X$1:$AA$12,MATCH($F902,SubsidieTabel!$X$1:$X$12,0),IFERROR(MATCH(Methode_Keuze,SubsidieTabel!$X$1:$AA$1,0),2))&lt;&gt;1=TRUE,"ja",""),"")</f>
        <v/>
      </c>
    </row>
    <row r="903" spans="1:27" ht="14.5" x14ac:dyDescent="0.35">
      <c r="A903" s="325"/>
      <c r="B903" s="326" t="str">
        <f>IF(A903&lt;&gt;"",_xlfn.MAXIFS($B$1:B902,$A$1:A902,A903)+1,"")</f>
        <v/>
      </c>
      <c r="C903" s="304"/>
      <c r="D903" s="304"/>
      <c r="E903" s="304"/>
      <c r="F903" s="304"/>
      <c r="G903" s="335"/>
      <c r="H903" s="333"/>
      <c r="I903" s="334"/>
      <c r="J903" s="334"/>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8"/>
      <c r="R903" s="368"/>
      <c r="S903" s="330"/>
      <c r="T903" s="330"/>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Methode_Keuze=""),"",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Methode_Keuze=""),"",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1"/>
      <c r="Z903" s="324"/>
      <c r="AA903" s="32" t="str" cm="1">
        <f t="array" ref="AA903">IFERROR(IF(INDEX(SubsidieTabel!$X$1:$AA$12,MATCH($F903,SubsidieTabel!$X$1:$X$12,0),IFERROR(MATCH(Methode_Keuze,SubsidieTabel!$X$1:$AA$1,0),2))&lt;&gt;1=TRUE,"ja",""),"")</f>
        <v/>
      </c>
    </row>
    <row r="904" spans="1:27" ht="14.5" x14ac:dyDescent="0.35">
      <c r="A904" s="325"/>
      <c r="B904" s="326" t="str">
        <f>IF(A904&lt;&gt;"",_xlfn.MAXIFS($B$1:B903,$A$1:A903,A904)+1,"")</f>
        <v/>
      </c>
      <c r="C904" s="304"/>
      <c r="D904" s="304"/>
      <c r="E904" s="304"/>
      <c r="F904" s="304"/>
      <c r="G904" s="335"/>
      <c r="H904" s="333"/>
      <c r="I904" s="334"/>
      <c r="J904" s="334"/>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8"/>
      <c r="R904" s="368"/>
      <c r="S904" s="330"/>
      <c r="T904" s="330"/>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Methode_Keuze=""),"",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Methode_Keuze=""),"",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1"/>
      <c r="Z904" s="324"/>
      <c r="AA904" s="32" t="str" cm="1">
        <f t="array" ref="AA904">IFERROR(IF(INDEX(SubsidieTabel!$X$1:$AA$12,MATCH($F904,SubsidieTabel!$X$1:$X$12,0),IFERROR(MATCH(Methode_Keuze,SubsidieTabel!$X$1:$AA$1,0),2))&lt;&gt;1=TRUE,"ja",""),"")</f>
        <v/>
      </c>
    </row>
    <row r="905" spans="1:27" ht="14.5" x14ac:dyDescent="0.35">
      <c r="A905" s="325"/>
      <c r="B905" s="326" t="str">
        <f>IF(A905&lt;&gt;"",_xlfn.MAXIFS($B$1:B904,$A$1:A904,A905)+1,"")</f>
        <v/>
      </c>
      <c r="C905" s="304"/>
      <c r="D905" s="304"/>
      <c r="E905" s="304"/>
      <c r="F905" s="304"/>
      <c r="G905" s="335"/>
      <c r="H905" s="333"/>
      <c r="I905" s="334"/>
      <c r="J905" s="334"/>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8"/>
      <c r="R905" s="368"/>
      <c r="S905" s="330"/>
      <c r="T905" s="330"/>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Methode_Keuze=""),"",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Methode_Keuze=""),"",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1"/>
      <c r="Z905" s="324"/>
      <c r="AA905" s="32" t="str" cm="1">
        <f t="array" ref="AA905">IFERROR(IF(INDEX(SubsidieTabel!$X$1:$AA$12,MATCH($F905,SubsidieTabel!$X$1:$X$12,0),IFERROR(MATCH(Methode_Keuze,SubsidieTabel!$X$1:$AA$1,0),2))&lt;&gt;1=TRUE,"ja",""),"")</f>
        <v/>
      </c>
    </row>
    <row r="906" spans="1:27" ht="14.5" x14ac:dyDescent="0.35">
      <c r="A906" s="325"/>
      <c r="B906" s="326" t="str">
        <f>IF(A906&lt;&gt;"",_xlfn.MAXIFS($B$1:B905,$A$1:A905,A906)+1,"")</f>
        <v/>
      </c>
      <c r="C906" s="304"/>
      <c r="D906" s="304"/>
      <c r="E906" s="304"/>
      <c r="F906" s="304"/>
      <c r="G906" s="335"/>
      <c r="H906" s="333"/>
      <c r="I906" s="334"/>
      <c r="J906" s="334"/>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8"/>
      <c r="R906" s="368"/>
      <c r="S906" s="330"/>
      <c r="T906" s="330"/>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Methode_Keuze=""),"",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Methode_Keuze=""),"",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1"/>
      <c r="Z906" s="324"/>
      <c r="AA906" s="32" t="str" cm="1">
        <f t="array" ref="AA906">IFERROR(IF(INDEX(SubsidieTabel!$X$1:$AA$12,MATCH($F906,SubsidieTabel!$X$1:$X$12,0),IFERROR(MATCH(Methode_Keuze,SubsidieTabel!$X$1:$AA$1,0),2))&lt;&gt;1=TRUE,"ja",""),"")</f>
        <v/>
      </c>
    </row>
    <row r="907" spans="1:27" ht="14.5" x14ac:dyDescent="0.35">
      <c r="A907" s="325"/>
      <c r="B907" s="326" t="str">
        <f>IF(A907&lt;&gt;"",_xlfn.MAXIFS($B$1:B906,$A$1:A906,A907)+1,"")</f>
        <v/>
      </c>
      <c r="C907" s="304"/>
      <c r="D907" s="304"/>
      <c r="E907" s="304"/>
      <c r="F907" s="304"/>
      <c r="G907" s="335"/>
      <c r="H907" s="333"/>
      <c r="I907" s="334"/>
      <c r="J907" s="334"/>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8"/>
      <c r="R907" s="368"/>
      <c r="S907" s="330"/>
      <c r="T907" s="330"/>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Methode_Keuze=""),"",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Methode_Keuze=""),"",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1"/>
      <c r="Z907" s="324"/>
      <c r="AA907" s="32" t="str" cm="1">
        <f t="array" ref="AA907">IFERROR(IF(INDEX(SubsidieTabel!$X$1:$AA$12,MATCH($F907,SubsidieTabel!$X$1:$X$12,0),IFERROR(MATCH(Methode_Keuze,SubsidieTabel!$X$1:$AA$1,0),2))&lt;&gt;1=TRUE,"ja",""),"")</f>
        <v/>
      </c>
    </row>
    <row r="908" spans="1:27" ht="14.5" x14ac:dyDescent="0.35">
      <c r="A908" s="325"/>
      <c r="B908" s="326" t="str">
        <f>IF(A908&lt;&gt;"",_xlfn.MAXIFS($B$1:B907,$A$1:A907,A908)+1,"")</f>
        <v/>
      </c>
      <c r="C908" s="304"/>
      <c r="D908" s="304"/>
      <c r="E908" s="304"/>
      <c r="F908" s="304"/>
      <c r="G908" s="335"/>
      <c r="H908" s="333"/>
      <c r="I908" s="334"/>
      <c r="J908" s="334"/>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8"/>
      <c r="R908" s="368"/>
      <c r="S908" s="330"/>
      <c r="T908" s="330"/>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Methode_Keuze=""),"",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Methode_Keuze=""),"",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1"/>
      <c r="Z908" s="324"/>
      <c r="AA908" s="32" t="str" cm="1">
        <f t="array" ref="AA908">IFERROR(IF(INDEX(SubsidieTabel!$X$1:$AA$12,MATCH($F908,SubsidieTabel!$X$1:$X$12,0),IFERROR(MATCH(Methode_Keuze,SubsidieTabel!$X$1:$AA$1,0),2))&lt;&gt;1=TRUE,"ja",""),"")</f>
        <v/>
      </c>
    </row>
    <row r="909" spans="1:27" ht="14.5" x14ac:dyDescent="0.35">
      <c r="A909" s="325"/>
      <c r="B909" s="326" t="str">
        <f>IF(A909&lt;&gt;"",_xlfn.MAXIFS($B$1:B908,$A$1:A908,A909)+1,"")</f>
        <v/>
      </c>
      <c r="C909" s="304"/>
      <c r="D909" s="304"/>
      <c r="E909" s="304"/>
      <c r="F909" s="304"/>
      <c r="G909" s="335"/>
      <c r="H909" s="333"/>
      <c r="I909" s="334"/>
      <c r="J909" s="334"/>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8"/>
      <c r="R909" s="368"/>
      <c r="S909" s="330"/>
      <c r="T909" s="330"/>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Methode_Keuze=""),"",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Methode_Keuze=""),"",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1"/>
      <c r="Z909" s="324"/>
      <c r="AA909" s="32" t="str" cm="1">
        <f t="array" ref="AA909">IFERROR(IF(INDEX(SubsidieTabel!$X$1:$AA$12,MATCH($F909,SubsidieTabel!$X$1:$X$12,0),IFERROR(MATCH(Methode_Keuze,SubsidieTabel!$X$1:$AA$1,0),2))&lt;&gt;1=TRUE,"ja",""),"")</f>
        <v/>
      </c>
    </row>
    <row r="910" spans="1:27" ht="14.5" x14ac:dyDescent="0.35">
      <c r="A910" s="325"/>
      <c r="B910" s="326" t="str">
        <f>IF(A910&lt;&gt;"",_xlfn.MAXIFS($B$1:B909,$A$1:A909,A910)+1,"")</f>
        <v/>
      </c>
      <c r="C910" s="304"/>
      <c r="D910" s="304"/>
      <c r="E910" s="304"/>
      <c r="F910" s="304"/>
      <c r="G910" s="335"/>
      <c r="H910" s="333"/>
      <c r="I910" s="334"/>
      <c r="J910" s="334"/>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8"/>
      <c r="R910" s="368"/>
      <c r="S910" s="330"/>
      <c r="T910" s="330"/>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Methode_Keuze=""),"",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Methode_Keuze=""),"",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1"/>
      <c r="Z910" s="324"/>
      <c r="AA910" s="32" t="str" cm="1">
        <f t="array" ref="AA910">IFERROR(IF(INDEX(SubsidieTabel!$X$1:$AA$12,MATCH($F910,SubsidieTabel!$X$1:$X$12,0),IFERROR(MATCH(Methode_Keuze,SubsidieTabel!$X$1:$AA$1,0),2))&lt;&gt;1=TRUE,"ja",""),"")</f>
        <v/>
      </c>
    </row>
    <row r="911" spans="1:27" ht="14.5" x14ac:dyDescent="0.35">
      <c r="A911" s="325"/>
      <c r="B911" s="326" t="str">
        <f>IF(A911&lt;&gt;"",_xlfn.MAXIFS($B$1:B910,$A$1:A910,A911)+1,"")</f>
        <v/>
      </c>
      <c r="C911" s="304"/>
      <c r="D911" s="304"/>
      <c r="E911" s="304"/>
      <c r="F911" s="304"/>
      <c r="G911" s="335"/>
      <c r="H911" s="333"/>
      <c r="I911" s="334"/>
      <c r="J911" s="334"/>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8"/>
      <c r="R911" s="368"/>
      <c r="S911" s="330"/>
      <c r="T911" s="330"/>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Methode_Keuze=""),"",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Methode_Keuze=""),"",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1"/>
      <c r="Z911" s="324"/>
      <c r="AA911" s="32" t="str" cm="1">
        <f t="array" ref="AA911">IFERROR(IF(INDEX(SubsidieTabel!$X$1:$AA$12,MATCH($F911,SubsidieTabel!$X$1:$X$12,0),IFERROR(MATCH(Methode_Keuze,SubsidieTabel!$X$1:$AA$1,0),2))&lt;&gt;1=TRUE,"ja",""),"")</f>
        <v/>
      </c>
    </row>
    <row r="912" spans="1:27" ht="14.5" x14ac:dyDescent="0.35">
      <c r="A912" s="325"/>
      <c r="B912" s="326" t="str">
        <f>IF(A912&lt;&gt;"",_xlfn.MAXIFS($B$1:B911,$A$1:A911,A912)+1,"")</f>
        <v/>
      </c>
      <c r="C912" s="304"/>
      <c r="D912" s="304"/>
      <c r="E912" s="304"/>
      <c r="F912" s="304"/>
      <c r="G912" s="335"/>
      <c r="H912" s="333"/>
      <c r="I912" s="334"/>
      <c r="J912" s="334"/>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8"/>
      <c r="R912" s="368"/>
      <c r="S912" s="330"/>
      <c r="T912" s="330"/>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Methode_Keuze=""),"",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Methode_Keuze=""),"",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1"/>
      <c r="Z912" s="324"/>
      <c r="AA912" s="32" t="str" cm="1">
        <f t="array" ref="AA912">IFERROR(IF(INDEX(SubsidieTabel!$X$1:$AA$12,MATCH($F912,SubsidieTabel!$X$1:$X$12,0),IFERROR(MATCH(Methode_Keuze,SubsidieTabel!$X$1:$AA$1,0),2))&lt;&gt;1=TRUE,"ja",""),"")</f>
        <v/>
      </c>
    </row>
    <row r="913" spans="1:27" ht="14.5" x14ac:dyDescent="0.35">
      <c r="A913" s="325"/>
      <c r="B913" s="326" t="str">
        <f>IF(A913&lt;&gt;"",_xlfn.MAXIFS($B$1:B912,$A$1:A912,A913)+1,"")</f>
        <v/>
      </c>
      <c r="C913" s="304"/>
      <c r="D913" s="304"/>
      <c r="E913" s="304"/>
      <c r="F913" s="304"/>
      <c r="G913" s="335"/>
      <c r="H913" s="333"/>
      <c r="I913" s="334"/>
      <c r="J913" s="334"/>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8"/>
      <c r="R913" s="368"/>
      <c r="S913" s="330"/>
      <c r="T913" s="330"/>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Methode_Keuze=""),"",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Methode_Keuze=""),"",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1"/>
      <c r="Z913" s="324"/>
      <c r="AA913" s="32" t="str" cm="1">
        <f t="array" ref="AA913">IFERROR(IF(INDEX(SubsidieTabel!$X$1:$AA$12,MATCH($F913,SubsidieTabel!$X$1:$X$12,0),IFERROR(MATCH(Methode_Keuze,SubsidieTabel!$X$1:$AA$1,0),2))&lt;&gt;1=TRUE,"ja",""),"")</f>
        <v/>
      </c>
    </row>
    <row r="914" spans="1:27" ht="14.5" x14ac:dyDescent="0.35">
      <c r="A914" s="325"/>
      <c r="B914" s="326" t="str">
        <f>IF(A914&lt;&gt;"",_xlfn.MAXIFS($B$1:B913,$A$1:A913,A914)+1,"")</f>
        <v/>
      </c>
      <c r="C914" s="304"/>
      <c r="D914" s="304"/>
      <c r="E914" s="304"/>
      <c r="F914" s="304"/>
      <c r="G914" s="335"/>
      <c r="H914" s="333"/>
      <c r="I914" s="334"/>
      <c r="J914" s="334"/>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8"/>
      <c r="R914" s="368"/>
      <c r="S914" s="330"/>
      <c r="T914" s="330"/>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Methode_Keuze=""),"",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Methode_Keuze=""),"",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1"/>
      <c r="Z914" s="324"/>
      <c r="AA914" s="32" t="str" cm="1">
        <f t="array" ref="AA914">IFERROR(IF(INDEX(SubsidieTabel!$X$1:$AA$12,MATCH($F914,SubsidieTabel!$X$1:$X$12,0),IFERROR(MATCH(Methode_Keuze,SubsidieTabel!$X$1:$AA$1,0),2))&lt;&gt;1=TRUE,"ja",""),"")</f>
        <v/>
      </c>
    </row>
    <row r="915" spans="1:27" ht="14.5" x14ac:dyDescent="0.35">
      <c r="A915" s="325"/>
      <c r="B915" s="326" t="str">
        <f>IF(A915&lt;&gt;"",_xlfn.MAXIFS($B$1:B914,$A$1:A914,A915)+1,"")</f>
        <v/>
      </c>
      <c r="C915" s="304"/>
      <c r="D915" s="304"/>
      <c r="E915" s="304"/>
      <c r="F915" s="304"/>
      <c r="G915" s="335"/>
      <c r="H915" s="333"/>
      <c r="I915" s="334"/>
      <c r="J915" s="334"/>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8"/>
      <c r="R915" s="368"/>
      <c r="S915" s="330"/>
      <c r="T915" s="330"/>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Methode_Keuze=""),"",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Methode_Keuze=""),"",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1"/>
      <c r="Z915" s="324"/>
      <c r="AA915" s="32" t="str" cm="1">
        <f t="array" ref="AA915">IFERROR(IF(INDEX(SubsidieTabel!$X$1:$AA$12,MATCH($F915,SubsidieTabel!$X$1:$X$12,0),IFERROR(MATCH(Methode_Keuze,SubsidieTabel!$X$1:$AA$1,0),2))&lt;&gt;1=TRUE,"ja",""),"")</f>
        <v/>
      </c>
    </row>
    <row r="916" spans="1:27" ht="14.5" x14ac:dyDescent="0.35">
      <c r="A916" s="325"/>
      <c r="B916" s="326" t="str">
        <f>IF(A916&lt;&gt;"",_xlfn.MAXIFS($B$1:B915,$A$1:A915,A916)+1,"")</f>
        <v/>
      </c>
      <c r="C916" s="304"/>
      <c r="D916" s="304"/>
      <c r="E916" s="304"/>
      <c r="F916" s="304"/>
      <c r="G916" s="335"/>
      <c r="H916" s="333"/>
      <c r="I916" s="334"/>
      <c r="J916" s="334"/>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8"/>
      <c r="R916" s="368"/>
      <c r="S916" s="330"/>
      <c r="T916" s="330"/>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Methode_Keuze=""),"",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Methode_Keuze=""),"",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1"/>
      <c r="Z916" s="324"/>
      <c r="AA916" s="32" t="str" cm="1">
        <f t="array" ref="AA916">IFERROR(IF(INDEX(SubsidieTabel!$X$1:$AA$12,MATCH($F916,SubsidieTabel!$X$1:$X$12,0),IFERROR(MATCH(Methode_Keuze,SubsidieTabel!$X$1:$AA$1,0),2))&lt;&gt;1=TRUE,"ja",""),"")</f>
        <v/>
      </c>
    </row>
    <row r="917" spans="1:27" ht="14.5" x14ac:dyDescent="0.35">
      <c r="A917" s="325"/>
      <c r="B917" s="326" t="str">
        <f>IF(A917&lt;&gt;"",_xlfn.MAXIFS($B$1:B916,$A$1:A916,A917)+1,"")</f>
        <v/>
      </c>
      <c r="C917" s="304"/>
      <c r="D917" s="304"/>
      <c r="E917" s="304"/>
      <c r="F917" s="304"/>
      <c r="G917" s="335"/>
      <c r="H917" s="333"/>
      <c r="I917" s="334"/>
      <c r="J917" s="334"/>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8"/>
      <c r="R917" s="368"/>
      <c r="S917" s="330"/>
      <c r="T917" s="330"/>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Methode_Keuze=""),"",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Methode_Keuze=""),"",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1"/>
      <c r="Z917" s="324"/>
      <c r="AA917" s="32" t="str" cm="1">
        <f t="array" ref="AA917">IFERROR(IF(INDEX(SubsidieTabel!$X$1:$AA$12,MATCH($F917,SubsidieTabel!$X$1:$X$12,0),IFERROR(MATCH(Methode_Keuze,SubsidieTabel!$X$1:$AA$1,0),2))&lt;&gt;1=TRUE,"ja",""),"")</f>
        <v/>
      </c>
    </row>
    <row r="918" spans="1:27" ht="14.5" x14ac:dyDescent="0.35">
      <c r="A918" s="325"/>
      <c r="B918" s="326" t="str">
        <f>IF(A918&lt;&gt;"",_xlfn.MAXIFS($B$1:B917,$A$1:A917,A918)+1,"")</f>
        <v/>
      </c>
      <c r="C918" s="304"/>
      <c r="D918" s="304"/>
      <c r="E918" s="304"/>
      <c r="F918" s="304"/>
      <c r="G918" s="335"/>
      <c r="H918" s="333"/>
      <c r="I918" s="334"/>
      <c r="J918" s="334"/>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8"/>
      <c r="R918" s="368"/>
      <c r="S918" s="330"/>
      <c r="T918" s="330"/>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Methode_Keuze=""),"",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Methode_Keuze=""),"",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1"/>
      <c r="Z918" s="324"/>
      <c r="AA918" s="32" t="str" cm="1">
        <f t="array" ref="AA918">IFERROR(IF(INDEX(SubsidieTabel!$X$1:$AA$12,MATCH($F918,SubsidieTabel!$X$1:$X$12,0),IFERROR(MATCH(Methode_Keuze,SubsidieTabel!$X$1:$AA$1,0),2))&lt;&gt;1=TRUE,"ja",""),"")</f>
        <v/>
      </c>
    </row>
    <row r="919" spans="1:27" ht="14.5" x14ac:dyDescent="0.35">
      <c r="A919" s="325"/>
      <c r="B919" s="326" t="str">
        <f>IF(A919&lt;&gt;"",_xlfn.MAXIFS($B$1:B918,$A$1:A918,A919)+1,"")</f>
        <v/>
      </c>
      <c r="C919" s="304"/>
      <c r="D919" s="304"/>
      <c r="E919" s="304"/>
      <c r="F919" s="304"/>
      <c r="G919" s="335"/>
      <c r="H919" s="333"/>
      <c r="I919" s="334"/>
      <c r="J919" s="334"/>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8"/>
      <c r="R919" s="368"/>
      <c r="S919" s="330"/>
      <c r="T919" s="330"/>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Methode_Keuze=""),"",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Methode_Keuze=""),"",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1"/>
      <c r="Z919" s="324"/>
      <c r="AA919" s="32" t="str" cm="1">
        <f t="array" ref="AA919">IFERROR(IF(INDEX(SubsidieTabel!$X$1:$AA$12,MATCH($F919,SubsidieTabel!$X$1:$X$12,0),IFERROR(MATCH(Methode_Keuze,SubsidieTabel!$X$1:$AA$1,0),2))&lt;&gt;1=TRUE,"ja",""),"")</f>
        <v/>
      </c>
    </row>
    <row r="920" spans="1:27" ht="14.5" x14ac:dyDescent="0.35">
      <c r="A920" s="325"/>
      <c r="B920" s="326" t="str">
        <f>IF(A920&lt;&gt;"",_xlfn.MAXIFS($B$1:B919,$A$1:A919,A920)+1,"")</f>
        <v/>
      </c>
      <c r="C920" s="304"/>
      <c r="D920" s="304"/>
      <c r="E920" s="304"/>
      <c r="F920" s="304"/>
      <c r="G920" s="335"/>
      <c r="H920" s="333"/>
      <c r="I920" s="334"/>
      <c r="J920" s="334"/>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8"/>
      <c r="R920" s="368"/>
      <c r="S920" s="330"/>
      <c r="T920" s="330"/>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Methode_Keuze=""),"",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Methode_Keuze=""),"",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1"/>
      <c r="Z920" s="324"/>
      <c r="AA920" s="32" t="str" cm="1">
        <f t="array" ref="AA920">IFERROR(IF(INDEX(SubsidieTabel!$X$1:$AA$12,MATCH($F920,SubsidieTabel!$X$1:$X$12,0),IFERROR(MATCH(Methode_Keuze,SubsidieTabel!$X$1:$AA$1,0),2))&lt;&gt;1=TRUE,"ja",""),"")</f>
        <v/>
      </c>
    </row>
    <row r="921" spans="1:27" ht="14.5" x14ac:dyDescent="0.35">
      <c r="A921" s="325"/>
      <c r="B921" s="326" t="str">
        <f>IF(A921&lt;&gt;"",_xlfn.MAXIFS($B$1:B920,$A$1:A920,A921)+1,"")</f>
        <v/>
      </c>
      <c r="C921" s="304"/>
      <c r="D921" s="304"/>
      <c r="E921" s="304"/>
      <c r="F921" s="304"/>
      <c r="G921" s="335"/>
      <c r="H921" s="333"/>
      <c r="I921" s="334"/>
      <c r="J921" s="334"/>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8"/>
      <c r="R921" s="368"/>
      <c r="S921" s="330"/>
      <c r="T921" s="330"/>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Methode_Keuze=""),"",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Methode_Keuze=""),"",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1"/>
      <c r="Z921" s="324"/>
      <c r="AA921" s="32" t="str" cm="1">
        <f t="array" ref="AA921">IFERROR(IF(INDEX(SubsidieTabel!$X$1:$AA$12,MATCH($F921,SubsidieTabel!$X$1:$X$12,0),IFERROR(MATCH(Methode_Keuze,SubsidieTabel!$X$1:$AA$1,0),2))&lt;&gt;1=TRUE,"ja",""),"")</f>
        <v/>
      </c>
    </row>
    <row r="922" spans="1:27" ht="14.5" x14ac:dyDescent="0.35">
      <c r="A922" s="325"/>
      <c r="B922" s="326" t="str">
        <f>IF(A922&lt;&gt;"",_xlfn.MAXIFS($B$1:B921,$A$1:A921,A922)+1,"")</f>
        <v/>
      </c>
      <c r="C922" s="304"/>
      <c r="D922" s="304"/>
      <c r="E922" s="304"/>
      <c r="F922" s="304"/>
      <c r="G922" s="335"/>
      <c r="H922" s="333"/>
      <c r="I922" s="334"/>
      <c r="J922" s="334"/>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8"/>
      <c r="R922" s="368"/>
      <c r="S922" s="330"/>
      <c r="T922" s="330"/>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Methode_Keuze=""),"",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Methode_Keuze=""),"",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1"/>
      <c r="Z922" s="324"/>
      <c r="AA922" s="32" t="str" cm="1">
        <f t="array" ref="AA922">IFERROR(IF(INDEX(SubsidieTabel!$X$1:$AA$12,MATCH($F922,SubsidieTabel!$X$1:$X$12,0),IFERROR(MATCH(Methode_Keuze,SubsidieTabel!$X$1:$AA$1,0),2))&lt;&gt;1=TRUE,"ja",""),"")</f>
        <v/>
      </c>
    </row>
    <row r="923" spans="1:27" ht="14.5" x14ac:dyDescent="0.35">
      <c r="A923" s="325"/>
      <c r="B923" s="326" t="str">
        <f>IF(A923&lt;&gt;"",_xlfn.MAXIFS($B$1:B922,$A$1:A922,A923)+1,"")</f>
        <v/>
      </c>
      <c r="C923" s="304"/>
      <c r="D923" s="304"/>
      <c r="E923" s="304"/>
      <c r="F923" s="304"/>
      <c r="G923" s="335"/>
      <c r="H923" s="333"/>
      <c r="I923" s="334"/>
      <c r="J923" s="334"/>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8"/>
      <c r="R923" s="368"/>
      <c r="S923" s="330"/>
      <c r="T923" s="330"/>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Methode_Keuze=""),"",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Methode_Keuze=""),"",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1"/>
      <c r="Z923" s="324"/>
      <c r="AA923" s="32" t="str" cm="1">
        <f t="array" ref="AA923">IFERROR(IF(INDEX(SubsidieTabel!$X$1:$AA$12,MATCH($F923,SubsidieTabel!$X$1:$X$12,0),IFERROR(MATCH(Methode_Keuze,SubsidieTabel!$X$1:$AA$1,0),2))&lt;&gt;1=TRUE,"ja",""),"")</f>
        <v/>
      </c>
    </row>
    <row r="924" spans="1:27" ht="14.5" x14ac:dyDescent="0.35">
      <c r="A924" s="325"/>
      <c r="B924" s="326" t="str">
        <f>IF(A924&lt;&gt;"",_xlfn.MAXIFS($B$1:B923,$A$1:A923,A924)+1,"")</f>
        <v/>
      </c>
      <c r="C924" s="304"/>
      <c r="D924" s="304"/>
      <c r="E924" s="304"/>
      <c r="F924" s="304"/>
      <c r="G924" s="335"/>
      <c r="H924" s="333"/>
      <c r="I924" s="334"/>
      <c r="J924" s="334"/>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8"/>
      <c r="R924" s="368"/>
      <c r="S924" s="330"/>
      <c r="T924" s="330"/>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Methode_Keuze=""),"",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Methode_Keuze=""),"",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1"/>
      <c r="Z924" s="324"/>
      <c r="AA924" s="32" t="str" cm="1">
        <f t="array" ref="AA924">IFERROR(IF(INDEX(SubsidieTabel!$X$1:$AA$12,MATCH($F924,SubsidieTabel!$X$1:$X$12,0),IFERROR(MATCH(Methode_Keuze,SubsidieTabel!$X$1:$AA$1,0),2))&lt;&gt;1=TRUE,"ja",""),"")</f>
        <v/>
      </c>
    </row>
    <row r="925" spans="1:27" ht="14.5" x14ac:dyDescent="0.35">
      <c r="A925" s="325"/>
      <c r="B925" s="326" t="str">
        <f>IF(A925&lt;&gt;"",_xlfn.MAXIFS($B$1:B924,$A$1:A924,A925)+1,"")</f>
        <v/>
      </c>
      <c r="C925" s="304"/>
      <c r="D925" s="304"/>
      <c r="E925" s="304"/>
      <c r="F925" s="304"/>
      <c r="G925" s="335"/>
      <c r="H925" s="333"/>
      <c r="I925" s="334"/>
      <c r="J925" s="334"/>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8"/>
      <c r="R925" s="368"/>
      <c r="S925" s="330"/>
      <c r="T925" s="330"/>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Methode_Keuze=""),"",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Methode_Keuze=""),"",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1"/>
      <c r="Z925" s="324"/>
      <c r="AA925" s="32" t="str" cm="1">
        <f t="array" ref="AA925">IFERROR(IF(INDEX(SubsidieTabel!$X$1:$AA$12,MATCH($F925,SubsidieTabel!$X$1:$X$12,0),IFERROR(MATCH(Methode_Keuze,SubsidieTabel!$X$1:$AA$1,0),2))&lt;&gt;1=TRUE,"ja",""),"")</f>
        <v/>
      </c>
    </row>
    <row r="926" spans="1:27" ht="14.5" x14ac:dyDescent="0.35">
      <c r="A926" s="325"/>
      <c r="B926" s="326" t="str">
        <f>IF(A926&lt;&gt;"",_xlfn.MAXIFS($B$1:B925,$A$1:A925,A926)+1,"")</f>
        <v/>
      </c>
      <c r="C926" s="304"/>
      <c r="D926" s="304"/>
      <c r="E926" s="304"/>
      <c r="F926" s="304"/>
      <c r="G926" s="335"/>
      <c r="H926" s="333"/>
      <c r="I926" s="334"/>
      <c r="J926" s="334"/>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8"/>
      <c r="R926" s="368"/>
      <c r="S926" s="330"/>
      <c r="T926" s="330"/>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Methode_Keuze=""),"",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Methode_Keuze=""),"",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1"/>
      <c r="Z926" s="324"/>
      <c r="AA926" s="32" t="str" cm="1">
        <f t="array" ref="AA926">IFERROR(IF(INDEX(SubsidieTabel!$X$1:$AA$12,MATCH($F926,SubsidieTabel!$X$1:$X$12,0),IFERROR(MATCH(Methode_Keuze,SubsidieTabel!$X$1:$AA$1,0),2))&lt;&gt;1=TRUE,"ja",""),"")</f>
        <v/>
      </c>
    </row>
    <row r="927" spans="1:27" ht="14.5" x14ac:dyDescent="0.35">
      <c r="A927" s="325"/>
      <c r="B927" s="326" t="str">
        <f>IF(A927&lt;&gt;"",_xlfn.MAXIFS($B$1:B926,$A$1:A926,A927)+1,"")</f>
        <v/>
      </c>
      <c r="C927" s="304"/>
      <c r="D927" s="304"/>
      <c r="E927" s="304"/>
      <c r="F927" s="304"/>
      <c r="G927" s="335"/>
      <c r="H927" s="333"/>
      <c r="I927" s="334"/>
      <c r="J927" s="334"/>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8"/>
      <c r="R927" s="368"/>
      <c r="S927" s="330"/>
      <c r="T927" s="330"/>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Methode_Keuze=""),"",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Methode_Keuze=""),"",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1"/>
      <c r="Z927" s="324"/>
      <c r="AA927" s="32" t="str" cm="1">
        <f t="array" ref="AA927">IFERROR(IF(INDEX(SubsidieTabel!$X$1:$AA$12,MATCH($F927,SubsidieTabel!$X$1:$X$12,0),IFERROR(MATCH(Methode_Keuze,SubsidieTabel!$X$1:$AA$1,0),2))&lt;&gt;1=TRUE,"ja",""),"")</f>
        <v/>
      </c>
    </row>
    <row r="928" spans="1:27" ht="14.5" x14ac:dyDescent="0.35">
      <c r="A928" s="325"/>
      <c r="B928" s="326" t="str">
        <f>IF(A928&lt;&gt;"",_xlfn.MAXIFS($B$1:B927,$A$1:A927,A928)+1,"")</f>
        <v/>
      </c>
      <c r="C928" s="304"/>
      <c r="D928" s="304"/>
      <c r="E928" s="304"/>
      <c r="F928" s="304"/>
      <c r="G928" s="335"/>
      <c r="H928" s="333"/>
      <c r="I928" s="334"/>
      <c r="J928" s="334"/>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8"/>
      <c r="R928" s="368"/>
      <c r="S928" s="330"/>
      <c r="T928" s="330"/>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Methode_Keuze=""),"",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Methode_Keuze=""),"",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1"/>
      <c r="Z928" s="324"/>
      <c r="AA928" s="32" t="str" cm="1">
        <f t="array" ref="AA928">IFERROR(IF(INDEX(SubsidieTabel!$X$1:$AA$12,MATCH($F928,SubsidieTabel!$X$1:$X$12,0),IFERROR(MATCH(Methode_Keuze,SubsidieTabel!$X$1:$AA$1,0),2))&lt;&gt;1=TRUE,"ja",""),"")</f>
        <v/>
      </c>
    </row>
    <row r="929" spans="1:27" ht="14.5" x14ac:dyDescent="0.35">
      <c r="A929" s="325"/>
      <c r="B929" s="326" t="str">
        <f>IF(A929&lt;&gt;"",_xlfn.MAXIFS($B$1:B928,$A$1:A928,A929)+1,"")</f>
        <v/>
      </c>
      <c r="C929" s="304"/>
      <c r="D929" s="304"/>
      <c r="E929" s="304"/>
      <c r="F929" s="304"/>
      <c r="G929" s="335"/>
      <c r="H929" s="333"/>
      <c r="I929" s="334"/>
      <c r="J929" s="334"/>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8"/>
      <c r="R929" s="368"/>
      <c r="S929" s="330"/>
      <c r="T929" s="330"/>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Methode_Keuze=""),"",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Methode_Keuze=""),"",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1"/>
      <c r="Z929" s="324"/>
      <c r="AA929" s="32" t="str" cm="1">
        <f t="array" ref="AA929">IFERROR(IF(INDEX(SubsidieTabel!$X$1:$AA$12,MATCH($F929,SubsidieTabel!$X$1:$X$12,0),IFERROR(MATCH(Methode_Keuze,SubsidieTabel!$X$1:$AA$1,0),2))&lt;&gt;1=TRUE,"ja",""),"")</f>
        <v/>
      </c>
    </row>
    <row r="930" spans="1:27" ht="14.5" x14ac:dyDescent="0.35">
      <c r="A930" s="325"/>
      <c r="B930" s="326" t="str">
        <f>IF(A930&lt;&gt;"",_xlfn.MAXIFS($B$1:B929,$A$1:A929,A930)+1,"")</f>
        <v/>
      </c>
      <c r="C930" s="304"/>
      <c r="D930" s="304"/>
      <c r="E930" s="304"/>
      <c r="F930" s="304"/>
      <c r="G930" s="335"/>
      <c r="H930" s="333"/>
      <c r="I930" s="334"/>
      <c r="J930" s="334"/>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8"/>
      <c r="R930" s="368"/>
      <c r="S930" s="330"/>
      <c r="T930" s="330"/>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Methode_Keuze=""),"",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Methode_Keuze=""),"",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1"/>
      <c r="Z930" s="324"/>
      <c r="AA930" s="32" t="str" cm="1">
        <f t="array" ref="AA930">IFERROR(IF(INDEX(SubsidieTabel!$X$1:$AA$12,MATCH($F930,SubsidieTabel!$X$1:$X$12,0),IFERROR(MATCH(Methode_Keuze,SubsidieTabel!$X$1:$AA$1,0),2))&lt;&gt;1=TRUE,"ja",""),"")</f>
        <v/>
      </c>
    </row>
    <row r="931" spans="1:27" ht="14.5" x14ac:dyDescent="0.35">
      <c r="A931" s="325"/>
      <c r="B931" s="326" t="str">
        <f>IF(A931&lt;&gt;"",_xlfn.MAXIFS($B$1:B930,$A$1:A930,A931)+1,"")</f>
        <v/>
      </c>
      <c r="C931" s="304"/>
      <c r="D931" s="304"/>
      <c r="E931" s="304"/>
      <c r="F931" s="304"/>
      <c r="G931" s="335"/>
      <c r="H931" s="333"/>
      <c r="I931" s="334"/>
      <c r="J931" s="334"/>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8"/>
      <c r="R931" s="368"/>
      <c r="S931" s="330"/>
      <c r="T931" s="330"/>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Methode_Keuze=""),"",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Methode_Keuze=""),"",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1"/>
      <c r="Z931" s="324"/>
      <c r="AA931" s="32" t="str" cm="1">
        <f t="array" ref="AA931">IFERROR(IF(INDEX(SubsidieTabel!$X$1:$AA$12,MATCH($F931,SubsidieTabel!$X$1:$X$12,0),IFERROR(MATCH(Methode_Keuze,SubsidieTabel!$X$1:$AA$1,0),2))&lt;&gt;1=TRUE,"ja",""),"")</f>
        <v/>
      </c>
    </row>
    <row r="932" spans="1:27" ht="14.5" x14ac:dyDescent="0.35">
      <c r="A932" s="325"/>
      <c r="B932" s="326" t="str">
        <f>IF(A932&lt;&gt;"",_xlfn.MAXIFS($B$1:B931,$A$1:A931,A932)+1,"")</f>
        <v/>
      </c>
      <c r="C932" s="304"/>
      <c r="D932" s="304"/>
      <c r="E932" s="304"/>
      <c r="F932" s="304"/>
      <c r="G932" s="335"/>
      <c r="H932" s="333"/>
      <c r="I932" s="334"/>
      <c r="J932" s="334"/>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8"/>
      <c r="R932" s="368"/>
      <c r="S932" s="330"/>
      <c r="T932" s="330"/>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Methode_Keuze=""),"",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Methode_Keuze=""),"",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1"/>
      <c r="Z932" s="324"/>
      <c r="AA932" s="32" t="str" cm="1">
        <f t="array" ref="AA932">IFERROR(IF(INDEX(SubsidieTabel!$X$1:$AA$12,MATCH($F932,SubsidieTabel!$X$1:$X$12,0),IFERROR(MATCH(Methode_Keuze,SubsidieTabel!$X$1:$AA$1,0),2))&lt;&gt;1=TRUE,"ja",""),"")</f>
        <v/>
      </c>
    </row>
    <row r="933" spans="1:27" ht="14.5" x14ac:dyDescent="0.35">
      <c r="A933" s="325"/>
      <c r="B933" s="326" t="str">
        <f>IF(A933&lt;&gt;"",_xlfn.MAXIFS($B$1:B932,$A$1:A932,A933)+1,"")</f>
        <v/>
      </c>
      <c r="C933" s="304"/>
      <c r="D933" s="304"/>
      <c r="E933" s="304"/>
      <c r="F933" s="304"/>
      <c r="G933" s="335"/>
      <c r="H933" s="333"/>
      <c r="I933" s="334"/>
      <c r="J933" s="334"/>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8"/>
      <c r="R933" s="368"/>
      <c r="S933" s="330"/>
      <c r="T933" s="330"/>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Methode_Keuze=""),"",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Methode_Keuze=""),"",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1"/>
      <c r="Z933" s="324"/>
      <c r="AA933" s="32" t="str" cm="1">
        <f t="array" ref="AA933">IFERROR(IF(INDEX(SubsidieTabel!$X$1:$AA$12,MATCH($F933,SubsidieTabel!$X$1:$X$12,0),IFERROR(MATCH(Methode_Keuze,SubsidieTabel!$X$1:$AA$1,0),2))&lt;&gt;1=TRUE,"ja",""),"")</f>
        <v/>
      </c>
    </row>
    <row r="934" spans="1:27" ht="14.5" x14ac:dyDescent="0.35">
      <c r="A934" s="325"/>
      <c r="B934" s="326" t="str">
        <f>IF(A934&lt;&gt;"",_xlfn.MAXIFS($B$1:B933,$A$1:A933,A934)+1,"")</f>
        <v/>
      </c>
      <c r="C934" s="304"/>
      <c r="D934" s="304"/>
      <c r="E934" s="304"/>
      <c r="F934" s="304"/>
      <c r="G934" s="335"/>
      <c r="H934" s="333"/>
      <c r="I934" s="334"/>
      <c r="J934" s="334"/>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8"/>
      <c r="R934" s="368"/>
      <c r="S934" s="330"/>
      <c r="T934" s="330"/>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Methode_Keuze=""),"",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Methode_Keuze=""),"",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1"/>
      <c r="Z934" s="324"/>
      <c r="AA934" s="32" t="str" cm="1">
        <f t="array" ref="AA934">IFERROR(IF(INDEX(SubsidieTabel!$X$1:$AA$12,MATCH($F934,SubsidieTabel!$X$1:$X$12,0),IFERROR(MATCH(Methode_Keuze,SubsidieTabel!$X$1:$AA$1,0),2))&lt;&gt;1=TRUE,"ja",""),"")</f>
        <v/>
      </c>
    </row>
    <row r="935" spans="1:27" ht="14.5" x14ac:dyDescent="0.35">
      <c r="A935" s="325"/>
      <c r="B935" s="326" t="str">
        <f>IF(A935&lt;&gt;"",_xlfn.MAXIFS($B$1:B934,$A$1:A934,A935)+1,"")</f>
        <v/>
      </c>
      <c r="C935" s="304"/>
      <c r="D935" s="304"/>
      <c r="E935" s="304"/>
      <c r="F935" s="304"/>
      <c r="G935" s="335"/>
      <c r="H935" s="333"/>
      <c r="I935" s="334"/>
      <c r="J935" s="334"/>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8"/>
      <c r="R935" s="368"/>
      <c r="S935" s="330"/>
      <c r="T935" s="330"/>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Methode_Keuze=""),"",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Methode_Keuze=""),"",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1"/>
      <c r="Z935" s="324"/>
      <c r="AA935" s="32" t="str" cm="1">
        <f t="array" ref="AA935">IFERROR(IF(INDEX(SubsidieTabel!$X$1:$AA$12,MATCH($F935,SubsidieTabel!$X$1:$X$12,0),IFERROR(MATCH(Methode_Keuze,SubsidieTabel!$X$1:$AA$1,0),2))&lt;&gt;1=TRUE,"ja",""),"")</f>
        <v/>
      </c>
    </row>
    <row r="936" spans="1:27" ht="14.5" x14ac:dyDescent="0.35">
      <c r="A936" s="325"/>
      <c r="B936" s="326" t="str">
        <f>IF(A936&lt;&gt;"",_xlfn.MAXIFS($B$1:B935,$A$1:A935,A936)+1,"")</f>
        <v/>
      </c>
      <c r="C936" s="304"/>
      <c r="D936" s="304"/>
      <c r="E936" s="304"/>
      <c r="F936" s="304"/>
      <c r="G936" s="335"/>
      <c r="H936" s="333"/>
      <c r="I936" s="334"/>
      <c r="J936" s="334"/>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8"/>
      <c r="R936" s="368"/>
      <c r="S936" s="330"/>
      <c r="T936" s="330"/>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Methode_Keuze=""),"",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Methode_Keuze=""),"",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1"/>
      <c r="Z936" s="324"/>
      <c r="AA936" s="32" t="str" cm="1">
        <f t="array" ref="AA936">IFERROR(IF(INDEX(SubsidieTabel!$X$1:$AA$12,MATCH($F936,SubsidieTabel!$X$1:$X$12,0),IFERROR(MATCH(Methode_Keuze,SubsidieTabel!$X$1:$AA$1,0),2))&lt;&gt;1=TRUE,"ja",""),"")</f>
        <v/>
      </c>
    </row>
    <row r="937" spans="1:27" ht="14.5" x14ac:dyDescent="0.35">
      <c r="A937" s="325"/>
      <c r="B937" s="326" t="str">
        <f>IF(A937&lt;&gt;"",_xlfn.MAXIFS($B$1:B936,$A$1:A936,A937)+1,"")</f>
        <v/>
      </c>
      <c r="C937" s="304"/>
      <c r="D937" s="304"/>
      <c r="E937" s="304"/>
      <c r="F937" s="304"/>
      <c r="G937" s="335"/>
      <c r="H937" s="333"/>
      <c r="I937" s="334"/>
      <c r="J937" s="334"/>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8"/>
      <c r="R937" s="368"/>
      <c r="S937" s="330"/>
      <c r="T937" s="330"/>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Methode_Keuze=""),"",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Methode_Keuze=""),"",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1"/>
      <c r="Z937" s="324"/>
      <c r="AA937" s="32" t="str" cm="1">
        <f t="array" ref="AA937">IFERROR(IF(INDEX(SubsidieTabel!$X$1:$AA$12,MATCH($F937,SubsidieTabel!$X$1:$X$12,0),IFERROR(MATCH(Methode_Keuze,SubsidieTabel!$X$1:$AA$1,0),2))&lt;&gt;1=TRUE,"ja",""),"")</f>
        <v/>
      </c>
    </row>
    <row r="938" spans="1:27" ht="14.5" x14ac:dyDescent="0.35">
      <c r="A938" s="325"/>
      <c r="B938" s="326" t="str">
        <f>IF(A938&lt;&gt;"",_xlfn.MAXIFS($B$1:B937,$A$1:A937,A938)+1,"")</f>
        <v/>
      </c>
      <c r="C938" s="304"/>
      <c r="D938" s="304"/>
      <c r="E938" s="304"/>
      <c r="F938" s="304"/>
      <c r="G938" s="335"/>
      <c r="H938" s="333"/>
      <c r="I938" s="334"/>
      <c r="J938" s="334"/>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8"/>
      <c r="R938" s="368"/>
      <c r="S938" s="330"/>
      <c r="T938" s="330"/>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Methode_Keuze=""),"",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Methode_Keuze=""),"",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1"/>
      <c r="Z938" s="324"/>
      <c r="AA938" s="32" t="str" cm="1">
        <f t="array" ref="AA938">IFERROR(IF(INDEX(SubsidieTabel!$X$1:$AA$12,MATCH($F938,SubsidieTabel!$X$1:$X$12,0),IFERROR(MATCH(Methode_Keuze,SubsidieTabel!$X$1:$AA$1,0),2))&lt;&gt;1=TRUE,"ja",""),"")</f>
        <v/>
      </c>
    </row>
    <row r="939" spans="1:27" ht="14.5" x14ac:dyDescent="0.35">
      <c r="A939" s="325"/>
      <c r="B939" s="326" t="str">
        <f>IF(A939&lt;&gt;"",_xlfn.MAXIFS($B$1:B938,$A$1:A938,A939)+1,"")</f>
        <v/>
      </c>
      <c r="C939" s="304"/>
      <c r="D939" s="304"/>
      <c r="E939" s="304"/>
      <c r="F939" s="304"/>
      <c r="G939" s="335"/>
      <c r="H939" s="333"/>
      <c r="I939" s="334"/>
      <c r="J939" s="334"/>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8"/>
      <c r="R939" s="368"/>
      <c r="S939" s="330"/>
      <c r="T939" s="330"/>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Methode_Keuze=""),"",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Methode_Keuze=""),"",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1"/>
      <c r="Z939" s="324"/>
      <c r="AA939" s="32" t="str" cm="1">
        <f t="array" ref="AA939">IFERROR(IF(INDEX(SubsidieTabel!$X$1:$AA$12,MATCH($F939,SubsidieTabel!$X$1:$X$12,0),IFERROR(MATCH(Methode_Keuze,SubsidieTabel!$X$1:$AA$1,0),2))&lt;&gt;1=TRUE,"ja",""),"")</f>
        <v/>
      </c>
    </row>
    <row r="940" spans="1:27" ht="14.5" x14ac:dyDescent="0.35">
      <c r="A940" s="325"/>
      <c r="B940" s="326" t="str">
        <f>IF(A940&lt;&gt;"",_xlfn.MAXIFS($B$1:B939,$A$1:A939,A940)+1,"")</f>
        <v/>
      </c>
      <c r="C940" s="304"/>
      <c r="D940" s="304"/>
      <c r="E940" s="304"/>
      <c r="F940" s="304"/>
      <c r="G940" s="335"/>
      <c r="H940" s="333"/>
      <c r="I940" s="334"/>
      <c r="J940" s="334"/>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8"/>
      <c r="R940" s="368"/>
      <c r="S940" s="330"/>
      <c r="T940" s="330"/>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Methode_Keuze=""),"",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Methode_Keuze=""),"",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1"/>
      <c r="Z940" s="324"/>
      <c r="AA940" s="32" t="str" cm="1">
        <f t="array" ref="AA940">IFERROR(IF(INDEX(SubsidieTabel!$X$1:$AA$12,MATCH($F940,SubsidieTabel!$X$1:$X$12,0),IFERROR(MATCH(Methode_Keuze,SubsidieTabel!$X$1:$AA$1,0),2))&lt;&gt;1=TRUE,"ja",""),"")</f>
        <v/>
      </c>
    </row>
    <row r="941" spans="1:27" ht="14.5" x14ac:dyDescent="0.35">
      <c r="A941" s="325"/>
      <c r="B941" s="326" t="str">
        <f>IF(A941&lt;&gt;"",_xlfn.MAXIFS($B$1:B940,$A$1:A940,A941)+1,"")</f>
        <v/>
      </c>
      <c r="C941" s="304"/>
      <c r="D941" s="304"/>
      <c r="E941" s="304"/>
      <c r="F941" s="304"/>
      <c r="G941" s="335"/>
      <c r="H941" s="333"/>
      <c r="I941" s="334"/>
      <c r="J941" s="334"/>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8"/>
      <c r="R941" s="368"/>
      <c r="S941" s="330"/>
      <c r="T941" s="330"/>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Methode_Keuze=""),"",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Methode_Keuze=""),"",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1"/>
      <c r="Z941" s="324"/>
      <c r="AA941" s="32" t="str" cm="1">
        <f t="array" ref="AA941">IFERROR(IF(INDEX(SubsidieTabel!$X$1:$AA$12,MATCH($F941,SubsidieTabel!$X$1:$X$12,0),IFERROR(MATCH(Methode_Keuze,SubsidieTabel!$X$1:$AA$1,0),2))&lt;&gt;1=TRUE,"ja",""),"")</f>
        <v/>
      </c>
    </row>
    <row r="942" spans="1:27" ht="14.5" x14ac:dyDescent="0.35">
      <c r="A942" s="325"/>
      <c r="B942" s="326" t="str">
        <f>IF(A942&lt;&gt;"",_xlfn.MAXIFS($B$1:B941,$A$1:A941,A942)+1,"")</f>
        <v/>
      </c>
      <c r="C942" s="304"/>
      <c r="D942" s="304"/>
      <c r="E942" s="304"/>
      <c r="F942" s="304"/>
      <c r="G942" s="335"/>
      <c r="H942" s="333"/>
      <c r="I942" s="334"/>
      <c r="J942" s="334"/>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8"/>
      <c r="R942" s="368"/>
      <c r="S942" s="330"/>
      <c r="T942" s="330"/>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Methode_Keuze=""),"",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Methode_Keuze=""),"",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1"/>
      <c r="Z942" s="324"/>
      <c r="AA942" s="32" t="str" cm="1">
        <f t="array" ref="AA942">IFERROR(IF(INDEX(SubsidieTabel!$X$1:$AA$12,MATCH($F942,SubsidieTabel!$X$1:$X$12,0),IFERROR(MATCH(Methode_Keuze,SubsidieTabel!$X$1:$AA$1,0),2))&lt;&gt;1=TRUE,"ja",""),"")</f>
        <v/>
      </c>
    </row>
    <row r="943" spans="1:27" ht="14.5" x14ac:dyDescent="0.35">
      <c r="A943" s="325"/>
      <c r="B943" s="326" t="str">
        <f>IF(A943&lt;&gt;"",_xlfn.MAXIFS($B$1:B942,$A$1:A942,A943)+1,"")</f>
        <v/>
      </c>
      <c r="C943" s="304"/>
      <c r="D943" s="304"/>
      <c r="E943" s="304"/>
      <c r="F943" s="304"/>
      <c r="G943" s="335"/>
      <c r="H943" s="333"/>
      <c r="I943" s="334"/>
      <c r="J943" s="334"/>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8"/>
      <c r="R943" s="368"/>
      <c r="S943" s="330"/>
      <c r="T943" s="330"/>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Methode_Keuze=""),"",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Methode_Keuze=""),"",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1"/>
      <c r="Z943" s="324"/>
      <c r="AA943" s="32" t="str" cm="1">
        <f t="array" ref="AA943">IFERROR(IF(INDEX(SubsidieTabel!$X$1:$AA$12,MATCH($F943,SubsidieTabel!$X$1:$X$12,0),IFERROR(MATCH(Methode_Keuze,SubsidieTabel!$X$1:$AA$1,0),2))&lt;&gt;1=TRUE,"ja",""),"")</f>
        <v/>
      </c>
    </row>
    <row r="944" spans="1:27" ht="14.5" x14ac:dyDescent="0.35">
      <c r="A944" s="325"/>
      <c r="B944" s="326" t="str">
        <f>IF(A944&lt;&gt;"",_xlfn.MAXIFS($B$1:B943,$A$1:A943,A944)+1,"")</f>
        <v/>
      </c>
      <c r="C944" s="304"/>
      <c r="D944" s="304"/>
      <c r="E944" s="304"/>
      <c r="F944" s="304"/>
      <c r="G944" s="335"/>
      <c r="H944" s="333"/>
      <c r="I944" s="334"/>
      <c r="J944" s="334"/>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8"/>
      <c r="R944" s="368"/>
      <c r="S944" s="330"/>
      <c r="T944" s="330"/>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Methode_Keuze=""),"",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Methode_Keuze=""),"",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1"/>
      <c r="Z944" s="324"/>
      <c r="AA944" s="32" t="str" cm="1">
        <f t="array" ref="AA944">IFERROR(IF(INDEX(SubsidieTabel!$X$1:$AA$12,MATCH($F944,SubsidieTabel!$X$1:$X$12,0),IFERROR(MATCH(Methode_Keuze,SubsidieTabel!$X$1:$AA$1,0),2))&lt;&gt;1=TRUE,"ja",""),"")</f>
        <v/>
      </c>
    </row>
    <row r="945" spans="1:27" ht="14.5" x14ac:dyDescent="0.35">
      <c r="A945" s="325"/>
      <c r="B945" s="326" t="str">
        <f>IF(A945&lt;&gt;"",_xlfn.MAXIFS($B$1:B944,$A$1:A944,A945)+1,"")</f>
        <v/>
      </c>
      <c r="C945" s="304"/>
      <c r="D945" s="304"/>
      <c r="E945" s="304"/>
      <c r="F945" s="304"/>
      <c r="G945" s="335"/>
      <c r="H945" s="333"/>
      <c r="I945" s="334"/>
      <c r="J945" s="334"/>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8"/>
      <c r="R945" s="368"/>
      <c r="S945" s="330"/>
      <c r="T945" s="330"/>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Methode_Keuze=""),"",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Methode_Keuze=""),"",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1"/>
      <c r="Z945" s="324"/>
      <c r="AA945" s="32" t="str" cm="1">
        <f t="array" ref="AA945">IFERROR(IF(INDEX(SubsidieTabel!$X$1:$AA$12,MATCH($F945,SubsidieTabel!$X$1:$X$12,0),IFERROR(MATCH(Methode_Keuze,SubsidieTabel!$X$1:$AA$1,0),2))&lt;&gt;1=TRUE,"ja",""),"")</f>
        <v/>
      </c>
    </row>
    <row r="946" spans="1:27" ht="14.5" x14ac:dyDescent="0.35">
      <c r="A946" s="325"/>
      <c r="B946" s="326" t="str">
        <f>IF(A946&lt;&gt;"",_xlfn.MAXIFS($B$1:B945,$A$1:A945,A946)+1,"")</f>
        <v/>
      </c>
      <c r="C946" s="304"/>
      <c r="D946" s="304"/>
      <c r="E946" s="304"/>
      <c r="F946" s="304"/>
      <c r="G946" s="335"/>
      <c r="H946" s="333"/>
      <c r="I946" s="334"/>
      <c r="J946" s="334"/>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8"/>
      <c r="R946" s="368"/>
      <c r="S946" s="330"/>
      <c r="T946" s="330"/>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Methode_Keuze=""),"",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Methode_Keuze=""),"",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1"/>
      <c r="Z946" s="324"/>
      <c r="AA946" s="32" t="str" cm="1">
        <f t="array" ref="AA946">IFERROR(IF(INDEX(SubsidieTabel!$X$1:$AA$12,MATCH($F946,SubsidieTabel!$X$1:$X$12,0),IFERROR(MATCH(Methode_Keuze,SubsidieTabel!$X$1:$AA$1,0),2))&lt;&gt;1=TRUE,"ja",""),"")</f>
        <v/>
      </c>
    </row>
    <row r="947" spans="1:27" ht="14.5" x14ac:dyDescent="0.35">
      <c r="A947" s="325"/>
      <c r="B947" s="326" t="str">
        <f>IF(A947&lt;&gt;"",_xlfn.MAXIFS($B$1:B946,$A$1:A946,A947)+1,"")</f>
        <v/>
      </c>
      <c r="C947" s="304"/>
      <c r="D947" s="304"/>
      <c r="E947" s="304"/>
      <c r="F947" s="304"/>
      <c r="G947" s="335"/>
      <c r="H947" s="333"/>
      <c r="I947" s="334"/>
      <c r="J947" s="334"/>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8"/>
      <c r="R947" s="368"/>
      <c r="S947" s="330"/>
      <c r="T947" s="330"/>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Methode_Keuze=""),"",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Methode_Keuze=""),"",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1"/>
      <c r="Z947" s="324"/>
      <c r="AA947" s="32" t="str" cm="1">
        <f t="array" ref="AA947">IFERROR(IF(INDEX(SubsidieTabel!$X$1:$AA$12,MATCH($F947,SubsidieTabel!$X$1:$X$12,0),IFERROR(MATCH(Methode_Keuze,SubsidieTabel!$X$1:$AA$1,0),2))&lt;&gt;1=TRUE,"ja",""),"")</f>
        <v/>
      </c>
    </row>
    <row r="948" spans="1:27" ht="14.5" x14ac:dyDescent="0.35">
      <c r="A948" s="325"/>
      <c r="B948" s="326" t="str">
        <f>IF(A948&lt;&gt;"",_xlfn.MAXIFS($B$1:B947,$A$1:A947,A948)+1,"")</f>
        <v/>
      </c>
      <c r="C948" s="304"/>
      <c r="D948" s="304"/>
      <c r="E948" s="304"/>
      <c r="F948" s="304"/>
      <c r="G948" s="335"/>
      <c r="H948" s="333"/>
      <c r="I948" s="334"/>
      <c r="J948" s="334"/>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8"/>
      <c r="R948" s="368"/>
      <c r="S948" s="330"/>
      <c r="T948" s="330"/>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Methode_Keuze=""),"",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Methode_Keuze=""),"",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1"/>
      <c r="Z948" s="324"/>
      <c r="AA948" s="32" t="str" cm="1">
        <f t="array" ref="AA948">IFERROR(IF(INDEX(SubsidieTabel!$X$1:$AA$12,MATCH($F948,SubsidieTabel!$X$1:$X$12,0),IFERROR(MATCH(Methode_Keuze,SubsidieTabel!$X$1:$AA$1,0),2))&lt;&gt;1=TRUE,"ja",""),"")</f>
        <v/>
      </c>
    </row>
    <row r="949" spans="1:27" ht="14.5" x14ac:dyDescent="0.35">
      <c r="A949" s="325"/>
      <c r="B949" s="326" t="str">
        <f>IF(A949&lt;&gt;"",_xlfn.MAXIFS($B$1:B948,$A$1:A948,A949)+1,"")</f>
        <v/>
      </c>
      <c r="C949" s="304"/>
      <c r="D949" s="304"/>
      <c r="E949" s="304"/>
      <c r="F949" s="304"/>
      <c r="G949" s="335"/>
      <c r="H949" s="333"/>
      <c r="I949" s="334"/>
      <c r="J949" s="334"/>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8"/>
      <c r="R949" s="368"/>
      <c r="S949" s="330"/>
      <c r="T949" s="330"/>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Methode_Keuze=""),"",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Methode_Keuze=""),"",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1"/>
      <c r="Z949" s="324"/>
      <c r="AA949" s="32" t="str" cm="1">
        <f t="array" ref="AA949">IFERROR(IF(INDEX(SubsidieTabel!$X$1:$AA$12,MATCH($F949,SubsidieTabel!$X$1:$X$12,0),IFERROR(MATCH(Methode_Keuze,SubsidieTabel!$X$1:$AA$1,0),2))&lt;&gt;1=TRUE,"ja",""),"")</f>
        <v/>
      </c>
    </row>
    <row r="950" spans="1:27" ht="14.5" x14ac:dyDescent="0.35">
      <c r="A950" s="325"/>
      <c r="B950" s="326" t="str">
        <f>IF(A950&lt;&gt;"",_xlfn.MAXIFS($B$1:B949,$A$1:A949,A950)+1,"")</f>
        <v/>
      </c>
      <c r="C950" s="304"/>
      <c r="D950" s="304"/>
      <c r="E950" s="304"/>
      <c r="F950" s="304"/>
      <c r="G950" s="335"/>
      <c r="H950" s="333"/>
      <c r="I950" s="334"/>
      <c r="J950" s="334"/>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8"/>
      <c r="R950" s="368"/>
      <c r="S950" s="330"/>
      <c r="T950" s="330"/>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Methode_Keuze=""),"",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Methode_Keuze=""),"",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1"/>
      <c r="Z950" s="324"/>
      <c r="AA950" s="32" t="str" cm="1">
        <f t="array" ref="AA950">IFERROR(IF(INDEX(SubsidieTabel!$X$1:$AA$12,MATCH($F950,SubsidieTabel!$X$1:$X$12,0),IFERROR(MATCH(Methode_Keuze,SubsidieTabel!$X$1:$AA$1,0),2))&lt;&gt;1=TRUE,"ja",""),"")</f>
        <v/>
      </c>
    </row>
    <row r="951" spans="1:27" ht="14.5" x14ac:dyDescent="0.35">
      <c r="A951" s="325"/>
      <c r="B951" s="326" t="str">
        <f>IF(A951&lt;&gt;"",_xlfn.MAXIFS($B$1:B950,$A$1:A950,A951)+1,"")</f>
        <v/>
      </c>
      <c r="C951" s="304"/>
      <c r="D951" s="304"/>
      <c r="E951" s="304"/>
      <c r="F951" s="304"/>
      <c r="G951" s="335"/>
      <c r="H951" s="333"/>
      <c r="I951" s="334"/>
      <c r="J951" s="334"/>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8"/>
      <c r="R951" s="368"/>
      <c r="S951" s="330"/>
      <c r="T951" s="330"/>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Methode_Keuze=""),"",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Methode_Keuze=""),"",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1"/>
      <c r="Z951" s="324"/>
      <c r="AA951" s="32" t="str" cm="1">
        <f t="array" ref="AA951">IFERROR(IF(INDEX(SubsidieTabel!$X$1:$AA$12,MATCH($F951,SubsidieTabel!$X$1:$X$12,0),IFERROR(MATCH(Methode_Keuze,SubsidieTabel!$X$1:$AA$1,0),2))&lt;&gt;1=TRUE,"ja",""),"")</f>
        <v/>
      </c>
    </row>
    <row r="952" spans="1:27" ht="14.5" x14ac:dyDescent="0.35">
      <c r="A952" s="325"/>
      <c r="B952" s="326" t="str">
        <f>IF(A952&lt;&gt;"",_xlfn.MAXIFS($B$1:B951,$A$1:A951,A952)+1,"")</f>
        <v/>
      </c>
      <c r="C952" s="304"/>
      <c r="D952" s="304"/>
      <c r="E952" s="304"/>
      <c r="F952" s="304"/>
      <c r="G952" s="335"/>
      <c r="H952" s="333"/>
      <c r="I952" s="334"/>
      <c r="J952" s="334"/>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8"/>
      <c r="R952" s="368"/>
      <c r="S952" s="330"/>
      <c r="T952" s="330"/>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Methode_Keuze=""),"",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Methode_Keuze=""),"",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1"/>
      <c r="Z952" s="324"/>
      <c r="AA952" s="32" t="str" cm="1">
        <f t="array" ref="AA952">IFERROR(IF(INDEX(SubsidieTabel!$X$1:$AA$12,MATCH($F952,SubsidieTabel!$X$1:$X$12,0),IFERROR(MATCH(Methode_Keuze,SubsidieTabel!$X$1:$AA$1,0),2))&lt;&gt;1=TRUE,"ja",""),"")</f>
        <v/>
      </c>
    </row>
    <row r="953" spans="1:27" ht="14.5" x14ac:dyDescent="0.35">
      <c r="A953" s="325"/>
      <c r="B953" s="326" t="str">
        <f>IF(A953&lt;&gt;"",_xlfn.MAXIFS($B$1:B952,$A$1:A952,A953)+1,"")</f>
        <v/>
      </c>
      <c r="C953" s="304"/>
      <c r="D953" s="304"/>
      <c r="E953" s="304"/>
      <c r="F953" s="304"/>
      <c r="G953" s="335"/>
      <c r="H953" s="333"/>
      <c r="I953" s="334"/>
      <c r="J953" s="334"/>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8"/>
      <c r="R953" s="368"/>
      <c r="S953" s="330"/>
      <c r="T953" s="330"/>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Methode_Keuze=""),"",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Methode_Keuze=""),"",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1"/>
      <c r="Z953" s="324"/>
      <c r="AA953" s="32" t="str" cm="1">
        <f t="array" ref="AA953">IFERROR(IF(INDEX(SubsidieTabel!$X$1:$AA$12,MATCH($F953,SubsidieTabel!$X$1:$X$12,0),IFERROR(MATCH(Methode_Keuze,SubsidieTabel!$X$1:$AA$1,0),2))&lt;&gt;1=TRUE,"ja",""),"")</f>
        <v/>
      </c>
    </row>
    <row r="954" spans="1:27" ht="14.5" x14ac:dyDescent="0.35">
      <c r="A954" s="325"/>
      <c r="B954" s="326" t="str">
        <f>IF(A954&lt;&gt;"",_xlfn.MAXIFS($B$1:B953,$A$1:A953,A954)+1,"")</f>
        <v/>
      </c>
      <c r="C954" s="304"/>
      <c r="D954" s="304"/>
      <c r="E954" s="304"/>
      <c r="F954" s="304"/>
      <c r="G954" s="335"/>
      <c r="H954" s="333"/>
      <c r="I954" s="334"/>
      <c r="J954" s="334"/>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8"/>
      <c r="R954" s="368"/>
      <c r="S954" s="330"/>
      <c r="T954" s="330"/>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Methode_Keuze=""),"",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Methode_Keuze=""),"",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1"/>
      <c r="Z954" s="324"/>
      <c r="AA954" s="32" t="str" cm="1">
        <f t="array" ref="AA954">IFERROR(IF(INDEX(SubsidieTabel!$X$1:$AA$12,MATCH($F954,SubsidieTabel!$X$1:$X$12,0),IFERROR(MATCH(Methode_Keuze,SubsidieTabel!$X$1:$AA$1,0),2))&lt;&gt;1=TRUE,"ja",""),"")</f>
        <v/>
      </c>
    </row>
    <row r="955" spans="1:27" ht="14.5" x14ac:dyDescent="0.35">
      <c r="A955" s="325"/>
      <c r="B955" s="326" t="str">
        <f>IF(A955&lt;&gt;"",_xlfn.MAXIFS($B$1:B954,$A$1:A954,A955)+1,"")</f>
        <v/>
      </c>
      <c r="C955" s="304"/>
      <c r="D955" s="304"/>
      <c r="E955" s="304"/>
      <c r="F955" s="304"/>
      <c r="G955" s="335"/>
      <c r="H955" s="333"/>
      <c r="I955" s="334"/>
      <c r="J955" s="334"/>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8"/>
      <c r="R955" s="368"/>
      <c r="S955" s="330"/>
      <c r="T955" s="330"/>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Methode_Keuze=""),"",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Methode_Keuze=""),"",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1"/>
      <c r="Z955" s="324"/>
      <c r="AA955" s="32" t="str" cm="1">
        <f t="array" ref="AA955">IFERROR(IF(INDEX(SubsidieTabel!$X$1:$AA$12,MATCH($F955,SubsidieTabel!$X$1:$X$12,0),IFERROR(MATCH(Methode_Keuze,SubsidieTabel!$X$1:$AA$1,0),2))&lt;&gt;1=TRUE,"ja",""),"")</f>
        <v/>
      </c>
    </row>
    <row r="956" spans="1:27" ht="14.5" x14ac:dyDescent="0.35">
      <c r="A956" s="325"/>
      <c r="B956" s="326" t="str">
        <f>IF(A956&lt;&gt;"",_xlfn.MAXIFS($B$1:B955,$A$1:A955,A956)+1,"")</f>
        <v/>
      </c>
      <c r="C956" s="304"/>
      <c r="D956" s="304"/>
      <c r="E956" s="304"/>
      <c r="F956" s="304"/>
      <c r="G956" s="335"/>
      <c r="H956" s="333"/>
      <c r="I956" s="334"/>
      <c r="J956" s="334"/>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8"/>
      <c r="R956" s="368"/>
      <c r="S956" s="330"/>
      <c r="T956" s="330"/>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Methode_Keuze=""),"",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Methode_Keuze=""),"",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1"/>
      <c r="Z956" s="324"/>
      <c r="AA956" s="32" t="str" cm="1">
        <f t="array" ref="AA956">IFERROR(IF(INDEX(SubsidieTabel!$X$1:$AA$12,MATCH($F956,SubsidieTabel!$X$1:$X$12,0),IFERROR(MATCH(Methode_Keuze,SubsidieTabel!$X$1:$AA$1,0),2))&lt;&gt;1=TRUE,"ja",""),"")</f>
        <v/>
      </c>
    </row>
    <row r="957" spans="1:27" ht="14.5" x14ac:dyDescent="0.35">
      <c r="A957" s="325"/>
      <c r="B957" s="326" t="str">
        <f>IF(A957&lt;&gt;"",_xlfn.MAXIFS($B$1:B956,$A$1:A956,A957)+1,"")</f>
        <v/>
      </c>
      <c r="C957" s="304"/>
      <c r="D957" s="304"/>
      <c r="E957" s="304"/>
      <c r="F957" s="304"/>
      <c r="G957" s="335"/>
      <c r="H957" s="333"/>
      <c r="I957" s="334"/>
      <c r="J957" s="334"/>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8"/>
      <c r="R957" s="368"/>
      <c r="S957" s="330"/>
      <c r="T957" s="330"/>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Methode_Keuze=""),"",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Methode_Keuze=""),"",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1"/>
      <c r="Z957" s="324"/>
      <c r="AA957" s="32" t="str" cm="1">
        <f t="array" ref="AA957">IFERROR(IF(INDEX(SubsidieTabel!$X$1:$AA$12,MATCH($F957,SubsidieTabel!$X$1:$X$12,0),IFERROR(MATCH(Methode_Keuze,SubsidieTabel!$X$1:$AA$1,0),2))&lt;&gt;1=TRUE,"ja",""),"")</f>
        <v/>
      </c>
    </row>
    <row r="958" spans="1:27" ht="14.5" x14ac:dyDescent="0.35">
      <c r="A958" s="325"/>
      <c r="B958" s="326" t="str">
        <f>IF(A958&lt;&gt;"",_xlfn.MAXIFS($B$1:B957,$A$1:A957,A958)+1,"")</f>
        <v/>
      </c>
      <c r="C958" s="304"/>
      <c r="D958" s="304"/>
      <c r="E958" s="304"/>
      <c r="F958" s="304"/>
      <c r="G958" s="335"/>
      <c r="H958" s="333"/>
      <c r="I958" s="334"/>
      <c r="J958" s="334"/>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8"/>
      <c r="R958" s="368"/>
      <c r="S958" s="330"/>
      <c r="T958" s="330"/>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Methode_Keuze=""),"",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Methode_Keuze=""),"",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1"/>
      <c r="Z958" s="324"/>
      <c r="AA958" s="32" t="str" cm="1">
        <f t="array" ref="AA958">IFERROR(IF(INDEX(SubsidieTabel!$X$1:$AA$12,MATCH($F958,SubsidieTabel!$X$1:$X$12,0),IFERROR(MATCH(Methode_Keuze,SubsidieTabel!$X$1:$AA$1,0),2))&lt;&gt;1=TRUE,"ja",""),"")</f>
        <v/>
      </c>
    </row>
    <row r="959" spans="1:27" ht="14.5" x14ac:dyDescent="0.35">
      <c r="A959" s="325"/>
      <c r="B959" s="326" t="str">
        <f>IF(A959&lt;&gt;"",_xlfn.MAXIFS($B$1:B958,$A$1:A958,A959)+1,"")</f>
        <v/>
      </c>
      <c r="C959" s="304"/>
      <c r="D959" s="304"/>
      <c r="E959" s="304"/>
      <c r="F959" s="304"/>
      <c r="G959" s="335"/>
      <c r="H959" s="333"/>
      <c r="I959" s="334"/>
      <c r="J959" s="334"/>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8"/>
      <c r="R959" s="368"/>
      <c r="S959" s="330"/>
      <c r="T959" s="330"/>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Methode_Keuze=""),"",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Methode_Keuze=""),"",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1"/>
      <c r="Z959" s="324"/>
      <c r="AA959" s="32" t="str" cm="1">
        <f t="array" ref="AA959">IFERROR(IF(INDEX(SubsidieTabel!$X$1:$AA$12,MATCH($F959,SubsidieTabel!$X$1:$X$12,0),IFERROR(MATCH(Methode_Keuze,SubsidieTabel!$X$1:$AA$1,0),2))&lt;&gt;1=TRUE,"ja",""),"")</f>
        <v/>
      </c>
    </row>
    <row r="960" spans="1:27" ht="14.5" x14ac:dyDescent="0.35">
      <c r="A960" s="325"/>
      <c r="B960" s="326" t="str">
        <f>IF(A960&lt;&gt;"",_xlfn.MAXIFS($B$1:B959,$A$1:A959,A960)+1,"")</f>
        <v/>
      </c>
      <c r="C960" s="304"/>
      <c r="D960" s="304"/>
      <c r="E960" s="304"/>
      <c r="F960" s="304"/>
      <c r="G960" s="335"/>
      <c r="H960" s="333"/>
      <c r="I960" s="334"/>
      <c r="J960" s="334"/>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8"/>
      <c r="R960" s="368"/>
      <c r="S960" s="330"/>
      <c r="T960" s="330"/>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Methode_Keuze=""),"",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Methode_Keuze=""),"",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1"/>
      <c r="Z960" s="324"/>
      <c r="AA960" s="32" t="str" cm="1">
        <f t="array" ref="AA960">IFERROR(IF(INDEX(SubsidieTabel!$X$1:$AA$12,MATCH($F960,SubsidieTabel!$X$1:$X$12,0),IFERROR(MATCH(Methode_Keuze,SubsidieTabel!$X$1:$AA$1,0),2))&lt;&gt;1=TRUE,"ja",""),"")</f>
        <v/>
      </c>
    </row>
    <row r="961" spans="1:27" ht="14.5" x14ac:dyDescent="0.35">
      <c r="A961" s="325"/>
      <c r="B961" s="326" t="str">
        <f>IF(A961&lt;&gt;"",_xlfn.MAXIFS($B$1:B960,$A$1:A960,A961)+1,"")</f>
        <v/>
      </c>
      <c r="C961" s="304"/>
      <c r="D961" s="304"/>
      <c r="E961" s="304"/>
      <c r="F961" s="304"/>
      <c r="G961" s="335"/>
      <c r="H961" s="333"/>
      <c r="I961" s="334"/>
      <c r="J961" s="334"/>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8"/>
      <c r="R961" s="368"/>
      <c r="S961" s="330"/>
      <c r="T961" s="330"/>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Methode_Keuze=""),"",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Methode_Keuze=""),"",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1"/>
      <c r="Z961" s="324"/>
      <c r="AA961" s="32" t="str" cm="1">
        <f t="array" ref="AA961">IFERROR(IF(INDEX(SubsidieTabel!$X$1:$AA$12,MATCH($F961,SubsidieTabel!$X$1:$X$12,0),IFERROR(MATCH(Methode_Keuze,SubsidieTabel!$X$1:$AA$1,0),2))&lt;&gt;1=TRUE,"ja",""),"")</f>
        <v/>
      </c>
    </row>
    <row r="962" spans="1:27" ht="14.5" x14ac:dyDescent="0.35">
      <c r="A962" s="325"/>
      <c r="B962" s="326" t="str">
        <f>IF(A962&lt;&gt;"",_xlfn.MAXIFS($B$1:B961,$A$1:A961,A962)+1,"")</f>
        <v/>
      </c>
      <c r="C962" s="304"/>
      <c r="D962" s="304"/>
      <c r="E962" s="304"/>
      <c r="F962" s="304"/>
      <c r="G962" s="335"/>
      <c r="H962" s="333"/>
      <c r="I962" s="334"/>
      <c r="J962" s="334"/>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8"/>
      <c r="R962" s="368"/>
      <c r="S962" s="330"/>
      <c r="T962" s="330"/>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Methode_Keuze=""),"",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Methode_Keuze=""),"",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1"/>
      <c r="Z962" s="324"/>
      <c r="AA962" s="32" t="str" cm="1">
        <f t="array" ref="AA962">IFERROR(IF(INDEX(SubsidieTabel!$X$1:$AA$12,MATCH($F962,SubsidieTabel!$X$1:$X$12,0),IFERROR(MATCH(Methode_Keuze,SubsidieTabel!$X$1:$AA$1,0),2))&lt;&gt;1=TRUE,"ja",""),"")</f>
        <v/>
      </c>
    </row>
    <row r="963" spans="1:27" ht="14.5" x14ac:dyDescent="0.35">
      <c r="A963" s="325"/>
      <c r="B963" s="326" t="str">
        <f>IF(A963&lt;&gt;"",_xlfn.MAXIFS($B$1:B962,$A$1:A962,A963)+1,"")</f>
        <v/>
      </c>
      <c r="C963" s="304"/>
      <c r="D963" s="304"/>
      <c r="E963" s="304"/>
      <c r="F963" s="304"/>
      <c r="G963" s="335"/>
      <c r="H963" s="333"/>
      <c r="I963" s="334"/>
      <c r="J963" s="334"/>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8"/>
      <c r="R963" s="368"/>
      <c r="S963" s="330"/>
      <c r="T963" s="330"/>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Methode_Keuze=""),"",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Methode_Keuze=""),"",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1"/>
      <c r="Z963" s="324"/>
      <c r="AA963" s="32" t="str" cm="1">
        <f t="array" ref="AA963">IFERROR(IF(INDEX(SubsidieTabel!$X$1:$AA$12,MATCH($F963,SubsidieTabel!$X$1:$X$12,0),IFERROR(MATCH(Methode_Keuze,SubsidieTabel!$X$1:$AA$1,0),2))&lt;&gt;1=TRUE,"ja",""),"")</f>
        <v/>
      </c>
    </row>
    <row r="964" spans="1:27" ht="14.5" x14ac:dyDescent="0.35">
      <c r="A964" s="325"/>
      <c r="B964" s="326" t="str">
        <f>IF(A964&lt;&gt;"",_xlfn.MAXIFS($B$1:B963,$A$1:A963,A964)+1,"")</f>
        <v/>
      </c>
      <c r="C964" s="304"/>
      <c r="D964" s="304"/>
      <c r="E964" s="304"/>
      <c r="F964" s="304"/>
      <c r="G964" s="335"/>
      <c r="H964" s="333"/>
      <c r="I964" s="334"/>
      <c r="J964" s="334"/>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8"/>
      <c r="R964" s="368"/>
      <c r="S964" s="330"/>
      <c r="T964" s="330"/>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Methode_Keuze=""),"",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Methode_Keuze=""),"",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1"/>
      <c r="Z964" s="324"/>
      <c r="AA964" s="32" t="str" cm="1">
        <f t="array" ref="AA964">IFERROR(IF(INDEX(SubsidieTabel!$X$1:$AA$12,MATCH($F964,SubsidieTabel!$X$1:$X$12,0),IFERROR(MATCH(Methode_Keuze,SubsidieTabel!$X$1:$AA$1,0),2))&lt;&gt;1=TRUE,"ja",""),"")</f>
        <v/>
      </c>
    </row>
    <row r="965" spans="1:27" ht="14.5" x14ac:dyDescent="0.35">
      <c r="A965" s="325"/>
      <c r="B965" s="326" t="str">
        <f>IF(A965&lt;&gt;"",_xlfn.MAXIFS($B$1:B964,$A$1:A964,A965)+1,"")</f>
        <v/>
      </c>
      <c r="C965" s="304"/>
      <c r="D965" s="304"/>
      <c r="E965" s="304"/>
      <c r="F965" s="304"/>
      <c r="G965" s="335"/>
      <c r="H965" s="333"/>
      <c r="I965" s="334"/>
      <c r="J965" s="334"/>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8"/>
      <c r="R965" s="368"/>
      <c r="S965" s="330"/>
      <c r="T965" s="330"/>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Methode_Keuze=""),"",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Methode_Keuze=""),"",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1"/>
      <c r="Z965" s="324"/>
      <c r="AA965" s="32" t="str" cm="1">
        <f t="array" ref="AA965">IFERROR(IF(INDEX(SubsidieTabel!$X$1:$AA$12,MATCH($F965,SubsidieTabel!$X$1:$X$12,0),IFERROR(MATCH(Methode_Keuze,SubsidieTabel!$X$1:$AA$1,0),2))&lt;&gt;1=TRUE,"ja",""),"")</f>
        <v/>
      </c>
    </row>
    <row r="966" spans="1:27" ht="14.5" x14ac:dyDescent="0.35">
      <c r="A966" s="325"/>
      <c r="B966" s="326" t="str">
        <f>IF(A966&lt;&gt;"",_xlfn.MAXIFS($B$1:B965,$A$1:A965,A966)+1,"")</f>
        <v/>
      </c>
      <c r="C966" s="304"/>
      <c r="D966" s="304"/>
      <c r="E966" s="304"/>
      <c r="F966" s="304"/>
      <c r="G966" s="335"/>
      <c r="H966" s="333"/>
      <c r="I966" s="334"/>
      <c r="J966" s="334"/>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8"/>
      <c r="R966" s="368"/>
      <c r="S966" s="330"/>
      <c r="T966" s="330"/>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Methode_Keuze=""),"",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Methode_Keuze=""),"",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1"/>
      <c r="Z966" s="324"/>
      <c r="AA966" s="32" t="str" cm="1">
        <f t="array" ref="AA966">IFERROR(IF(INDEX(SubsidieTabel!$X$1:$AA$12,MATCH($F966,SubsidieTabel!$X$1:$X$12,0),IFERROR(MATCH(Methode_Keuze,SubsidieTabel!$X$1:$AA$1,0),2))&lt;&gt;1=TRUE,"ja",""),"")</f>
        <v/>
      </c>
    </row>
    <row r="967" spans="1:27" ht="14.5" x14ac:dyDescent="0.35">
      <c r="A967" s="325"/>
      <c r="B967" s="326" t="str">
        <f>IF(A967&lt;&gt;"",_xlfn.MAXIFS($B$1:B966,$A$1:A966,A967)+1,"")</f>
        <v/>
      </c>
      <c r="C967" s="304"/>
      <c r="D967" s="304"/>
      <c r="E967" s="304"/>
      <c r="F967" s="304"/>
      <c r="G967" s="335"/>
      <c r="H967" s="333"/>
      <c r="I967" s="334"/>
      <c r="J967" s="334"/>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8"/>
      <c r="R967" s="368"/>
      <c r="S967" s="330"/>
      <c r="T967" s="330"/>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Methode_Keuze=""),"",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Methode_Keuze=""),"",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1"/>
      <c r="Z967" s="324"/>
      <c r="AA967" s="32" t="str" cm="1">
        <f t="array" ref="AA967">IFERROR(IF(INDEX(SubsidieTabel!$X$1:$AA$12,MATCH($F967,SubsidieTabel!$X$1:$X$12,0),IFERROR(MATCH(Methode_Keuze,SubsidieTabel!$X$1:$AA$1,0),2))&lt;&gt;1=TRUE,"ja",""),"")</f>
        <v/>
      </c>
    </row>
    <row r="968" spans="1:27" ht="14.5" x14ac:dyDescent="0.35">
      <c r="A968" s="325"/>
      <c r="B968" s="326" t="str">
        <f>IF(A968&lt;&gt;"",_xlfn.MAXIFS($B$1:B967,$A$1:A967,A968)+1,"")</f>
        <v/>
      </c>
      <c r="C968" s="304"/>
      <c r="D968" s="304"/>
      <c r="E968" s="304"/>
      <c r="F968" s="304"/>
      <c r="G968" s="335"/>
      <c r="H968" s="333"/>
      <c r="I968" s="334"/>
      <c r="J968" s="334"/>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8"/>
      <c r="R968" s="368"/>
      <c r="S968" s="330"/>
      <c r="T968" s="330"/>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Methode_Keuze=""),"",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Methode_Keuze=""),"",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1"/>
      <c r="Z968" s="324"/>
      <c r="AA968" s="32" t="str" cm="1">
        <f t="array" ref="AA968">IFERROR(IF(INDEX(SubsidieTabel!$X$1:$AA$12,MATCH($F968,SubsidieTabel!$X$1:$X$12,0),IFERROR(MATCH(Methode_Keuze,SubsidieTabel!$X$1:$AA$1,0),2))&lt;&gt;1=TRUE,"ja",""),"")</f>
        <v/>
      </c>
    </row>
    <row r="969" spans="1:27" ht="14.5" x14ac:dyDescent="0.35">
      <c r="A969" s="325"/>
      <c r="B969" s="326" t="str">
        <f>IF(A969&lt;&gt;"",_xlfn.MAXIFS($B$1:B968,$A$1:A968,A969)+1,"")</f>
        <v/>
      </c>
      <c r="C969" s="304"/>
      <c r="D969" s="304"/>
      <c r="E969" s="304"/>
      <c r="F969" s="304"/>
      <c r="G969" s="335"/>
      <c r="H969" s="333"/>
      <c r="I969" s="334"/>
      <c r="J969" s="334"/>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8"/>
      <c r="R969" s="368"/>
      <c r="S969" s="330"/>
      <c r="T969" s="330"/>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Methode_Keuze=""),"",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Methode_Keuze=""),"",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1"/>
      <c r="Z969" s="324"/>
      <c r="AA969" s="32" t="str" cm="1">
        <f t="array" ref="AA969">IFERROR(IF(INDEX(SubsidieTabel!$X$1:$AA$12,MATCH($F969,SubsidieTabel!$X$1:$X$12,0),IFERROR(MATCH(Methode_Keuze,SubsidieTabel!$X$1:$AA$1,0),2))&lt;&gt;1=TRUE,"ja",""),"")</f>
        <v/>
      </c>
    </row>
    <row r="970" spans="1:27" ht="14.5" x14ac:dyDescent="0.35">
      <c r="A970" s="325"/>
      <c r="B970" s="326" t="str">
        <f>IF(A970&lt;&gt;"",_xlfn.MAXIFS($B$1:B969,$A$1:A969,A970)+1,"")</f>
        <v/>
      </c>
      <c r="C970" s="304"/>
      <c r="D970" s="304"/>
      <c r="E970" s="304"/>
      <c r="F970" s="304"/>
      <c r="G970" s="335"/>
      <c r="H970" s="333"/>
      <c r="I970" s="334"/>
      <c r="J970" s="334"/>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8"/>
      <c r="R970" s="368"/>
      <c r="S970" s="330"/>
      <c r="T970" s="330"/>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Methode_Keuze=""),"",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Methode_Keuze=""),"",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1"/>
      <c r="Z970" s="324"/>
      <c r="AA970" s="32" t="str" cm="1">
        <f t="array" ref="AA970">IFERROR(IF(INDEX(SubsidieTabel!$X$1:$AA$12,MATCH($F970,SubsidieTabel!$X$1:$X$12,0),IFERROR(MATCH(Methode_Keuze,SubsidieTabel!$X$1:$AA$1,0),2))&lt;&gt;1=TRUE,"ja",""),"")</f>
        <v/>
      </c>
    </row>
    <row r="971" spans="1:27" ht="14.5" x14ac:dyDescent="0.35">
      <c r="A971" s="325"/>
      <c r="B971" s="326" t="str">
        <f>IF(A971&lt;&gt;"",_xlfn.MAXIFS($B$1:B970,$A$1:A970,A971)+1,"")</f>
        <v/>
      </c>
      <c r="C971" s="304"/>
      <c r="D971" s="304"/>
      <c r="E971" s="304"/>
      <c r="F971" s="304"/>
      <c r="G971" s="335"/>
      <c r="H971" s="333"/>
      <c r="I971" s="334"/>
      <c r="J971" s="334"/>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8"/>
      <c r="R971" s="368"/>
      <c r="S971" s="330"/>
      <c r="T971" s="330"/>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Methode_Keuze=""),"",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Methode_Keuze=""),"",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1"/>
      <c r="Z971" s="324"/>
      <c r="AA971" s="32" t="str" cm="1">
        <f t="array" ref="AA971">IFERROR(IF(INDEX(SubsidieTabel!$X$1:$AA$12,MATCH($F971,SubsidieTabel!$X$1:$X$12,0),IFERROR(MATCH(Methode_Keuze,SubsidieTabel!$X$1:$AA$1,0),2))&lt;&gt;1=TRUE,"ja",""),"")</f>
        <v/>
      </c>
    </row>
    <row r="972" spans="1:27" ht="14.5" x14ac:dyDescent="0.35">
      <c r="A972" s="325"/>
      <c r="B972" s="326" t="str">
        <f>IF(A972&lt;&gt;"",_xlfn.MAXIFS($B$1:B971,$A$1:A971,A972)+1,"")</f>
        <v/>
      </c>
      <c r="C972" s="304"/>
      <c r="D972" s="304"/>
      <c r="E972" s="304"/>
      <c r="F972" s="304"/>
      <c r="G972" s="335"/>
      <c r="H972" s="333"/>
      <c r="I972" s="334"/>
      <c r="J972" s="334"/>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8"/>
      <c r="R972" s="368"/>
      <c r="S972" s="330"/>
      <c r="T972" s="330"/>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Methode_Keuze=""),"",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Methode_Keuze=""),"",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1"/>
      <c r="Z972" s="324"/>
      <c r="AA972" s="32" t="str" cm="1">
        <f t="array" ref="AA972">IFERROR(IF(INDEX(SubsidieTabel!$X$1:$AA$12,MATCH($F972,SubsidieTabel!$X$1:$X$12,0),IFERROR(MATCH(Methode_Keuze,SubsidieTabel!$X$1:$AA$1,0),2))&lt;&gt;1=TRUE,"ja",""),"")</f>
        <v/>
      </c>
    </row>
    <row r="973" spans="1:27" ht="14.5" x14ac:dyDescent="0.35">
      <c r="A973" s="325"/>
      <c r="B973" s="326" t="str">
        <f>IF(A973&lt;&gt;"",_xlfn.MAXIFS($B$1:B972,$A$1:A972,A973)+1,"")</f>
        <v/>
      </c>
      <c r="C973" s="304"/>
      <c r="D973" s="304"/>
      <c r="E973" s="304"/>
      <c r="F973" s="304"/>
      <c r="G973" s="335"/>
      <c r="H973" s="333"/>
      <c r="I973" s="334"/>
      <c r="J973" s="334"/>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8"/>
      <c r="R973" s="368"/>
      <c r="S973" s="330"/>
      <c r="T973" s="330"/>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Methode_Keuze=""),"",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Methode_Keuze=""),"",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1"/>
      <c r="Z973" s="324"/>
      <c r="AA973" s="32" t="str" cm="1">
        <f t="array" ref="AA973">IFERROR(IF(INDEX(SubsidieTabel!$X$1:$AA$12,MATCH($F973,SubsidieTabel!$X$1:$X$12,0),IFERROR(MATCH(Methode_Keuze,SubsidieTabel!$X$1:$AA$1,0),2))&lt;&gt;1=TRUE,"ja",""),"")</f>
        <v/>
      </c>
    </row>
    <row r="974" spans="1:27" ht="14.5" x14ac:dyDescent="0.35">
      <c r="A974" s="325"/>
      <c r="B974" s="326" t="str">
        <f>IF(A974&lt;&gt;"",_xlfn.MAXIFS($B$1:B973,$A$1:A973,A974)+1,"")</f>
        <v/>
      </c>
      <c r="C974" s="304"/>
      <c r="D974" s="304"/>
      <c r="E974" s="304"/>
      <c r="F974" s="304"/>
      <c r="G974" s="335"/>
      <c r="H974" s="333"/>
      <c r="I974" s="334"/>
      <c r="J974" s="334"/>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8"/>
      <c r="R974" s="368"/>
      <c r="S974" s="330"/>
      <c r="T974" s="330"/>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Methode_Keuze=""),"",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Methode_Keuze=""),"",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1"/>
      <c r="Z974" s="324"/>
      <c r="AA974" s="32" t="str" cm="1">
        <f t="array" ref="AA974">IFERROR(IF(INDEX(SubsidieTabel!$X$1:$AA$12,MATCH($F974,SubsidieTabel!$X$1:$X$12,0),IFERROR(MATCH(Methode_Keuze,SubsidieTabel!$X$1:$AA$1,0),2))&lt;&gt;1=TRUE,"ja",""),"")</f>
        <v/>
      </c>
    </row>
    <row r="975" spans="1:27" ht="14.5" x14ac:dyDescent="0.35">
      <c r="A975" s="325"/>
      <c r="B975" s="326" t="str">
        <f>IF(A975&lt;&gt;"",_xlfn.MAXIFS($B$1:B974,$A$1:A974,A975)+1,"")</f>
        <v/>
      </c>
      <c r="C975" s="304"/>
      <c r="D975" s="304"/>
      <c r="E975" s="304"/>
      <c r="F975" s="304"/>
      <c r="G975" s="335"/>
      <c r="H975" s="333"/>
      <c r="I975" s="334"/>
      <c r="J975" s="334"/>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8"/>
      <c r="R975" s="368"/>
      <c r="S975" s="330"/>
      <c r="T975" s="330"/>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Methode_Keuze=""),"",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Methode_Keuze=""),"",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1"/>
      <c r="Z975" s="324"/>
      <c r="AA975" s="32" t="str" cm="1">
        <f t="array" ref="AA975">IFERROR(IF(INDEX(SubsidieTabel!$X$1:$AA$12,MATCH($F975,SubsidieTabel!$X$1:$X$12,0),IFERROR(MATCH(Methode_Keuze,SubsidieTabel!$X$1:$AA$1,0),2))&lt;&gt;1=TRUE,"ja",""),"")</f>
        <v/>
      </c>
    </row>
    <row r="976" spans="1:27" ht="14.5" x14ac:dyDescent="0.35">
      <c r="A976" s="325"/>
      <c r="B976" s="326" t="str">
        <f>IF(A976&lt;&gt;"",_xlfn.MAXIFS($B$1:B975,$A$1:A975,A976)+1,"")</f>
        <v/>
      </c>
      <c r="C976" s="304"/>
      <c r="D976" s="304"/>
      <c r="E976" s="304"/>
      <c r="F976" s="304"/>
      <c r="G976" s="335"/>
      <c r="H976" s="333"/>
      <c r="I976" s="334"/>
      <c r="J976" s="334"/>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8"/>
      <c r="R976" s="368"/>
      <c r="S976" s="330"/>
      <c r="T976" s="330"/>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Methode_Keuze=""),"",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Methode_Keuze=""),"",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1"/>
      <c r="Z976" s="324"/>
      <c r="AA976" s="32" t="str" cm="1">
        <f t="array" ref="AA976">IFERROR(IF(INDEX(SubsidieTabel!$X$1:$AA$12,MATCH($F976,SubsidieTabel!$X$1:$X$12,0),IFERROR(MATCH(Methode_Keuze,SubsidieTabel!$X$1:$AA$1,0),2))&lt;&gt;1=TRUE,"ja",""),"")</f>
        <v/>
      </c>
    </row>
    <row r="977" spans="1:27" ht="14.5" x14ac:dyDescent="0.35">
      <c r="A977" s="325"/>
      <c r="B977" s="326" t="str">
        <f>IF(A977&lt;&gt;"",_xlfn.MAXIFS($B$1:B976,$A$1:A976,A977)+1,"")</f>
        <v/>
      </c>
      <c r="C977" s="304"/>
      <c r="D977" s="304"/>
      <c r="E977" s="304"/>
      <c r="F977" s="304"/>
      <c r="G977" s="335"/>
      <c r="H977" s="333"/>
      <c r="I977" s="334"/>
      <c r="J977" s="334"/>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8"/>
      <c r="R977" s="368"/>
      <c r="S977" s="330"/>
      <c r="T977" s="330"/>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Methode_Keuze=""),"",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Methode_Keuze=""),"",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1"/>
      <c r="Z977" s="324"/>
      <c r="AA977" s="32" t="str" cm="1">
        <f t="array" ref="AA977">IFERROR(IF(INDEX(SubsidieTabel!$X$1:$AA$12,MATCH($F977,SubsidieTabel!$X$1:$X$12,0),IFERROR(MATCH(Methode_Keuze,SubsidieTabel!$X$1:$AA$1,0),2))&lt;&gt;1=TRUE,"ja",""),"")</f>
        <v/>
      </c>
    </row>
    <row r="978" spans="1:27" ht="14.5" x14ac:dyDescent="0.35">
      <c r="A978" s="325"/>
      <c r="B978" s="326" t="str">
        <f>IF(A978&lt;&gt;"",_xlfn.MAXIFS($B$1:B977,$A$1:A977,A978)+1,"")</f>
        <v/>
      </c>
      <c r="C978" s="304"/>
      <c r="D978" s="304"/>
      <c r="E978" s="304"/>
      <c r="F978" s="304"/>
      <c r="G978" s="335"/>
      <c r="H978" s="333"/>
      <c r="I978" s="334"/>
      <c r="J978" s="334"/>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8"/>
      <c r="R978" s="368"/>
      <c r="S978" s="330"/>
      <c r="T978" s="330"/>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Methode_Keuze=""),"",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Methode_Keuze=""),"",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1"/>
      <c r="Z978" s="324"/>
      <c r="AA978" s="32" t="str" cm="1">
        <f t="array" ref="AA978">IFERROR(IF(INDEX(SubsidieTabel!$X$1:$AA$12,MATCH($F978,SubsidieTabel!$X$1:$X$12,0),IFERROR(MATCH(Methode_Keuze,SubsidieTabel!$X$1:$AA$1,0),2))&lt;&gt;1=TRUE,"ja",""),"")</f>
        <v/>
      </c>
    </row>
    <row r="979" spans="1:27" ht="14.5" x14ac:dyDescent="0.35">
      <c r="A979" s="325"/>
      <c r="B979" s="326" t="str">
        <f>IF(A979&lt;&gt;"",_xlfn.MAXIFS($B$1:B978,$A$1:A978,A979)+1,"")</f>
        <v/>
      </c>
      <c r="C979" s="304"/>
      <c r="D979" s="304"/>
      <c r="E979" s="304"/>
      <c r="F979" s="304"/>
      <c r="G979" s="335"/>
      <c r="H979" s="333"/>
      <c r="I979" s="334"/>
      <c r="J979" s="334"/>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8"/>
      <c r="R979" s="368"/>
      <c r="S979" s="330"/>
      <c r="T979" s="330"/>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Methode_Keuze=""),"",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Methode_Keuze=""),"",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1"/>
      <c r="Z979" s="324"/>
      <c r="AA979" s="32" t="str" cm="1">
        <f t="array" ref="AA979">IFERROR(IF(INDEX(SubsidieTabel!$X$1:$AA$12,MATCH($F979,SubsidieTabel!$X$1:$X$12,0),IFERROR(MATCH(Methode_Keuze,SubsidieTabel!$X$1:$AA$1,0),2))&lt;&gt;1=TRUE,"ja",""),"")</f>
        <v/>
      </c>
    </row>
    <row r="980" spans="1:27" ht="14.5" x14ac:dyDescent="0.35">
      <c r="A980" s="325"/>
      <c r="B980" s="326" t="str">
        <f>IF(A980&lt;&gt;"",_xlfn.MAXIFS($B$1:B979,$A$1:A979,A980)+1,"")</f>
        <v/>
      </c>
      <c r="C980" s="304"/>
      <c r="D980" s="304"/>
      <c r="E980" s="304"/>
      <c r="F980" s="304"/>
      <c r="G980" s="335"/>
      <c r="H980" s="333"/>
      <c r="I980" s="334"/>
      <c r="J980" s="334"/>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8"/>
      <c r="R980" s="368"/>
      <c r="S980" s="330"/>
      <c r="T980" s="330"/>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Methode_Keuze=""),"",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Methode_Keuze=""),"",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1"/>
      <c r="Z980" s="324"/>
      <c r="AA980" s="32" t="str" cm="1">
        <f t="array" ref="AA980">IFERROR(IF(INDEX(SubsidieTabel!$X$1:$AA$12,MATCH($F980,SubsidieTabel!$X$1:$X$12,0),IFERROR(MATCH(Methode_Keuze,SubsidieTabel!$X$1:$AA$1,0),2))&lt;&gt;1=TRUE,"ja",""),"")</f>
        <v/>
      </c>
    </row>
    <row r="981" spans="1:27" ht="14.5" x14ac:dyDescent="0.35">
      <c r="A981" s="325"/>
      <c r="B981" s="326" t="str">
        <f>IF(A981&lt;&gt;"",_xlfn.MAXIFS($B$1:B980,$A$1:A980,A981)+1,"")</f>
        <v/>
      </c>
      <c r="C981" s="304"/>
      <c r="D981" s="304"/>
      <c r="E981" s="304"/>
      <c r="F981" s="304"/>
      <c r="G981" s="335"/>
      <c r="H981" s="333"/>
      <c r="I981" s="334"/>
      <c r="J981" s="334"/>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8"/>
      <c r="R981" s="368"/>
      <c r="S981" s="330"/>
      <c r="T981" s="330"/>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Methode_Keuze=""),"",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Methode_Keuze=""),"",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1"/>
      <c r="Z981" s="324"/>
      <c r="AA981" s="32" t="str" cm="1">
        <f t="array" ref="AA981">IFERROR(IF(INDEX(SubsidieTabel!$X$1:$AA$12,MATCH($F981,SubsidieTabel!$X$1:$X$12,0),IFERROR(MATCH(Methode_Keuze,SubsidieTabel!$X$1:$AA$1,0),2))&lt;&gt;1=TRUE,"ja",""),"")</f>
        <v/>
      </c>
    </row>
    <row r="982" spans="1:27" ht="14.5" x14ac:dyDescent="0.35">
      <c r="A982" s="325"/>
      <c r="B982" s="326" t="str">
        <f>IF(A982&lt;&gt;"",_xlfn.MAXIFS($B$1:B981,$A$1:A981,A982)+1,"")</f>
        <v/>
      </c>
      <c r="C982" s="304"/>
      <c r="D982" s="304"/>
      <c r="E982" s="304"/>
      <c r="F982" s="304"/>
      <c r="G982" s="335"/>
      <c r="H982" s="333"/>
      <c r="I982" s="334"/>
      <c r="J982" s="334"/>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8"/>
      <c r="R982" s="368"/>
      <c r="S982" s="330"/>
      <c r="T982" s="330"/>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Methode_Keuze=""),"",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Methode_Keuze=""),"",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1"/>
      <c r="Z982" s="324"/>
      <c r="AA982" s="32" t="str" cm="1">
        <f t="array" ref="AA982">IFERROR(IF(INDEX(SubsidieTabel!$X$1:$AA$12,MATCH($F982,SubsidieTabel!$X$1:$X$12,0),IFERROR(MATCH(Methode_Keuze,SubsidieTabel!$X$1:$AA$1,0),2))&lt;&gt;1=TRUE,"ja",""),"")</f>
        <v/>
      </c>
    </row>
    <row r="983" spans="1:27" ht="14.5" x14ac:dyDescent="0.35">
      <c r="A983" s="325"/>
      <c r="B983" s="326" t="str">
        <f>IF(A983&lt;&gt;"",_xlfn.MAXIFS($B$1:B982,$A$1:A982,A983)+1,"")</f>
        <v/>
      </c>
      <c r="C983" s="304"/>
      <c r="D983" s="304"/>
      <c r="E983" s="304"/>
      <c r="F983" s="304"/>
      <c r="G983" s="335"/>
      <c r="H983" s="333"/>
      <c r="I983" s="334"/>
      <c r="J983" s="334"/>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8"/>
      <c r="R983" s="368"/>
      <c r="S983" s="330"/>
      <c r="T983" s="330"/>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Methode_Keuze=""),"",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Methode_Keuze=""),"",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1"/>
      <c r="Z983" s="324"/>
      <c r="AA983" s="32" t="str" cm="1">
        <f t="array" ref="AA983">IFERROR(IF(INDEX(SubsidieTabel!$X$1:$AA$12,MATCH($F983,SubsidieTabel!$X$1:$X$12,0),IFERROR(MATCH(Methode_Keuze,SubsidieTabel!$X$1:$AA$1,0),2))&lt;&gt;1=TRUE,"ja",""),"")</f>
        <v/>
      </c>
    </row>
    <row r="984" spans="1:27" ht="14.5" x14ac:dyDescent="0.35">
      <c r="A984" s="325"/>
      <c r="B984" s="326" t="str">
        <f>IF(A984&lt;&gt;"",_xlfn.MAXIFS($B$1:B983,$A$1:A983,A984)+1,"")</f>
        <v/>
      </c>
      <c r="C984" s="304"/>
      <c r="D984" s="304"/>
      <c r="E984" s="304"/>
      <c r="F984" s="304"/>
      <c r="G984" s="335"/>
      <c r="H984" s="333"/>
      <c r="I984" s="334"/>
      <c r="J984" s="334"/>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8"/>
      <c r="R984" s="368"/>
      <c r="S984" s="330"/>
      <c r="T984" s="330"/>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Methode_Keuze=""),"",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Methode_Keuze=""),"",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1"/>
      <c r="Z984" s="324"/>
      <c r="AA984" s="32" t="str" cm="1">
        <f t="array" ref="AA984">IFERROR(IF(INDEX(SubsidieTabel!$X$1:$AA$12,MATCH($F984,SubsidieTabel!$X$1:$X$12,0),IFERROR(MATCH(Methode_Keuze,SubsidieTabel!$X$1:$AA$1,0),2))&lt;&gt;1=TRUE,"ja",""),"")</f>
        <v/>
      </c>
    </row>
    <row r="985" spans="1:27" ht="14.5" x14ac:dyDescent="0.35">
      <c r="A985" s="325"/>
      <c r="B985" s="326" t="str">
        <f>IF(A985&lt;&gt;"",_xlfn.MAXIFS($B$1:B984,$A$1:A984,A985)+1,"")</f>
        <v/>
      </c>
      <c r="C985" s="304"/>
      <c r="D985" s="304"/>
      <c r="E985" s="304"/>
      <c r="F985" s="304"/>
      <c r="G985" s="335"/>
      <c r="H985" s="333"/>
      <c r="I985" s="334"/>
      <c r="J985" s="334"/>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8"/>
      <c r="R985" s="368"/>
      <c r="S985" s="330"/>
      <c r="T985" s="330"/>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Methode_Keuze=""),"",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Methode_Keuze=""),"",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1"/>
      <c r="Z985" s="324"/>
      <c r="AA985" s="32" t="str" cm="1">
        <f t="array" ref="AA985">IFERROR(IF(INDEX(SubsidieTabel!$X$1:$AA$12,MATCH($F985,SubsidieTabel!$X$1:$X$12,0),IFERROR(MATCH(Methode_Keuze,SubsidieTabel!$X$1:$AA$1,0),2))&lt;&gt;1=TRUE,"ja",""),"")</f>
        <v/>
      </c>
    </row>
    <row r="986" spans="1:27" ht="14.5" x14ac:dyDescent="0.35">
      <c r="A986" s="325"/>
      <c r="B986" s="326" t="str">
        <f>IF(A986&lt;&gt;"",_xlfn.MAXIFS($B$1:B985,$A$1:A985,A986)+1,"")</f>
        <v/>
      </c>
      <c r="C986" s="304"/>
      <c r="D986" s="304"/>
      <c r="E986" s="304"/>
      <c r="F986" s="304"/>
      <c r="G986" s="335"/>
      <c r="H986" s="333"/>
      <c r="I986" s="334"/>
      <c r="J986" s="334"/>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8"/>
      <c r="R986" s="368"/>
      <c r="S986" s="330"/>
      <c r="T986" s="330"/>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Methode_Keuze=""),"",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Methode_Keuze=""),"",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1"/>
      <c r="Z986" s="324"/>
      <c r="AA986" s="32" t="str" cm="1">
        <f t="array" ref="AA986">IFERROR(IF(INDEX(SubsidieTabel!$X$1:$AA$12,MATCH($F986,SubsidieTabel!$X$1:$X$12,0),IFERROR(MATCH(Methode_Keuze,SubsidieTabel!$X$1:$AA$1,0),2))&lt;&gt;1=TRUE,"ja",""),"")</f>
        <v/>
      </c>
    </row>
    <row r="987" spans="1:27" ht="14.5" x14ac:dyDescent="0.35">
      <c r="A987" s="325"/>
      <c r="B987" s="326" t="str">
        <f>IF(A987&lt;&gt;"",_xlfn.MAXIFS($B$1:B986,$A$1:A986,A987)+1,"")</f>
        <v/>
      </c>
      <c r="C987" s="304"/>
      <c r="D987" s="304"/>
      <c r="E987" s="304"/>
      <c r="F987" s="304"/>
      <c r="G987" s="335"/>
      <c r="H987" s="333"/>
      <c r="I987" s="334"/>
      <c r="J987" s="334"/>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8"/>
      <c r="R987" s="368"/>
      <c r="S987" s="330"/>
      <c r="T987" s="330"/>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Methode_Keuze=""),"",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Methode_Keuze=""),"",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1"/>
      <c r="Z987" s="324"/>
      <c r="AA987" s="32" t="str" cm="1">
        <f t="array" ref="AA987">IFERROR(IF(INDEX(SubsidieTabel!$X$1:$AA$12,MATCH($F987,SubsidieTabel!$X$1:$X$12,0),IFERROR(MATCH(Methode_Keuze,SubsidieTabel!$X$1:$AA$1,0),2))&lt;&gt;1=TRUE,"ja",""),"")</f>
        <v/>
      </c>
    </row>
    <row r="988" spans="1:27" ht="14.5" x14ac:dyDescent="0.35">
      <c r="A988" s="325"/>
      <c r="B988" s="326" t="str">
        <f>IF(A988&lt;&gt;"",_xlfn.MAXIFS($B$1:B987,$A$1:A987,A988)+1,"")</f>
        <v/>
      </c>
      <c r="C988" s="304"/>
      <c r="D988" s="304"/>
      <c r="E988" s="304"/>
      <c r="F988" s="304"/>
      <c r="G988" s="335"/>
      <c r="H988" s="333"/>
      <c r="I988" s="334"/>
      <c r="J988" s="334"/>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8"/>
      <c r="R988" s="368"/>
      <c r="S988" s="330"/>
      <c r="T988" s="330"/>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Methode_Keuze=""),"",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Methode_Keuze=""),"",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1"/>
      <c r="Z988" s="324"/>
      <c r="AA988" s="32" t="str" cm="1">
        <f t="array" ref="AA988">IFERROR(IF(INDEX(SubsidieTabel!$X$1:$AA$12,MATCH($F988,SubsidieTabel!$X$1:$X$12,0),IFERROR(MATCH(Methode_Keuze,SubsidieTabel!$X$1:$AA$1,0),2))&lt;&gt;1=TRUE,"ja",""),"")</f>
        <v/>
      </c>
    </row>
    <row r="989" spans="1:27" ht="14.5" x14ac:dyDescent="0.35">
      <c r="A989" s="325"/>
      <c r="B989" s="326" t="str">
        <f>IF(A989&lt;&gt;"",_xlfn.MAXIFS($B$1:B988,$A$1:A988,A989)+1,"")</f>
        <v/>
      </c>
      <c r="C989" s="304"/>
      <c r="D989" s="304"/>
      <c r="E989" s="304"/>
      <c r="F989" s="304"/>
      <c r="G989" s="335"/>
      <c r="H989" s="333"/>
      <c r="I989" s="334"/>
      <c r="J989" s="334"/>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8"/>
      <c r="R989" s="368"/>
      <c r="S989" s="330"/>
      <c r="T989" s="330"/>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Methode_Keuze=""),"",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Methode_Keuze=""),"",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1"/>
      <c r="Z989" s="324"/>
      <c r="AA989" s="32" t="str" cm="1">
        <f t="array" ref="AA989">IFERROR(IF(INDEX(SubsidieTabel!$X$1:$AA$12,MATCH($F989,SubsidieTabel!$X$1:$X$12,0),IFERROR(MATCH(Methode_Keuze,SubsidieTabel!$X$1:$AA$1,0),2))&lt;&gt;1=TRUE,"ja",""),"")</f>
        <v/>
      </c>
    </row>
    <row r="990" spans="1:27" ht="14.5" x14ac:dyDescent="0.35">
      <c r="A990" s="325"/>
      <c r="B990" s="326" t="str">
        <f>IF(A990&lt;&gt;"",_xlfn.MAXIFS($B$1:B989,$A$1:A989,A990)+1,"")</f>
        <v/>
      </c>
      <c r="C990" s="304"/>
      <c r="D990" s="304"/>
      <c r="E990" s="304"/>
      <c r="F990" s="304"/>
      <c r="G990" s="335"/>
      <c r="H990" s="333"/>
      <c r="I990" s="334"/>
      <c r="J990" s="334"/>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8"/>
      <c r="R990" s="368"/>
      <c r="S990" s="330"/>
      <c r="T990" s="330"/>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Methode_Keuze=""),"",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Methode_Keuze=""),"",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1"/>
      <c r="Z990" s="324"/>
      <c r="AA990" s="32" t="str" cm="1">
        <f t="array" ref="AA990">IFERROR(IF(INDEX(SubsidieTabel!$X$1:$AA$12,MATCH($F990,SubsidieTabel!$X$1:$X$12,0),IFERROR(MATCH(Methode_Keuze,SubsidieTabel!$X$1:$AA$1,0),2))&lt;&gt;1=TRUE,"ja",""),"")</f>
        <v/>
      </c>
    </row>
    <row r="991" spans="1:27" ht="14.5" x14ac:dyDescent="0.35">
      <c r="A991" s="325"/>
      <c r="B991" s="326" t="str">
        <f>IF(A991&lt;&gt;"",_xlfn.MAXIFS($B$1:B990,$A$1:A990,A991)+1,"")</f>
        <v/>
      </c>
      <c r="C991" s="304"/>
      <c r="D991" s="304"/>
      <c r="E991" s="304"/>
      <c r="F991" s="304"/>
      <c r="G991" s="335"/>
      <c r="H991" s="333"/>
      <c r="I991" s="334"/>
      <c r="J991" s="334"/>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8"/>
      <c r="R991" s="368"/>
      <c r="S991" s="330"/>
      <c r="T991" s="330"/>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Methode_Keuze=""),"",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Methode_Keuze=""),"",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1"/>
      <c r="Z991" s="324"/>
      <c r="AA991" s="32" t="str" cm="1">
        <f t="array" ref="AA991">IFERROR(IF(INDEX(SubsidieTabel!$X$1:$AA$12,MATCH($F991,SubsidieTabel!$X$1:$X$12,0),IFERROR(MATCH(Methode_Keuze,SubsidieTabel!$X$1:$AA$1,0),2))&lt;&gt;1=TRUE,"ja",""),"")</f>
        <v/>
      </c>
    </row>
    <row r="992" spans="1:27" ht="14.5" x14ac:dyDescent="0.35">
      <c r="A992" s="325"/>
      <c r="B992" s="326" t="str">
        <f>IF(A992&lt;&gt;"",_xlfn.MAXIFS($B$1:B991,$A$1:A991,A992)+1,"")</f>
        <v/>
      </c>
      <c r="C992" s="304"/>
      <c r="D992" s="304"/>
      <c r="E992" s="304"/>
      <c r="F992" s="304"/>
      <c r="G992" s="335"/>
      <c r="H992" s="333"/>
      <c r="I992" s="334"/>
      <c r="J992" s="334"/>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8"/>
      <c r="R992" s="368"/>
      <c r="S992" s="330"/>
      <c r="T992" s="330"/>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Methode_Keuze=""),"",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Methode_Keuze=""),"",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1"/>
      <c r="Z992" s="324"/>
      <c r="AA992" s="32" t="str" cm="1">
        <f t="array" ref="AA992">IFERROR(IF(INDEX(SubsidieTabel!$X$1:$AA$12,MATCH($F992,SubsidieTabel!$X$1:$X$12,0),IFERROR(MATCH(Methode_Keuze,SubsidieTabel!$X$1:$AA$1,0),2))&lt;&gt;1=TRUE,"ja",""),"")</f>
        <v/>
      </c>
    </row>
    <row r="993" spans="1:27" ht="14.5" x14ac:dyDescent="0.35">
      <c r="A993" s="325"/>
      <c r="B993" s="326" t="str">
        <f>IF(A993&lt;&gt;"",_xlfn.MAXIFS($B$1:B992,$A$1:A992,A993)+1,"")</f>
        <v/>
      </c>
      <c r="C993" s="304"/>
      <c r="D993" s="304"/>
      <c r="E993" s="304"/>
      <c r="F993" s="304"/>
      <c r="G993" s="335"/>
      <c r="H993" s="333"/>
      <c r="I993" s="334"/>
      <c r="J993" s="334"/>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8"/>
      <c r="R993" s="368"/>
      <c r="S993" s="330"/>
      <c r="T993" s="330"/>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Methode_Keuze=""),"",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Methode_Keuze=""),"",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1"/>
      <c r="Z993" s="324"/>
      <c r="AA993" s="32" t="str" cm="1">
        <f t="array" ref="AA993">IFERROR(IF(INDEX(SubsidieTabel!$X$1:$AA$12,MATCH($F993,SubsidieTabel!$X$1:$X$12,0),IFERROR(MATCH(Methode_Keuze,SubsidieTabel!$X$1:$AA$1,0),2))&lt;&gt;1=TRUE,"ja",""),"")</f>
        <v/>
      </c>
    </row>
    <row r="994" spans="1:27" ht="14.5" x14ac:dyDescent="0.35">
      <c r="A994" s="325"/>
      <c r="B994" s="326" t="str">
        <f>IF(A994&lt;&gt;"",_xlfn.MAXIFS($B$1:B993,$A$1:A993,A994)+1,"")</f>
        <v/>
      </c>
      <c r="C994" s="304"/>
      <c r="D994" s="304"/>
      <c r="E994" s="304"/>
      <c r="F994" s="304"/>
      <c r="G994" s="335"/>
      <c r="H994" s="333"/>
      <c r="I994" s="334"/>
      <c r="J994" s="334"/>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8"/>
      <c r="R994" s="368"/>
      <c r="S994" s="330"/>
      <c r="T994" s="330"/>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Methode_Keuze=""),"",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Methode_Keuze=""),"",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1"/>
      <c r="Z994" s="324"/>
      <c r="AA994" s="32" t="str" cm="1">
        <f t="array" ref="AA994">IFERROR(IF(INDEX(SubsidieTabel!$X$1:$AA$12,MATCH($F994,SubsidieTabel!$X$1:$X$12,0),IFERROR(MATCH(Methode_Keuze,SubsidieTabel!$X$1:$AA$1,0),2))&lt;&gt;1=TRUE,"ja",""),"")</f>
        <v/>
      </c>
    </row>
    <row r="995" spans="1:27" ht="14.5" x14ac:dyDescent="0.35">
      <c r="A995" s="325"/>
      <c r="B995" s="326" t="str">
        <f>IF(A995&lt;&gt;"",_xlfn.MAXIFS($B$1:B994,$A$1:A994,A995)+1,"")</f>
        <v/>
      </c>
      <c r="C995" s="304"/>
      <c r="D995" s="304"/>
      <c r="E995" s="304"/>
      <c r="F995" s="304"/>
      <c r="G995" s="335"/>
      <c r="H995" s="333"/>
      <c r="I995" s="334"/>
      <c r="J995" s="334"/>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8"/>
      <c r="R995" s="368"/>
      <c r="S995" s="330"/>
      <c r="T995" s="330"/>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Methode_Keuze=""),"",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Methode_Keuze=""),"",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1"/>
      <c r="Z995" s="324"/>
      <c r="AA995" s="32" t="str" cm="1">
        <f t="array" ref="AA995">IFERROR(IF(INDEX(SubsidieTabel!$X$1:$AA$12,MATCH($F995,SubsidieTabel!$X$1:$X$12,0),IFERROR(MATCH(Methode_Keuze,SubsidieTabel!$X$1:$AA$1,0),2))&lt;&gt;1=TRUE,"ja",""),"")</f>
        <v/>
      </c>
    </row>
    <row r="996" spans="1:27" ht="14.5" x14ac:dyDescent="0.35">
      <c r="A996" s="325"/>
      <c r="B996" s="326" t="str">
        <f>IF(A996&lt;&gt;"",_xlfn.MAXIFS($B$1:B995,$A$1:A995,A996)+1,"")</f>
        <v/>
      </c>
      <c r="C996" s="304"/>
      <c r="D996" s="304"/>
      <c r="E996" s="304"/>
      <c r="F996" s="304"/>
      <c r="G996" s="335"/>
      <c r="H996" s="333"/>
      <c r="I996" s="334"/>
      <c r="J996" s="334"/>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8"/>
      <c r="R996" s="368"/>
      <c r="S996" s="330"/>
      <c r="T996" s="330"/>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Methode_Keuze=""),"",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Methode_Keuze=""),"",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1"/>
      <c r="Z996" s="324"/>
      <c r="AA996" s="32" t="str" cm="1">
        <f t="array" ref="AA996">IFERROR(IF(INDEX(SubsidieTabel!$X$1:$AA$12,MATCH($F996,SubsidieTabel!$X$1:$X$12,0),IFERROR(MATCH(Methode_Keuze,SubsidieTabel!$X$1:$AA$1,0),2))&lt;&gt;1=TRUE,"ja",""),"")</f>
        <v/>
      </c>
    </row>
    <row r="997" spans="1:27" ht="14.5" x14ac:dyDescent="0.35">
      <c r="A997" s="325"/>
      <c r="B997" s="326" t="str">
        <f>IF(A997&lt;&gt;"",_xlfn.MAXIFS($B$1:B996,$A$1:A996,A997)+1,"")</f>
        <v/>
      </c>
      <c r="C997" s="304"/>
      <c r="D997" s="304"/>
      <c r="E997" s="304"/>
      <c r="F997" s="304"/>
      <c r="G997" s="335"/>
      <c r="H997" s="333"/>
      <c r="I997" s="334"/>
      <c r="J997" s="334"/>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8"/>
      <c r="R997" s="368"/>
      <c r="S997" s="330"/>
      <c r="T997" s="330"/>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Methode_Keuze=""),"",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Methode_Keuze=""),"",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1"/>
      <c r="Z997" s="324"/>
      <c r="AA997" s="32" t="str" cm="1">
        <f t="array" ref="AA997">IFERROR(IF(INDEX(SubsidieTabel!$X$1:$AA$12,MATCH($F997,SubsidieTabel!$X$1:$X$12,0),IFERROR(MATCH(Methode_Keuze,SubsidieTabel!$X$1:$AA$1,0),2))&lt;&gt;1=TRUE,"ja",""),"")</f>
        <v/>
      </c>
    </row>
    <row r="998" spans="1:27" ht="14.5" x14ac:dyDescent="0.35">
      <c r="A998" s="325"/>
      <c r="B998" s="326" t="str">
        <f>IF(A998&lt;&gt;"",_xlfn.MAXIFS($B$1:B997,$A$1:A997,A998)+1,"")</f>
        <v/>
      </c>
      <c r="C998" s="304"/>
      <c r="D998" s="304"/>
      <c r="E998" s="304"/>
      <c r="F998" s="304"/>
      <c r="G998" s="335"/>
      <c r="H998" s="333"/>
      <c r="I998" s="334"/>
      <c r="J998" s="334"/>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8"/>
      <c r="R998" s="368"/>
      <c r="S998" s="330"/>
      <c r="T998" s="330"/>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Methode_Keuze=""),"",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Methode_Keuze=""),"",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1"/>
      <c r="Z998" s="324"/>
      <c r="AA998" s="32" t="str" cm="1">
        <f t="array" ref="AA998">IFERROR(IF(INDEX(SubsidieTabel!$X$1:$AA$12,MATCH($F998,SubsidieTabel!$X$1:$X$12,0),IFERROR(MATCH(Methode_Keuze,SubsidieTabel!$X$1:$AA$1,0),2))&lt;&gt;1=TRUE,"ja",""),"")</f>
        <v/>
      </c>
    </row>
    <row r="999" spans="1:27" ht="14.5" x14ac:dyDescent="0.35">
      <c r="A999" s="325"/>
      <c r="B999" s="326" t="str">
        <f>IF(A999&lt;&gt;"",_xlfn.MAXIFS($B$1:B998,$A$1:A998,A999)+1,"")</f>
        <v/>
      </c>
      <c r="C999" s="304"/>
      <c r="D999" s="304"/>
      <c r="E999" s="304"/>
      <c r="F999" s="304"/>
      <c r="G999" s="335"/>
      <c r="H999" s="333"/>
      <c r="I999" s="334"/>
      <c r="J999" s="334"/>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8"/>
      <c r="R999" s="368"/>
      <c r="S999" s="330"/>
      <c r="T999" s="330"/>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Methode_Keuze=""),"",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Methode_Keuze=""),"",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1"/>
      <c r="Z999" s="324"/>
      <c r="AA999" s="32" t="str" cm="1">
        <f t="array" ref="AA999">IFERROR(IF(INDEX(SubsidieTabel!$X$1:$AA$12,MATCH($F999,SubsidieTabel!$X$1:$X$12,0),IFERROR(MATCH(Methode_Keuze,SubsidieTabel!$X$1:$AA$1,0),2))&lt;&gt;1=TRUE,"ja",""),"")</f>
        <v/>
      </c>
    </row>
    <row r="1000" spans="1:27" ht="14.5" x14ac:dyDescent="0.35">
      <c r="A1000" s="325"/>
      <c r="B1000" s="326" t="str">
        <f>IF(A1000&lt;&gt;"",_xlfn.MAXIFS($B$1:B999,$A$1:A999,A1000)+1,"")</f>
        <v/>
      </c>
      <c r="C1000" s="304"/>
      <c r="D1000" s="304"/>
      <c r="E1000" s="304"/>
      <c r="F1000" s="304"/>
      <c r="G1000" s="335"/>
      <c r="H1000" s="333"/>
      <c r="I1000" s="334"/>
      <c r="J1000" s="334"/>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8"/>
      <c r="R1000" s="368"/>
      <c r="S1000" s="330"/>
      <c r="T1000" s="330"/>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Methode_Keuze=""),"",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Methode_Keuze=""),"",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1"/>
      <c r="Z1000" s="324"/>
      <c r="AA1000" s="32" t="str" cm="1">
        <f t="array" ref="AA1000">IFERROR(IF(INDEX(SubsidieTabel!$X$1:$AA$12,MATCH($F1000,SubsidieTabel!$X$1:$X$12,0),IFERROR(MATCH(Methode_Keuze,SubsidieTabel!$X$1:$AA$1,0),2))&lt;&gt;1=TRUE,"ja",""),"")</f>
        <v/>
      </c>
    </row>
    <row r="1001" spans="1:27" ht="14.5" x14ac:dyDescent="0.35">
      <c r="A1001" s="325"/>
      <c r="B1001" s="326" t="str">
        <f>IF(A1001&lt;&gt;"",_xlfn.MAXIFS($B$1:B1000,$A$1:A1000,A1001)+1,"")</f>
        <v/>
      </c>
      <c r="C1001" s="304"/>
      <c r="D1001" s="304"/>
      <c r="E1001" s="304"/>
      <c r="F1001" s="304"/>
      <c r="G1001" s="335"/>
      <c r="H1001" s="333"/>
      <c r="I1001" s="334"/>
      <c r="J1001" s="334"/>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8"/>
      <c r="R1001" s="368"/>
      <c r="S1001" s="330"/>
      <c r="T1001" s="330"/>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Methode_Keuze=""),"",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Methode_Keuze=""),"",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1"/>
      <c r="Z1001" s="324"/>
      <c r="AA1001" s="32" t="str" cm="1">
        <f t="array" ref="AA1001">IFERROR(IF(INDEX(SubsidieTabel!$X$1:$AA$12,MATCH($F1001,SubsidieTabel!$X$1:$X$12,0),IFERROR(MATCH(Methode_Keuze,SubsidieTabel!$X$1:$AA$1,0),2))&lt;&gt;1=TRUE,"ja",""),"")</f>
        <v/>
      </c>
    </row>
    <row r="1002" spans="1:27" ht="14.5" x14ac:dyDescent="0.35">
      <c r="A1002" s="325"/>
      <c r="B1002" s="326" t="str">
        <f>IF(A1002&lt;&gt;"",_xlfn.MAXIFS($B$1:B1001,$A$1:A1001,A1002)+1,"")</f>
        <v/>
      </c>
      <c r="C1002" s="304"/>
      <c r="D1002" s="304"/>
      <c r="E1002" s="304"/>
      <c r="F1002" s="304"/>
      <c r="G1002" s="335"/>
      <c r="H1002" s="333"/>
      <c r="I1002" s="334"/>
      <c r="J1002" s="334"/>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8"/>
      <c r="R1002" s="368"/>
      <c r="S1002" s="330"/>
      <c r="T1002" s="330"/>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Methode_Keuze=""),"",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Methode_Keuze=""),"",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1"/>
      <c r="Z1002" s="324"/>
      <c r="AA1002" s="32" t="str" cm="1">
        <f t="array" ref="AA1002">IFERROR(IF(INDEX(SubsidieTabel!$X$1:$AA$12,MATCH($F1002,SubsidieTabel!$X$1:$X$12,0),IFERROR(MATCH(Methode_Keuze,SubsidieTabel!$X$1:$AA$1,0),2))&lt;&gt;1=TRUE,"ja",""),"")</f>
        <v/>
      </c>
    </row>
    <row r="1003" spans="1:27" ht="14.5" x14ac:dyDescent="0.35">
      <c r="A1003" s="325"/>
      <c r="B1003" s="326" t="str">
        <f>IF(A1003&lt;&gt;"",_xlfn.MAXIFS($B$1:B1002,$A$1:A1002,A1003)+1,"")</f>
        <v/>
      </c>
      <c r="C1003" s="304"/>
      <c r="D1003" s="304"/>
      <c r="E1003" s="304"/>
      <c r="F1003" s="304"/>
      <c r="G1003" s="335"/>
      <c r="H1003" s="333"/>
      <c r="I1003" s="334"/>
      <c r="J1003" s="334"/>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8"/>
      <c r="R1003" s="368"/>
      <c r="S1003" s="330"/>
      <c r="T1003" s="330"/>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Methode_Keuze=""),"",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Methode_Keuze=""),"",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1"/>
      <c r="Z1003" s="324"/>
      <c r="AA1003" s="32" t="str" cm="1">
        <f t="array" ref="AA1003">IFERROR(IF(INDEX(SubsidieTabel!$X$1:$AA$12,MATCH($F1003,SubsidieTabel!$X$1:$X$12,0),IFERROR(MATCH(Methode_Keuze,SubsidieTabel!$X$1:$AA$1,0),2))&lt;&gt;1=TRUE,"ja",""),"")</f>
        <v/>
      </c>
    </row>
    <row r="1004" spans="1:27" ht="14.5" x14ac:dyDescent="0.35">
      <c r="A1004" s="325"/>
      <c r="B1004" s="326" t="str">
        <f>IF(A1004&lt;&gt;"",_xlfn.MAXIFS($B$1:B1003,$A$1:A1003,A1004)+1,"")</f>
        <v/>
      </c>
      <c r="C1004" s="304"/>
      <c r="D1004" s="304"/>
      <c r="E1004" s="304"/>
      <c r="F1004" s="304"/>
      <c r="G1004" s="335"/>
      <c r="H1004" s="333"/>
      <c r="I1004" s="334"/>
      <c r="J1004" s="334"/>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8"/>
      <c r="R1004" s="368"/>
      <c r="S1004" s="330"/>
      <c r="T1004" s="330"/>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Methode_Keuze=""),"",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Methode_Keuze=""),"",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1"/>
      <c r="Z1004" s="324"/>
      <c r="AA1004" s="32" t="str" cm="1">
        <f t="array" ref="AA1004">IFERROR(IF(INDEX(SubsidieTabel!$X$1:$AA$12,MATCH($F1004,SubsidieTabel!$X$1:$X$12,0),IFERROR(MATCH(Methode_Keuze,SubsidieTabel!$X$1:$AA$1,0),2))&lt;&gt;1=TRUE,"ja",""),"")</f>
        <v/>
      </c>
    </row>
    <row r="1005" spans="1:27" ht="14.5" x14ac:dyDescent="0.35">
      <c r="A1005" s="325"/>
      <c r="B1005" s="326" t="str">
        <f>IF(A1005&lt;&gt;"",_xlfn.MAXIFS($B$1:B1004,$A$1:A1004,A1005)+1,"")</f>
        <v/>
      </c>
      <c r="C1005" s="304"/>
      <c r="D1005" s="304"/>
      <c r="E1005" s="304"/>
      <c r="F1005" s="304"/>
      <c r="G1005" s="335"/>
      <c r="H1005" s="333"/>
      <c r="I1005" s="334"/>
      <c r="J1005" s="334"/>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8"/>
      <c r="R1005" s="368"/>
      <c r="S1005" s="330"/>
      <c r="T1005" s="330"/>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Methode_Keuze=""),"",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Methode_Keuze=""),"",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1"/>
      <c r="Z1005" s="324"/>
      <c r="AA1005" s="32" t="str" cm="1">
        <f t="array" ref="AA1005">IFERROR(IF(INDEX(SubsidieTabel!$X$1:$AA$12,MATCH($F1005,SubsidieTabel!$X$1:$X$12,0),IFERROR(MATCH(Methode_Keuze,SubsidieTabel!$X$1:$AA$1,0),2))&lt;&gt;1=TRUE,"ja",""),"")</f>
        <v/>
      </c>
    </row>
    <row r="1006" spans="1:27" ht="14.5" x14ac:dyDescent="0.35">
      <c r="A1006" s="325"/>
      <c r="B1006" s="326" t="str">
        <f>IF(A1006&lt;&gt;"",_xlfn.MAXIFS($B$1:B1005,$A$1:A1005,A1006)+1,"")</f>
        <v/>
      </c>
      <c r="C1006" s="304"/>
      <c r="D1006" s="304"/>
      <c r="E1006" s="304"/>
      <c r="F1006" s="304"/>
      <c r="G1006" s="335"/>
      <c r="H1006" s="333"/>
      <c r="I1006" s="334"/>
      <c r="J1006" s="334"/>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8"/>
      <c r="R1006" s="368"/>
      <c r="S1006" s="330"/>
      <c r="T1006" s="330"/>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Methode_Keuze=""),"",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Methode_Keuze=""),"",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1"/>
      <c r="Z1006" s="324"/>
      <c r="AA1006" s="32" t="str" cm="1">
        <f t="array" ref="AA1006">IFERROR(IF(INDEX(SubsidieTabel!$X$1:$AA$12,MATCH($F1006,SubsidieTabel!$X$1:$X$12,0),IFERROR(MATCH(Methode_Keuze,SubsidieTabel!$X$1:$AA$1,0),2))&lt;&gt;1=TRUE,"ja",""),"")</f>
        <v/>
      </c>
    </row>
    <row r="1007" spans="1:27" ht="14.5" x14ac:dyDescent="0.35">
      <c r="A1007" s="325"/>
      <c r="B1007" s="326" t="str">
        <f>IF(A1007&lt;&gt;"",_xlfn.MAXIFS($B$1:B1006,$A$1:A1006,A1007)+1,"")</f>
        <v/>
      </c>
      <c r="C1007" s="304"/>
      <c r="D1007" s="304"/>
      <c r="E1007" s="304"/>
      <c r="F1007" s="304"/>
      <c r="G1007" s="335"/>
      <c r="H1007" s="333"/>
      <c r="I1007" s="334"/>
      <c r="J1007" s="334"/>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8"/>
      <c r="R1007" s="368"/>
      <c r="S1007" s="330"/>
      <c r="T1007" s="330"/>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Methode_Keuze=""),"",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Methode_Keuze=""),"",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1"/>
      <c r="Z1007" s="324"/>
      <c r="AA1007" s="32" t="str" cm="1">
        <f t="array" ref="AA1007">IFERROR(IF(INDEX(SubsidieTabel!$X$1:$AA$12,MATCH($F1007,SubsidieTabel!$X$1:$X$12,0),IFERROR(MATCH(Methode_Keuze,SubsidieTabel!$X$1:$AA$1,0),2))&lt;&gt;1=TRUE,"ja",""),"")</f>
        <v/>
      </c>
    </row>
    <row r="1008" spans="1:27" ht="14.5" x14ac:dyDescent="0.35">
      <c r="A1008" s="325"/>
      <c r="B1008" s="326" t="str">
        <f>IF(A1008&lt;&gt;"",_xlfn.MAXIFS($B$1:B1007,$A$1:A1007,A1008)+1,"")</f>
        <v/>
      </c>
      <c r="C1008" s="304"/>
      <c r="D1008" s="304"/>
      <c r="E1008" s="304"/>
      <c r="F1008" s="304"/>
      <c r="G1008" s="335"/>
      <c r="H1008" s="333"/>
      <c r="I1008" s="334"/>
      <c r="J1008" s="334"/>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8"/>
      <c r="R1008" s="368"/>
      <c r="S1008" s="330"/>
      <c r="T1008" s="330"/>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Methode_Keuze=""),"",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Methode_Keuze=""),"",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1"/>
      <c r="Z1008" s="324"/>
      <c r="AA1008" s="32" t="str" cm="1">
        <f t="array" ref="AA1008">IFERROR(IF(INDEX(SubsidieTabel!$X$1:$AA$12,MATCH($F1008,SubsidieTabel!$X$1:$X$12,0),IFERROR(MATCH(Methode_Keuze,SubsidieTabel!$X$1:$AA$1,0),2))&lt;&gt;1=TRUE,"ja",""),"")</f>
        <v/>
      </c>
    </row>
    <row r="1009" spans="1:27" ht="14.5" x14ac:dyDescent="0.35">
      <c r="A1009" s="325"/>
      <c r="B1009" s="326" t="str">
        <f>IF(A1009&lt;&gt;"",_xlfn.MAXIFS($B$1:B1008,$A$1:A1008,A1009)+1,"")</f>
        <v/>
      </c>
      <c r="C1009" s="304"/>
      <c r="D1009" s="304"/>
      <c r="E1009" s="304"/>
      <c r="F1009" s="304"/>
      <c r="G1009" s="335"/>
      <c r="H1009" s="333"/>
      <c r="I1009" s="334"/>
      <c r="J1009" s="334"/>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8"/>
      <c r="R1009" s="368"/>
      <c r="S1009" s="330"/>
      <c r="T1009" s="330"/>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Methode_Keuze=""),"",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Methode_Keuze=""),"",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1"/>
      <c r="Z1009" s="324"/>
      <c r="AA1009" s="32" t="str" cm="1">
        <f t="array" ref="AA1009">IFERROR(IF(INDEX(SubsidieTabel!$X$1:$AA$12,MATCH($F1009,SubsidieTabel!$X$1:$X$12,0),IFERROR(MATCH(Methode_Keuze,SubsidieTabel!$X$1:$AA$1,0),2))&lt;&gt;1=TRUE,"ja",""),"")</f>
        <v/>
      </c>
    </row>
    <row r="1010" spans="1:27" ht="14.5" x14ac:dyDescent="0.35">
      <c r="A1010" s="325"/>
      <c r="B1010" s="326" t="str">
        <f>IF(A1010&lt;&gt;"",_xlfn.MAXIFS($B$1:B1009,$A$1:A1009,A1010)+1,"")</f>
        <v/>
      </c>
      <c r="C1010" s="304"/>
      <c r="D1010" s="304"/>
      <c r="E1010" s="304"/>
      <c r="F1010" s="304"/>
      <c r="G1010" s="335"/>
      <c r="H1010" s="333"/>
      <c r="I1010" s="334"/>
      <c r="J1010" s="334"/>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8"/>
      <c r="R1010" s="368"/>
      <c r="S1010" s="330"/>
      <c r="T1010" s="330"/>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Methode_Keuze=""),"",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Methode_Keuze=""),"",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1"/>
      <c r="Z1010" s="324"/>
      <c r="AA1010" s="32" t="str" cm="1">
        <f t="array" ref="AA1010">IFERROR(IF(INDEX(SubsidieTabel!$X$1:$AA$12,MATCH($F1010,SubsidieTabel!$X$1:$X$12,0),IFERROR(MATCH(Methode_Keuze,SubsidieTabel!$X$1:$AA$1,0),2))&lt;&gt;1=TRUE,"ja",""),"")</f>
        <v/>
      </c>
    </row>
    <row r="1011" spans="1:27" ht="14.5" x14ac:dyDescent="0.35">
      <c r="A1011" s="325"/>
      <c r="B1011" s="326" t="str">
        <f>IF(A1011&lt;&gt;"",_xlfn.MAXIFS($B$1:B1010,$A$1:A1010,A1011)+1,"")</f>
        <v/>
      </c>
      <c r="C1011" s="304"/>
      <c r="D1011" s="304"/>
      <c r="E1011" s="304"/>
      <c r="F1011" s="304"/>
      <c r="G1011" s="335"/>
      <c r="H1011" s="333"/>
      <c r="I1011" s="334"/>
      <c r="J1011" s="334"/>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8"/>
      <c r="R1011" s="368"/>
      <c r="S1011" s="330"/>
      <c r="T1011" s="330"/>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Methode_Keuze=""),"",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Methode_Keuze=""),"",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1"/>
      <c r="Z1011" s="324"/>
      <c r="AA1011" s="32" t="str" cm="1">
        <f t="array" ref="AA1011">IFERROR(IF(INDEX(SubsidieTabel!$X$1:$AA$12,MATCH($F1011,SubsidieTabel!$X$1:$X$12,0),IFERROR(MATCH(Methode_Keuze,SubsidieTabel!$X$1:$AA$1,0),2))&lt;&gt;1=TRUE,"ja",""),"")</f>
        <v/>
      </c>
    </row>
    <row r="1012" spans="1:27" ht="14.5" x14ac:dyDescent="0.35">
      <c r="A1012" s="325"/>
      <c r="B1012" s="326" t="str">
        <f>IF(A1012&lt;&gt;"",_xlfn.MAXIFS($B$1:B1011,$A$1:A1011,A1012)+1,"")</f>
        <v/>
      </c>
      <c r="C1012" s="304"/>
      <c r="D1012" s="304"/>
      <c r="E1012" s="304"/>
      <c r="F1012" s="304"/>
      <c r="G1012" s="335"/>
      <c r="H1012" s="333"/>
      <c r="I1012" s="334"/>
      <c r="J1012" s="334"/>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8"/>
      <c r="R1012" s="368"/>
      <c r="S1012" s="330"/>
      <c r="T1012" s="330"/>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Methode_Keuze=""),"",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Methode_Keuze=""),"",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1"/>
      <c r="Z1012" s="324"/>
      <c r="AA1012" s="32" t="str" cm="1">
        <f t="array" ref="AA1012">IFERROR(IF(INDEX(SubsidieTabel!$X$1:$AA$12,MATCH($F1012,SubsidieTabel!$X$1:$X$12,0),IFERROR(MATCH(Methode_Keuze,SubsidieTabel!$X$1:$AA$1,0),2))&lt;&gt;1=TRUE,"ja",""),"")</f>
        <v/>
      </c>
    </row>
    <row r="1013" spans="1:27" ht="14.5" x14ac:dyDescent="0.35">
      <c r="A1013" s="325"/>
      <c r="B1013" s="326" t="str">
        <f>IF(A1013&lt;&gt;"",_xlfn.MAXIFS($B$1:B1012,$A$1:A1012,A1013)+1,"")</f>
        <v/>
      </c>
      <c r="C1013" s="304"/>
      <c r="D1013" s="304"/>
      <c r="E1013" s="304"/>
      <c r="F1013" s="304"/>
      <c r="G1013" s="335"/>
      <c r="H1013" s="333"/>
      <c r="I1013" s="334"/>
      <c r="J1013" s="334"/>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8"/>
      <c r="R1013" s="368"/>
      <c r="S1013" s="330"/>
      <c r="T1013" s="330"/>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Methode_Keuze=""),"",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Methode_Keuze=""),"",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1"/>
      <c r="Z1013" s="324"/>
      <c r="AA1013" s="32" t="str" cm="1">
        <f t="array" ref="AA1013">IFERROR(IF(INDEX(SubsidieTabel!$X$1:$AA$12,MATCH($F1013,SubsidieTabel!$X$1:$X$12,0),IFERROR(MATCH(Methode_Keuze,SubsidieTabel!$X$1:$AA$1,0),2))&lt;&gt;1=TRUE,"ja",""),"")</f>
        <v/>
      </c>
    </row>
    <row r="1014" spans="1:27" ht="14.5" x14ac:dyDescent="0.35">
      <c r="A1014" s="325"/>
      <c r="B1014" s="326" t="str">
        <f>IF(A1014&lt;&gt;"",_xlfn.MAXIFS($B$1:B1013,$A$1:A1013,A1014)+1,"")</f>
        <v/>
      </c>
      <c r="C1014" s="304"/>
      <c r="D1014" s="304"/>
      <c r="E1014" s="304"/>
      <c r="F1014" s="304"/>
      <c r="G1014" s="335"/>
      <c r="H1014" s="333"/>
      <c r="I1014" s="334"/>
      <c r="J1014" s="334"/>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8"/>
      <c r="R1014" s="368"/>
      <c r="S1014" s="330"/>
      <c r="T1014" s="330"/>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Methode_Keuze=""),"",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Methode_Keuze=""),"",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1"/>
      <c r="Z1014" s="324"/>
      <c r="AA1014" s="32" t="str" cm="1">
        <f t="array" ref="AA1014">IFERROR(IF(INDEX(SubsidieTabel!$X$1:$AA$12,MATCH($F1014,SubsidieTabel!$X$1:$X$12,0),IFERROR(MATCH(Methode_Keuze,SubsidieTabel!$X$1:$AA$1,0),2))&lt;&gt;1=TRUE,"ja",""),"")</f>
        <v/>
      </c>
    </row>
    <row r="1015" spans="1:27" ht="14.5" x14ac:dyDescent="0.35">
      <c r="A1015" s="325"/>
      <c r="B1015" s="326" t="str">
        <f>IF(A1015&lt;&gt;"",_xlfn.MAXIFS($B$1:B1014,$A$1:A1014,A1015)+1,"")</f>
        <v/>
      </c>
      <c r="C1015" s="304"/>
      <c r="D1015" s="304"/>
      <c r="E1015" s="304"/>
      <c r="F1015" s="304"/>
      <c r="G1015" s="335"/>
      <c r="H1015" s="333"/>
      <c r="I1015" s="334"/>
      <c r="J1015" s="334"/>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8"/>
      <c r="R1015" s="368"/>
      <c r="S1015" s="330"/>
      <c r="T1015" s="330"/>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Methode_Keuze=""),"",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Methode_Keuze=""),"",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1"/>
      <c r="Z1015" s="324"/>
      <c r="AA1015" s="32" t="str" cm="1">
        <f t="array" ref="AA1015">IFERROR(IF(INDEX(SubsidieTabel!$X$1:$AA$12,MATCH($F1015,SubsidieTabel!$X$1:$X$12,0),IFERROR(MATCH(Methode_Keuze,SubsidieTabel!$X$1:$AA$1,0),2))&lt;&gt;1=TRUE,"ja",""),"")</f>
        <v/>
      </c>
    </row>
    <row r="1016" spans="1:27" ht="14.5" x14ac:dyDescent="0.35">
      <c r="A1016" s="325"/>
      <c r="B1016" s="326" t="str">
        <f>IF(A1016&lt;&gt;"",_xlfn.MAXIFS($B$1:B1015,$A$1:A1015,A1016)+1,"")</f>
        <v/>
      </c>
      <c r="C1016" s="304"/>
      <c r="D1016" s="304"/>
      <c r="E1016" s="304"/>
      <c r="F1016" s="304"/>
      <c r="G1016" s="335"/>
      <c r="H1016" s="333"/>
      <c r="I1016" s="334"/>
      <c r="J1016" s="334"/>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8"/>
      <c r="R1016" s="368"/>
      <c r="S1016" s="330"/>
      <c r="T1016" s="330"/>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Methode_Keuze=""),"",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Methode_Keuze=""),"",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1"/>
      <c r="Z1016" s="324"/>
      <c r="AA1016" s="32" t="str" cm="1">
        <f t="array" ref="AA1016">IFERROR(IF(INDEX(SubsidieTabel!$X$1:$AA$12,MATCH($F1016,SubsidieTabel!$X$1:$X$12,0),IFERROR(MATCH(Methode_Keuze,SubsidieTabel!$X$1:$AA$1,0),2))&lt;&gt;1=TRUE,"ja",""),"")</f>
        <v/>
      </c>
    </row>
    <row r="1017" spans="1:27" ht="14.5" x14ac:dyDescent="0.35">
      <c r="A1017" s="325"/>
      <c r="B1017" s="326" t="str">
        <f>IF(A1017&lt;&gt;"",_xlfn.MAXIFS($B$1:B1016,$A$1:A1016,A1017)+1,"")</f>
        <v/>
      </c>
      <c r="C1017" s="304"/>
      <c r="D1017" s="304"/>
      <c r="E1017" s="304"/>
      <c r="F1017" s="304"/>
      <c r="G1017" s="335"/>
      <c r="H1017" s="333"/>
      <c r="I1017" s="334"/>
      <c r="J1017" s="334"/>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8"/>
      <c r="R1017" s="368"/>
      <c r="S1017" s="330"/>
      <c r="T1017" s="330"/>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Methode_Keuze=""),"",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Methode_Keuze=""),"",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1"/>
      <c r="Z1017" s="324"/>
      <c r="AA1017" s="32" t="str" cm="1">
        <f t="array" ref="AA1017">IFERROR(IF(INDEX(SubsidieTabel!$X$1:$AA$12,MATCH($F1017,SubsidieTabel!$X$1:$X$12,0),IFERROR(MATCH(Methode_Keuze,SubsidieTabel!$X$1:$AA$1,0),2))&lt;&gt;1=TRUE,"ja",""),"")</f>
        <v/>
      </c>
    </row>
    <row r="1018" spans="1:27" ht="14.5" x14ac:dyDescent="0.35">
      <c r="A1018" s="325"/>
      <c r="B1018" s="326" t="str">
        <f>IF(A1018&lt;&gt;"",_xlfn.MAXIFS($B$1:B1017,$A$1:A1017,A1018)+1,"")</f>
        <v/>
      </c>
      <c r="C1018" s="304"/>
      <c r="D1018" s="304"/>
      <c r="E1018" s="304"/>
      <c r="F1018" s="304"/>
      <c r="G1018" s="335"/>
      <c r="H1018" s="333"/>
      <c r="I1018" s="334"/>
      <c r="J1018" s="334"/>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8"/>
      <c r="R1018" s="368"/>
      <c r="S1018" s="330"/>
      <c r="T1018" s="330"/>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Methode_Keuze=""),"",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Methode_Keuze=""),"",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1"/>
      <c r="Z1018" s="324"/>
      <c r="AA1018" s="32" t="str" cm="1">
        <f t="array" ref="AA1018">IFERROR(IF(INDEX(SubsidieTabel!$X$1:$AA$12,MATCH($F1018,SubsidieTabel!$X$1:$X$12,0),IFERROR(MATCH(Methode_Keuze,SubsidieTabel!$X$1:$AA$1,0),2))&lt;&gt;1=TRUE,"ja",""),"")</f>
        <v/>
      </c>
    </row>
    <row r="1019" spans="1:27" ht="14.5" x14ac:dyDescent="0.35">
      <c r="A1019" s="325"/>
      <c r="B1019" s="326" t="str">
        <f>IF(A1019&lt;&gt;"",_xlfn.MAXIFS($B$1:B1018,$A$1:A1018,A1019)+1,"")</f>
        <v/>
      </c>
      <c r="C1019" s="304"/>
      <c r="D1019" s="304"/>
      <c r="E1019" s="304"/>
      <c r="F1019" s="304"/>
      <c r="G1019" s="335"/>
      <c r="H1019" s="333"/>
      <c r="I1019" s="334"/>
      <c r="J1019" s="334"/>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8"/>
      <c r="R1019" s="368"/>
      <c r="S1019" s="330"/>
      <c r="T1019" s="330"/>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Methode_Keuze=""),"",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Methode_Keuze=""),"",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1"/>
      <c r="Z1019" s="324"/>
      <c r="AA1019" s="32" t="str" cm="1">
        <f t="array" ref="AA1019">IFERROR(IF(INDEX(SubsidieTabel!$X$1:$AA$12,MATCH($F1019,SubsidieTabel!$X$1:$X$12,0),IFERROR(MATCH(Methode_Keuze,SubsidieTabel!$X$1:$AA$1,0),2))&lt;&gt;1=TRUE,"ja",""),"")</f>
        <v/>
      </c>
    </row>
    <row r="1020" spans="1:27" ht="14.5" x14ac:dyDescent="0.35">
      <c r="A1020" s="325"/>
      <c r="B1020" s="326" t="str">
        <f>IF(A1020&lt;&gt;"",_xlfn.MAXIFS($B$1:B1019,$A$1:A1019,A1020)+1,"")</f>
        <v/>
      </c>
      <c r="C1020" s="304"/>
      <c r="D1020" s="304"/>
      <c r="E1020" s="304"/>
      <c r="F1020" s="304"/>
      <c r="G1020" s="335"/>
      <c r="H1020" s="333"/>
      <c r="I1020" s="334"/>
      <c r="J1020" s="334"/>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8"/>
      <c r="R1020" s="368"/>
      <c r="S1020" s="330"/>
      <c r="T1020" s="330"/>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Methode_Keuze=""),"",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Methode_Keuze=""),"",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1"/>
      <c r="Z1020" s="324"/>
      <c r="AA1020" s="32" t="str" cm="1">
        <f t="array" ref="AA1020">IFERROR(IF(INDEX(SubsidieTabel!$X$1:$AA$12,MATCH($F1020,SubsidieTabel!$X$1:$X$12,0),IFERROR(MATCH(Methode_Keuze,SubsidieTabel!$X$1:$AA$1,0),2))&lt;&gt;1=TRUE,"ja",""),"")</f>
        <v/>
      </c>
    </row>
    <row r="1021" spans="1:27" ht="14.5" x14ac:dyDescent="0.35">
      <c r="A1021" s="325"/>
      <c r="B1021" s="326" t="str">
        <f>IF(A1021&lt;&gt;"",_xlfn.MAXIFS($B$1:B1020,$A$1:A1020,A1021)+1,"")</f>
        <v/>
      </c>
      <c r="C1021" s="304"/>
      <c r="D1021" s="304"/>
      <c r="E1021" s="304"/>
      <c r="F1021" s="304"/>
      <c r="G1021" s="335"/>
      <c r="H1021" s="333"/>
      <c r="I1021" s="334"/>
      <c r="J1021" s="334"/>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8"/>
      <c r="R1021" s="368"/>
      <c r="S1021" s="330"/>
      <c r="T1021" s="330"/>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Methode_Keuze=""),"",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Methode_Keuze=""),"",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1"/>
      <c r="Z1021" s="324"/>
      <c r="AA1021" s="32" t="str" cm="1">
        <f t="array" ref="AA1021">IFERROR(IF(INDEX(SubsidieTabel!$X$1:$AA$12,MATCH($F1021,SubsidieTabel!$X$1:$X$12,0),IFERROR(MATCH(Methode_Keuze,SubsidieTabel!$X$1:$AA$1,0),2))&lt;&gt;1=TRUE,"ja",""),"")</f>
        <v/>
      </c>
    </row>
    <row r="1022" spans="1:27" ht="14.5" x14ac:dyDescent="0.35">
      <c r="A1022" s="325"/>
      <c r="B1022" s="326" t="str">
        <f>IF(A1022&lt;&gt;"",_xlfn.MAXIFS($B$1:B1021,$A$1:A1021,A1022)+1,"")</f>
        <v/>
      </c>
      <c r="C1022" s="304"/>
      <c r="D1022" s="304"/>
      <c r="E1022" s="304"/>
      <c r="F1022" s="304"/>
      <c r="G1022" s="335"/>
      <c r="H1022" s="333"/>
      <c r="I1022" s="334"/>
      <c r="J1022" s="334"/>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8"/>
      <c r="R1022" s="368"/>
      <c r="S1022" s="330"/>
      <c r="T1022" s="330"/>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Methode_Keuze=""),"",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Methode_Keuze=""),"",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1"/>
      <c r="Z1022" s="324"/>
      <c r="AA1022" s="32" t="str" cm="1">
        <f t="array" ref="AA1022">IFERROR(IF(INDEX(SubsidieTabel!$X$1:$AA$12,MATCH($F1022,SubsidieTabel!$X$1:$X$12,0),IFERROR(MATCH(Methode_Keuze,SubsidieTabel!$X$1:$AA$1,0),2))&lt;&gt;1=TRUE,"ja",""),"")</f>
        <v/>
      </c>
    </row>
    <row r="1023" spans="1:27" ht="14.5" x14ac:dyDescent="0.35">
      <c r="A1023" s="325"/>
      <c r="B1023" s="326" t="str">
        <f>IF(A1023&lt;&gt;"",_xlfn.MAXIFS($B$1:B1022,$A$1:A1022,A1023)+1,"")</f>
        <v/>
      </c>
      <c r="C1023" s="304"/>
      <c r="D1023" s="304"/>
      <c r="E1023" s="304"/>
      <c r="F1023" s="304"/>
      <c r="G1023" s="335"/>
      <c r="H1023" s="333"/>
      <c r="I1023" s="334"/>
      <c r="J1023" s="334"/>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8"/>
      <c r="R1023" s="368"/>
      <c r="S1023" s="330"/>
      <c r="T1023" s="330"/>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Methode_Keuze=""),"",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Methode_Keuze=""),"",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1"/>
      <c r="Z1023" s="324"/>
      <c r="AA1023" s="32" t="str" cm="1">
        <f t="array" ref="AA1023">IFERROR(IF(INDEX(SubsidieTabel!$X$1:$AA$12,MATCH($F1023,SubsidieTabel!$X$1:$X$12,0),IFERROR(MATCH(Methode_Keuze,SubsidieTabel!$X$1:$AA$1,0),2))&lt;&gt;1=TRUE,"ja",""),"")</f>
        <v/>
      </c>
    </row>
    <row r="1024" spans="1:27" ht="14.5" x14ac:dyDescent="0.35">
      <c r="A1024" s="325"/>
      <c r="B1024" s="326" t="str">
        <f>IF(A1024&lt;&gt;"",_xlfn.MAXIFS($B$1:B1023,$A$1:A1023,A1024)+1,"")</f>
        <v/>
      </c>
      <c r="C1024" s="304"/>
      <c r="D1024" s="304"/>
      <c r="E1024" s="304"/>
      <c r="F1024" s="304"/>
      <c r="G1024" s="335"/>
      <c r="H1024" s="333"/>
      <c r="I1024" s="334"/>
      <c r="J1024" s="334"/>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8"/>
      <c r="R1024" s="368"/>
      <c r="S1024" s="330"/>
      <c r="T1024" s="330"/>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Methode_Keuze=""),"",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Methode_Keuze=""),"",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1"/>
      <c r="Z1024" s="324"/>
      <c r="AA1024" s="32" t="str" cm="1">
        <f t="array" ref="AA1024">IFERROR(IF(INDEX(SubsidieTabel!$X$1:$AA$12,MATCH($F1024,SubsidieTabel!$X$1:$X$12,0),IFERROR(MATCH(Methode_Keuze,SubsidieTabel!$X$1:$AA$1,0),2))&lt;&gt;1=TRUE,"ja",""),"")</f>
        <v/>
      </c>
    </row>
    <row r="1025" spans="1:27" ht="14.5" x14ac:dyDescent="0.35">
      <c r="A1025" s="325"/>
      <c r="B1025" s="326" t="str">
        <f>IF(A1025&lt;&gt;"",_xlfn.MAXIFS($B$1:B1024,$A$1:A1024,A1025)+1,"")</f>
        <v/>
      </c>
      <c r="C1025" s="304"/>
      <c r="D1025" s="304"/>
      <c r="E1025" s="304"/>
      <c r="F1025" s="304"/>
      <c r="G1025" s="335"/>
      <c r="H1025" s="333"/>
      <c r="I1025" s="334"/>
      <c r="J1025" s="334"/>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8"/>
      <c r="R1025" s="368"/>
      <c r="S1025" s="330"/>
      <c r="T1025" s="330"/>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Methode_Keuze=""),"",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Methode_Keuze=""),"",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1"/>
      <c r="Z1025" s="324"/>
      <c r="AA1025" s="32" t="str" cm="1">
        <f t="array" ref="AA1025">IFERROR(IF(INDEX(SubsidieTabel!$X$1:$AA$12,MATCH($F1025,SubsidieTabel!$X$1:$X$12,0),IFERROR(MATCH(Methode_Keuze,SubsidieTabel!$X$1:$AA$1,0),2))&lt;&gt;1=TRUE,"ja",""),"")</f>
        <v/>
      </c>
    </row>
    <row r="1026" spans="1:27" ht="14.5" x14ac:dyDescent="0.35">
      <c r="A1026" s="325"/>
      <c r="B1026" s="326" t="str">
        <f>IF(A1026&lt;&gt;"",_xlfn.MAXIFS($B$1:B1025,$A$1:A1025,A1026)+1,"")</f>
        <v/>
      </c>
      <c r="C1026" s="304"/>
      <c r="D1026" s="304"/>
      <c r="E1026" s="304"/>
      <c r="F1026" s="304"/>
      <c r="G1026" s="335"/>
      <c r="H1026" s="333"/>
      <c r="I1026" s="334"/>
      <c r="J1026" s="334"/>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8"/>
      <c r="R1026" s="368"/>
      <c r="S1026" s="330"/>
      <c r="T1026" s="330"/>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Methode_Keuze=""),"",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Methode_Keuze=""),"",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1"/>
      <c r="Z1026" s="324"/>
      <c r="AA1026" s="32" t="str" cm="1">
        <f t="array" ref="AA1026">IFERROR(IF(INDEX(SubsidieTabel!$X$1:$AA$12,MATCH($F1026,SubsidieTabel!$X$1:$X$12,0),IFERROR(MATCH(Methode_Keuze,SubsidieTabel!$X$1:$AA$1,0),2))&lt;&gt;1=TRUE,"ja",""),"")</f>
        <v/>
      </c>
    </row>
    <row r="1027" spans="1:27" ht="14.5" x14ac:dyDescent="0.35">
      <c r="A1027" s="325"/>
      <c r="B1027" s="326" t="str">
        <f>IF(A1027&lt;&gt;"",_xlfn.MAXIFS($B$1:B1026,$A$1:A1026,A1027)+1,"")</f>
        <v/>
      </c>
      <c r="C1027" s="304"/>
      <c r="D1027" s="304"/>
      <c r="E1027" s="304"/>
      <c r="F1027" s="304"/>
      <c r="G1027" s="335"/>
      <c r="H1027" s="333"/>
      <c r="I1027" s="334"/>
      <c r="J1027" s="334"/>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8"/>
      <c r="R1027" s="368"/>
      <c r="S1027" s="330"/>
      <c r="T1027" s="330"/>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Methode_Keuze=""),"",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Methode_Keuze=""),"",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1"/>
      <c r="Z1027" s="324"/>
      <c r="AA1027" s="32" t="str" cm="1">
        <f t="array" ref="AA1027">IFERROR(IF(INDEX(SubsidieTabel!$X$1:$AA$12,MATCH($F1027,SubsidieTabel!$X$1:$X$12,0),IFERROR(MATCH(Methode_Keuze,SubsidieTabel!$X$1:$AA$1,0),2))&lt;&gt;1=TRUE,"ja",""),"")</f>
        <v/>
      </c>
    </row>
    <row r="1028" spans="1:27" ht="14.5" x14ac:dyDescent="0.35">
      <c r="A1028" s="325"/>
      <c r="B1028" s="326" t="str">
        <f>IF(A1028&lt;&gt;"",_xlfn.MAXIFS($B$1:B1027,$A$1:A1027,A1028)+1,"")</f>
        <v/>
      </c>
      <c r="C1028" s="304"/>
      <c r="D1028" s="304"/>
      <c r="E1028" s="304"/>
      <c r="F1028" s="304"/>
      <c r="G1028" s="335"/>
      <c r="H1028" s="333"/>
      <c r="I1028" s="334"/>
      <c r="J1028" s="334"/>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8"/>
      <c r="R1028" s="368"/>
      <c r="S1028" s="330"/>
      <c r="T1028" s="330"/>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Methode_Keuze=""),"",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Methode_Keuze=""),"",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1"/>
      <c r="Z1028" s="324"/>
      <c r="AA1028" s="32" t="str" cm="1">
        <f t="array" ref="AA1028">IFERROR(IF(INDEX(SubsidieTabel!$X$1:$AA$12,MATCH($F1028,SubsidieTabel!$X$1:$X$12,0),IFERROR(MATCH(Methode_Keuze,SubsidieTabel!$X$1:$AA$1,0),2))&lt;&gt;1=TRUE,"ja",""),"")</f>
        <v/>
      </c>
    </row>
    <row r="1029" spans="1:27" ht="14.5" x14ac:dyDescent="0.35">
      <c r="A1029" s="325"/>
      <c r="B1029" s="326" t="str">
        <f>IF(A1029&lt;&gt;"",_xlfn.MAXIFS($B$1:B1028,$A$1:A1028,A1029)+1,"")</f>
        <v/>
      </c>
      <c r="C1029" s="304"/>
      <c r="D1029" s="304"/>
      <c r="E1029" s="304"/>
      <c r="F1029" s="304"/>
      <c r="G1029" s="335"/>
      <c r="H1029" s="333"/>
      <c r="I1029" s="334"/>
      <c r="J1029" s="334"/>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8"/>
      <c r="R1029" s="368"/>
      <c r="S1029" s="330"/>
      <c r="T1029" s="330"/>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Methode_Keuze=""),"",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Methode_Keuze=""),"",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1"/>
      <c r="Z1029" s="324"/>
      <c r="AA1029" s="32" t="str" cm="1">
        <f t="array" ref="AA1029">IFERROR(IF(INDEX(SubsidieTabel!$X$1:$AA$12,MATCH($F1029,SubsidieTabel!$X$1:$X$12,0),IFERROR(MATCH(Methode_Keuze,SubsidieTabel!$X$1:$AA$1,0),2))&lt;&gt;1=TRUE,"ja",""),"")</f>
        <v/>
      </c>
    </row>
    <row r="1030" spans="1:27" ht="14.5" x14ac:dyDescent="0.35">
      <c r="A1030" s="325"/>
      <c r="B1030" s="326" t="str">
        <f>IF(A1030&lt;&gt;"",_xlfn.MAXIFS($B$1:B1029,$A$1:A1029,A1030)+1,"")</f>
        <v/>
      </c>
      <c r="C1030" s="304"/>
      <c r="D1030" s="304"/>
      <c r="E1030" s="304"/>
      <c r="F1030" s="304"/>
      <c r="G1030" s="335"/>
      <c r="H1030" s="333"/>
      <c r="I1030" s="334"/>
      <c r="J1030" s="334"/>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8"/>
      <c r="R1030" s="368"/>
      <c r="S1030" s="330"/>
      <c r="T1030" s="330"/>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Methode_Keuze=""),"",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Methode_Keuze=""),"",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1"/>
      <c r="Z1030" s="324"/>
      <c r="AA1030" s="32" t="str" cm="1">
        <f t="array" ref="AA1030">IFERROR(IF(INDEX(SubsidieTabel!$X$1:$AA$12,MATCH($F1030,SubsidieTabel!$X$1:$X$12,0),IFERROR(MATCH(Methode_Keuze,SubsidieTabel!$X$1:$AA$1,0),2))&lt;&gt;1=TRUE,"ja",""),"")</f>
        <v/>
      </c>
    </row>
    <row r="1031" spans="1:27" ht="14.5" x14ac:dyDescent="0.35">
      <c r="A1031" s="325"/>
      <c r="B1031" s="326" t="str">
        <f>IF(A1031&lt;&gt;"",_xlfn.MAXIFS($B$1:B1030,$A$1:A1030,A1031)+1,"")</f>
        <v/>
      </c>
      <c r="C1031" s="304"/>
      <c r="D1031" s="304"/>
      <c r="E1031" s="304"/>
      <c r="F1031" s="304"/>
      <c r="G1031" s="335"/>
      <c r="H1031" s="333"/>
      <c r="I1031" s="334"/>
      <c r="J1031" s="334"/>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8"/>
      <c r="R1031" s="368"/>
      <c r="S1031" s="330"/>
      <c r="T1031" s="330"/>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Methode_Keuze=""),"",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Methode_Keuze=""),"",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1"/>
      <c r="Z1031" s="324"/>
      <c r="AA1031" s="32" t="str" cm="1">
        <f t="array" ref="AA1031">IFERROR(IF(INDEX(SubsidieTabel!$X$1:$AA$12,MATCH($F1031,SubsidieTabel!$X$1:$X$12,0),IFERROR(MATCH(Methode_Keuze,SubsidieTabel!$X$1:$AA$1,0),2))&lt;&gt;1=TRUE,"ja",""),"")</f>
        <v/>
      </c>
    </row>
    <row r="1032" spans="1:27" ht="14.5" x14ac:dyDescent="0.35">
      <c r="A1032" s="325"/>
      <c r="B1032" s="326" t="str">
        <f>IF(A1032&lt;&gt;"",_xlfn.MAXIFS($B$1:B1031,$A$1:A1031,A1032)+1,"")</f>
        <v/>
      </c>
      <c r="C1032" s="304"/>
      <c r="D1032" s="304"/>
      <c r="E1032" s="304"/>
      <c r="F1032" s="304"/>
      <c r="G1032" s="335"/>
      <c r="H1032" s="333"/>
      <c r="I1032" s="334"/>
      <c r="J1032" s="334"/>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8"/>
      <c r="R1032" s="368"/>
      <c r="S1032" s="330"/>
      <c r="T1032" s="330"/>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Methode_Keuze=""),"",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Methode_Keuze=""),"",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1"/>
      <c r="Z1032" s="324"/>
      <c r="AA1032" s="32" t="str" cm="1">
        <f t="array" ref="AA1032">IFERROR(IF(INDEX(SubsidieTabel!$X$1:$AA$12,MATCH($F1032,SubsidieTabel!$X$1:$X$12,0),IFERROR(MATCH(Methode_Keuze,SubsidieTabel!$X$1:$AA$1,0),2))&lt;&gt;1=TRUE,"ja",""),"")</f>
        <v/>
      </c>
    </row>
    <row r="1033" spans="1:27" ht="14.5" x14ac:dyDescent="0.35">
      <c r="A1033" s="325"/>
      <c r="B1033" s="326" t="str">
        <f>IF(A1033&lt;&gt;"",_xlfn.MAXIFS($B$1:B1032,$A$1:A1032,A1033)+1,"")</f>
        <v/>
      </c>
      <c r="C1033" s="304"/>
      <c r="D1033" s="304"/>
      <c r="E1033" s="304"/>
      <c r="F1033" s="304"/>
      <c r="G1033" s="335"/>
      <c r="H1033" s="333"/>
      <c r="I1033" s="334"/>
      <c r="J1033" s="334"/>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8"/>
      <c r="R1033" s="368"/>
      <c r="S1033" s="330"/>
      <c r="T1033" s="330"/>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Methode_Keuze=""),"",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Methode_Keuze=""),"",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1"/>
      <c r="Z1033" s="324"/>
      <c r="AA1033" s="32" t="str" cm="1">
        <f t="array" ref="AA1033">IFERROR(IF(INDEX(SubsidieTabel!$X$1:$AA$12,MATCH($F1033,SubsidieTabel!$X$1:$X$12,0),IFERROR(MATCH(Methode_Keuze,SubsidieTabel!$X$1:$AA$1,0),2))&lt;&gt;1=TRUE,"ja",""),"")</f>
        <v/>
      </c>
    </row>
    <row r="1034" spans="1:27" ht="14.5" x14ac:dyDescent="0.35">
      <c r="A1034" s="325"/>
      <c r="B1034" s="326" t="str">
        <f>IF(A1034&lt;&gt;"",_xlfn.MAXIFS($B$1:B1033,$A$1:A1033,A1034)+1,"")</f>
        <v/>
      </c>
      <c r="C1034" s="304"/>
      <c r="D1034" s="304"/>
      <c r="E1034" s="304"/>
      <c r="F1034" s="304"/>
      <c r="G1034" s="335"/>
      <c r="H1034" s="333"/>
      <c r="I1034" s="334"/>
      <c r="J1034" s="334"/>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8"/>
      <c r="R1034" s="368"/>
      <c r="S1034" s="330"/>
      <c r="T1034" s="330"/>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Methode_Keuze=""),"",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Methode_Keuze=""),"",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1"/>
      <c r="Z1034" s="324"/>
      <c r="AA1034" s="32" t="str" cm="1">
        <f t="array" ref="AA1034">IFERROR(IF(INDEX(SubsidieTabel!$X$1:$AA$12,MATCH($F1034,SubsidieTabel!$X$1:$X$12,0),IFERROR(MATCH(Methode_Keuze,SubsidieTabel!$X$1:$AA$1,0),2))&lt;&gt;1=TRUE,"ja",""),"")</f>
        <v/>
      </c>
    </row>
    <row r="1035" spans="1:27" ht="14.5" x14ac:dyDescent="0.35">
      <c r="A1035" s="325"/>
      <c r="B1035" s="326" t="str">
        <f>IF(A1035&lt;&gt;"",_xlfn.MAXIFS($B$1:B1034,$A$1:A1034,A1035)+1,"")</f>
        <v/>
      </c>
      <c r="C1035" s="304"/>
      <c r="D1035" s="304"/>
      <c r="E1035" s="304"/>
      <c r="F1035" s="304"/>
      <c r="G1035" s="335"/>
      <c r="H1035" s="333"/>
      <c r="I1035" s="334"/>
      <c r="J1035" s="334"/>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8"/>
      <c r="R1035" s="368"/>
      <c r="S1035" s="330"/>
      <c r="T1035" s="330"/>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Methode_Keuze=""),"",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Methode_Keuze=""),"",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1"/>
      <c r="Z1035" s="324"/>
      <c r="AA1035" s="32" t="str" cm="1">
        <f t="array" ref="AA1035">IFERROR(IF(INDEX(SubsidieTabel!$X$1:$AA$12,MATCH($F1035,SubsidieTabel!$X$1:$X$12,0),IFERROR(MATCH(Methode_Keuze,SubsidieTabel!$X$1:$AA$1,0),2))&lt;&gt;1=TRUE,"ja",""),"")</f>
        <v/>
      </c>
    </row>
    <row r="1036" spans="1:27" ht="14.5" x14ac:dyDescent="0.35">
      <c r="A1036" s="325"/>
      <c r="B1036" s="326" t="str">
        <f>IF(A1036&lt;&gt;"",_xlfn.MAXIFS($B$1:B1035,$A$1:A1035,A1036)+1,"")</f>
        <v/>
      </c>
      <c r="C1036" s="304"/>
      <c r="D1036" s="304"/>
      <c r="E1036" s="304"/>
      <c r="F1036" s="304"/>
      <c r="G1036" s="335"/>
      <c r="H1036" s="333"/>
      <c r="I1036" s="334"/>
      <c r="J1036" s="334"/>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8"/>
      <c r="R1036" s="368"/>
      <c r="S1036" s="330"/>
      <c r="T1036" s="330"/>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Methode_Keuze=""),"",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Methode_Keuze=""),"",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1"/>
      <c r="Z1036" s="324"/>
      <c r="AA1036" s="32" t="str" cm="1">
        <f t="array" ref="AA1036">IFERROR(IF(INDEX(SubsidieTabel!$X$1:$AA$12,MATCH($F1036,SubsidieTabel!$X$1:$X$12,0),IFERROR(MATCH(Methode_Keuze,SubsidieTabel!$X$1:$AA$1,0),2))&lt;&gt;1=TRUE,"ja",""),"")</f>
        <v/>
      </c>
    </row>
    <row r="1037" spans="1:27" ht="14.5" x14ac:dyDescent="0.35">
      <c r="A1037" s="325"/>
      <c r="B1037" s="326" t="str">
        <f>IF(A1037&lt;&gt;"",_xlfn.MAXIFS($B$1:B1036,$A$1:A1036,A1037)+1,"")</f>
        <v/>
      </c>
      <c r="C1037" s="304"/>
      <c r="D1037" s="304"/>
      <c r="E1037" s="304"/>
      <c r="F1037" s="304"/>
      <c r="G1037" s="335"/>
      <c r="H1037" s="333"/>
      <c r="I1037" s="334"/>
      <c r="J1037" s="334"/>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8"/>
      <c r="R1037" s="368"/>
      <c r="S1037" s="330"/>
      <c r="T1037" s="330"/>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Methode_Keuze=""),"",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Methode_Keuze=""),"",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1"/>
      <c r="Z1037" s="324"/>
      <c r="AA1037" s="32" t="str" cm="1">
        <f t="array" ref="AA1037">IFERROR(IF(INDEX(SubsidieTabel!$X$1:$AA$12,MATCH($F1037,SubsidieTabel!$X$1:$X$12,0),IFERROR(MATCH(Methode_Keuze,SubsidieTabel!$X$1:$AA$1,0),2))&lt;&gt;1=TRUE,"ja",""),"")</f>
        <v/>
      </c>
    </row>
    <row r="1038" spans="1:27" ht="14.5" x14ac:dyDescent="0.35">
      <c r="A1038" s="325"/>
      <c r="B1038" s="326" t="str">
        <f>IF(A1038&lt;&gt;"",_xlfn.MAXIFS($B$1:B1037,$A$1:A1037,A1038)+1,"")</f>
        <v/>
      </c>
      <c r="C1038" s="304"/>
      <c r="D1038" s="304"/>
      <c r="E1038" s="304"/>
      <c r="F1038" s="304"/>
      <c r="G1038" s="335"/>
      <c r="H1038" s="333"/>
      <c r="I1038" s="334"/>
      <c r="J1038" s="334"/>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8"/>
      <c r="R1038" s="368"/>
      <c r="S1038" s="330"/>
      <c r="T1038" s="330"/>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Methode_Keuze=""),"",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Methode_Keuze=""),"",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1"/>
      <c r="Z1038" s="324"/>
      <c r="AA1038" s="32" t="str" cm="1">
        <f t="array" ref="AA1038">IFERROR(IF(INDEX(SubsidieTabel!$X$1:$AA$12,MATCH($F1038,SubsidieTabel!$X$1:$X$12,0),IFERROR(MATCH(Methode_Keuze,SubsidieTabel!$X$1:$AA$1,0),2))&lt;&gt;1=TRUE,"ja",""),"")</f>
        <v/>
      </c>
    </row>
    <row r="1039" spans="1:27" ht="14.5" x14ac:dyDescent="0.35">
      <c r="A1039" s="325"/>
      <c r="B1039" s="326" t="str">
        <f>IF(A1039&lt;&gt;"",_xlfn.MAXIFS($B$1:B1038,$A$1:A1038,A1039)+1,"")</f>
        <v/>
      </c>
      <c r="C1039" s="304"/>
      <c r="D1039" s="304"/>
      <c r="E1039" s="304"/>
      <c r="F1039" s="304"/>
      <c r="G1039" s="335"/>
      <c r="H1039" s="333"/>
      <c r="I1039" s="334"/>
      <c r="J1039" s="334"/>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8"/>
      <c r="R1039" s="368"/>
      <c r="S1039" s="330"/>
      <c r="T1039" s="330"/>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Methode_Keuze=""),"",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Methode_Keuze=""),"",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1"/>
      <c r="Z1039" s="324"/>
      <c r="AA1039" s="32" t="str" cm="1">
        <f t="array" ref="AA1039">IFERROR(IF(INDEX(SubsidieTabel!$X$1:$AA$12,MATCH($F1039,SubsidieTabel!$X$1:$X$12,0),IFERROR(MATCH(Methode_Keuze,SubsidieTabel!$X$1:$AA$1,0),2))&lt;&gt;1=TRUE,"ja",""),"")</f>
        <v/>
      </c>
    </row>
    <row r="1040" spans="1:27" ht="14.5" x14ac:dyDescent="0.35">
      <c r="A1040" s="325"/>
      <c r="B1040" s="326" t="str">
        <f>IF(A1040&lt;&gt;"",_xlfn.MAXIFS($B$1:B1039,$A$1:A1039,A1040)+1,"")</f>
        <v/>
      </c>
      <c r="C1040" s="304"/>
      <c r="D1040" s="304"/>
      <c r="E1040" s="304"/>
      <c r="F1040" s="304"/>
      <c r="G1040" s="335"/>
      <c r="H1040" s="333"/>
      <c r="I1040" s="334"/>
      <c r="J1040" s="334"/>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8"/>
      <c r="R1040" s="368"/>
      <c r="S1040" s="330"/>
      <c r="T1040" s="330"/>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Methode_Keuze=""),"",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Methode_Keuze=""),"",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1"/>
      <c r="Z1040" s="324"/>
      <c r="AA1040" s="32" t="str" cm="1">
        <f t="array" ref="AA1040">IFERROR(IF(INDEX(SubsidieTabel!$X$1:$AA$12,MATCH($F1040,SubsidieTabel!$X$1:$X$12,0),IFERROR(MATCH(Methode_Keuze,SubsidieTabel!$X$1:$AA$1,0),2))&lt;&gt;1=TRUE,"ja",""),"")</f>
        <v/>
      </c>
    </row>
    <row r="1041" spans="1:27" ht="14.5" x14ac:dyDescent="0.35">
      <c r="A1041" s="325"/>
      <c r="B1041" s="326" t="str">
        <f>IF(A1041&lt;&gt;"",_xlfn.MAXIFS($B$1:B1040,$A$1:A1040,A1041)+1,"")</f>
        <v/>
      </c>
      <c r="C1041" s="304"/>
      <c r="D1041" s="304"/>
      <c r="E1041" s="304"/>
      <c r="F1041" s="304"/>
      <c r="G1041" s="335"/>
      <c r="H1041" s="333"/>
      <c r="I1041" s="334"/>
      <c r="J1041" s="334"/>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8"/>
      <c r="R1041" s="368"/>
      <c r="S1041" s="330"/>
      <c r="T1041" s="330"/>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Methode_Keuze=""),"",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Methode_Keuze=""),"",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1"/>
      <c r="Z1041" s="324"/>
      <c r="AA1041" s="32" t="str" cm="1">
        <f t="array" ref="AA1041">IFERROR(IF(INDEX(SubsidieTabel!$X$1:$AA$12,MATCH($F1041,SubsidieTabel!$X$1:$X$12,0),IFERROR(MATCH(Methode_Keuze,SubsidieTabel!$X$1:$AA$1,0),2))&lt;&gt;1=TRUE,"ja",""),"")</f>
        <v/>
      </c>
    </row>
    <row r="1042" spans="1:27" ht="14.5" x14ac:dyDescent="0.35">
      <c r="A1042" s="325"/>
      <c r="B1042" s="326" t="str">
        <f>IF(A1042&lt;&gt;"",_xlfn.MAXIFS($B$1:B1041,$A$1:A1041,A1042)+1,"")</f>
        <v/>
      </c>
      <c r="C1042" s="304"/>
      <c r="D1042" s="304"/>
      <c r="E1042" s="304"/>
      <c r="F1042" s="304"/>
      <c r="G1042" s="335"/>
      <c r="H1042" s="333"/>
      <c r="I1042" s="334"/>
      <c r="J1042" s="334"/>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8"/>
      <c r="R1042" s="368"/>
      <c r="S1042" s="330"/>
      <c r="T1042" s="330"/>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Methode_Keuze=""),"",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Methode_Keuze=""),"",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1"/>
      <c r="Z1042" s="324"/>
      <c r="AA1042" s="32" t="str" cm="1">
        <f t="array" ref="AA1042">IFERROR(IF(INDEX(SubsidieTabel!$X$1:$AA$12,MATCH($F1042,SubsidieTabel!$X$1:$X$12,0),IFERROR(MATCH(Methode_Keuze,SubsidieTabel!$X$1:$AA$1,0),2))&lt;&gt;1=TRUE,"ja",""),"")</f>
        <v/>
      </c>
    </row>
    <row r="1043" spans="1:27" ht="14.5" x14ac:dyDescent="0.35">
      <c r="A1043" s="325"/>
      <c r="B1043" s="326" t="str">
        <f>IF(A1043&lt;&gt;"",_xlfn.MAXIFS($B$1:B1042,$A$1:A1042,A1043)+1,"")</f>
        <v/>
      </c>
      <c r="C1043" s="304"/>
      <c r="D1043" s="304"/>
      <c r="E1043" s="304"/>
      <c r="F1043" s="304"/>
      <c r="G1043" s="335"/>
      <c r="H1043" s="333"/>
      <c r="I1043" s="334"/>
      <c r="J1043" s="334"/>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8"/>
      <c r="R1043" s="368"/>
      <c r="S1043" s="330"/>
      <c r="T1043" s="330"/>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Methode_Keuze=""),"",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Methode_Keuze=""),"",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1"/>
      <c r="Z1043" s="324"/>
      <c r="AA1043" s="32" t="str" cm="1">
        <f t="array" ref="AA1043">IFERROR(IF(INDEX(SubsidieTabel!$X$1:$AA$12,MATCH($F1043,SubsidieTabel!$X$1:$X$12,0),IFERROR(MATCH(Methode_Keuze,SubsidieTabel!$X$1:$AA$1,0),2))&lt;&gt;1=TRUE,"ja",""),"")</f>
        <v/>
      </c>
    </row>
    <row r="1044" spans="1:27" ht="14.5" x14ac:dyDescent="0.35">
      <c r="A1044" s="325"/>
      <c r="B1044" s="326" t="str">
        <f>IF(A1044&lt;&gt;"",_xlfn.MAXIFS($B$1:B1043,$A$1:A1043,A1044)+1,"")</f>
        <v/>
      </c>
      <c r="C1044" s="304"/>
      <c r="D1044" s="304"/>
      <c r="E1044" s="304"/>
      <c r="F1044" s="304"/>
      <c r="G1044" s="335"/>
      <c r="H1044" s="333"/>
      <c r="I1044" s="334"/>
      <c r="J1044" s="334"/>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8"/>
      <c r="R1044" s="368"/>
      <c r="S1044" s="330"/>
      <c r="T1044" s="330"/>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Methode_Keuze=""),"",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Methode_Keuze=""),"",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1"/>
      <c r="Z1044" s="324"/>
      <c r="AA1044" s="32" t="str" cm="1">
        <f t="array" ref="AA1044">IFERROR(IF(INDEX(SubsidieTabel!$X$1:$AA$12,MATCH($F1044,SubsidieTabel!$X$1:$X$12,0),IFERROR(MATCH(Methode_Keuze,SubsidieTabel!$X$1:$AA$1,0),2))&lt;&gt;1=TRUE,"ja",""),"")</f>
        <v/>
      </c>
    </row>
    <row r="1045" spans="1:27" ht="14.5" x14ac:dyDescent="0.35">
      <c r="A1045" s="325"/>
      <c r="B1045" s="326" t="str">
        <f>IF(A1045&lt;&gt;"",_xlfn.MAXIFS($B$1:B1044,$A$1:A1044,A1045)+1,"")</f>
        <v/>
      </c>
      <c r="C1045" s="304"/>
      <c r="D1045" s="304"/>
      <c r="E1045" s="304"/>
      <c r="F1045" s="304"/>
      <c r="G1045" s="335"/>
      <c r="H1045" s="333"/>
      <c r="I1045" s="334"/>
      <c r="J1045" s="334"/>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8"/>
      <c r="R1045" s="368"/>
      <c r="S1045" s="330"/>
      <c r="T1045" s="330"/>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Methode_Keuze=""),"",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Methode_Keuze=""),"",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1"/>
      <c r="Z1045" s="324"/>
      <c r="AA1045" s="32" t="str" cm="1">
        <f t="array" ref="AA1045">IFERROR(IF(INDEX(SubsidieTabel!$X$1:$AA$12,MATCH($F1045,SubsidieTabel!$X$1:$X$12,0),IFERROR(MATCH(Methode_Keuze,SubsidieTabel!$X$1:$AA$1,0),2))&lt;&gt;1=TRUE,"ja",""),"")</f>
        <v/>
      </c>
    </row>
    <row r="1046" spans="1:27" ht="14.5" x14ac:dyDescent="0.35">
      <c r="A1046" s="325"/>
      <c r="B1046" s="326" t="str">
        <f>IF(A1046&lt;&gt;"",_xlfn.MAXIFS($B$1:B1045,$A$1:A1045,A1046)+1,"")</f>
        <v/>
      </c>
      <c r="C1046" s="304"/>
      <c r="D1046" s="304"/>
      <c r="E1046" s="304"/>
      <c r="F1046" s="304"/>
      <c r="G1046" s="335"/>
      <c r="H1046" s="333"/>
      <c r="I1046" s="334"/>
      <c r="J1046" s="334"/>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8"/>
      <c r="R1046" s="368"/>
      <c r="S1046" s="330"/>
      <c r="T1046" s="330"/>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Methode_Keuze=""),"",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Methode_Keuze=""),"",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1"/>
      <c r="Z1046" s="324"/>
      <c r="AA1046" s="32" t="str" cm="1">
        <f t="array" ref="AA1046">IFERROR(IF(INDEX(SubsidieTabel!$X$1:$AA$12,MATCH($F1046,SubsidieTabel!$X$1:$X$12,0),IFERROR(MATCH(Methode_Keuze,SubsidieTabel!$X$1:$AA$1,0),2))&lt;&gt;1=TRUE,"ja",""),"")</f>
        <v/>
      </c>
    </row>
    <row r="1047" spans="1:27" ht="14.5" x14ac:dyDescent="0.35">
      <c r="A1047" s="325"/>
      <c r="B1047" s="326" t="str">
        <f>IF(A1047&lt;&gt;"",_xlfn.MAXIFS($B$1:B1046,$A$1:A1046,A1047)+1,"")</f>
        <v/>
      </c>
      <c r="C1047" s="304"/>
      <c r="D1047" s="304"/>
      <c r="E1047" s="304"/>
      <c r="F1047" s="304"/>
      <c r="G1047" s="335"/>
      <c r="H1047" s="333"/>
      <c r="I1047" s="334"/>
      <c r="J1047" s="334"/>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8"/>
      <c r="R1047" s="368"/>
      <c r="S1047" s="330"/>
      <c r="T1047" s="330"/>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Methode_Keuze=""),"",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Methode_Keuze=""),"",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1"/>
      <c r="Z1047" s="324"/>
      <c r="AA1047" s="32" t="str" cm="1">
        <f t="array" ref="AA1047">IFERROR(IF(INDEX(SubsidieTabel!$X$1:$AA$12,MATCH($F1047,SubsidieTabel!$X$1:$X$12,0),IFERROR(MATCH(Methode_Keuze,SubsidieTabel!$X$1:$AA$1,0),2))&lt;&gt;1=TRUE,"ja",""),"")</f>
        <v/>
      </c>
    </row>
    <row r="1048" spans="1:27" ht="14.5" x14ac:dyDescent="0.35">
      <c r="A1048" s="325"/>
      <c r="B1048" s="326" t="str">
        <f>IF(A1048&lt;&gt;"",_xlfn.MAXIFS($B$1:B1047,$A$1:A1047,A1048)+1,"")</f>
        <v/>
      </c>
      <c r="C1048" s="304"/>
      <c r="D1048" s="304"/>
      <c r="E1048" s="304"/>
      <c r="F1048" s="304"/>
      <c r="G1048" s="335"/>
      <c r="H1048" s="333"/>
      <c r="I1048" s="334"/>
      <c r="J1048" s="334"/>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8"/>
      <c r="R1048" s="368"/>
      <c r="S1048" s="330"/>
      <c r="T1048" s="330"/>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Methode_Keuze=""),"",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Methode_Keuze=""),"",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1"/>
      <c r="Z1048" s="324"/>
      <c r="AA1048" s="32" t="str" cm="1">
        <f t="array" ref="AA1048">IFERROR(IF(INDEX(SubsidieTabel!$X$1:$AA$12,MATCH($F1048,SubsidieTabel!$X$1:$X$12,0),IFERROR(MATCH(Methode_Keuze,SubsidieTabel!$X$1:$AA$1,0),2))&lt;&gt;1=TRUE,"ja",""),"")</f>
        <v/>
      </c>
    </row>
    <row r="1049" spans="1:27" ht="14.5" x14ac:dyDescent="0.35">
      <c r="A1049" s="325"/>
      <c r="B1049" s="326" t="str">
        <f>IF(A1049&lt;&gt;"",_xlfn.MAXIFS($B$1:B1048,$A$1:A1048,A1049)+1,"")</f>
        <v/>
      </c>
      <c r="C1049" s="304"/>
      <c r="D1049" s="304"/>
      <c r="E1049" s="304"/>
      <c r="F1049" s="304"/>
      <c r="G1049" s="335"/>
      <c r="H1049" s="333"/>
      <c r="I1049" s="334"/>
      <c r="J1049" s="334"/>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8"/>
      <c r="R1049" s="368"/>
      <c r="S1049" s="330"/>
      <c r="T1049" s="330"/>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Methode_Keuze=""),"",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Methode_Keuze=""),"",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1"/>
      <c r="Z1049" s="324"/>
      <c r="AA1049" s="32" t="str" cm="1">
        <f t="array" ref="AA1049">IFERROR(IF(INDEX(SubsidieTabel!$X$1:$AA$12,MATCH($F1049,SubsidieTabel!$X$1:$X$12,0),IFERROR(MATCH(Methode_Keuze,SubsidieTabel!$X$1:$AA$1,0),2))&lt;&gt;1=TRUE,"ja",""),"")</f>
        <v/>
      </c>
    </row>
    <row r="1050" spans="1:27" ht="14.5" x14ac:dyDescent="0.35">
      <c r="A1050" s="325"/>
      <c r="B1050" s="326" t="str">
        <f>IF(A1050&lt;&gt;"",_xlfn.MAXIFS($B$1:B1049,$A$1:A1049,A1050)+1,"")</f>
        <v/>
      </c>
      <c r="C1050" s="304"/>
      <c r="D1050" s="304"/>
      <c r="E1050" s="304"/>
      <c r="F1050" s="304"/>
      <c r="G1050" s="335"/>
      <c r="H1050" s="333"/>
      <c r="I1050" s="334"/>
      <c r="J1050" s="334"/>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8"/>
      <c r="R1050" s="368"/>
      <c r="S1050" s="330"/>
      <c r="T1050" s="330"/>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Methode_Keuze=""),"",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Methode_Keuze=""),"",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1"/>
      <c r="Z1050" s="324"/>
      <c r="AA1050" s="32" t="str" cm="1">
        <f t="array" ref="AA1050">IFERROR(IF(INDEX(SubsidieTabel!$X$1:$AA$12,MATCH($F1050,SubsidieTabel!$X$1:$X$12,0),IFERROR(MATCH(Methode_Keuze,SubsidieTabel!$X$1:$AA$1,0),2))&lt;&gt;1=TRUE,"ja",""),"")</f>
        <v/>
      </c>
    </row>
    <row r="1051" spans="1:27" ht="14.5" x14ac:dyDescent="0.35">
      <c r="A1051" s="325"/>
      <c r="B1051" s="326" t="str">
        <f>IF(A1051&lt;&gt;"",_xlfn.MAXIFS($B$1:B1050,$A$1:A1050,A1051)+1,"")</f>
        <v/>
      </c>
      <c r="C1051" s="304"/>
      <c r="D1051" s="304"/>
      <c r="E1051" s="304"/>
      <c r="F1051" s="304"/>
      <c r="G1051" s="335"/>
      <c r="H1051" s="333"/>
      <c r="I1051" s="334"/>
      <c r="J1051" s="334"/>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8"/>
      <c r="R1051" s="368"/>
      <c r="S1051" s="330"/>
      <c r="T1051" s="330"/>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Methode_Keuze=""),"",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Methode_Keuze=""),"",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1"/>
      <c r="Z1051" s="324"/>
      <c r="AA1051" s="32" t="str" cm="1">
        <f t="array" ref="AA1051">IFERROR(IF(INDEX(SubsidieTabel!$X$1:$AA$12,MATCH($F1051,SubsidieTabel!$X$1:$X$12,0),IFERROR(MATCH(Methode_Keuze,SubsidieTabel!$X$1:$AA$1,0),2))&lt;&gt;1=TRUE,"ja",""),"")</f>
        <v/>
      </c>
    </row>
    <row r="1052" spans="1:27" ht="14.5" x14ac:dyDescent="0.35">
      <c r="A1052" s="325"/>
      <c r="B1052" s="326" t="str">
        <f>IF(A1052&lt;&gt;"",_xlfn.MAXIFS($B$1:B1051,$A$1:A1051,A1052)+1,"")</f>
        <v/>
      </c>
      <c r="C1052" s="304"/>
      <c r="D1052" s="304"/>
      <c r="E1052" s="304"/>
      <c r="F1052" s="304"/>
      <c r="G1052" s="335"/>
      <c r="H1052" s="333"/>
      <c r="I1052" s="334"/>
      <c r="J1052" s="334"/>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8"/>
      <c r="R1052" s="368"/>
      <c r="S1052" s="330"/>
      <c r="T1052" s="330"/>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Methode_Keuze=""),"",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Methode_Keuze=""),"",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1"/>
      <c r="Z1052" s="324"/>
      <c r="AA1052" s="32" t="str" cm="1">
        <f t="array" ref="AA1052">IFERROR(IF(INDEX(SubsidieTabel!$X$1:$AA$12,MATCH($F1052,SubsidieTabel!$X$1:$X$12,0),IFERROR(MATCH(Methode_Keuze,SubsidieTabel!$X$1:$AA$1,0),2))&lt;&gt;1=TRUE,"ja",""),"")</f>
        <v/>
      </c>
    </row>
    <row r="1053" spans="1:27" ht="14.5" x14ac:dyDescent="0.35">
      <c r="A1053" s="325"/>
      <c r="B1053" s="326" t="str">
        <f>IF(A1053&lt;&gt;"",_xlfn.MAXIFS($B$1:B1052,$A$1:A1052,A1053)+1,"")</f>
        <v/>
      </c>
      <c r="C1053" s="304"/>
      <c r="D1053" s="304"/>
      <c r="E1053" s="304"/>
      <c r="F1053" s="304"/>
      <c r="G1053" s="335"/>
      <c r="H1053" s="333"/>
      <c r="I1053" s="334"/>
      <c r="J1053" s="334"/>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8"/>
      <c r="R1053" s="368"/>
      <c r="S1053" s="330"/>
      <c r="T1053" s="330"/>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Methode_Keuze=""),"",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Methode_Keuze=""),"",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1"/>
      <c r="Z1053" s="324"/>
      <c r="AA1053" s="32" t="str" cm="1">
        <f t="array" ref="AA1053">IFERROR(IF(INDEX(SubsidieTabel!$X$1:$AA$12,MATCH($F1053,SubsidieTabel!$X$1:$X$12,0),IFERROR(MATCH(Methode_Keuze,SubsidieTabel!$X$1:$AA$1,0),2))&lt;&gt;1=TRUE,"ja",""),"")</f>
        <v/>
      </c>
    </row>
    <row r="1054" spans="1:27" ht="14.5" x14ac:dyDescent="0.35">
      <c r="A1054" s="325"/>
      <c r="B1054" s="326" t="str">
        <f>IF(A1054&lt;&gt;"",_xlfn.MAXIFS($B$1:B1053,$A$1:A1053,A1054)+1,"")</f>
        <v/>
      </c>
      <c r="C1054" s="304"/>
      <c r="D1054" s="304"/>
      <c r="E1054" s="304"/>
      <c r="F1054" s="304"/>
      <c r="G1054" s="335"/>
      <c r="H1054" s="333"/>
      <c r="I1054" s="334"/>
      <c r="J1054" s="334"/>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8"/>
      <c r="R1054" s="368"/>
      <c r="S1054" s="330"/>
      <c r="T1054" s="330"/>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Methode_Keuze=""),"",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Methode_Keuze=""),"",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1"/>
      <c r="Z1054" s="324"/>
      <c r="AA1054" s="32" t="str" cm="1">
        <f t="array" ref="AA1054">IFERROR(IF(INDEX(SubsidieTabel!$X$1:$AA$12,MATCH($F1054,SubsidieTabel!$X$1:$X$12,0),IFERROR(MATCH(Methode_Keuze,SubsidieTabel!$X$1:$AA$1,0),2))&lt;&gt;1=TRUE,"ja",""),"")</f>
        <v/>
      </c>
    </row>
    <row r="1055" spans="1:27" ht="14.5" x14ac:dyDescent="0.35">
      <c r="A1055" s="325"/>
      <c r="B1055" s="326" t="str">
        <f>IF(A1055&lt;&gt;"",_xlfn.MAXIFS($B$1:B1054,$A$1:A1054,A1055)+1,"")</f>
        <v/>
      </c>
      <c r="C1055" s="304"/>
      <c r="D1055" s="304"/>
      <c r="E1055" s="304"/>
      <c r="F1055" s="304"/>
      <c r="G1055" s="335"/>
      <c r="H1055" s="333"/>
      <c r="I1055" s="334"/>
      <c r="J1055" s="334"/>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8"/>
      <c r="R1055" s="368"/>
      <c r="S1055" s="330"/>
      <c r="T1055" s="330"/>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Methode_Keuze=""),"",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Methode_Keuze=""),"",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1"/>
      <c r="Z1055" s="324"/>
      <c r="AA1055" s="32" t="str" cm="1">
        <f t="array" ref="AA1055">IFERROR(IF(INDEX(SubsidieTabel!$X$1:$AA$12,MATCH($F1055,SubsidieTabel!$X$1:$X$12,0),IFERROR(MATCH(Methode_Keuze,SubsidieTabel!$X$1:$AA$1,0),2))&lt;&gt;1=TRUE,"ja",""),"")</f>
        <v/>
      </c>
    </row>
    <row r="1056" spans="1:27" ht="14.5" x14ac:dyDescent="0.35">
      <c r="A1056" s="325"/>
      <c r="B1056" s="326" t="str">
        <f>IF(A1056&lt;&gt;"",_xlfn.MAXIFS($B$1:B1055,$A$1:A1055,A1056)+1,"")</f>
        <v/>
      </c>
      <c r="C1056" s="304"/>
      <c r="D1056" s="304"/>
      <c r="E1056" s="304"/>
      <c r="F1056" s="304"/>
      <c r="G1056" s="335"/>
      <c r="H1056" s="333"/>
      <c r="I1056" s="334"/>
      <c r="J1056" s="334"/>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8"/>
      <c r="R1056" s="368"/>
      <c r="S1056" s="330"/>
      <c r="T1056" s="330"/>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Methode_Keuze=""),"",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Methode_Keuze=""),"",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1"/>
      <c r="Z1056" s="324"/>
      <c r="AA1056" s="32" t="str" cm="1">
        <f t="array" ref="AA1056">IFERROR(IF(INDEX(SubsidieTabel!$X$1:$AA$12,MATCH($F1056,SubsidieTabel!$X$1:$X$12,0),IFERROR(MATCH(Methode_Keuze,SubsidieTabel!$X$1:$AA$1,0),2))&lt;&gt;1=TRUE,"ja",""),"")</f>
        <v/>
      </c>
    </row>
    <row r="1057" spans="1:27" ht="14.5" x14ac:dyDescent="0.35">
      <c r="A1057" s="325"/>
      <c r="B1057" s="326" t="str">
        <f>IF(A1057&lt;&gt;"",_xlfn.MAXIFS($B$1:B1056,$A$1:A1056,A1057)+1,"")</f>
        <v/>
      </c>
      <c r="C1057" s="304"/>
      <c r="D1057" s="304"/>
      <c r="E1057" s="304"/>
      <c r="F1057" s="304"/>
      <c r="G1057" s="335"/>
      <c r="H1057" s="333"/>
      <c r="I1057" s="334"/>
      <c r="J1057" s="334"/>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8"/>
      <c r="R1057" s="368"/>
      <c r="S1057" s="330"/>
      <c r="T1057" s="330"/>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Methode_Keuze=""),"",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Methode_Keuze=""),"",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1"/>
      <c r="Z1057" s="324"/>
      <c r="AA1057" s="32" t="str" cm="1">
        <f t="array" ref="AA1057">IFERROR(IF(INDEX(SubsidieTabel!$X$1:$AA$12,MATCH($F1057,SubsidieTabel!$X$1:$X$12,0),IFERROR(MATCH(Methode_Keuze,SubsidieTabel!$X$1:$AA$1,0),2))&lt;&gt;1=TRUE,"ja",""),"")</f>
        <v/>
      </c>
    </row>
    <row r="1058" spans="1:27" ht="14.5" x14ac:dyDescent="0.35">
      <c r="A1058" s="325"/>
      <c r="B1058" s="326" t="str">
        <f>IF(A1058&lt;&gt;"",_xlfn.MAXIFS($B$1:B1057,$A$1:A1057,A1058)+1,"")</f>
        <v/>
      </c>
      <c r="C1058" s="304"/>
      <c r="D1058" s="304"/>
      <c r="E1058" s="304"/>
      <c r="F1058" s="304"/>
      <c r="G1058" s="335"/>
      <c r="H1058" s="333"/>
      <c r="I1058" s="334"/>
      <c r="J1058" s="334"/>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8"/>
      <c r="R1058" s="368"/>
      <c r="S1058" s="330"/>
      <c r="T1058" s="330"/>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Methode_Keuze=""),"",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Methode_Keuze=""),"",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1"/>
      <c r="Z1058" s="324"/>
      <c r="AA1058" s="32" t="str" cm="1">
        <f t="array" ref="AA1058">IFERROR(IF(INDEX(SubsidieTabel!$X$1:$AA$12,MATCH($F1058,SubsidieTabel!$X$1:$X$12,0),IFERROR(MATCH(Methode_Keuze,SubsidieTabel!$X$1:$AA$1,0),2))&lt;&gt;1=TRUE,"ja",""),"")</f>
        <v/>
      </c>
    </row>
    <row r="1059" spans="1:27" ht="14.5" x14ac:dyDescent="0.35">
      <c r="A1059" s="325"/>
      <c r="B1059" s="326" t="str">
        <f>IF(A1059&lt;&gt;"",_xlfn.MAXIFS($B$1:B1058,$A$1:A1058,A1059)+1,"")</f>
        <v/>
      </c>
      <c r="C1059" s="304"/>
      <c r="D1059" s="304"/>
      <c r="E1059" s="304"/>
      <c r="F1059" s="304"/>
      <c r="G1059" s="335"/>
      <c r="H1059" s="333"/>
      <c r="I1059" s="334"/>
      <c r="J1059" s="334"/>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8"/>
      <c r="R1059" s="368"/>
      <c r="S1059" s="330"/>
      <c r="T1059" s="330"/>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Methode_Keuze=""),"",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Methode_Keuze=""),"",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1"/>
      <c r="Z1059" s="324"/>
      <c r="AA1059" s="32" t="str" cm="1">
        <f t="array" ref="AA1059">IFERROR(IF(INDEX(SubsidieTabel!$X$1:$AA$12,MATCH($F1059,SubsidieTabel!$X$1:$X$12,0),IFERROR(MATCH(Methode_Keuze,SubsidieTabel!$X$1:$AA$1,0),2))&lt;&gt;1=TRUE,"ja",""),"")</f>
        <v/>
      </c>
    </row>
    <row r="1060" spans="1:27" ht="14.5" x14ac:dyDescent="0.35">
      <c r="A1060" s="325"/>
      <c r="B1060" s="326" t="str">
        <f>IF(A1060&lt;&gt;"",_xlfn.MAXIFS($B$1:B1059,$A$1:A1059,A1060)+1,"")</f>
        <v/>
      </c>
      <c r="C1060" s="304"/>
      <c r="D1060" s="304"/>
      <c r="E1060" s="304"/>
      <c r="F1060" s="304"/>
      <c r="G1060" s="335"/>
      <c r="H1060" s="333"/>
      <c r="I1060" s="334"/>
      <c r="J1060" s="334"/>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8"/>
      <c r="R1060" s="368"/>
      <c r="S1060" s="330"/>
      <c r="T1060" s="330"/>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Methode_Keuze=""),"",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Methode_Keuze=""),"",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1"/>
      <c r="Z1060" s="324"/>
      <c r="AA1060" s="32" t="str" cm="1">
        <f t="array" ref="AA1060">IFERROR(IF(INDEX(SubsidieTabel!$X$1:$AA$12,MATCH($F1060,SubsidieTabel!$X$1:$X$12,0),IFERROR(MATCH(Methode_Keuze,SubsidieTabel!$X$1:$AA$1,0),2))&lt;&gt;1=TRUE,"ja",""),"")</f>
        <v/>
      </c>
    </row>
    <row r="1061" spans="1:27" ht="14.5" x14ac:dyDescent="0.35">
      <c r="A1061" s="325"/>
      <c r="B1061" s="326" t="str">
        <f>IF(A1061&lt;&gt;"",_xlfn.MAXIFS($B$1:B1060,$A$1:A1060,A1061)+1,"")</f>
        <v/>
      </c>
      <c r="C1061" s="304"/>
      <c r="D1061" s="304"/>
      <c r="E1061" s="304"/>
      <c r="F1061" s="304"/>
      <c r="G1061" s="335"/>
      <c r="H1061" s="333"/>
      <c r="I1061" s="334"/>
      <c r="J1061" s="334"/>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8"/>
      <c r="R1061" s="368"/>
      <c r="S1061" s="330"/>
      <c r="T1061" s="330"/>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Methode_Keuze=""),"",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Methode_Keuze=""),"",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1"/>
      <c r="Z1061" s="324"/>
      <c r="AA1061" s="32" t="str" cm="1">
        <f t="array" ref="AA1061">IFERROR(IF(INDEX(SubsidieTabel!$X$1:$AA$12,MATCH($F1061,SubsidieTabel!$X$1:$X$12,0),IFERROR(MATCH(Methode_Keuze,SubsidieTabel!$X$1:$AA$1,0),2))&lt;&gt;1=TRUE,"ja",""),"")</f>
        <v/>
      </c>
    </row>
    <row r="1062" spans="1:27" ht="14.5" x14ac:dyDescent="0.35">
      <c r="A1062" s="325"/>
      <c r="B1062" s="326" t="str">
        <f>IF(A1062&lt;&gt;"",_xlfn.MAXIFS($B$1:B1061,$A$1:A1061,A1062)+1,"")</f>
        <v/>
      </c>
      <c r="C1062" s="304"/>
      <c r="D1062" s="304"/>
      <c r="E1062" s="304"/>
      <c r="F1062" s="304"/>
      <c r="G1062" s="335"/>
      <c r="H1062" s="333"/>
      <c r="I1062" s="334"/>
      <c r="J1062" s="334"/>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8"/>
      <c r="R1062" s="368"/>
      <c r="S1062" s="330"/>
      <c r="T1062" s="330"/>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Methode_Keuze=""),"",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Methode_Keuze=""),"",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1"/>
      <c r="Z1062" s="324"/>
      <c r="AA1062" s="32" t="str" cm="1">
        <f t="array" ref="AA1062">IFERROR(IF(INDEX(SubsidieTabel!$X$1:$AA$12,MATCH($F1062,SubsidieTabel!$X$1:$X$12,0),IFERROR(MATCH(Methode_Keuze,SubsidieTabel!$X$1:$AA$1,0),2))&lt;&gt;1=TRUE,"ja",""),"")</f>
        <v/>
      </c>
    </row>
    <row r="1063" spans="1:27" ht="14.5" x14ac:dyDescent="0.35">
      <c r="A1063" s="325"/>
      <c r="B1063" s="326" t="str">
        <f>IF(A1063&lt;&gt;"",_xlfn.MAXIFS($B$1:B1062,$A$1:A1062,A1063)+1,"")</f>
        <v/>
      </c>
      <c r="C1063" s="304"/>
      <c r="D1063" s="304"/>
      <c r="E1063" s="304"/>
      <c r="F1063" s="304"/>
      <c r="G1063" s="335"/>
      <c r="H1063" s="333"/>
      <c r="I1063" s="334"/>
      <c r="J1063" s="334"/>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8"/>
      <c r="R1063" s="368"/>
      <c r="S1063" s="330"/>
      <c r="T1063" s="330"/>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Methode_Keuze=""),"",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Methode_Keuze=""),"",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1"/>
      <c r="Z1063" s="324"/>
      <c r="AA1063" s="32" t="str" cm="1">
        <f t="array" ref="AA1063">IFERROR(IF(INDEX(SubsidieTabel!$X$1:$AA$12,MATCH($F1063,SubsidieTabel!$X$1:$X$12,0),IFERROR(MATCH(Methode_Keuze,SubsidieTabel!$X$1:$AA$1,0),2))&lt;&gt;1=TRUE,"ja",""),"")</f>
        <v/>
      </c>
    </row>
    <row r="1064" spans="1:27" ht="14.5" x14ac:dyDescent="0.35">
      <c r="A1064" s="325"/>
      <c r="B1064" s="326" t="str">
        <f>IF(A1064&lt;&gt;"",_xlfn.MAXIFS($B$1:B1063,$A$1:A1063,A1064)+1,"")</f>
        <v/>
      </c>
      <c r="C1064" s="304"/>
      <c r="D1064" s="304"/>
      <c r="E1064" s="304"/>
      <c r="F1064" s="304"/>
      <c r="G1064" s="335"/>
      <c r="H1064" s="333"/>
      <c r="I1064" s="334"/>
      <c r="J1064" s="334"/>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8"/>
      <c r="R1064" s="368"/>
      <c r="S1064" s="330"/>
      <c r="T1064" s="330"/>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Methode_Keuze=""),"",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Methode_Keuze=""),"",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1"/>
      <c r="Z1064" s="324"/>
      <c r="AA1064" s="32" t="str" cm="1">
        <f t="array" ref="AA1064">IFERROR(IF(INDEX(SubsidieTabel!$X$1:$AA$12,MATCH($F1064,SubsidieTabel!$X$1:$X$12,0),IFERROR(MATCH(Methode_Keuze,SubsidieTabel!$X$1:$AA$1,0),2))&lt;&gt;1=TRUE,"ja",""),"")</f>
        <v/>
      </c>
    </row>
    <row r="1065" spans="1:27" ht="14.5" x14ac:dyDescent="0.35">
      <c r="A1065" s="325"/>
      <c r="B1065" s="326" t="str">
        <f>IF(A1065&lt;&gt;"",_xlfn.MAXIFS($B$1:B1064,$A$1:A1064,A1065)+1,"")</f>
        <v/>
      </c>
      <c r="C1065" s="304"/>
      <c r="D1065" s="304"/>
      <c r="E1065" s="304"/>
      <c r="F1065" s="304"/>
      <c r="G1065" s="335"/>
      <c r="H1065" s="333"/>
      <c r="I1065" s="334"/>
      <c r="J1065" s="334"/>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8"/>
      <c r="R1065" s="368"/>
      <c r="S1065" s="330"/>
      <c r="T1065" s="330"/>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Methode_Keuze=""),"",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Methode_Keuze=""),"",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1"/>
      <c r="Z1065" s="324"/>
      <c r="AA1065" s="32" t="str" cm="1">
        <f t="array" ref="AA1065">IFERROR(IF(INDEX(SubsidieTabel!$X$1:$AA$12,MATCH($F1065,SubsidieTabel!$X$1:$X$12,0),IFERROR(MATCH(Methode_Keuze,SubsidieTabel!$X$1:$AA$1,0),2))&lt;&gt;1=TRUE,"ja",""),"")</f>
        <v/>
      </c>
    </row>
    <row r="1066" spans="1:27" ht="14.5" x14ac:dyDescent="0.35">
      <c r="A1066" s="325"/>
      <c r="B1066" s="326" t="str">
        <f>IF(A1066&lt;&gt;"",_xlfn.MAXIFS($B$1:B1065,$A$1:A1065,A1066)+1,"")</f>
        <v/>
      </c>
      <c r="C1066" s="304"/>
      <c r="D1066" s="304"/>
      <c r="E1066" s="304"/>
      <c r="F1066" s="304"/>
      <c r="G1066" s="335"/>
      <c r="H1066" s="333"/>
      <c r="I1066" s="334"/>
      <c r="J1066" s="334"/>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8"/>
      <c r="R1066" s="368"/>
      <c r="S1066" s="330"/>
      <c r="T1066" s="330"/>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Methode_Keuze=""),"",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Methode_Keuze=""),"",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1"/>
      <c r="Z1066" s="324"/>
      <c r="AA1066" s="32" t="str" cm="1">
        <f t="array" ref="AA1066">IFERROR(IF(INDEX(SubsidieTabel!$X$1:$AA$12,MATCH($F1066,SubsidieTabel!$X$1:$X$12,0),IFERROR(MATCH(Methode_Keuze,SubsidieTabel!$X$1:$AA$1,0),2))&lt;&gt;1=TRUE,"ja",""),"")</f>
        <v/>
      </c>
    </row>
    <row r="1067" spans="1:27" ht="14.5" x14ac:dyDescent="0.35">
      <c r="A1067" s="325"/>
      <c r="B1067" s="326" t="str">
        <f>IF(A1067&lt;&gt;"",_xlfn.MAXIFS($B$1:B1066,$A$1:A1066,A1067)+1,"")</f>
        <v/>
      </c>
      <c r="C1067" s="304"/>
      <c r="D1067" s="304"/>
      <c r="E1067" s="304"/>
      <c r="F1067" s="304"/>
      <c r="G1067" s="335"/>
      <c r="H1067" s="333"/>
      <c r="I1067" s="334"/>
      <c r="J1067" s="334"/>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8"/>
      <c r="R1067" s="368"/>
      <c r="S1067" s="330"/>
      <c r="T1067" s="330"/>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Methode_Keuze=""),"",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Methode_Keuze=""),"",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1"/>
      <c r="Z1067" s="324"/>
      <c r="AA1067" s="32" t="str" cm="1">
        <f t="array" ref="AA1067">IFERROR(IF(INDEX(SubsidieTabel!$X$1:$AA$12,MATCH($F1067,SubsidieTabel!$X$1:$X$12,0),IFERROR(MATCH(Methode_Keuze,SubsidieTabel!$X$1:$AA$1,0),2))&lt;&gt;1=TRUE,"ja",""),"")</f>
        <v/>
      </c>
    </row>
    <row r="1068" spans="1:27" ht="14.5" x14ac:dyDescent="0.35">
      <c r="A1068" s="325"/>
      <c r="B1068" s="326" t="str">
        <f>IF(A1068&lt;&gt;"",_xlfn.MAXIFS($B$1:B1067,$A$1:A1067,A1068)+1,"")</f>
        <v/>
      </c>
      <c r="C1068" s="304"/>
      <c r="D1068" s="304"/>
      <c r="E1068" s="304"/>
      <c r="F1068" s="304"/>
      <c r="G1068" s="335"/>
      <c r="H1068" s="333"/>
      <c r="I1068" s="334"/>
      <c r="J1068" s="334"/>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8"/>
      <c r="R1068" s="368"/>
      <c r="S1068" s="330"/>
      <c r="T1068" s="330"/>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Methode_Keuze=""),"",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Methode_Keuze=""),"",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1"/>
      <c r="Z1068" s="324"/>
      <c r="AA1068" s="32" t="str" cm="1">
        <f t="array" ref="AA1068">IFERROR(IF(INDEX(SubsidieTabel!$X$1:$AA$12,MATCH($F1068,SubsidieTabel!$X$1:$X$12,0),IFERROR(MATCH(Methode_Keuze,SubsidieTabel!$X$1:$AA$1,0),2))&lt;&gt;1=TRUE,"ja",""),"")</f>
        <v/>
      </c>
    </row>
    <row r="1069" spans="1:27" ht="14.5" x14ac:dyDescent="0.35">
      <c r="A1069" s="325"/>
      <c r="B1069" s="326" t="str">
        <f>IF(A1069&lt;&gt;"",_xlfn.MAXIFS($B$1:B1068,$A$1:A1068,A1069)+1,"")</f>
        <v/>
      </c>
      <c r="C1069" s="304"/>
      <c r="D1069" s="304"/>
      <c r="E1069" s="304"/>
      <c r="F1069" s="304"/>
      <c r="G1069" s="335"/>
      <c r="H1069" s="333"/>
      <c r="I1069" s="334"/>
      <c r="J1069" s="334"/>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8"/>
      <c r="R1069" s="368"/>
      <c r="S1069" s="330"/>
      <c r="T1069" s="330"/>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Methode_Keuze=""),"",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Methode_Keuze=""),"",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1"/>
      <c r="Z1069" s="324"/>
      <c r="AA1069" s="32" t="str" cm="1">
        <f t="array" ref="AA1069">IFERROR(IF(INDEX(SubsidieTabel!$X$1:$AA$12,MATCH($F1069,SubsidieTabel!$X$1:$X$12,0),IFERROR(MATCH(Methode_Keuze,SubsidieTabel!$X$1:$AA$1,0),2))&lt;&gt;1=TRUE,"ja",""),"")</f>
        <v/>
      </c>
    </row>
    <row r="1070" spans="1:27" ht="14.5" x14ac:dyDescent="0.35">
      <c r="A1070" s="325"/>
      <c r="B1070" s="326" t="str">
        <f>IF(A1070&lt;&gt;"",_xlfn.MAXIFS($B$1:B1069,$A$1:A1069,A1070)+1,"")</f>
        <v/>
      </c>
      <c r="C1070" s="304"/>
      <c r="D1070" s="304"/>
      <c r="E1070" s="304"/>
      <c r="F1070" s="304"/>
      <c r="G1070" s="335"/>
      <c r="H1070" s="333"/>
      <c r="I1070" s="334"/>
      <c r="J1070" s="334"/>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8"/>
      <c r="R1070" s="368"/>
      <c r="S1070" s="330"/>
      <c r="T1070" s="330"/>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Methode_Keuze=""),"",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Methode_Keuze=""),"",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1"/>
      <c r="Z1070" s="324"/>
      <c r="AA1070" s="32" t="str" cm="1">
        <f t="array" ref="AA1070">IFERROR(IF(INDEX(SubsidieTabel!$X$1:$AA$12,MATCH($F1070,SubsidieTabel!$X$1:$X$12,0),IFERROR(MATCH(Methode_Keuze,SubsidieTabel!$X$1:$AA$1,0),2))&lt;&gt;1=TRUE,"ja",""),"")</f>
        <v/>
      </c>
    </row>
    <row r="1071" spans="1:27" ht="14.5" x14ac:dyDescent="0.35">
      <c r="A1071" s="325"/>
      <c r="B1071" s="326" t="str">
        <f>IF(A1071&lt;&gt;"",_xlfn.MAXIFS($B$1:B1070,$A$1:A1070,A1071)+1,"")</f>
        <v/>
      </c>
      <c r="C1071" s="304"/>
      <c r="D1071" s="304"/>
      <c r="E1071" s="304"/>
      <c r="F1071" s="304"/>
      <c r="G1071" s="335"/>
      <c r="H1071" s="333"/>
      <c r="I1071" s="334"/>
      <c r="J1071" s="334"/>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8"/>
      <c r="R1071" s="368"/>
      <c r="S1071" s="330"/>
      <c r="T1071" s="330"/>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Methode_Keuze=""),"",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Methode_Keuze=""),"",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1"/>
      <c r="Z1071" s="324"/>
      <c r="AA1071" s="32" t="str" cm="1">
        <f t="array" ref="AA1071">IFERROR(IF(INDEX(SubsidieTabel!$X$1:$AA$12,MATCH($F1071,SubsidieTabel!$X$1:$X$12,0),IFERROR(MATCH(Methode_Keuze,SubsidieTabel!$X$1:$AA$1,0),2))&lt;&gt;1=TRUE,"ja",""),"")</f>
        <v/>
      </c>
    </row>
    <row r="1072" spans="1:27" ht="14.5" x14ac:dyDescent="0.35">
      <c r="A1072" s="325"/>
      <c r="B1072" s="326" t="str">
        <f>IF(A1072&lt;&gt;"",_xlfn.MAXIFS($B$1:B1071,$A$1:A1071,A1072)+1,"")</f>
        <v/>
      </c>
      <c r="C1072" s="304"/>
      <c r="D1072" s="304"/>
      <c r="E1072" s="304"/>
      <c r="F1072" s="304"/>
      <c r="G1072" s="335"/>
      <c r="H1072" s="333"/>
      <c r="I1072" s="334"/>
      <c r="J1072" s="334"/>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8"/>
      <c r="R1072" s="368"/>
      <c r="S1072" s="330"/>
      <c r="T1072" s="330"/>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Methode_Keuze=""),"",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Methode_Keuze=""),"",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1"/>
      <c r="Z1072" s="324"/>
      <c r="AA1072" s="32" t="str" cm="1">
        <f t="array" ref="AA1072">IFERROR(IF(INDEX(SubsidieTabel!$X$1:$AA$12,MATCH($F1072,SubsidieTabel!$X$1:$X$12,0),IFERROR(MATCH(Methode_Keuze,SubsidieTabel!$X$1:$AA$1,0),2))&lt;&gt;1=TRUE,"ja",""),"")</f>
        <v/>
      </c>
    </row>
    <row r="1073" spans="1:27" ht="14.5" x14ac:dyDescent="0.35">
      <c r="A1073" s="325"/>
      <c r="B1073" s="326" t="str">
        <f>IF(A1073&lt;&gt;"",_xlfn.MAXIFS($B$1:B1072,$A$1:A1072,A1073)+1,"")</f>
        <v/>
      </c>
      <c r="C1073" s="304"/>
      <c r="D1073" s="304"/>
      <c r="E1073" s="304"/>
      <c r="F1073" s="304"/>
      <c r="G1073" s="335"/>
      <c r="H1073" s="333"/>
      <c r="I1073" s="334"/>
      <c r="J1073" s="334"/>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8"/>
      <c r="R1073" s="368"/>
      <c r="S1073" s="330"/>
      <c r="T1073" s="330"/>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Methode_Keuze=""),"",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Methode_Keuze=""),"",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1"/>
      <c r="Z1073" s="324"/>
      <c r="AA1073" s="32" t="str" cm="1">
        <f t="array" ref="AA1073">IFERROR(IF(INDEX(SubsidieTabel!$X$1:$AA$12,MATCH($F1073,SubsidieTabel!$X$1:$X$12,0),IFERROR(MATCH(Methode_Keuze,SubsidieTabel!$X$1:$AA$1,0),2))&lt;&gt;1=TRUE,"ja",""),"")</f>
        <v/>
      </c>
    </row>
    <row r="1074" spans="1:27" ht="14.5" x14ac:dyDescent="0.35">
      <c r="A1074" s="325"/>
      <c r="B1074" s="326" t="str">
        <f>IF(A1074&lt;&gt;"",_xlfn.MAXIFS($B$1:B1073,$A$1:A1073,A1074)+1,"")</f>
        <v/>
      </c>
      <c r="C1074" s="304"/>
      <c r="D1074" s="304"/>
      <c r="E1074" s="304"/>
      <c r="F1074" s="304"/>
      <c r="G1074" s="335"/>
      <c r="H1074" s="333"/>
      <c r="I1074" s="334"/>
      <c r="J1074" s="334"/>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8"/>
      <c r="R1074" s="368"/>
      <c r="S1074" s="330"/>
      <c r="T1074" s="330"/>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Methode_Keuze=""),"",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Methode_Keuze=""),"",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1"/>
      <c r="Z1074" s="324"/>
      <c r="AA1074" s="32" t="str" cm="1">
        <f t="array" ref="AA1074">IFERROR(IF(INDEX(SubsidieTabel!$X$1:$AA$12,MATCH($F1074,SubsidieTabel!$X$1:$X$12,0),IFERROR(MATCH(Methode_Keuze,SubsidieTabel!$X$1:$AA$1,0),2))&lt;&gt;1=TRUE,"ja",""),"")</f>
        <v/>
      </c>
    </row>
    <row r="1075" spans="1:27" ht="14.5" x14ac:dyDescent="0.35">
      <c r="A1075" s="325"/>
      <c r="B1075" s="326" t="str">
        <f>IF(A1075&lt;&gt;"",_xlfn.MAXIFS($B$1:B1074,$A$1:A1074,A1075)+1,"")</f>
        <v/>
      </c>
      <c r="C1075" s="304"/>
      <c r="D1075" s="304"/>
      <c r="E1075" s="304"/>
      <c r="F1075" s="304"/>
      <c r="G1075" s="335"/>
      <c r="H1075" s="333"/>
      <c r="I1075" s="334"/>
      <c r="J1075" s="334"/>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8"/>
      <c r="R1075" s="368"/>
      <c r="S1075" s="330"/>
      <c r="T1075" s="330"/>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Methode_Keuze=""),"",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Methode_Keuze=""),"",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1"/>
      <c r="Z1075" s="324"/>
      <c r="AA1075" s="32" t="str" cm="1">
        <f t="array" ref="AA1075">IFERROR(IF(INDEX(SubsidieTabel!$X$1:$AA$12,MATCH($F1075,SubsidieTabel!$X$1:$X$12,0),IFERROR(MATCH(Methode_Keuze,SubsidieTabel!$X$1:$AA$1,0),2))&lt;&gt;1=TRUE,"ja",""),"")</f>
        <v/>
      </c>
    </row>
    <row r="1076" spans="1:27" ht="14.5" x14ac:dyDescent="0.35">
      <c r="A1076" s="325"/>
      <c r="B1076" s="326" t="str">
        <f>IF(A1076&lt;&gt;"",_xlfn.MAXIFS($B$1:B1075,$A$1:A1075,A1076)+1,"")</f>
        <v/>
      </c>
      <c r="C1076" s="304"/>
      <c r="D1076" s="304"/>
      <c r="E1076" s="304"/>
      <c r="F1076" s="304"/>
      <c r="G1076" s="335"/>
      <c r="H1076" s="333"/>
      <c r="I1076" s="334"/>
      <c r="J1076" s="334"/>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8"/>
      <c r="R1076" s="368"/>
      <c r="S1076" s="330"/>
      <c r="T1076" s="330"/>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Methode_Keuze=""),"",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Methode_Keuze=""),"",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1"/>
      <c r="Z1076" s="324"/>
      <c r="AA1076" s="32" t="str" cm="1">
        <f t="array" ref="AA1076">IFERROR(IF(INDEX(SubsidieTabel!$X$1:$AA$12,MATCH($F1076,SubsidieTabel!$X$1:$X$12,0),IFERROR(MATCH(Methode_Keuze,SubsidieTabel!$X$1:$AA$1,0),2))&lt;&gt;1=TRUE,"ja",""),"")</f>
        <v/>
      </c>
    </row>
    <row r="1077" spans="1:27" ht="14.5" x14ac:dyDescent="0.35">
      <c r="A1077" s="325"/>
      <c r="B1077" s="326" t="str">
        <f>IF(A1077&lt;&gt;"",_xlfn.MAXIFS($B$1:B1076,$A$1:A1076,A1077)+1,"")</f>
        <v/>
      </c>
      <c r="C1077" s="304"/>
      <c r="D1077" s="304"/>
      <c r="E1077" s="304"/>
      <c r="F1077" s="304"/>
      <c r="G1077" s="335"/>
      <c r="H1077" s="333"/>
      <c r="I1077" s="334"/>
      <c r="J1077" s="334"/>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8"/>
      <c r="R1077" s="368"/>
      <c r="S1077" s="330"/>
      <c r="T1077" s="330"/>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Methode_Keuze=""),"",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Methode_Keuze=""),"",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1"/>
      <c r="Z1077" s="324"/>
      <c r="AA1077" s="32" t="str" cm="1">
        <f t="array" ref="AA1077">IFERROR(IF(INDEX(SubsidieTabel!$X$1:$AA$12,MATCH($F1077,SubsidieTabel!$X$1:$X$12,0),IFERROR(MATCH(Methode_Keuze,SubsidieTabel!$X$1:$AA$1,0),2))&lt;&gt;1=TRUE,"ja",""),"")</f>
        <v/>
      </c>
    </row>
    <row r="1078" spans="1:27" ht="14.5" x14ac:dyDescent="0.35">
      <c r="A1078" s="325"/>
      <c r="B1078" s="326" t="str">
        <f>IF(A1078&lt;&gt;"",_xlfn.MAXIFS($B$1:B1077,$A$1:A1077,A1078)+1,"")</f>
        <v/>
      </c>
      <c r="C1078" s="304"/>
      <c r="D1078" s="304"/>
      <c r="E1078" s="304"/>
      <c r="F1078" s="304"/>
      <c r="G1078" s="335"/>
      <c r="H1078" s="333"/>
      <c r="I1078" s="334"/>
      <c r="J1078" s="334"/>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8"/>
      <c r="R1078" s="368"/>
      <c r="S1078" s="330"/>
      <c r="T1078" s="330"/>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Methode_Keuze=""),"",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Methode_Keuze=""),"",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1"/>
      <c r="Z1078" s="324"/>
      <c r="AA1078" s="32" t="str" cm="1">
        <f t="array" ref="AA1078">IFERROR(IF(INDEX(SubsidieTabel!$X$1:$AA$12,MATCH($F1078,SubsidieTabel!$X$1:$X$12,0),IFERROR(MATCH(Methode_Keuze,SubsidieTabel!$X$1:$AA$1,0),2))&lt;&gt;1=TRUE,"ja",""),"")</f>
        <v/>
      </c>
    </row>
    <row r="1079" spans="1:27" ht="14.5" x14ac:dyDescent="0.35">
      <c r="A1079" s="325"/>
      <c r="B1079" s="326" t="str">
        <f>IF(A1079&lt;&gt;"",_xlfn.MAXIFS($B$1:B1078,$A$1:A1078,A1079)+1,"")</f>
        <v/>
      </c>
      <c r="C1079" s="304"/>
      <c r="D1079" s="304"/>
      <c r="E1079" s="304"/>
      <c r="F1079" s="304"/>
      <c r="G1079" s="335"/>
      <c r="H1079" s="333"/>
      <c r="I1079" s="334"/>
      <c r="J1079" s="334"/>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8"/>
      <c r="R1079" s="368"/>
      <c r="S1079" s="330"/>
      <c r="T1079" s="330"/>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Methode_Keuze=""),"",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Methode_Keuze=""),"",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1"/>
      <c r="Z1079" s="324"/>
      <c r="AA1079" s="32" t="str" cm="1">
        <f t="array" ref="AA1079">IFERROR(IF(INDEX(SubsidieTabel!$X$1:$AA$12,MATCH($F1079,SubsidieTabel!$X$1:$X$12,0),IFERROR(MATCH(Methode_Keuze,SubsidieTabel!$X$1:$AA$1,0),2))&lt;&gt;1=TRUE,"ja",""),"")</f>
        <v/>
      </c>
    </row>
    <row r="1080" spans="1:27" ht="14.5" x14ac:dyDescent="0.35">
      <c r="A1080" s="325"/>
      <c r="B1080" s="326" t="str">
        <f>IF(A1080&lt;&gt;"",_xlfn.MAXIFS($B$1:B1079,$A$1:A1079,A1080)+1,"")</f>
        <v/>
      </c>
      <c r="C1080" s="304"/>
      <c r="D1080" s="304"/>
      <c r="E1080" s="304"/>
      <c r="F1080" s="304"/>
      <c r="G1080" s="335"/>
      <c r="H1080" s="333"/>
      <c r="I1080" s="334"/>
      <c r="J1080" s="334"/>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8"/>
      <c r="R1080" s="368"/>
      <c r="S1080" s="330"/>
      <c r="T1080" s="330"/>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Methode_Keuze=""),"",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Methode_Keuze=""),"",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1"/>
      <c r="Z1080" s="324"/>
      <c r="AA1080" s="32" t="str" cm="1">
        <f t="array" ref="AA1080">IFERROR(IF(INDEX(SubsidieTabel!$X$1:$AA$12,MATCH($F1080,SubsidieTabel!$X$1:$X$12,0),IFERROR(MATCH(Methode_Keuze,SubsidieTabel!$X$1:$AA$1,0),2))&lt;&gt;1=TRUE,"ja",""),"")</f>
        <v/>
      </c>
    </row>
    <row r="1081" spans="1:27" ht="14.5" x14ac:dyDescent="0.35">
      <c r="A1081" s="325"/>
      <c r="B1081" s="326" t="str">
        <f>IF(A1081&lt;&gt;"",_xlfn.MAXIFS($B$1:B1080,$A$1:A1080,A1081)+1,"")</f>
        <v/>
      </c>
      <c r="C1081" s="304"/>
      <c r="D1081" s="304"/>
      <c r="E1081" s="304"/>
      <c r="F1081" s="304"/>
      <c r="G1081" s="335"/>
      <c r="H1081" s="333"/>
      <c r="I1081" s="334"/>
      <c r="J1081" s="334"/>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8"/>
      <c r="R1081" s="368"/>
      <c r="S1081" s="330"/>
      <c r="T1081" s="330"/>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Methode_Keuze=""),"",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Methode_Keuze=""),"",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1"/>
      <c r="Z1081" s="324"/>
      <c r="AA1081" s="32" t="str" cm="1">
        <f t="array" ref="AA1081">IFERROR(IF(INDEX(SubsidieTabel!$X$1:$AA$12,MATCH($F1081,SubsidieTabel!$X$1:$X$12,0),IFERROR(MATCH(Methode_Keuze,SubsidieTabel!$X$1:$AA$1,0),2))&lt;&gt;1=TRUE,"ja",""),"")</f>
        <v/>
      </c>
    </row>
    <row r="1082" spans="1:27" ht="14.5" x14ac:dyDescent="0.35">
      <c r="A1082" s="325"/>
      <c r="B1082" s="326" t="str">
        <f>IF(A1082&lt;&gt;"",_xlfn.MAXIFS($B$1:B1081,$A$1:A1081,A1082)+1,"")</f>
        <v/>
      </c>
      <c r="C1082" s="304"/>
      <c r="D1082" s="304"/>
      <c r="E1082" s="304"/>
      <c r="F1082" s="304"/>
      <c r="G1082" s="335"/>
      <c r="H1082" s="333"/>
      <c r="I1082" s="334"/>
      <c r="J1082" s="334"/>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8"/>
      <c r="R1082" s="368"/>
      <c r="S1082" s="330"/>
      <c r="T1082" s="330"/>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Methode_Keuze=""),"",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Methode_Keuze=""),"",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1"/>
      <c r="Z1082" s="324"/>
      <c r="AA1082" s="32" t="str" cm="1">
        <f t="array" ref="AA1082">IFERROR(IF(INDEX(SubsidieTabel!$X$1:$AA$12,MATCH($F1082,SubsidieTabel!$X$1:$X$12,0),IFERROR(MATCH(Methode_Keuze,SubsidieTabel!$X$1:$AA$1,0),2))&lt;&gt;1=TRUE,"ja",""),"")</f>
        <v/>
      </c>
    </row>
    <row r="1083" spans="1:27" ht="14.5" x14ac:dyDescent="0.35">
      <c r="A1083" s="325"/>
      <c r="B1083" s="326" t="str">
        <f>IF(A1083&lt;&gt;"",_xlfn.MAXIFS($B$1:B1082,$A$1:A1082,A1083)+1,"")</f>
        <v/>
      </c>
      <c r="C1083" s="304"/>
      <c r="D1083" s="304"/>
      <c r="E1083" s="304"/>
      <c r="F1083" s="304"/>
      <c r="G1083" s="335"/>
      <c r="H1083" s="333"/>
      <c r="I1083" s="334"/>
      <c r="J1083" s="334"/>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8"/>
      <c r="R1083" s="368"/>
      <c r="S1083" s="330"/>
      <c r="T1083" s="330"/>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Methode_Keuze=""),"",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Methode_Keuze=""),"",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1"/>
      <c r="Z1083" s="324"/>
      <c r="AA1083" s="32" t="str" cm="1">
        <f t="array" ref="AA1083">IFERROR(IF(INDEX(SubsidieTabel!$X$1:$AA$12,MATCH($F1083,SubsidieTabel!$X$1:$X$12,0),IFERROR(MATCH(Methode_Keuze,SubsidieTabel!$X$1:$AA$1,0),2))&lt;&gt;1=TRUE,"ja",""),"")</f>
        <v/>
      </c>
    </row>
    <row r="1084" spans="1:27" ht="14.5" x14ac:dyDescent="0.35">
      <c r="A1084" s="325"/>
      <c r="B1084" s="326" t="str">
        <f>IF(A1084&lt;&gt;"",_xlfn.MAXIFS($B$1:B1083,$A$1:A1083,A1084)+1,"")</f>
        <v/>
      </c>
      <c r="C1084" s="304"/>
      <c r="D1084" s="304"/>
      <c r="E1084" s="304"/>
      <c r="F1084" s="304"/>
      <c r="G1084" s="335"/>
      <c r="H1084" s="333"/>
      <c r="I1084" s="334"/>
      <c r="J1084" s="334"/>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8"/>
      <c r="R1084" s="368"/>
      <c r="S1084" s="330"/>
      <c r="T1084" s="330"/>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Methode_Keuze=""),"",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Methode_Keuze=""),"",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1"/>
      <c r="Z1084" s="324"/>
      <c r="AA1084" s="32" t="str" cm="1">
        <f t="array" ref="AA1084">IFERROR(IF(INDEX(SubsidieTabel!$X$1:$AA$12,MATCH($F1084,SubsidieTabel!$X$1:$X$12,0),IFERROR(MATCH(Methode_Keuze,SubsidieTabel!$X$1:$AA$1,0),2))&lt;&gt;1=TRUE,"ja",""),"")</f>
        <v/>
      </c>
    </row>
    <row r="1085" spans="1:27" ht="14.5" x14ac:dyDescent="0.35">
      <c r="A1085" s="325"/>
      <c r="B1085" s="326" t="str">
        <f>IF(A1085&lt;&gt;"",_xlfn.MAXIFS($B$1:B1084,$A$1:A1084,A1085)+1,"")</f>
        <v/>
      </c>
      <c r="C1085" s="304"/>
      <c r="D1085" s="304"/>
      <c r="E1085" s="304"/>
      <c r="F1085" s="304"/>
      <c r="G1085" s="335"/>
      <c r="H1085" s="333"/>
      <c r="I1085" s="334"/>
      <c r="J1085" s="334"/>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8"/>
      <c r="R1085" s="368"/>
      <c r="S1085" s="330"/>
      <c r="T1085" s="330"/>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Methode_Keuze=""),"",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Methode_Keuze=""),"",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1"/>
      <c r="Z1085" s="324"/>
      <c r="AA1085" s="32" t="str" cm="1">
        <f t="array" ref="AA1085">IFERROR(IF(INDEX(SubsidieTabel!$X$1:$AA$12,MATCH($F1085,SubsidieTabel!$X$1:$X$12,0),IFERROR(MATCH(Methode_Keuze,SubsidieTabel!$X$1:$AA$1,0),2))&lt;&gt;1=TRUE,"ja",""),"")</f>
        <v/>
      </c>
    </row>
    <row r="1086" spans="1:27" ht="14.5" x14ac:dyDescent="0.35">
      <c r="A1086" s="325"/>
      <c r="B1086" s="326" t="str">
        <f>IF(A1086&lt;&gt;"",_xlfn.MAXIFS($B$1:B1085,$A$1:A1085,A1086)+1,"")</f>
        <v/>
      </c>
      <c r="C1086" s="304"/>
      <c r="D1086" s="304"/>
      <c r="E1086" s="304"/>
      <c r="F1086" s="304"/>
      <c r="G1086" s="335"/>
      <c r="H1086" s="333"/>
      <c r="I1086" s="334"/>
      <c r="J1086" s="334"/>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8"/>
      <c r="R1086" s="368"/>
      <c r="S1086" s="330"/>
      <c r="T1086" s="330"/>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Methode_Keuze=""),"",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Methode_Keuze=""),"",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1"/>
      <c r="Z1086" s="324"/>
      <c r="AA1086" s="32" t="str" cm="1">
        <f t="array" ref="AA1086">IFERROR(IF(INDEX(SubsidieTabel!$X$1:$AA$12,MATCH($F1086,SubsidieTabel!$X$1:$X$12,0),IFERROR(MATCH(Methode_Keuze,SubsidieTabel!$X$1:$AA$1,0),2))&lt;&gt;1=TRUE,"ja",""),"")</f>
        <v/>
      </c>
    </row>
    <row r="1087" spans="1:27" ht="14.5" x14ac:dyDescent="0.35">
      <c r="A1087" s="325"/>
      <c r="B1087" s="326" t="str">
        <f>IF(A1087&lt;&gt;"",_xlfn.MAXIFS($B$1:B1086,$A$1:A1086,A1087)+1,"")</f>
        <v/>
      </c>
      <c r="C1087" s="304"/>
      <c r="D1087" s="304"/>
      <c r="E1087" s="304"/>
      <c r="F1087" s="304"/>
      <c r="G1087" s="335"/>
      <c r="H1087" s="333"/>
      <c r="I1087" s="334"/>
      <c r="J1087" s="334"/>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8"/>
      <c r="R1087" s="368"/>
      <c r="S1087" s="330"/>
      <c r="T1087" s="330"/>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Methode_Keuze=""),"",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Methode_Keuze=""),"",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1"/>
      <c r="Z1087" s="324"/>
      <c r="AA1087" s="32" t="str" cm="1">
        <f t="array" ref="AA1087">IFERROR(IF(INDEX(SubsidieTabel!$X$1:$AA$12,MATCH($F1087,SubsidieTabel!$X$1:$X$12,0),IFERROR(MATCH(Methode_Keuze,SubsidieTabel!$X$1:$AA$1,0),2))&lt;&gt;1=TRUE,"ja",""),"")</f>
        <v/>
      </c>
    </row>
    <row r="1088" spans="1:27" ht="14.5" x14ac:dyDescent="0.35">
      <c r="A1088" s="325"/>
      <c r="B1088" s="326" t="str">
        <f>IF(A1088&lt;&gt;"",_xlfn.MAXIFS($B$1:B1087,$A$1:A1087,A1088)+1,"")</f>
        <v/>
      </c>
      <c r="C1088" s="304"/>
      <c r="D1088" s="304"/>
      <c r="E1088" s="304"/>
      <c r="F1088" s="304"/>
      <c r="G1088" s="335"/>
      <c r="H1088" s="333"/>
      <c r="I1088" s="334"/>
      <c r="J1088" s="334"/>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8"/>
      <c r="R1088" s="368"/>
      <c r="S1088" s="330"/>
      <c r="T1088" s="330"/>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Methode_Keuze=""),"",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Methode_Keuze=""),"",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1"/>
      <c r="Z1088" s="324"/>
      <c r="AA1088" s="32" t="str" cm="1">
        <f t="array" ref="AA1088">IFERROR(IF(INDEX(SubsidieTabel!$X$1:$AA$12,MATCH($F1088,SubsidieTabel!$X$1:$X$12,0),IFERROR(MATCH(Methode_Keuze,SubsidieTabel!$X$1:$AA$1,0),2))&lt;&gt;1=TRUE,"ja",""),"")</f>
        <v/>
      </c>
    </row>
    <row r="1089" spans="1:27" ht="14.5" x14ac:dyDescent="0.35">
      <c r="A1089" s="325"/>
      <c r="B1089" s="326" t="str">
        <f>IF(A1089&lt;&gt;"",_xlfn.MAXIFS($B$1:B1088,$A$1:A1088,A1089)+1,"")</f>
        <v/>
      </c>
      <c r="C1089" s="304"/>
      <c r="D1089" s="304"/>
      <c r="E1089" s="304"/>
      <c r="F1089" s="304"/>
      <c r="G1089" s="335"/>
      <c r="H1089" s="333"/>
      <c r="I1089" s="334"/>
      <c r="J1089" s="334"/>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8"/>
      <c r="R1089" s="368"/>
      <c r="S1089" s="330"/>
      <c r="T1089" s="330"/>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Methode_Keuze=""),"",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Methode_Keuze=""),"",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1"/>
      <c r="Z1089" s="324"/>
      <c r="AA1089" s="32" t="str" cm="1">
        <f t="array" ref="AA1089">IFERROR(IF(INDEX(SubsidieTabel!$X$1:$AA$12,MATCH($F1089,SubsidieTabel!$X$1:$X$12,0),IFERROR(MATCH(Methode_Keuze,SubsidieTabel!$X$1:$AA$1,0),2))&lt;&gt;1=TRUE,"ja",""),"")</f>
        <v/>
      </c>
    </row>
    <row r="1090" spans="1:27" ht="14.5" x14ac:dyDescent="0.35">
      <c r="A1090" s="325"/>
      <c r="B1090" s="326" t="str">
        <f>IF(A1090&lt;&gt;"",_xlfn.MAXIFS($B$1:B1089,$A$1:A1089,A1090)+1,"")</f>
        <v/>
      </c>
      <c r="C1090" s="304"/>
      <c r="D1090" s="304"/>
      <c r="E1090" s="304"/>
      <c r="F1090" s="304"/>
      <c r="G1090" s="335"/>
      <c r="H1090" s="333"/>
      <c r="I1090" s="334"/>
      <c r="J1090" s="334"/>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8"/>
      <c r="R1090" s="368"/>
      <c r="S1090" s="330"/>
      <c r="T1090" s="330"/>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Methode_Keuze=""),"",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Methode_Keuze=""),"",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1"/>
      <c r="Z1090" s="324"/>
      <c r="AA1090" s="32" t="str" cm="1">
        <f t="array" ref="AA1090">IFERROR(IF(INDEX(SubsidieTabel!$X$1:$AA$12,MATCH($F1090,SubsidieTabel!$X$1:$X$12,0),IFERROR(MATCH(Methode_Keuze,SubsidieTabel!$X$1:$AA$1,0),2))&lt;&gt;1=TRUE,"ja",""),"")</f>
        <v/>
      </c>
    </row>
    <row r="1091" spans="1:27" ht="14.5" x14ac:dyDescent="0.35">
      <c r="A1091" s="325"/>
      <c r="B1091" s="326" t="str">
        <f>IF(A1091&lt;&gt;"",_xlfn.MAXIFS($B$1:B1090,$A$1:A1090,A1091)+1,"")</f>
        <v/>
      </c>
      <c r="C1091" s="304"/>
      <c r="D1091" s="304"/>
      <c r="E1091" s="304"/>
      <c r="F1091" s="304"/>
      <c r="G1091" s="335"/>
      <c r="H1091" s="333"/>
      <c r="I1091" s="334"/>
      <c r="J1091" s="334"/>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8"/>
      <c r="R1091" s="368"/>
      <c r="S1091" s="330"/>
      <c r="T1091" s="330"/>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Methode_Keuze=""),"",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Methode_Keuze=""),"",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1"/>
      <c r="Z1091" s="324"/>
      <c r="AA1091" s="32" t="str" cm="1">
        <f t="array" ref="AA1091">IFERROR(IF(INDEX(SubsidieTabel!$X$1:$AA$12,MATCH($F1091,SubsidieTabel!$X$1:$X$12,0),IFERROR(MATCH(Methode_Keuze,SubsidieTabel!$X$1:$AA$1,0),2))&lt;&gt;1=TRUE,"ja",""),"")</f>
        <v/>
      </c>
    </row>
    <row r="1092" spans="1:27" ht="14.5" x14ac:dyDescent="0.35">
      <c r="A1092" s="325"/>
      <c r="B1092" s="326" t="str">
        <f>IF(A1092&lt;&gt;"",_xlfn.MAXIFS($B$1:B1091,$A$1:A1091,A1092)+1,"")</f>
        <v/>
      </c>
      <c r="C1092" s="304"/>
      <c r="D1092" s="304"/>
      <c r="E1092" s="304"/>
      <c r="F1092" s="304"/>
      <c r="G1092" s="335"/>
      <c r="H1092" s="333"/>
      <c r="I1092" s="334"/>
      <c r="J1092" s="334"/>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8"/>
      <c r="R1092" s="368"/>
      <c r="S1092" s="330"/>
      <c r="T1092" s="330"/>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Methode_Keuze=""),"",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Methode_Keuze=""),"",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1"/>
      <c r="Z1092" s="324"/>
      <c r="AA1092" s="32" t="str" cm="1">
        <f t="array" ref="AA1092">IFERROR(IF(INDEX(SubsidieTabel!$X$1:$AA$12,MATCH($F1092,SubsidieTabel!$X$1:$X$12,0),IFERROR(MATCH(Methode_Keuze,SubsidieTabel!$X$1:$AA$1,0),2))&lt;&gt;1=TRUE,"ja",""),"")</f>
        <v/>
      </c>
    </row>
    <row r="1093" spans="1:27" ht="14.5" x14ac:dyDescent="0.35">
      <c r="A1093" s="325"/>
      <c r="B1093" s="326" t="str">
        <f>IF(A1093&lt;&gt;"",_xlfn.MAXIFS($B$1:B1092,$A$1:A1092,A1093)+1,"")</f>
        <v/>
      </c>
      <c r="C1093" s="304"/>
      <c r="D1093" s="304"/>
      <c r="E1093" s="304"/>
      <c r="F1093" s="304"/>
      <c r="G1093" s="335"/>
      <c r="H1093" s="333"/>
      <c r="I1093" s="334"/>
      <c r="J1093" s="334"/>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8"/>
      <c r="R1093" s="368"/>
      <c r="S1093" s="330"/>
      <c r="T1093" s="330"/>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Methode_Keuze=""),"",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Methode_Keuze=""),"",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1"/>
      <c r="Z1093" s="324"/>
      <c r="AA1093" s="32" t="str" cm="1">
        <f t="array" ref="AA1093">IFERROR(IF(INDEX(SubsidieTabel!$X$1:$AA$12,MATCH($F1093,SubsidieTabel!$X$1:$X$12,0),IFERROR(MATCH(Methode_Keuze,SubsidieTabel!$X$1:$AA$1,0),2))&lt;&gt;1=TRUE,"ja",""),"")</f>
        <v/>
      </c>
    </row>
    <row r="1094" spans="1:27" ht="14.5" x14ac:dyDescent="0.35">
      <c r="A1094" s="325"/>
      <c r="B1094" s="326" t="str">
        <f>IF(A1094&lt;&gt;"",_xlfn.MAXIFS($B$1:B1093,$A$1:A1093,A1094)+1,"")</f>
        <v/>
      </c>
      <c r="C1094" s="304"/>
      <c r="D1094" s="304"/>
      <c r="E1094" s="304"/>
      <c r="F1094" s="304"/>
      <c r="G1094" s="335"/>
      <c r="H1094" s="333"/>
      <c r="I1094" s="334"/>
      <c r="J1094" s="334"/>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8"/>
      <c r="R1094" s="368"/>
      <c r="S1094" s="330"/>
      <c r="T1094" s="330"/>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Methode_Keuze=""),"",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Methode_Keuze=""),"",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1"/>
      <c r="Z1094" s="324"/>
      <c r="AA1094" s="32" t="str" cm="1">
        <f t="array" ref="AA1094">IFERROR(IF(INDEX(SubsidieTabel!$X$1:$AA$12,MATCH($F1094,SubsidieTabel!$X$1:$X$12,0),IFERROR(MATCH(Methode_Keuze,SubsidieTabel!$X$1:$AA$1,0),2))&lt;&gt;1=TRUE,"ja",""),"")</f>
        <v/>
      </c>
    </row>
    <row r="1095" spans="1:27" ht="14.5" x14ac:dyDescent="0.35">
      <c r="A1095" s="325"/>
      <c r="B1095" s="326" t="str">
        <f>IF(A1095&lt;&gt;"",_xlfn.MAXIFS($B$1:B1094,$A$1:A1094,A1095)+1,"")</f>
        <v/>
      </c>
      <c r="C1095" s="304"/>
      <c r="D1095" s="304"/>
      <c r="E1095" s="304"/>
      <c r="F1095" s="304"/>
      <c r="G1095" s="335"/>
      <c r="H1095" s="333"/>
      <c r="I1095" s="334"/>
      <c r="J1095" s="334"/>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8"/>
      <c r="R1095" s="368"/>
      <c r="S1095" s="330"/>
      <c r="T1095" s="330"/>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Methode_Keuze=""),"",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Methode_Keuze=""),"",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1"/>
      <c r="Z1095" s="324"/>
      <c r="AA1095" s="32" t="str" cm="1">
        <f t="array" ref="AA1095">IFERROR(IF(INDEX(SubsidieTabel!$X$1:$AA$12,MATCH($F1095,SubsidieTabel!$X$1:$X$12,0),IFERROR(MATCH(Methode_Keuze,SubsidieTabel!$X$1:$AA$1,0),2))&lt;&gt;1=TRUE,"ja",""),"")</f>
        <v/>
      </c>
    </row>
    <row r="1096" spans="1:27" ht="14.5" x14ac:dyDescent="0.35">
      <c r="A1096" s="325"/>
      <c r="B1096" s="326" t="str">
        <f>IF(A1096&lt;&gt;"",_xlfn.MAXIFS($B$1:B1095,$A$1:A1095,A1096)+1,"")</f>
        <v/>
      </c>
      <c r="C1096" s="304"/>
      <c r="D1096" s="304"/>
      <c r="E1096" s="304"/>
      <c r="F1096" s="304"/>
      <c r="G1096" s="335"/>
      <c r="H1096" s="333"/>
      <c r="I1096" s="334"/>
      <c r="J1096" s="334"/>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8"/>
      <c r="R1096" s="368"/>
      <c r="S1096" s="330"/>
      <c r="T1096" s="330"/>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Methode_Keuze=""),"",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Methode_Keuze=""),"",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1"/>
      <c r="Z1096" s="324"/>
      <c r="AA1096" s="32" t="str" cm="1">
        <f t="array" ref="AA1096">IFERROR(IF(INDEX(SubsidieTabel!$X$1:$AA$12,MATCH($F1096,SubsidieTabel!$X$1:$X$12,0),IFERROR(MATCH(Methode_Keuze,SubsidieTabel!$X$1:$AA$1,0),2))&lt;&gt;1=TRUE,"ja",""),"")</f>
        <v/>
      </c>
    </row>
    <row r="1097" spans="1:27" ht="14.5" x14ac:dyDescent="0.35">
      <c r="A1097" s="325"/>
      <c r="B1097" s="326" t="str">
        <f>IF(A1097&lt;&gt;"",_xlfn.MAXIFS($B$1:B1096,$A$1:A1096,A1097)+1,"")</f>
        <v/>
      </c>
      <c r="C1097" s="304"/>
      <c r="D1097" s="304"/>
      <c r="E1097" s="304"/>
      <c r="F1097" s="304"/>
      <c r="G1097" s="335"/>
      <c r="H1097" s="333"/>
      <c r="I1097" s="334"/>
      <c r="J1097" s="334"/>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8"/>
      <c r="R1097" s="368"/>
      <c r="S1097" s="330"/>
      <c r="T1097" s="330"/>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Methode_Keuze=""),"",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Methode_Keuze=""),"",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1"/>
      <c r="Z1097" s="324"/>
      <c r="AA1097" s="32" t="str" cm="1">
        <f t="array" ref="AA1097">IFERROR(IF(INDEX(SubsidieTabel!$X$1:$AA$12,MATCH($F1097,SubsidieTabel!$X$1:$X$12,0),IFERROR(MATCH(Methode_Keuze,SubsidieTabel!$X$1:$AA$1,0),2))&lt;&gt;1=TRUE,"ja",""),"")</f>
        <v/>
      </c>
    </row>
    <row r="1098" spans="1:27" ht="14.5" x14ac:dyDescent="0.35">
      <c r="A1098" s="325"/>
      <c r="B1098" s="326" t="str">
        <f>IF(A1098&lt;&gt;"",_xlfn.MAXIFS($B$1:B1097,$A$1:A1097,A1098)+1,"")</f>
        <v/>
      </c>
      <c r="C1098" s="304"/>
      <c r="D1098" s="304"/>
      <c r="E1098" s="304"/>
      <c r="F1098" s="304"/>
      <c r="G1098" s="335"/>
      <c r="H1098" s="333"/>
      <c r="I1098" s="334"/>
      <c r="J1098" s="334"/>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8"/>
      <c r="R1098" s="368"/>
      <c r="S1098" s="330"/>
      <c r="T1098" s="330"/>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Methode_Keuze=""),"",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Methode_Keuze=""),"",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1"/>
      <c r="Z1098" s="324"/>
      <c r="AA1098" s="32" t="str" cm="1">
        <f t="array" ref="AA1098">IFERROR(IF(INDEX(SubsidieTabel!$X$1:$AA$12,MATCH($F1098,SubsidieTabel!$X$1:$X$12,0),IFERROR(MATCH(Methode_Keuze,SubsidieTabel!$X$1:$AA$1,0),2))&lt;&gt;1=TRUE,"ja",""),"")</f>
        <v/>
      </c>
    </row>
    <row r="1099" spans="1:27" ht="14.5" x14ac:dyDescent="0.35">
      <c r="A1099" s="325"/>
      <c r="B1099" s="326" t="str">
        <f>IF(A1099&lt;&gt;"",_xlfn.MAXIFS($B$1:B1098,$A$1:A1098,A1099)+1,"")</f>
        <v/>
      </c>
      <c r="C1099" s="304"/>
      <c r="D1099" s="304"/>
      <c r="E1099" s="304"/>
      <c r="F1099" s="304"/>
      <c r="G1099" s="335"/>
      <c r="H1099" s="333"/>
      <c r="I1099" s="334"/>
      <c r="J1099" s="334"/>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8"/>
      <c r="R1099" s="368"/>
      <c r="S1099" s="330"/>
      <c r="T1099" s="330"/>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Methode_Keuze=""),"",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Methode_Keuze=""),"",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1"/>
      <c r="Z1099" s="324"/>
      <c r="AA1099" s="32" t="str" cm="1">
        <f t="array" ref="AA1099">IFERROR(IF(INDEX(SubsidieTabel!$X$1:$AA$12,MATCH($F1099,SubsidieTabel!$X$1:$X$12,0),IFERROR(MATCH(Methode_Keuze,SubsidieTabel!$X$1:$AA$1,0),2))&lt;&gt;1=TRUE,"ja",""),"")</f>
        <v/>
      </c>
    </row>
    <row r="1100" spans="1:27" ht="14.5" x14ac:dyDescent="0.35">
      <c r="A1100" s="325"/>
      <c r="B1100" s="326" t="str">
        <f>IF(A1100&lt;&gt;"",_xlfn.MAXIFS($B$1:B1099,$A$1:A1099,A1100)+1,"")</f>
        <v/>
      </c>
      <c r="C1100" s="304"/>
      <c r="D1100" s="304"/>
      <c r="E1100" s="304"/>
      <c r="F1100" s="304"/>
      <c r="G1100" s="335"/>
      <c r="H1100" s="333"/>
      <c r="I1100" s="334"/>
      <c r="J1100" s="334"/>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8"/>
      <c r="R1100" s="368"/>
      <c r="S1100" s="330"/>
      <c r="T1100" s="330"/>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Methode_Keuze=""),"",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Methode_Keuze=""),"",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1"/>
      <c r="Z1100" s="324"/>
      <c r="AA1100" s="32" t="str" cm="1">
        <f t="array" ref="AA1100">IFERROR(IF(INDEX(SubsidieTabel!$X$1:$AA$12,MATCH($F1100,SubsidieTabel!$X$1:$X$12,0),IFERROR(MATCH(Methode_Keuze,SubsidieTabel!$X$1:$AA$1,0),2))&lt;&gt;1=TRUE,"ja",""),"")</f>
        <v/>
      </c>
    </row>
    <row r="1101" spans="1:27" ht="14.5" x14ac:dyDescent="0.35">
      <c r="A1101" s="325"/>
      <c r="B1101" s="326" t="str">
        <f>IF(A1101&lt;&gt;"",_xlfn.MAXIFS($B$1:B1100,$A$1:A1100,A1101)+1,"")</f>
        <v/>
      </c>
      <c r="C1101" s="304"/>
      <c r="D1101" s="304"/>
      <c r="E1101" s="304"/>
      <c r="F1101" s="304"/>
      <c r="G1101" s="335"/>
      <c r="H1101" s="333"/>
      <c r="I1101" s="334"/>
      <c r="J1101" s="334"/>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8"/>
      <c r="R1101" s="368"/>
      <c r="S1101" s="330"/>
      <c r="T1101" s="330"/>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Methode_Keuze=""),"",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Methode_Keuze=""),"",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1"/>
      <c r="Z1101" s="324"/>
      <c r="AA1101" s="32" t="str" cm="1">
        <f t="array" ref="AA1101">IFERROR(IF(INDEX(SubsidieTabel!$X$1:$AA$12,MATCH($F1101,SubsidieTabel!$X$1:$X$12,0),IFERROR(MATCH(Methode_Keuze,SubsidieTabel!$X$1:$AA$1,0),2))&lt;&gt;1=TRUE,"ja",""),"")</f>
        <v/>
      </c>
    </row>
    <row r="1102" spans="1:27" ht="14.5" x14ac:dyDescent="0.35">
      <c r="A1102" s="325"/>
      <c r="B1102" s="326" t="str">
        <f>IF(A1102&lt;&gt;"",_xlfn.MAXIFS($B$1:B1101,$A$1:A1101,A1102)+1,"")</f>
        <v/>
      </c>
      <c r="C1102" s="304"/>
      <c r="D1102" s="304"/>
      <c r="E1102" s="304"/>
      <c r="F1102" s="304"/>
      <c r="G1102" s="335"/>
      <c r="H1102" s="333"/>
      <c r="I1102" s="334"/>
      <c r="J1102" s="334"/>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8"/>
      <c r="R1102" s="368"/>
      <c r="S1102" s="330"/>
      <c r="T1102" s="330"/>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Methode_Keuze=""),"",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Methode_Keuze=""),"",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1"/>
      <c r="Z1102" s="324"/>
      <c r="AA1102" s="32" t="str" cm="1">
        <f t="array" ref="AA1102">IFERROR(IF(INDEX(SubsidieTabel!$X$1:$AA$12,MATCH($F1102,SubsidieTabel!$X$1:$X$12,0),IFERROR(MATCH(Methode_Keuze,SubsidieTabel!$X$1:$AA$1,0),2))&lt;&gt;1=TRUE,"ja",""),"")</f>
        <v/>
      </c>
    </row>
    <row r="1103" spans="1:27" ht="14.5" x14ac:dyDescent="0.35">
      <c r="A1103" s="325"/>
      <c r="B1103" s="326" t="str">
        <f>IF(A1103&lt;&gt;"",_xlfn.MAXIFS($B$1:B1102,$A$1:A1102,A1103)+1,"")</f>
        <v/>
      </c>
      <c r="C1103" s="304"/>
      <c r="D1103" s="304"/>
      <c r="E1103" s="304"/>
      <c r="F1103" s="304"/>
      <c r="G1103" s="335"/>
      <c r="H1103" s="333"/>
      <c r="I1103" s="334"/>
      <c r="J1103" s="334"/>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8"/>
      <c r="R1103" s="368"/>
      <c r="S1103" s="330"/>
      <c r="T1103" s="330"/>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Methode_Keuze=""),"",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Methode_Keuze=""),"",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1"/>
      <c r="Z1103" s="324"/>
      <c r="AA1103" s="32" t="str" cm="1">
        <f t="array" ref="AA1103">IFERROR(IF(INDEX(SubsidieTabel!$X$1:$AA$12,MATCH($F1103,SubsidieTabel!$X$1:$X$12,0),IFERROR(MATCH(Methode_Keuze,SubsidieTabel!$X$1:$AA$1,0),2))&lt;&gt;1=TRUE,"ja",""),"")</f>
        <v/>
      </c>
    </row>
    <row r="1104" spans="1:27" ht="14.5" x14ac:dyDescent="0.35">
      <c r="A1104" s="325"/>
      <c r="B1104" s="326" t="str">
        <f>IF(A1104&lt;&gt;"",_xlfn.MAXIFS($B$1:B1103,$A$1:A1103,A1104)+1,"")</f>
        <v/>
      </c>
      <c r="C1104" s="304"/>
      <c r="D1104" s="304"/>
      <c r="E1104" s="304"/>
      <c r="F1104" s="304"/>
      <c r="G1104" s="335"/>
      <c r="H1104" s="333"/>
      <c r="I1104" s="334"/>
      <c r="J1104" s="334"/>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8"/>
      <c r="R1104" s="368"/>
      <c r="S1104" s="330"/>
      <c r="T1104" s="330"/>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Methode_Keuze=""),"",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Methode_Keuze=""),"",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1"/>
      <c r="Z1104" s="324"/>
      <c r="AA1104" s="32" t="str" cm="1">
        <f t="array" ref="AA1104">IFERROR(IF(INDEX(SubsidieTabel!$X$1:$AA$12,MATCH($F1104,SubsidieTabel!$X$1:$X$12,0),IFERROR(MATCH(Methode_Keuze,SubsidieTabel!$X$1:$AA$1,0),2))&lt;&gt;1=TRUE,"ja",""),"")</f>
        <v/>
      </c>
    </row>
    <row r="1105" spans="1:27" ht="14.5" x14ac:dyDescent="0.35">
      <c r="A1105" s="325"/>
      <c r="B1105" s="326" t="str">
        <f>IF(A1105&lt;&gt;"",_xlfn.MAXIFS($B$1:B1104,$A$1:A1104,A1105)+1,"")</f>
        <v/>
      </c>
      <c r="C1105" s="304"/>
      <c r="D1105" s="304"/>
      <c r="E1105" s="304"/>
      <c r="F1105" s="304"/>
      <c r="G1105" s="335"/>
      <c r="H1105" s="333"/>
      <c r="I1105" s="334"/>
      <c r="J1105" s="334"/>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8"/>
      <c r="R1105" s="368"/>
      <c r="S1105" s="330"/>
      <c r="T1105" s="330"/>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Methode_Keuze=""),"",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Methode_Keuze=""),"",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1"/>
      <c r="Z1105" s="324"/>
      <c r="AA1105" s="32" t="str" cm="1">
        <f t="array" ref="AA1105">IFERROR(IF(INDEX(SubsidieTabel!$X$1:$AA$12,MATCH($F1105,SubsidieTabel!$X$1:$X$12,0),IFERROR(MATCH(Methode_Keuze,SubsidieTabel!$X$1:$AA$1,0),2))&lt;&gt;1=TRUE,"ja",""),"")</f>
        <v/>
      </c>
    </row>
    <row r="1106" spans="1:27" ht="14.5" x14ac:dyDescent="0.35">
      <c r="A1106" s="325"/>
      <c r="B1106" s="326" t="str">
        <f>IF(A1106&lt;&gt;"",_xlfn.MAXIFS($B$1:B1105,$A$1:A1105,A1106)+1,"")</f>
        <v/>
      </c>
      <c r="C1106" s="304"/>
      <c r="D1106" s="304"/>
      <c r="E1106" s="304"/>
      <c r="F1106" s="304"/>
      <c r="G1106" s="335"/>
      <c r="H1106" s="333"/>
      <c r="I1106" s="334"/>
      <c r="J1106" s="334"/>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8"/>
      <c r="R1106" s="368"/>
      <c r="S1106" s="330"/>
      <c r="T1106" s="330"/>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Methode_Keuze=""),"",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Methode_Keuze=""),"",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1"/>
      <c r="Z1106" s="324"/>
      <c r="AA1106" s="32" t="str" cm="1">
        <f t="array" ref="AA1106">IFERROR(IF(INDEX(SubsidieTabel!$X$1:$AA$12,MATCH($F1106,SubsidieTabel!$X$1:$X$12,0),IFERROR(MATCH(Methode_Keuze,SubsidieTabel!$X$1:$AA$1,0),2))&lt;&gt;1=TRUE,"ja",""),"")</f>
        <v/>
      </c>
    </row>
    <row r="1107" spans="1:27" ht="14.5" x14ac:dyDescent="0.35">
      <c r="A1107" s="325"/>
      <c r="B1107" s="326" t="str">
        <f>IF(A1107&lt;&gt;"",_xlfn.MAXIFS($B$1:B1106,$A$1:A1106,A1107)+1,"")</f>
        <v/>
      </c>
      <c r="C1107" s="304"/>
      <c r="D1107" s="304"/>
      <c r="E1107" s="304"/>
      <c r="F1107" s="304"/>
      <c r="G1107" s="335"/>
      <c r="H1107" s="333"/>
      <c r="I1107" s="334"/>
      <c r="J1107" s="334"/>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8"/>
      <c r="R1107" s="368"/>
      <c r="S1107" s="330"/>
      <c r="T1107" s="330"/>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Methode_Keuze=""),"",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Methode_Keuze=""),"",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1"/>
      <c r="Z1107" s="324"/>
      <c r="AA1107" s="32" t="str" cm="1">
        <f t="array" ref="AA1107">IFERROR(IF(INDEX(SubsidieTabel!$X$1:$AA$12,MATCH($F1107,SubsidieTabel!$X$1:$X$12,0),IFERROR(MATCH(Methode_Keuze,SubsidieTabel!$X$1:$AA$1,0),2))&lt;&gt;1=TRUE,"ja",""),"")</f>
        <v/>
      </c>
    </row>
    <row r="1108" spans="1:27" ht="14.5" x14ac:dyDescent="0.35">
      <c r="A1108" s="325"/>
      <c r="B1108" s="326" t="str">
        <f>IF(A1108&lt;&gt;"",_xlfn.MAXIFS($B$1:B1107,$A$1:A1107,A1108)+1,"")</f>
        <v/>
      </c>
      <c r="C1108" s="304"/>
      <c r="D1108" s="304"/>
      <c r="E1108" s="304"/>
      <c r="F1108" s="304"/>
      <c r="G1108" s="335"/>
      <c r="H1108" s="333"/>
      <c r="I1108" s="334"/>
      <c r="J1108" s="334"/>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8"/>
      <c r="R1108" s="368"/>
      <c r="S1108" s="330"/>
      <c r="T1108" s="330"/>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Methode_Keuze=""),"",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Methode_Keuze=""),"",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1"/>
      <c r="Z1108" s="324"/>
      <c r="AA1108" s="32" t="str" cm="1">
        <f t="array" ref="AA1108">IFERROR(IF(INDEX(SubsidieTabel!$X$1:$AA$12,MATCH($F1108,SubsidieTabel!$X$1:$X$12,0),IFERROR(MATCH(Methode_Keuze,SubsidieTabel!$X$1:$AA$1,0),2))&lt;&gt;1=TRUE,"ja",""),"")</f>
        <v/>
      </c>
    </row>
    <row r="1109" spans="1:27" ht="14.5" x14ac:dyDescent="0.35">
      <c r="A1109" s="325"/>
      <c r="B1109" s="326" t="str">
        <f>IF(A1109&lt;&gt;"",_xlfn.MAXIFS($B$1:B1108,$A$1:A1108,A1109)+1,"")</f>
        <v/>
      </c>
      <c r="C1109" s="304"/>
      <c r="D1109" s="304"/>
      <c r="E1109" s="304"/>
      <c r="F1109" s="304"/>
      <c r="G1109" s="335"/>
      <c r="H1109" s="333"/>
      <c r="I1109" s="334"/>
      <c r="J1109" s="334"/>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8"/>
      <c r="R1109" s="368"/>
      <c r="S1109" s="330"/>
      <c r="T1109" s="330"/>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Methode_Keuze=""),"",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Methode_Keuze=""),"",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1"/>
      <c r="Z1109" s="324"/>
      <c r="AA1109" s="32" t="str" cm="1">
        <f t="array" ref="AA1109">IFERROR(IF(INDEX(SubsidieTabel!$X$1:$AA$12,MATCH($F1109,SubsidieTabel!$X$1:$X$12,0),IFERROR(MATCH(Methode_Keuze,SubsidieTabel!$X$1:$AA$1,0),2))&lt;&gt;1=TRUE,"ja",""),"")</f>
        <v/>
      </c>
    </row>
    <row r="1110" spans="1:27" ht="14.5" x14ac:dyDescent="0.35">
      <c r="A1110" s="325"/>
      <c r="B1110" s="326" t="str">
        <f>IF(A1110&lt;&gt;"",_xlfn.MAXIFS($B$1:B1109,$A$1:A1109,A1110)+1,"")</f>
        <v/>
      </c>
      <c r="C1110" s="304"/>
      <c r="D1110" s="304"/>
      <c r="E1110" s="304"/>
      <c r="F1110" s="304"/>
      <c r="G1110" s="335"/>
      <c r="H1110" s="333"/>
      <c r="I1110" s="334"/>
      <c r="J1110" s="334"/>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8"/>
      <c r="R1110" s="368"/>
      <c r="S1110" s="330"/>
      <c r="T1110" s="330"/>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Methode_Keuze=""),"",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Methode_Keuze=""),"",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1"/>
      <c r="Z1110" s="324"/>
      <c r="AA1110" s="32" t="str" cm="1">
        <f t="array" ref="AA1110">IFERROR(IF(INDEX(SubsidieTabel!$X$1:$AA$12,MATCH($F1110,SubsidieTabel!$X$1:$X$12,0),IFERROR(MATCH(Methode_Keuze,SubsidieTabel!$X$1:$AA$1,0),2))&lt;&gt;1=TRUE,"ja",""),"")</f>
        <v/>
      </c>
    </row>
    <row r="1111" spans="1:27" ht="14.5" x14ac:dyDescent="0.35">
      <c r="A1111" s="325"/>
      <c r="B1111" s="326" t="str">
        <f>IF(A1111&lt;&gt;"",_xlfn.MAXIFS($B$1:B1110,$A$1:A1110,A1111)+1,"")</f>
        <v/>
      </c>
      <c r="C1111" s="304"/>
      <c r="D1111" s="304"/>
      <c r="E1111" s="304"/>
      <c r="F1111" s="304"/>
      <c r="G1111" s="335"/>
      <c r="H1111" s="333"/>
      <c r="I1111" s="334"/>
      <c r="J1111" s="334"/>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8"/>
      <c r="R1111" s="368"/>
      <c r="S1111" s="330"/>
      <c r="T1111" s="330"/>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Methode_Keuze=""),"",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Methode_Keuze=""),"",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1"/>
      <c r="Z1111" s="324"/>
      <c r="AA1111" s="32" t="str" cm="1">
        <f t="array" ref="AA1111">IFERROR(IF(INDEX(SubsidieTabel!$X$1:$AA$12,MATCH($F1111,SubsidieTabel!$X$1:$X$12,0),IFERROR(MATCH(Methode_Keuze,SubsidieTabel!$X$1:$AA$1,0),2))&lt;&gt;1=TRUE,"ja",""),"")</f>
        <v/>
      </c>
    </row>
    <row r="1112" spans="1:27" ht="14.5" x14ac:dyDescent="0.35">
      <c r="A1112" s="325"/>
      <c r="B1112" s="326" t="str">
        <f>IF(A1112&lt;&gt;"",_xlfn.MAXIFS($B$1:B1111,$A$1:A1111,A1112)+1,"")</f>
        <v/>
      </c>
      <c r="C1112" s="304"/>
      <c r="D1112" s="304"/>
      <c r="E1112" s="304"/>
      <c r="F1112" s="304"/>
      <c r="G1112" s="335"/>
      <c r="H1112" s="333"/>
      <c r="I1112" s="334"/>
      <c r="J1112" s="334"/>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8"/>
      <c r="R1112" s="368"/>
      <c r="S1112" s="330"/>
      <c r="T1112" s="330"/>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Methode_Keuze=""),"",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Methode_Keuze=""),"",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1"/>
      <c r="Z1112" s="324"/>
      <c r="AA1112" s="32" t="str" cm="1">
        <f t="array" ref="AA1112">IFERROR(IF(INDEX(SubsidieTabel!$X$1:$AA$12,MATCH($F1112,SubsidieTabel!$X$1:$X$12,0),IFERROR(MATCH(Methode_Keuze,SubsidieTabel!$X$1:$AA$1,0),2))&lt;&gt;1=TRUE,"ja",""),"")</f>
        <v/>
      </c>
    </row>
    <row r="1113" spans="1:27" ht="14.5" x14ac:dyDescent="0.35">
      <c r="A1113" s="325"/>
      <c r="B1113" s="326" t="str">
        <f>IF(A1113&lt;&gt;"",_xlfn.MAXIFS($B$1:B1112,$A$1:A1112,A1113)+1,"")</f>
        <v/>
      </c>
      <c r="C1113" s="304"/>
      <c r="D1113" s="304"/>
      <c r="E1113" s="304"/>
      <c r="F1113" s="304"/>
      <c r="G1113" s="335"/>
      <c r="H1113" s="333"/>
      <c r="I1113" s="334"/>
      <c r="J1113" s="334"/>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8"/>
      <c r="R1113" s="368"/>
      <c r="S1113" s="330"/>
      <c r="T1113" s="330"/>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Methode_Keuze=""),"",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Methode_Keuze=""),"",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1"/>
      <c r="Z1113" s="324"/>
      <c r="AA1113" s="32" t="str" cm="1">
        <f t="array" ref="AA1113">IFERROR(IF(INDEX(SubsidieTabel!$X$1:$AA$12,MATCH($F1113,SubsidieTabel!$X$1:$X$12,0),IFERROR(MATCH(Methode_Keuze,SubsidieTabel!$X$1:$AA$1,0),2))&lt;&gt;1=TRUE,"ja",""),"")</f>
        <v/>
      </c>
    </row>
    <row r="1114" spans="1:27" ht="14.5" x14ac:dyDescent="0.35">
      <c r="A1114" s="325"/>
      <c r="B1114" s="326" t="str">
        <f>IF(A1114&lt;&gt;"",_xlfn.MAXIFS($B$1:B1113,$A$1:A1113,A1114)+1,"")</f>
        <v/>
      </c>
      <c r="C1114" s="304"/>
      <c r="D1114" s="304"/>
      <c r="E1114" s="304"/>
      <c r="F1114" s="304"/>
      <c r="G1114" s="335"/>
      <c r="H1114" s="333"/>
      <c r="I1114" s="334"/>
      <c r="J1114" s="334"/>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8"/>
      <c r="R1114" s="368"/>
      <c r="S1114" s="330"/>
      <c r="T1114" s="330"/>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Methode_Keuze=""),"",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Methode_Keuze=""),"",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1"/>
      <c r="Z1114" s="324"/>
      <c r="AA1114" s="32" t="str" cm="1">
        <f t="array" ref="AA1114">IFERROR(IF(INDEX(SubsidieTabel!$X$1:$AA$12,MATCH($F1114,SubsidieTabel!$X$1:$X$12,0),IFERROR(MATCH(Methode_Keuze,SubsidieTabel!$X$1:$AA$1,0),2))&lt;&gt;1=TRUE,"ja",""),"")</f>
        <v/>
      </c>
    </row>
    <row r="1115" spans="1:27" ht="14.5" x14ac:dyDescent="0.35">
      <c r="A1115" s="325"/>
      <c r="B1115" s="326" t="str">
        <f>IF(A1115&lt;&gt;"",_xlfn.MAXIFS($B$1:B1114,$A$1:A1114,A1115)+1,"")</f>
        <v/>
      </c>
      <c r="C1115" s="304"/>
      <c r="D1115" s="304"/>
      <c r="E1115" s="304"/>
      <c r="F1115" s="304"/>
      <c r="G1115" s="335"/>
      <c r="H1115" s="333"/>
      <c r="I1115" s="334"/>
      <c r="J1115" s="334"/>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8"/>
      <c r="R1115" s="368"/>
      <c r="S1115" s="330"/>
      <c r="T1115" s="330"/>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Methode_Keuze=""),"",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Methode_Keuze=""),"",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1"/>
      <c r="Z1115" s="324"/>
      <c r="AA1115" s="32" t="str" cm="1">
        <f t="array" ref="AA1115">IFERROR(IF(INDEX(SubsidieTabel!$X$1:$AA$12,MATCH($F1115,SubsidieTabel!$X$1:$X$12,0),IFERROR(MATCH(Methode_Keuze,SubsidieTabel!$X$1:$AA$1,0),2))&lt;&gt;1=TRUE,"ja",""),"")</f>
        <v/>
      </c>
    </row>
    <row r="1116" spans="1:27" ht="14.5" x14ac:dyDescent="0.35">
      <c r="A1116" s="325"/>
      <c r="B1116" s="326" t="str">
        <f>IF(A1116&lt;&gt;"",_xlfn.MAXIFS($B$1:B1115,$A$1:A1115,A1116)+1,"")</f>
        <v/>
      </c>
      <c r="C1116" s="304"/>
      <c r="D1116" s="304"/>
      <c r="E1116" s="304"/>
      <c r="F1116" s="304"/>
      <c r="G1116" s="335"/>
      <c r="H1116" s="333"/>
      <c r="I1116" s="334"/>
      <c r="J1116" s="334"/>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8"/>
      <c r="R1116" s="368"/>
      <c r="S1116" s="330"/>
      <c r="T1116" s="330"/>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Methode_Keuze=""),"",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Methode_Keuze=""),"",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1"/>
      <c r="Z1116" s="324"/>
      <c r="AA1116" s="32" t="str" cm="1">
        <f t="array" ref="AA1116">IFERROR(IF(INDEX(SubsidieTabel!$X$1:$AA$12,MATCH($F1116,SubsidieTabel!$X$1:$X$12,0),IFERROR(MATCH(Methode_Keuze,SubsidieTabel!$X$1:$AA$1,0),2))&lt;&gt;1=TRUE,"ja",""),"")</f>
        <v/>
      </c>
    </row>
    <row r="1117" spans="1:27" ht="14.5" x14ac:dyDescent="0.35">
      <c r="A1117" s="325"/>
      <c r="B1117" s="326" t="str">
        <f>IF(A1117&lt;&gt;"",_xlfn.MAXIFS($B$1:B1116,$A$1:A1116,A1117)+1,"")</f>
        <v/>
      </c>
      <c r="C1117" s="304"/>
      <c r="D1117" s="304"/>
      <c r="E1117" s="304"/>
      <c r="F1117" s="304"/>
      <c r="G1117" s="335"/>
      <c r="H1117" s="333"/>
      <c r="I1117" s="334"/>
      <c r="J1117" s="334"/>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8"/>
      <c r="R1117" s="368"/>
      <c r="S1117" s="330"/>
      <c r="T1117" s="330"/>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Methode_Keuze=""),"",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Methode_Keuze=""),"",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1"/>
      <c r="Z1117" s="324"/>
      <c r="AA1117" s="32" t="str" cm="1">
        <f t="array" ref="AA1117">IFERROR(IF(INDEX(SubsidieTabel!$X$1:$AA$12,MATCH($F1117,SubsidieTabel!$X$1:$X$12,0),IFERROR(MATCH(Methode_Keuze,SubsidieTabel!$X$1:$AA$1,0),2))&lt;&gt;1=TRUE,"ja",""),"")</f>
        <v/>
      </c>
    </row>
    <row r="1118" spans="1:27" ht="14.5" x14ac:dyDescent="0.35">
      <c r="A1118" s="325"/>
      <c r="B1118" s="326" t="str">
        <f>IF(A1118&lt;&gt;"",_xlfn.MAXIFS($B$1:B1117,$A$1:A1117,A1118)+1,"")</f>
        <v/>
      </c>
      <c r="C1118" s="304"/>
      <c r="D1118" s="304"/>
      <c r="E1118" s="304"/>
      <c r="F1118" s="304"/>
      <c r="G1118" s="335"/>
      <c r="H1118" s="333"/>
      <c r="I1118" s="334"/>
      <c r="J1118" s="334"/>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8"/>
      <c r="R1118" s="368"/>
      <c r="S1118" s="330"/>
      <c r="T1118" s="330"/>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Methode_Keuze=""),"",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Methode_Keuze=""),"",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1"/>
      <c r="Z1118" s="324"/>
      <c r="AA1118" s="32" t="str" cm="1">
        <f t="array" ref="AA1118">IFERROR(IF(INDEX(SubsidieTabel!$X$1:$AA$12,MATCH($F1118,SubsidieTabel!$X$1:$X$12,0),IFERROR(MATCH(Methode_Keuze,SubsidieTabel!$X$1:$AA$1,0),2))&lt;&gt;1=TRUE,"ja",""),"")</f>
        <v/>
      </c>
    </row>
    <row r="1119" spans="1:27" ht="14.5" x14ac:dyDescent="0.35">
      <c r="A1119" s="325"/>
      <c r="B1119" s="326" t="str">
        <f>IF(A1119&lt;&gt;"",_xlfn.MAXIFS($B$1:B1118,$A$1:A1118,A1119)+1,"")</f>
        <v/>
      </c>
      <c r="C1119" s="304"/>
      <c r="D1119" s="304"/>
      <c r="E1119" s="304"/>
      <c r="F1119" s="304"/>
      <c r="G1119" s="335"/>
      <c r="H1119" s="333"/>
      <c r="I1119" s="334"/>
      <c r="J1119" s="334"/>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8"/>
      <c r="R1119" s="368"/>
      <c r="S1119" s="330"/>
      <c r="T1119" s="330"/>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Methode_Keuze=""),"",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Methode_Keuze=""),"",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1"/>
      <c r="Z1119" s="324"/>
      <c r="AA1119" s="32" t="str" cm="1">
        <f t="array" ref="AA1119">IFERROR(IF(INDEX(SubsidieTabel!$X$1:$AA$12,MATCH($F1119,SubsidieTabel!$X$1:$X$12,0),IFERROR(MATCH(Methode_Keuze,SubsidieTabel!$X$1:$AA$1,0),2))&lt;&gt;1=TRUE,"ja",""),"")</f>
        <v/>
      </c>
    </row>
    <row r="1120" spans="1:27" ht="14.5" x14ac:dyDescent="0.35">
      <c r="A1120" s="325"/>
      <c r="B1120" s="326" t="str">
        <f>IF(A1120&lt;&gt;"",_xlfn.MAXIFS($B$1:B1119,$A$1:A1119,A1120)+1,"")</f>
        <v/>
      </c>
      <c r="C1120" s="304"/>
      <c r="D1120" s="304"/>
      <c r="E1120" s="304"/>
      <c r="F1120" s="304"/>
      <c r="G1120" s="335"/>
      <c r="H1120" s="333"/>
      <c r="I1120" s="334"/>
      <c r="J1120" s="334"/>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8"/>
      <c r="R1120" s="368"/>
      <c r="S1120" s="330"/>
      <c r="T1120" s="330"/>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Methode_Keuze=""),"",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Methode_Keuze=""),"",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1"/>
      <c r="Z1120" s="324"/>
      <c r="AA1120" s="32" t="str" cm="1">
        <f t="array" ref="AA1120">IFERROR(IF(INDEX(SubsidieTabel!$X$1:$AA$12,MATCH($F1120,SubsidieTabel!$X$1:$X$12,0),IFERROR(MATCH(Methode_Keuze,SubsidieTabel!$X$1:$AA$1,0),2))&lt;&gt;1=TRUE,"ja",""),"")</f>
        <v/>
      </c>
    </row>
    <row r="1121" spans="1:27" ht="14.5" x14ac:dyDescent="0.35">
      <c r="A1121" s="325"/>
      <c r="B1121" s="326" t="str">
        <f>IF(A1121&lt;&gt;"",_xlfn.MAXIFS($B$1:B1120,$A$1:A1120,A1121)+1,"")</f>
        <v/>
      </c>
      <c r="C1121" s="304"/>
      <c r="D1121" s="304"/>
      <c r="E1121" s="304"/>
      <c r="F1121" s="304"/>
      <c r="G1121" s="335"/>
      <c r="H1121" s="333"/>
      <c r="I1121" s="334"/>
      <c r="J1121" s="334"/>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8"/>
      <c r="R1121" s="368"/>
      <c r="S1121" s="330"/>
      <c r="T1121" s="330"/>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Methode_Keuze=""),"",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Methode_Keuze=""),"",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1"/>
      <c r="Z1121" s="324"/>
      <c r="AA1121" s="32" t="str" cm="1">
        <f t="array" ref="AA1121">IFERROR(IF(INDEX(SubsidieTabel!$X$1:$AA$12,MATCH($F1121,SubsidieTabel!$X$1:$X$12,0),IFERROR(MATCH(Methode_Keuze,SubsidieTabel!$X$1:$AA$1,0),2))&lt;&gt;1=TRUE,"ja",""),"")</f>
        <v/>
      </c>
    </row>
    <row r="1122" spans="1:27" ht="14.5" x14ac:dyDescent="0.35">
      <c r="A1122" s="325"/>
      <c r="B1122" s="326" t="str">
        <f>IF(A1122&lt;&gt;"",_xlfn.MAXIFS($B$1:B1121,$A$1:A1121,A1122)+1,"")</f>
        <v/>
      </c>
      <c r="C1122" s="304"/>
      <c r="D1122" s="304"/>
      <c r="E1122" s="304"/>
      <c r="F1122" s="304"/>
      <c r="G1122" s="335"/>
      <c r="H1122" s="333"/>
      <c r="I1122" s="334"/>
      <c r="J1122" s="334"/>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8"/>
      <c r="R1122" s="368"/>
      <c r="S1122" s="330"/>
      <c r="T1122" s="330"/>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Methode_Keuze=""),"",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Methode_Keuze=""),"",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1"/>
      <c r="Z1122" s="324"/>
      <c r="AA1122" s="32" t="str" cm="1">
        <f t="array" ref="AA1122">IFERROR(IF(INDEX(SubsidieTabel!$X$1:$AA$12,MATCH($F1122,SubsidieTabel!$X$1:$X$12,0),IFERROR(MATCH(Methode_Keuze,SubsidieTabel!$X$1:$AA$1,0),2))&lt;&gt;1=TRUE,"ja",""),"")</f>
        <v/>
      </c>
    </row>
    <row r="1123" spans="1:27" ht="14.5" x14ac:dyDescent="0.35">
      <c r="A1123" s="325"/>
      <c r="B1123" s="326" t="str">
        <f>IF(A1123&lt;&gt;"",_xlfn.MAXIFS($B$1:B1122,$A$1:A1122,A1123)+1,"")</f>
        <v/>
      </c>
      <c r="C1123" s="304"/>
      <c r="D1123" s="304"/>
      <c r="E1123" s="304"/>
      <c r="F1123" s="304"/>
      <c r="G1123" s="335"/>
      <c r="H1123" s="333"/>
      <c r="I1123" s="334"/>
      <c r="J1123" s="334"/>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8"/>
      <c r="R1123" s="368"/>
      <c r="S1123" s="330"/>
      <c r="T1123" s="330"/>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Methode_Keuze=""),"",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Methode_Keuze=""),"",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1"/>
      <c r="Z1123" s="324"/>
      <c r="AA1123" s="32" t="str" cm="1">
        <f t="array" ref="AA1123">IFERROR(IF(INDEX(SubsidieTabel!$X$1:$AA$12,MATCH($F1123,SubsidieTabel!$X$1:$X$12,0),IFERROR(MATCH(Methode_Keuze,SubsidieTabel!$X$1:$AA$1,0),2))&lt;&gt;1=TRUE,"ja",""),"")</f>
        <v/>
      </c>
    </row>
    <row r="1124" spans="1:27" ht="14.5" x14ac:dyDescent="0.35">
      <c r="A1124" s="325"/>
      <c r="B1124" s="326" t="str">
        <f>IF(A1124&lt;&gt;"",_xlfn.MAXIFS($B$1:B1123,$A$1:A1123,A1124)+1,"")</f>
        <v/>
      </c>
      <c r="C1124" s="304"/>
      <c r="D1124" s="304"/>
      <c r="E1124" s="304"/>
      <c r="F1124" s="304"/>
      <c r="G1124" s="335"/>
      <c r="H1124" s="333"/>
      <c r="I1124" s="334"/>
      <c r="J1124" s="334"/>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8"/>
      <c r="R1124" s="368"/>
      <c r="S1124" s="330"/>
      <c r="T1124" s="330"/>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Methode_Keuze=""),"",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Methode_Keuze=""),"",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1"/>
      <c r="Z1124" s="324"/>
      <c r="AA1124" s="32" t="str" cm="1">
        <f t="array" ref="AA1124">IFERROR(IF(INDEX(SubsidieTabel!$X$1:$AA$12,MATCH($F1124,SubsidieTabel!$X$1:$X$12,0),IFERROR(MATCH(Methode_Keuze,SubsidieTabel!$X$1:$AA$1,0),2))&lt;&gt;1=TRUE,"ja",""),"")</f>
        <v/>
      </c>
    </row>
    <row r="1125" spans="1:27" ht="14.5" x14ac:dyDescent="0.35">
      <c r="A1125" s="325"/>
      <c r="B1125" s="326" t="str">
        <f>IF(A1125&lt;&gt;"",_xlfn.MAXIFS($B$1:B1124,$A$1:A1124,A1125)+1,"")</f>
        <v/>
      </c>
      <c r="C1125" s="304"/>
      <c r="D1125" s="304"/>
      <c r="E1125" s="304"/>
      <c r="F1125" s="304"/>
      <c r="G1125" s="335"/>
      <c r="H1125" s="333"/>
      <c r="I1125" s="334"/>
      <c r="J1125" s="334"/>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8"/>
      <c r="R1125" s="368"/>
      <c r="S1125" s="330"/>
      <c r="T1125" s="330"/>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Methode_Keuze=""),"",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Methode_Keuze=""),"",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1"/>
      <c r="Z1125" s="324"/>
      <c r="AA1125" s="32" t="str" cm="1">
        <f t="array" ref="AA1125">IFERROR(IF(INDEX(SubsidieTabel!$X$1:$AA$12,MATCH($F1125,SubsidieTabel!$X$1:$X$12,0),IFERROR(MATCH(Methode_Keuze,SubsidieTabel!$X$1:$AA$1,0),2))&lt;&gt;1=TRUE,"ja",""),"")</f>
        <v/>
      </c>
    </row>
    <row r="1126" spans="1:27" ht="14.5" x14ac:dyDescent="0.35">
      <c r="A1126" s="325"/>
      <c r="B1126" s="326" t="str">
        <f>IF(A1126&lt;&gt;"",_xlfn.MAXIFS($B$1:B1125,$A$1:A1125,A1126)+1,"")</f>
        <v/>
      </c>
      <c r="C1126" s="304"/>
      <c r="D1126" s="304"/>
      <c r="E1126" s="304"/>
      <c r="F1126" s="304"/>
      <c r="G1126" s="335"/>
      <c r="H1126" s="333"/>
      <c r="I1126" s="334"/>
      <c r="J1126" s="334"/>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8"/>
      <c r="R1126" s="368"/>
      <c r="S1126" s="330"/>
      <c r="T1126" s="330"/>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Methode_Keuze=""),"",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Methode_Keuze=""),"",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1"/>
      <c r="Z1126" s="324"/>
      <c r="AA1126" s="32" t="str" cm="1">
        <f t="array" ref="AA1126">IFERROR(IF(INDEX(SubsidieTabel!$X$1:$AA$12,MATCH($F1126,SubsidieTabel!$X$1:$X$12,0),IFERROR(MATCH(Methode_Keuze,SubsidieTabel!$X$1:$AA$1,0),2))&lt;&gt;1=TRUE,"ja",""),"")</f>
        <v/>
      </c>
    </row>
    <row r="1127" spans="1:27" ht="14.5" x14ac:dyDescent="0.35">
      <c r="A1127" s="325"/>
      <c r="B1127" s="326" t="str">
        <f>IF(A1127&lt;&gt;"",_xlfn.MAXIFS($B$1:B1126,$A$1:A1126,A1127)+1,"")</f>
        <v/>
      </c>
      <c r="C1127" s="304"/>
      <c r="D1127" s="304"/>
      <c r="E1127" s="304"/>
      <c r="F1127" s="304"/>
      <c r="G1127" s="335"/>
      <c r="H1127" s="333"/>
      <c r="I1127" s="334"/>
      <c r="J1127" s="334"/>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8"/>
      <c r="R1127" s="368"/>
      <c r="S1127" s="330"/>
      <c r="T1127" s="330"/>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Methode_Keuze=""),"",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Methode_Keuze=""),"",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1"/>
      <c r="Z1127" s="324"/>
      <c r="AA1127" s="32" t="str" cm="1">
        <f t="array" ref="AA1127">IFERROR(IF(INDEX(SubsidieTabel!$X$1:$AA$12,MATCH($F1127,SubsidieTabel!$X$1:$X$12,0),IFERROR(MATCH(Methode_Keuze,SubsidieTabel!$X$1:$AA$1,0),2))&lt;&gt;1=TRUE,"ja",""),"")</f>
        <v/>
      </c>
    </row>
    <row r="1128" spans="1:27" ht="14.5" x14ac:dyDescent="0.35">
      <c r="A1128" s="325"/>
      <c r="B1128" s="326" t="str">
        <f>IF(A1128&lt;&gt;"",_xlfn.MAXIFS($B$1:B1127,$A$1:A1127,A1128)+1,"")</f>
        <v/>
      </c>
      <c r="C1128" s="304"/>
      <c r="D1128" s="304"/>
      <c r="E1128" s="304"/>
      <c r="F1128" s="304"/>
      <c r="G1128" s="335"/>
      <c r="H1128" s="333"/>
      <c r="I1128" s="334"/>
      <c r="J1128" s="334"/>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8"/>
      <c r="R1128" s="368"/>
      <c r="S1128" s="330"/>
      <c r="T1128" s="330"/>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Methode_Keuze=""),"",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Methode_Keuze=""),"",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1"/>
      <c r="Z1128" s="324"/>
      <c r="AA1128" s="32" t="str" cm="1">
        <f t="array" ref="AA1128">IFERROR(IF(INDEX(SubsidieTabel!$X$1:$AA$12,MATCH($F1128,SubsidieTabel!$X$1:$X$12,0),IFERROR(MATCH(Methode_Keuze,SubsidieTabel!$X$1:$AA$1,0),2))&lt;&gt;1=TRUE,"ja",""),"")</f>
        <v/>
      </c>
    </row>
    <row r="1129" spans="1:27" ht="14.5" x14ac:dyDescent="0.35">
      <c r="A1129" s="325"/>
      <c r="B1129" s="326" t="str">
        <f>IF(A1129&lt;&gt;"",_xlfn.MAXIFS($B$1:B1128,$A$1:A1128,A1129)+1,"")</f>
        <v/>
      </c>
      <c r="C1129" s="304"/>
      <c r="D1129" s="304"/>
      <c r="E1129" s="304"/>
      <c r="F1129" s="304"/>
      <c r="G1129" s="335"/>
      <c r="H1129" s="333"/>
      <c r="I1129" s="334"/>
      <c r="J1129" s="334"/>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8"/>
      <c r="R1129" s="368"/>
      <c r="S1129" s="330"/>
      <c r="T1129" s="330"/>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Methode_Keuze=""),"",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Methode_Keuze=""),"",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1"/>
      <c r="Z1129" s="324"/>
      <c r="AA1129" s="32" t="str" cm="1">
        <f t="array" ref="AA1129">IFERROR(IF(INDEX(SubsidieTabel!$X$1:$AA$12,MATCH($F1129,SubsidieTabel!$X$1:$X$12,0),IFERROR(MATCH(Methode_Keuze,SubsidieTabel!$X$1:$AA$1,0),2))&lt;&gt;1=TRUE,"ja",""),"")</f>
        <v/>
      </c>
    </row>
    <row r="1130" spans="1:27" ht="14.5" x14ac:dyDescent="0.35">
      <c r="A1130" s="325"/>
      <c r="B1130" s="326" t="str">
        <f>IF(A1130&lt;&gt;"",_xlfn.MAXIFS($B$1:B1129,$A$1:A1129,A1130)+1,"")</f>
        <v/>
      </c>
      <c r="C1130" s="304"/>
      <c r="D1130" s="304"/>
      <c r="E1130" s="304"/>
      <c r="F1130" s="304"/>
      <c r="G1130" s="335"/>
      <c r="H1130" s="333"/>
      <c r="I1130" s="334"/>
      <c r="J1130" s="334"/>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8"/>
      <c r="R1130" s="368"/>
      <c r="S1130" s="330"/>
      <c r="T1130" s="330"/>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Methode_Keuze=""),"",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Methode_Keuze=""),"",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1"/>
      <c r="Z1130" s="324"/>
      <c r="AA1130" s="32" t="str" cm="1">
        <f t="array" ref="AA1130">IFERROR(IF(INDEX(SubsidieTabel!$X$1:$AA$12,MATCH($F1130,SubsidieTabel!$X$1:$X$12,0),IFERROR(MATCH(Methode_Keuze,SubsidieTabel!$X$1:$AA$1,0),2))&lt;&gt;1=TRUE,"ja",""),"")</f>
        <v/>
      </c>
    </row>
    <row r="1131" spans="1:27" ht="14.5" x14ac:dyDescent="0.35">
      <c r="A1131" s="325"/>
      <c r="B1131" s="326" t="str">
        <f>IF(A1131&lt;&gt;"",_xlfn.MAXIFS($B$1:B1130,$A$1:A1130,A1131)+1,"")</f>
        <v/>
      </c>
      <c r="C1131" s="304"/>
      <c r="D1131" s="304"/>
      <c r="E1131" s="304"/>
      <c r="F1131" s="304"/>
      <c r="G1131" s="335"/>
      <c r="H1131" s="333"/>
      <c r="I1131" s="334"/>
      <c r="J1131" s="334"/>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8"/>
      <c r="R1131" s="368"/>
      <c r="S1131" s="330"/>
      <c r="T1131" s="330"/>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Methode_Keuze=""),"",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Methode_Keuze=""),"",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1"/>
      <c r="Z1131" s="324"/>
      <c r="AA1131" s="32" t="str" cm="1">
        <f t="array" ref="AA1131">IFERROR(IF(INDEX(SubsidieTabel!$X$1:$AA$12,MATCH($F1131,SubsidieTabel!$X$1:$X$12,0),IFERROR(MATCH(Methode_Keuze,SubsidieTabel!$X$1:$AA$1,0),2))&lt;&gt;1=TRUE,"ja",""),"")</f>
        <v/>
      </c>
    </row>
    <row r="1132" spans="1:27" ht="14.5" x14ac:dyDescent="0.35">
      <c r="A1132" s="325"/>
      <c r="B1132" s="326" t="str">
        <f>IF(A1132&lt;&gt;"",_xlfn.MAXIFS($B$1:B1131,$A$1:A1131,A1132)+1,"")</f>
        <v/>
      </c>
      <c r="C1132" s="304"/>
      <c r="D1132" s="304"/>
      <c r="E1132" s="304"/>
      <c r="F1132" s="304"/>
      <c r="G1132" s="335"/>
      <c r="H1132" s="333"/>
      <c r="I1132" s="334"/>
      <c r="J1132" s="334"/>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8"/>
      <c r="R1132" s="368"/>
      <c r="S1132" s="330"/>
      <c r="T1132" s="330"/>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Methode_Keuze=""),"",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Methode_Keuze=""),"",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1"/>
      <c r="Z1132" s="324"/>
      <c r="AA1132" s="32" t="str" cm="1">
        <f t="array" ref="AA1132">IFERROR(IF(INDEX(SubsidieTabel!$X$1:$AA$12,MATCH($F1132,SubsidieTabel!$X$1:$X$12,0),IFERROR(MATCH(Methode_Keuze,SubsidieTabel!$X$1:$AA$1,0),2))&lt;&gt;1=TRUE,"ja",""),"")</f>
        <v/>
      </c>
    </row>
    <row r="1133" spans="1:27" ht="14.5" x14ac:dyDescent="0.35">
      <c r="A1133" s="325"/>
      <c r="B1133" s="326" t="str">
        <f>IF(A1133&lt;&gt;"",_xlfn.MAXIFS($B$1:B1132,$A$1:A1132,A1133)+1,"")</f>
        <v/>
      </c>
      <c r="C1133" s="304"/>
      <c r="D1133" s="304"/>
      <c r="E1133" s="304"/>
      <c r="F1133" s="304"/>
      <c r="G1133" s="335"/>
      <c r="H1133" s="333"/>
      <c r="I1133" s="334"/>
      <c r="J1133" s="334"/>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8"/>
      <c r="R1133" s="368"/>
      <c r="S1133" s="330"/>
      <c r="T1133" s="330"/>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Methode_Keuze=""),"",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Methode_Keuze=""),"",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1"/>
      <c r="Z1133" s="324"/>
      <c r="AA1133" s="32" t="str" cm="1">
        <f t="array" ref="AA1133">IFERROR(IF(INDEX(SubsidieTabel!$X$1:$AA$12,MATCH($F1133,SubsidieTabel!$X$1:$X$12,0),IFERROR(MATCH(Methode_Keuze,SubsidieTabel!$X$1:$AA$1,0),2))&lt;&gt;1=TRUE,"ja",""),"")</f>
        <v/>
      </c>
    </row>
    <row r="1134" spans="1:27" ht="14.5" x14ac:dyDescent="0.35">
      <c r="A1134" s="325"/>
      <c r="B1134" s="326" t="str">
        <f>IF(A1134&lt;&gt;"",_xlfn.MAXIFS($B$1:B1133,$A$1:A1133,A1134)+1,"")</f>
        <v/>
      </c>
      <c r="C1134" s="304"/>
      <c r="D1134" s="304"/>
      <c r="E1134" s="304"/>
      <c r="F1134" s="304"/>
      <c r="G1134" s="335"/>
      <c r="H1134" s="333"/>
      <c r="I1134" s="334"/>
      <c r="J1134" s="334"/>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8"/>
      <c r="R1134" s="368"/>
      <c r="S1134" s="330"/>
      <c r="T1134" s="330"/>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Methode_Keuze=""),"",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Methode_Keuze=""),"",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1"/>
      <c r="Z1134" s="324"/>
      <c r="AA1134" s="32" t="str" cm="1">
        <f t="array" ref="AA1134">IFERROR(IF(INDEX(SubsidieTabel!$X$1:$AA$12,MATCH($F1134,SubsidieTabel!$X$1:$X$12,0),IFERROR(MATCH(Methode_Keuze,SubsidieTabel!$X$1:$AA$1,0),2))&lt;&gt;1=TRUE,"ja",""),"")</f>
        <v/>
      </c>
    </row>
    <row r="1135" spans="1:27" ht="14.5" x14ac:dyDescent="0.35">
      <c r="A1135" s="325"/>
      <c r="B1135" s="326" t="str">
        <f>IF(A1135&lt;&gt;"",_xlfn.MAXIFS($B$1:B1134,$A$1:A1134,A1135)+1,"")</f>
        <v/>
      </c>
      <c r="C1135" s="304"/>
      <c r="D1135" s="304"/>
      <c r="E1135" s="304"/>
      <c r="F1135" s="304"/>
      <c r="G1135" s="335"/>
      <c r="H1135" s="333"/>
      <c r="I1135" s="334"/>
      <c r="J1135" s="334"/>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8"/>
      <c r="R1135" s="368"/>
      <c r="S1135" s="330"/>
      <c r="T1135" s="330"/>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Methode_Keuze=""),"",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Methode_Keuze=""),"",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1"/>
      <c r="Z1135" s="324"/>
      <c r="AA1135" s="32" t="str" cm="1">
        <f t="array" ref="AA1135">IFERROR(IF(INDEX(SubsidieTabel!$X$1:$AA$12,MATCH($F1135,SubsidieTabel!$X$1:$X$12,0),IFERROR(MATCH(Methode_Keuze,SubsidieTabel!$X$1:$AA$1,0),2))&lt;&gt;1=TRUE,"ja",""),"")</f>
        <v/>
      </c>
    </row>
    <row r="1136" spans="1:27" ht="14.5" x14ac:dyDescent="0.35">
      <c r="A1136" s="325"/>
      <c r="B1136" s="326" t="str">
        <f>IF(A1136&lt;&gt;"",_xlfn.MAXIFS($B$1:B1135,$A$1:A1135,A1136)+1,"")</f>
        <v/>
      </c>
      <c r="C1136" s="304"/>
      <c r="D1136" s="304"/>
      <c r="E1136" s="304"/>
      <c r="F1136" s="304"/>
      <c r="G1136" s="335"/>
      <c r="H1136" s="333"/>
      <c r="I1136" s="334"/>
      <c r="J1136" s="334"/>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8"/>
      <c r="R1136" s="368"/>
      <c r="S1136" s="330"/>
      <c r="T1136" s="330"/>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Methode_Keuze=""),"",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Methode_Keuze=""),"",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1"/>
      <c r="Z1136" s="324"/>
      <c r="AA1136" s="32" t="str" cm="1">
        <f t="array" ref="AA1136">IFERROR(IF(INDEX(SubsidieTabel!$X$1:$AA$12,MATCH($F1136,SubsidieTabel!$X$1:$X$12,0),IFERROR(MATCH(Methode_Keuze,SubsidieTabel!$X$1:$AA$1,0),2))&lt;&gt;1=TRUE,"ja",""),"")</f>
        <v/>
      </c>
    </row>
    <row r="1137" spans="1:27" ht="14.5" x14ac:dyDescent="0.35">
      <c r="A1137" s="325"/>
      <c r="B1137" s="326" t="str">
        <f>IF(A1137&lt;&gt;"",_xlfn.MAXIFS($B$1:B1136,$A$1:A1136,A1137)+1,"")</f>
        <v/>
      </c>
      <c r="C1137" s="304"/>
      <c r="D1137" s="304"/>
      <c r="E1137" s="304"/>
      <c r="F1137" s="304"/>
      <c r="G1137" s="335"/>
      <c r="H1137" s="333"/>
      <c r="I1137" s="334"/>
      <c r="J1137" s="334"/>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8"/>
      <c r="R1137" s="368"/>
      <c r="S1137" s="330"/>
      <c r="T1137" s="330"/>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Methode_Keuze=""),"",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Methode_Keuze=""),"",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1"/>
      <c r="Z1137" s="324"/>
      <c r="AA1137" s="32" t="str" cm="1">
        <f t="array" ref="AA1137">IFERROR(IF(INDEX(SubsidieTabel!$X$1:$AA$12,MATCH($F1137,SubsidieTabel!$X$1:$X$12,0),IFERROR(MATCH(Methode_Keuze,SubsidieTabel!$X$1:$AA$1,0),2))&lt;&gt;1=TRUE,"ja",""),"")</f>
        <v/>
      </c>
    </row>
    <row r="1138" spans="1:27" ht="14.5" x14ac:dyDescent="0.35">
      <c r="A1138" s="325"/>
      <c r="B1138" s="326" t="str">
        <f>IF(A1138&lt;&gt;"",_xlfn.MAXIFS($B$1:B1137,$A$1:A1137,A1138)+1,"")</f>
        <v/>
      </c>
      <c r="C1138" s="304"/>
      <c r="D1138" s="304"/>
      <c r="E1138" s="304"/>
      <c r="F1138" s="304"/>
      <c r="G1138" s="335"/>
      <c r="H1138" s="333"/>
      <c r="I1138" s="334"/>
      <c r="J1138" s="334"/>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8"/>
      <c r="R1138" s="368"/>
      <c r="S1138" s="330"/>
      <c r="T1138" s="330"/>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Methode_Keuze=""),"",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Methode_Keuze=""),"",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1"/>
      <c r="Z1138" s="324"/>
      <c r="AA1138" s="32" t="str" cm="1">
        <f t="array" ref="AA1138">IFERROR(IF(INDEX(SubsidieTabel!$X$1:$AA$12,MATCH($F1138,SubsidieTabel!$X$1:$X$12,0),IFERROR(MATCH(Methode_Keuze,SubsidieTabel!$X$1:$AA$1,0),2))&lt;&gt;1=TRUE,"ja",""),"")</f>
        <v/>
      </c>
    </row>
    <row r="1139" spans="1:27" ht="14.5" x14ac:dyDescent="0.35">
      <c r="A1139" s="325"/>
      <c r="B1139" s="326" t="str">
        <f>IF(A1139&lt;&gt;"",_xlfn.MAXIFS($B$1:B1138,$A$1:A1138,A1139)+1,"")</f>
        <v/>
      </c>
      <c r="C1139" s="304"/>
      <c r="D1139" s="304"/>
      <c r="E1139" s="304"/>
      <c r="F1139" s="304"/>
      <c r="G1139" s="335"/>
      <c r="H1139" s="333"/>
      <c r="I1139" s="334"/>
      <c r="J1139" s="334"/>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8"/>
      <c r="R1139" s="368"/>
      <c r="S1139" s="330"/>
      <c r="T1139" s="330"/>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Methode_Keuze=""),"",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Methode_Keuze=""),"",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1"/>
      <c r="Z1139" s="324"/>
      <c r="AA1139" s="32" t="str" cm="1">
        <f t="array" ref="AA1139">IFERROR(IF(INDEX(SubsidieTabel!$X$1:$AA$12,MATCH($F1139,SubsidieTabel!$X$1:$X$12,0),IFERROR(MATCH(Methode_Keuze,SubsidieTabel!$X$1:$AA$1,0),2))&lt;&gt;1=TRUE,"ja",""),"")</f>
        <v/>
      </c>
    </row>
    <row r="1140" spans="1:27" ht="14.5" x14ac:dyDescent="0.35">
      <c r="A1140" s="325"/>
      <c r="B1140" s="326" t="str">
        <f>IF(A1140&lt;&gt;"",_xlfn.MAXIFS($B$1:B1139,$A$1:A1139,A1140)+1,"")</f>
        <v/>
      </c>
      <c r="C1140" s="304"/>
      <c r="D1140" s="304"/>
      <c r="E1140" s="304"/>
      <c r="F1140" s="304"/>
      <c r="G1140" s="335"/>
      <c r="H1140" s="333"/>
      <c r="I1140" s="334"/>
      <c r="J1140" s="334"/>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8"/>
      <c r="R1140" s="368"/>
      <c r="S1140" s="330"/>
      <c r="T1140" s="330"/>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Methode_Keuze=""),"",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Methode_Keuze=""),"",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1"/>
      <c r="Z1140" s="324"/>
      <c r="AA1140" s="32" t="str" cm="1">
        <f t="array" ref="AA1140">IFERROR(IF(INDEX(SubsidieTabel!$X$1:$AA$12,MATCH($F1140,SubsidieTabel!$X$1:$X$12,0),IFERROR(MATCH(Methode_Keuze,SubsidieTabel!$X$1:$AA$1,0),2))&lt;&gt;1=TRUE,"ja",""),"")</f>
        <v/>
      </c>
    </row>
    <row r="1141" spans="1:27" ht="14.5" x14ac:dyDescent="0.35">
      <c r="A1141" s="325"/>
      <c r="B1141" s="326" t="str">
        <f>IF(A1141&lt;&gt;"",_xlfn.MAXIFS($B$1:B1140,$A$1:A1140,A1141)+1,"")</f>
        <v/>
      </c>
      <c r="C1141" s="304"/>
      <c r="D1141" s="304"/>
      <c r="E1141" s="304"/>
      <c r="F1141" s="304"/>
      <c r="G1141" s="335"/>
      <c r="H1141" s="333"/>
      <c r="I1141" s="334"/>
      <c r="J1141" s="334"/>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8"/>
      <c r="R1141" s="368"/>
      <c r="S1141" s="330"/>
      <c r="T1141" s="330"/>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Methode_Keuze=""),"",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Methode_Keuze=""),"",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1"/>
      <c r="Z1141" s="324"/>
      <c r="AA1141" s="32" t="str" cm="1">
        <f t="array" ref="AA1141">IFERROR(IF(INDEX(SubsidieTabel!$X$1:$AA$12,MATCH($F1141,SubsidieTabel!$X$1:$X$12,0),IFERROR(MATCH(Methode_Keuze,SubsidieTabel!$X$1:$AA$1,0),2))&lt;&gt;1=TRUE,"ja",""),"")</f>
        <v/>
      </c>
    </row>
    <row r="1142" spans="1:27" ht="14.5" x14ac:dyDescent="0.35">
      <c r="A1142" s="325"/>
      <c r="B1142" s="326" t="str">
        <f>IF(A1142&lt;&gt;"",_xlfn.MAXIFS($B$1:B1141,$A$1:A1141,A1142)+1,"")</f>
        <v/>
      </c>
      <c r="C1142" s="304"/>
      <c r="D1142" s="304"/>
      <c r="E1142" s="304"/>
      <c r="F1142" s="304"/>
      <c r="G1142" s="335"/>
      <c r="H1142" s="333"/>
      <c r="I1142" s="334"/>
      <c r="J1142" s="334"/>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8"/>
      <c r="R1142" s="368"/>
      <c r="S1142" s="330"/>
      <c r="T1142" s="330"/>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Methode_Keuze=""),"",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Methode_Keuze=""),"",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1"/>
      <c r="Z1142" s="324"/>
      <c r="AA1142" s="32" t="str" cm="1">
        <f t="array" ref="AA1142">IFERROR(IF(INDEX(SubsidieTabel!$X$1:$AA$12,MATCH($F1142,SubsidieTabel!$X$1:$X$12,0),IFERROR(MATCH(Methode_Keuze,SubsidieTabel!$X$1:$AA$1,0),2))&lt;&gt;1=TRUE,"ja",""),"")</f>
        <v/>
      </c>
    </row>
    <row r="1143" spans="1:27" ht="14.5" x14ac:dyDescent="0.35">
      <c r="A1143" s="325"/>
      <c r="B1143" s="326" t="str">
        <f>IF(A1143&lt;&gt;"",_xlfn.MAXIFS($B$1:B1142,$A$1:A1142,A1143)+1,"")</f>
        <v/>
      </c>
      <c r="C1143" s="304"/>
      <c r="D1143" s="304"/>
      <c r="E1143" s="304"/>
      <c r="F1143" s="304"/>
      <c r="G1143" s="335"/>
      <c r="H1143" s="333"/>
      <c r="I1143" s="334"/>
      <c r="J1143" s="334"/>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8"/>
      <c r="R1143" s="368"/>
      <c r="S1143" s="330"/>
      <c r="T1143" s="330"/>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Methode_Keuze=""),"",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Methode_Keuze=""),"",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1"/>
      <c r="Z1143" s="324"/>
      <c r="AA1143" s="32" t="str" cm="1">
        <f t="array" ref="AA1143">IFERROR(IF(INDEX(SubsidieTabel!$X$1:$AA$12,MATCH($F1143,SubsidieTabel!$X$1:$X$12,0),IFERROR(MATCH(Methode_Keuze,SubsidieTabel!$X$1:$AA$1,0),2))&lt;&gt;1=TRUE,"ja",""),"")</f>
        <v/>
      </c>
    </row>
    <row r="1144" spans="1:27" ht="14.5" x14ac:dyDescent="0.35">
      <c r="A1144" s="325"/>
      <c r="B1144" s="326" t="str">
        <f>IF(A1144&lt;&gt;"",_xlfn.MAXIFS($B$1:B1143,$A$1:A1143,A1144)+1,"")</f>
        <v/>
      </c>
      <c r="C1144" s="304"/>
      <c r="D1144" s="304"/>
      <c r="E1144" s="304"/>
      <c r="F1144" s="304"/>
      <c r="G1144" s="335"/>
      <c r="H1144" s="333"/>
      <c r="I1144" s="334"/>
      <c r="J1144" s="334"/>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8"/>
      <c r="R1144" s="368"/>
      <c r="S1144" s="330"/>
      <c r="T1144" s="330"/>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Methode_Keuze=""),"",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Methode_Keuze=""),"",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1"/>
      <c r="Z1144" s="324"/>
      <c r="AA1144" s="32" t="str" cm="1">
        <f t="array" ref="AA1144">IFERROR(IF(INDEX(SubsidieTabel!$X$1:$AA$12,MATCH($F1144,SubsidieTabel!$X$1:$X$12,0),IFERROR(MATCH(Methode_Keuze,SubsidieTabel!$X$1:$AA$1,0),2))&lt;&gt;1=TRUE,"ja",""),"")</f>
        <v/>
      </c>
    </row>
    <row r="1145" spans="1:27" ht="14.5" x14ac:dyDescent="0.35">
      <c r="A1145" s="325"/>
      <c r="B1145" s="326" t="str">
        <f>IF(A1145&lt;&gt;"",_xlfn.MAXIFS($B$1:B1144,$A$1:A1144,A1145)+1,"")</f>
        <v/>
      </c>
      <c r="C1145" s="304"/>
      <c r="D1145" s="304"/>
      <c r="E1145" s="304"/>
      <c r="F1145" s="304"/>
      <c r="G1145" s="335"/>
      <c r="H1145" s="333"/>
      <c r="I1145" s="334"/>
      <c r="J1145" s="334"/>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8"/>
      <c r="R1145" s="368"/>
      <c r="S1145" s="330"/>
      <c r="T1145" s="330"/>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Methode_Keuze=""),"",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Methode_Keuze=""),"",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1"/>
      <c r="Z1145" s="324"/>
      <c r="AA1145" s="32" t="str" cm="1">
        <f t="array" ref="AA1145">IFERROR(IF(INDEX(SubsidieTabel!$X$1:$AA$12,MATCH($F1145,SubsidieTabel!$X$1:$X$12,0),IFERROR(MATCH(Methode_Keuze,SubsidieTabel!$X$1:$AA$1,0),2))&lt;&gt;1=TRUE,"ja",""),"")</f>
        <v/>
      </c>
    </row>
    <row r="1146" spans="1:27" ht="14.5" x14ac:dyDescent="0.35">
      <c r="A1146" s="325"/>
      <c r="B1146" s="326" t="str">
        <f>IF(A1146&lt;&gt;"",_xlfn.MAXIFS($B$1:B1145,$A$1:A1145,A1146)+1,"")</f>
        <v/>
      </c>
      <c r="C1146" s="304"/>
      <c r="D1146" s="304"/>
      <c r="E1146" s="304"/>
      <c r="F1146" s="304"/>
      <c r="G1146" s="335"/>
      <c r="H1146" s="333"/>
      <c r="I1146" s="334"/>
      <c r="J1146" s="334"/>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8"/>
      <c r="R1146" s="368"/>
      <c r="S1146" s="330"/>
      <c r="T1146" s="330"/>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Methode_Keuze=""),"",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Methode_Keuze=""),"",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1"/>
      <c r="Z1146" s="324"/>
      <c r="AA1146" s="32" t="str" cm="1">
        <f t="array" ref="AA1146">IFERROR(IF(INDEX(SubsidieTabel!$X$1:$AA$12,MATCH($F1146,SubsidieTabel!$X$1:$X$12,0),IFERROR(MATCH(Methode_Keuze,SubsidieTabel!$X$1:$AA$1,0),2))&lt;&gt;1=TRUE,"ja",""),"")</f>
        <v/>
      </c>
    </row>
    <row r="1147" spans="1:27" ht="14.5" x14ac:dyDescent="0.35">
      <c r="A1147" s="325"/>
      <c r="B1147" s="326" t="str">
        <f>IF(A1147&lt;&gt;"",_xlfn.MAXIFS($B$1:B1146,$A$1:A1146,A1147)+1,"")</f>
        <v/>
      </c>
      <c r="C1147" s="304"/>
      <c r="D1147" s="304"/>
      <c r="E1147" s="304"/>
      <c r="F1147" s="304"/>
      <c r="G1147" s="335"/>
      <c r="H1147" s="333"/>
      <c r="I1147" s="334"/>
      <c r="J1147" s="334"/>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8"/>
      <c r="R1147" s="368"/>
      <c r="S1147" s="330"/>
      <c r="T1147" s="330"/>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Methode_Keuze=""),"",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Methode_Keuze=""),"",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1"/>
      <c r="Z1147" s="324"/>
      <c r="AA1147" s="32" t="str" cm="1">
        <f t="array" ref="AA1147">IFERROR(IF(INDEX(SubsidieTabel!$X$1:$AA$12,MATCH($F1147,SubsidieTabel!$X$1:$X$12,0),IFERROR(MATCH(Methode_Keuze,SubsidieTabel!$X$1:$AA$1,0),2))&lt;&gt;1=TRUE,"ja",""),"")</f>
        <v/>
      </c>
    </row>
    <row r="1148" spans="1:27" ht="14.5" x14ac:dyDescent="0.35">
      <c r="A1148" s="325"/>
      <c r="B1148" s="326" t="str">
        <f>IF(A1148&lt;&gt;"",_xlfn.MAXIFS($B$1:B1147,$A$1:A1147,A1148)+1,"")</f>
        <v/>
      </c>
      <c r="C1148" s="304"/>
      <c r="D1148" s="304"/>
      <c r="E1148" s="304"/>
      <c r="F1148" s="304"/>
      <c r="G1148" s="335"/>
      <c r="H1148" s="333"/>
      <c r="I1148" s="334"/>
      <c r="J1148" s="334"/>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8"/>
      <c r="R1148" s="368"/>
      <c r="S1148" s="330"/>
      <c r="T1148" s="330"/>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Methode_Keuze=""),"",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Methode_Keuze=""),"",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1"/>
      <c r="Z1148" s="324"/>
      <c r="AA1148" s="32" t="str" cm="1">
        <f t="array" ref="AA1148">IFERROR(IF(INDEX(SubsidieTabel!$X$1:$AA$12,MATCH($F1148,SubsidieTabel!$X$1:$X$12,0),IFERROR(MATCH(Methode_Keuze,SubsidieTabel!$X$1:$AA$1,0),2))&lt;&gt;1=TRUE,"ja",""),"")</f>
        <v/>
      </c>
    </row>
    <row r="1149" spans="1:27" ht="14.5" x14ac:dyDescent="0.35">
      <c r="A1149" s="325"/>
      <c r="B1149" s="326" t="str">
        <f>IF(A1149&lt;&gt;"",_xlfn.MAXIFS($B$1:B1148,$A$1:A1148,A1149)+1,"")</f>
        <v/>
      </c>
      <c r="C1149" s="304"/>
      <c r="D1149" s="304"/>
      <c r="E1149" s="304"/>
      <c r="F1149" s="304"/>
      <c r="G1149" s="335"/>
      <c r="H1149" s="333"/>
      <c r="I1149" s="334"/>
      <c r="J1149" s="334"/>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8"/>
      <c r="R1149" s="368"/>
      <c r="S1149" s="330"/>
      <c r="T1149" s="330"/>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Methode_Keuze=""),"",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Methode_Keuze=""),"",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1"/>
      <c r="Z1149" s="324"/>
      <c r="AA1149" s="32" t="str" cm="1">
        <f t="array" ref="AA1149">IFERROR(IF(INDEX(SubsidieTabel!$X$1:$AA$12,MATCH($F1149,SubsidieTabel!$X$1:$X$12,0),IFERROR(MATCH(Methode_Keuze,SubsidieTabel!$X$1:$AA$1,0),2))&lt;&gt;1=TRUE,"ja",""),"")</f>
        <v/>
      </c>
    </row>
    <row r="1150" spans="1:27" ht="14.5" x14ac:dyDescent="0.35">
      <c r="A1150" s="325"/>
      <c r="B1150" s="326" t="str">
        <f>IF(A1150&lt;&gt;"",_xlfn.MAXIFS($B$1:B1149,$A$1:A1149,A1150)+1,"")</f>
        <v/>
      </c>
      <c r="C1150" s="304"/>
      <c r="D1150" s="304"/>
      <c r="E1150" s="304"/>
      <c r="F1150" s="304"/>
      <c r="G1150" s="335"/>
      <c r="H1150" s="333"/>
      <c r="I1150" s="334"/>
      <c r="J1150" s="334"/>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8"/>
      <c r="R1150" s="368"/>
      <c r="S1150" s="330"/>
      <c r="T1150" s="330"/>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Methode_Keuze=""),"",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Methode_Keuze=""),"",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1"/>
      <c r="Z1150" s="324"/>
      <c r="AA1150" s="32" t="str" cm="1">
        <f t="array" ref="AA1150">IFERROR(IF(INDEX(SubsidieTabel!$X$1:$AA$12,MATCH($F1150,SubsidieTabel!$X$1:$X$12,0),IFERROR(MATCH(Methode_Keuze,SubsidieTabel!$X$1:$AA$1,0),2))&lt;&gt;1=TRUE,"ja",""),"")</f>
        <v/>
      </c>
    </row>
    <row r="1151" spans="1:27" ht="14.5" x14ac:dyDescent="0.35">
      <c r="A1151" s="325"/>
      <c r="B1151" s="326" t="str">
        <f>IF(A1151&lt;&gt;"",_xlfn.MAXIFS($B$1:B1150,$A$1:A1150,A1151)+1,"")</f>
        <v/>
      </c>
      <c r="C1151" s="304"/>
      <c r="D1151" s="304"/>
      <c r="E1151" s="304"/>
      <c r="F1151" s="304"/>
      <c r="G1151" s="335"/>
      <c r="H1151" s="333"/>
      <c r="I1151" s="334"/>
      <c r="J1151" s="334"/>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8"/>
      <c r="R1151" s="368"/>
      <c r="S1151" s="330"/>
      <c r="T1151" s="330"/>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Methode_Keuze=""),"",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Methode_Keuze=""),"",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1"/>
      <c r="Z1151" s="324"/>
      <c r="AA1151" s="32" t="str" cm="1">
        <f t="array" ref="AA1151">IFERROR(IF(INDEX(SubsidieTabel!$X$1:$AA$12,MATCH($F1151,SubsidieTabel!$X$1:$X$12,0),IFERROR(MATCH(Methode_Keuze,SubsidieTabel!$X$1:$AA$1,0),2))&lt;&gt;1=TRUE,"ja",""),"")</f>
        <v/>
      </c>
    </row>
    <row r="1152" spans="1:27" ht="14.5" x14ac:dyDescent="0.35">
      <c r="A1152" s="325"/>
      <c r="B1152" s="326" t="str">
        <f>IF(A1152&lt;&gt;"",_xlfn.MAXIFS($B$1:B1151,$A$1:A1151,A1152)+1,"")</f>
        <v/>
      </c>
      <c r="C1152" s="304"/>
      <c r="D1152" s="304"/>
      <c r="E1152" s="304"/>
      <c r="F1152" s="304"/>
      <c r="G1152" s="335"/>
      <c r="H1152" s="333"/>
      <c r="I1152" s="334"/>
      <c r="J1152" s="334"/>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8"/>
      <c r="R1152" s="368"/>
      <c r="S1152" s="330"/>
      <c r="T1152" s="330"/>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Methode_Keuze=""),"",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Methode_Keuze=""),"",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1"/>
      <c r="Z1152" s="324"/>
      <c r="AA1152" s="32" t="str" cm="1">
        <f t="array" ref="AA1152">IFERROR(IF(INDEX(SubsidieTabel!$X$1:$AA$12,MATCH($F1152,SubsidieTabel!$X$1:$X$12,0),IFERROR(MATCH(Methode_Keuze,SubsidieTabel!$X$1:$AA$1,0),2))&lt;&gt;1=TRUE,"ja",""),"")</f>
        <v/>
      </c>
    </row>
    <row r="1153" spans="1:27" ht="14.5" x14ac:dyDescent="0.35">
      <c r="A1153" s="325"/>
      <c r="B1153" s="326" t="str">
        <f>IF(A1153&lt;&gt;"",_xlfn.MAXIFS($B$1:B1152,$A$1:A1152,A1153)+1,"")</f>
        <v/>
      </c>
      <c r="C1153" s="304"/>
      <c r="D1153" s="304"/>
      <c r="E1153" s="304"/>
      <c r="F1153" s="304"/>
      <c r="G1153" s="335"/>
      <c r="H1153" s="333"/>
      <c r="I1153" s="334"/>
      <c r="J1153" s="334"/>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8"/>
      <c r="R1153" s="368"/>
      <c r="S1153" s="330"/>
      <c r="T1153" s="330"/>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Methode_Keuze=""),"",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Methode_Keuze=""),"",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1"/>
      <c r="Z1153" s="324"/>
      <c r="AA1153" s="32" t="str" cm="1">
        <f t="array" ref="AA1153">IFERROR(IF(INDEX(SubsidieTabel!$X$1:$AA$12,MATCH($F1153,SubsidieTabel!$X$1:$X$12,0),IFERROR(MATCH(Methode_Keuze,SubsidieTabel!$X$1:$AA$1,0),2))&lt;&gt;1=TRUE,"ja",""),"")</f>
        <v/>
      </c>
    </row>
    <row r="1154" spans="1:27" ht="14.5" x14ac:dyDescent="0.35">
      <c r="A1154" s="325"/>
      <c r="B1154" s="326" t="str">
        <f>IF(A1154&lt;&gt;"",_xlfn.MAXIFS($B$1:B1153,$A$1:A1153,A1154)+1,"")</f>
        <v/>
      </c>
      <c r="C1154" s="304"/>
      <c r="D1154" s="304"/>
      <c r="E1154" s="304"/>
      <c r="F1154" s="304"/>
      <c r="G1154" s="335"/>
      <c r="H1154" s="333"/>
      <c r="I1154" s="334"/>
      <c r="J1154" s="334"/>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8"/>
      <c r="R1154" s="368"/>
      <c r="S1154" s="330"/>
      <c r="T1154" s="330"/>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Methode_Keuze=""),"",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Methode_Keuze=""),"",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1"/>
      <c r="Z1154" s="324"/>
      <c r="AA1154" s="32" t="str" cm="1">
        <f t="array" ref="AA1154">IFERROR(IF(INDEX(SubsidieTabel!$X$1:$AA$12,MATCH($F1154,SubsidieTabel!$X$1:$X$12,0),IFERROR(MATCH(Methode_Keuze,SubsidieTabel!$X$1:$AA$1,0),2))&lt;&gt;1=TRUE,"ja",""),"")</f>
        <v/>
      </c>
    </row>
    <row r="1155" spans="1:27" ht="14.5" x14ac:dyDescent="0.35">
      <c r="A1155" s="325"/>
      <c r="B1155" s="326" t="str">
        <f>IF(A1155&lt;&gt;"",_xlfn.MAXIFS($B$1:B1154,$A$1:A1154,A1155)+1,"")</f>
        <v/>
      </c>
      <c r="C1155" s="304"/>
      <c r="D1155" s="304"/>
      <c r="E1155" s="304"/>
      <c r="F1155" s="304"/>
      <c r="G1155" s="335"/>
      <c r="H1155" s="333"/>
      <c r="I1155" s="334"/>
      <c r="J1155" s="334"/>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8"/>
      <c r="R1155" s="368"/>
      <c r="S1155" s="330"/>
      <c r="T1155" s="330"/>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Methode_Keuze=""),"",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Methode_Keuze=""),"",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1"/>
      <c r="Z1155" s="324"/>
      <c r="AA1155" s="32" t="str" cm="1">
        <f t="array" ref="AA1155">IFERROR(IF(INDEX(SubsidieTabel!$X$1:$AA$12,MATCH($F1155,SubsidieTabel!$X$1:$X$12,0),IFERROR(MATCH(Methode_Keuze,SubsidieTabel!$X$1:$AA$1,0),2))&lt;&gt;1=TRUE,"ja",""),"")</f>
        <v/>
      </c>
    </row>
    <row r="1156" spans="1:27" ht="14.5" x14ac:dyDescent="0.35">
      <c r="A1156" s="325"/>
      <c r="B1156" s="326" t="str">
        <f>IF(A1156&lt;&gt;"",_xlfn.MAXIFS($B$1:B1155,$A$1:A1155,A1156)+1,"")</f>
        <v/>
      </c>
      <c r="C1156" s="304"/>
      <c r="D1156" s="304"/>
      <c r="E1156" s="304"/>
      <c r="F1156" s="304"/>
      <c r="G1156" s="335"/>
      <c r="H1156" s="333"/>
      <c r="I1156" s="334"/>
      <c r="J1156" s="334"/>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8"/>
      <c r="R1156" s="368"/>
      <c r="S1156" s="330"/>
      <c r="T1156" s="330"/>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Methode_Keuze=""),"",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Methode_Keuze=""),"",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1"/>
      <c r="Z1156" s="324"/>
      <c r="AA1156" s="32" t="str" cm="1">
        <f t="array" ref="AA1156">IFERROR(IF(INDEX(SubsidieTabel!$X$1:$AA$12,MATCH($F1156,SubsidieTabel!$X$1:$X$12,0),IFERROR(MATCH(Methode_Keuze,SubsidieTabel!$X$1:$AA$1,0),2))&lt;&gt;1=TRUE,"ja",""),"")</f>
        <v/>
      </c>
    </row>
    <row r="1157" spans="1:27" ht="14.5" x14ac:dyDescent="0.35">
      <c r="A1157" s="325"/>
      <c r="B1157" s="326" t="str">
        <f>IF(A1157&lt;&gt;"",_xlfn.MAXIFS($B$1:B1156,$A$1:A1156,A1157)+1,"")</f>
        <v/>
      </c>
      <c r="C1157" s="304"/>
      <c r="D1157" s="304"/>
      <c r="E1157" s="304"/>
      <c r="F1157" s="304"/>
      <c r="G1157" s="335"/>
      <c r="H1157" s="333"/>
      <c r="I1157" s="334"/>
      <c r="J1157" s="334"/>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8"/>
      <c r="R1157" s="368"/>
      <c r="S1157" s="330"/>
      <c r="T1157" s="330"/>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Methode_Keuze=""),"",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Methode_Keuze=""),"",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1"/>
      <c r="Z1157" s="324"/>
      <c r="AA1157" s="32" t="str" cm="1">
        <f t="array" ref="AA1157">IFERROR(IF(INDEX(SubsidieTabel!$X$1:$AA$12,MATCH($F1157,SubsidieTabel!$X$1:$X$12,0),IFERROR(MATCH(Methode_Keuze,SubsidieTabel!$X$1:$AA$1,0),2))&lt;&gt;1=TRUE,"ja",""),"")</f>
        <v/>
      </c>
    </row>
    <row r="1158" spans="1:27" ht="14.5" x14ac:dyDescent="0.35">
      <c r="A1158" s="325"/>
      <c r="B1158" s="326" t="str">
        <f>IF(A1158&lt;&gt;"",_xlfn.MAXIFS($B$1:B1157,$A$1:A1157,A1158)+1,"")</f>
        <v/>
      </c>
      <c r="C1158" s="304"/>
      <c r="D1158" s="304"/>
      <c r="E1158" s="304"/>
      <c r="F1158" s="304"/>
      <c r="G1158" s="335"/>
      <c r="H1158" s="333"/>
      <c r="I1158" s="334"/>
      <c r="J1158" s="334"/>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8"/>
      <c r="R1158" s="368"/>
      <c r="S1158" s="330"/>
      <c r="T1158" s="330"/>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Methode_Keuze=""),"",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Methode_Keuze=""),"",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1"/>
      <c r="Z1158" s="324"/>
      <c r="AA1158" s="32" t="str" cm="1">
        <f t="array" ref="AA1158">IFERROR(IF(INDEX(SubsidieTabel!$X$1:$AA$12,MATCH($F1158,SubsidieTabel!$X$1:$X$12,0),IFERROR(MATCH(Methode_Keuze,SubsidieTabel!$X$1:$AA$1,0),2))&lt;&gt;1=TRUE,"ja",""),"")</f>
        <v/>
      </c>
    </row>
    <row r="1159" spans="1:27" ht="14.5" x14ac:dyDescent="0.35">
      <c r="A1159" s="325"/>
      <c r="B1159" s="326" t="str">
        <f>IF(A1159&lt;&gt;"",_xlfn.MAXIFS($B$1:B1158,$A$1:A1158,A1159)+1,"")</f>
        <v/>
      </c>
      <c r="C1159" s="304"/>
      <c r="D1159" s="304"/>
      <c r="E1159" s="304"/>
      <c r="F1159" s="304"/>
      <c r="G1159" s="335"/>
      <c r="H1159" s="333"/>
      <c r="I1159" s="334"/>
      <c r="J1159" s="334"/>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8"/>
      <c r="R1159" s="368"/>
      <c r="S1159" s="330"/>
      <c r="T1159" s="330"/>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Methode_Keuze=""),"",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Methode_Keuze=""),"",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1"/>
      <c r="Z1159" s="324"/>
      <c r="AA1159" s="32" t="str" cm="1">
        <f t="array" ref="AA1159">IFERROR(IF(INDEX(SubsidieTabel!$X$1:$AA$12,MATCH($F1159,SubsidieTabel!$X$1:$X$12,0),IFERROR(MATCH(Methode_Keuze,SubsidieTabel!$X$1:$AA$1,0),2))&lt;&gt;1=TRUE,"ja",""),"")</f>
        <v/>
      </c>
    </row>
    <row r="1160" spans="1:27" ht="14.5" x14ac:dyDescent="0.35">
      <c r="A1160" s="325"/>
      <c r="B1160" s="326" t="str">
        <f>IF(A1160&lt;&gt;"",_xlfn.MAXIFS($B$1:B1159,$A$1:A1159,A1160)+1,"")</f>
        <v/>
      </c>
      <c r="C1160" s="304"/>
      <c r="D1160" s="304"/>
      <c r="E1160" s="304"/>
      <c r="F1160" s="304"/>
      <c r="G1160" s="335"/>
      <c r="H1160" s="333"/>
      <c r="I1160" s="334"/>
      <c r="J1160" s="334"/>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8"/>
      <c r="R1160" s="368"/>
      <c r="S1160" s="330"/>
      <c r="T1160" s="330"/>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Methode_Keuze=""),"",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Methode_Keuze=""),"",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1"/>
      <c r="Z1160" s="324"/>
      <c r="AA1160" s="32" t="str" cm="1">
        <f t="array" ref="AA1160">IFERROR(IF(INDEX(SubsidieTabel!$X$1:$AA$12,MATCH($F1160,SubsidieTabel!$X$1:$X$12,0),IFERROR(MATCH(Methode_Keuze,SubsidieTabel!$X$1:$AA$1,0),2))&lt;&gt;1=TRUE,"ja",""),"")</f>
        <v/>
      </c>
    </row>
    <row r="1161" spans="1:27" ht="14.5" x14ac:dyDescent="0.35">
      <c r="A1161" s="325"/>
      <c r="B1161" s="326" t="str">
        <f>IF(A1161&lt;&gt;"",_xlfn.MAXIFS($B$1:B1160,$A$1:A1160,A1161)+1,"")</f>
        <v/>
      </c>
      <c r="C1161" s="304"/>
      <c r="D1161" s="304"/>
      <c r="E1161" s="304"/>
      <c r="F1161" s="304"/>
      <c r="G1161" s="335"/>
      <c r="H1161" s="333"/>
      <c r="I1161" s="334"/>
      <c r="J1161" s="334"/>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8"/>
      <c r="R1161" s="368"/>
      <c r="S1161" s="330"/>
      <c r="T1161" s="330"/>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Methode_Keuze=""),"",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Methode_Keuze=""),"",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1"/>
      <c r="Z1161" s="324"/>
      <c r="AA1161" s="32" t="str" cm="1">
        <f t="array" ref="AA1161">IFERROR(IF(INDEX(SubsidieTabel!$X$1:$AA$12,MATCH($F1161,SubsidieTabel!$X$1:$X$12,0),IFERROR(MATCH(Methode_Keuze,SubsidieTabel!$X$1:$AA$1,0),2))&lt;&gt;1=TRUE,"ja",""),"")</f>
        <v/>
      </c>
    </row>
    <row r="1162" spans="1:27" ht="14.5" x14ac:dyDescent="0.35">
      <c r="A1162" s="325"/>
      <c r="B1162" s="326" t="str">
        <f>IF(A1162&lt;&gt;"",_xlfn.MAXIFS($B$1:B1161,$A$1:A1161,A1162)+1,"")</f>
        <v/>
      </c>
      <c r="C1162" s="304"/>
      <c r="D1162" s="304"/>
      <c r="E1162" s="304"/>
      <c r="F1162" s="304"/>
      <c r="G1162" s="335"/>
      <c r="H1162" s="333"/>
      <c r="I1162" s="334"/>
      <c r="J1162" s="334"/>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8"/>
      <c r="R1162" s="368"/>
      <c r="S1162" s="330"/>
      <c r="T1162" s="330"/>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Methode_Keuze=""),"",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Methode_Keuze=""),"",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1"/>
      <c r="Z1162" s="324"/>
      <c r="AA1162" s="32" t="str" cm="1">
        <f t="array" ref="AA1162">IFERROR(IF(INDEX(SubsidieTabel!$X$1:$AA$12,MATCH($F1162,SubsidieTabel!$X$1:$X$12,0),IFERROR(MATCH(Methode_Keuze,SubsidieTabel!$X$1:$AA$1,0),2))&lt;&gt;1=TRUE,"ja",""),"")</f>
        <v/>
      </c>
    </row>
    <row r="1163" spans="1:27" ht="14.5" x14ac:dyDescent="0.35">
      <c r="A1163" s="325"/>
      <c r="B1163" s="326" t="str">
        <f>IF(A1163&lt;&gt;"",_xlfn.MAXIFS($B$1:B1162,$A$1:A1162,A1163)+1,"")</f>
        <v/>
      </c>
      <c r="C1163" s="304"/>
      <c r="D1163" s="304"/>
      <c r="E1163" s="304"/>
      <c r="F1163" s="304"/>
      <c r="G1163" s="335"/>
      <c r="H1163" s="333"/>
      <c r="I1163" s="334"/>
      <c r="J1163" s="334"/>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8"/>
      <c r="R1163" s="368"/>
      <c r="S1163" s="330"/>
      <c r="T1163" s="330"/>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Methode_Keuze=""),"",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Methode_Keuze=""),"",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1"/>
      <c r="Z1163" s="324"/>
      <c r="AA1163" s="32" t="str" cm="1">
        <f t="array" ref="AA1163">IFERROR(IF(INDEX(SubsidieTabel!$X$1:$AA$12,MATCH($F1163,SubsidieTabel!$X$1:$X$12,0),IFERROR(MATCH(Methode_Keuze,SubsidieTabel!$X$1:$AA$1,0),2))&lt;&gt;1=TRUE,"ja",""),"")</f>
        <v/>
      </c>
    </row>
    <row r="1164" spans="1:27" ht="14.5" x14ac:dyDescent="0.35">
      <c r="A1164" s="325"/>
      <c r="B1164" s="326" t="str">
        <f>IF(A1164&lt;&gt;"",_xlfn.MAXIFS($B$1:B1163,$A$1:A1163,A1164)+1,"")</f>
        <v/>
      </c>
      <c r="C1164" s="304"/>
      <c r="D1164" s="304"/>
      <c r="E1164" s="304"/>
      <c r="F1164" s="304"/>
      <c r="G1164" s="335"/>
      <c r="H1164" s="333"/>
      <c r="I1164" s="334"/>
      <c r="J1164" s="334"/>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8"/>
      <c r="R1164" s="368"/>
      <c r="S1164" s="330"/>
      <c r="T1164" s="330"/>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Methode_Keuze=""),"",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Methode_Keuze=""),"",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1"/>
      <c r="Z1164" s="324"/>
      <c r="AA1164" s="32" t="str" cm="1">
        <f t="array" ref="AA1164">IFERROR(IF(INDEX(SubsidieTabel!$X$1:$AA$12,MATCH($F1164,SubsidieTabel!$X$1:$X$12,0),IFERROR(MATCH(Methode_Keuze,SubsidieTabel!$X$1:$AA$1,0),2))&lt;&gt;1=TRUE,"ja",""),"")</f>
        <v/>
      </c>
    </row>
    <row r="1165" spans="1:27" ht="14.5" x14ac:dyDescent="0.35">
      <c r="A1165" s="325"/>
      <c r="B1165" s="326" t="str">
        <f>IF(A1165&lt;&gt;"",_xlfn.MAXIFS($B$1:B1164,$A$1:A1164,A1165)+1,"")</f>
        <v/>
      </c>
      <c r="C1165" s="304"/>
      <c r="D1165" s="304"/>
      <c r="E1165" s="304"/>
      <c r="F1165" s="304"/>
      <c r="G1165" s="335"/>
      <c r="H1165" s="333"/>
      <c r="I1165" s="334"/>
      <c r="J1165" s="334"/>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8"/>
      <c r="R1165" s="368"/>
      <c r="S1165" s="330"/>
      <c r="T1165" s="330"/>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Methode_Keuze=""),"",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Methode_Keuze=""),"",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1"/>
      <c r="Z1165" s="324"/>
      <c r="AA1165" s="32" t="str" cm="1">
        <f t="array" ref="AA1165">IFERROR(IF(INDEX(SubsidieTabel!$X$1:$AA$12,MATCH($F1165,SubsidieTabel!$X$1:$X$12,0),IFERROR(MATCH(Methode_Keuze,SubsidieTabel!$X$1:$AA$1,0),2))&lt;&gt;1=TRUE,"ja",""),"")</f>
        <v/>
      </c>
    </row>
    <row r="1166" spans="1:27" ht="14.5" x14ac:dyDescent="0.35">
      <c r="A1166" s="325"/>
      <c r="B1166" s="326" t="str">
        <f>IF(A1166&lt;&gt;"",_xlfn.MAXIFS($B$1:B1165,$A$1:A1165,A1166)+1,"")</f>
        <v/>
      </c>
      <c r="C1166" s="304"/>
      <c r="D1166" s="304"/>
      <c r="E1166" s="304"/>
      <c r="F1166" s="304"/>
      <c r="G1166" s="335"/>
      <c r="H1166" s="333"/>
      <c r="I1166" s="334"/>
      <c r="J1166" s="334"/>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8"/>
      <c r="R1166" s="368"/>
      <c r="S1166" s="330"/>
      <c r="T1166" s="330"/>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Methode_Keuze=""),"",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Methode_Keuze=""),"",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1"/>
      <c r="Z1166" s="324"/>
      <c r="AA1166" s="32" t="str" cm="1">
        <f t="array" ref="AA1166">IFERROR(IF(INDEX(SubsidieTabel!$X$1:$AA$12,MATCH($F1166,SubsidieTabel!$X$1:$X$12,0),IFERROR(MATCH(Methode_Keuze,SubsidieTabel!$X$1:$AA$1,0),2))&lt;&gt;1=TRUE,"ja",""),"")</f>
        <v/>
      </c>
    </row>
    <row r="1167" spans="1:27" ht="14.5" x14ac:dyDescent="0.35">
      <c r="A1167" s="325"/>
      <c r="B1167" s="326" t="str">
        <f>IF(A1167&lt;&gt;"",_xlfn.MAXIFS($B$1:B1166,$A$1:A1166,A1167)+1,"")</f>
        <v/>
      </c>
      <c r="C1167" s="304"/>
      <c r="D1167" s="304"/>
      <c r="E1167" s="304"/>
      <c r="F1167" s="304"/>
      <c r="G1167" s="335"/>
      <c r="H1167" s="333"/>
      <c r="I1167" s="334"/>
      <c r="J1167" s="334"/>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8"/>
      <c r="R1167" s="368"/>
      <c r="S1167" s="330"/>
      <c r="T1167" s="330"/>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Methode_Keuze=""),"",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Methode_Keuze=""),"",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1"/>
      <c r="Z1167" s="324"/>
      <c r="AA1167" s="32" t="str" cm="1">
        <f t="array" ref="AA1167">IFERROR(IF(INDEX(SubsidieTabel!$X$1:$AA$12,MATCH($F1167,SubsidieTabel!$X$1:$X$12,0),IFERROR(MATCH(Methode_Keuze,SubsidieTabel!$X$1:$AA$1,0),2))&lt;&gt;1=TRUE,"ja",""),"")</f>
        <v/>
      </c>
    </row>
    <row r="1168" spans="1:27" ht="14.5" x14ac:dyDescent="0.35">
      <c r="A1168" s="325"/>
      <c r="B1168" s="326" t="str">
        <f>IF(A1168&lt;&gt;"",_xlfn.MAXIFS($B$1:B1167,$A$1:A1167,A1168)+1,"")</f>
        <v/>
      </c>
      <c r="C1168" s="304"/>
      <c r="D1168" s="304"/>
      <c r="E1168" s="304"/>
      <c r="F1168" s="304"/>
      <c r="G1168" s="335"/>
      <c r="H1168" s="333"/>
      <c r="I1168" s="334"/>
      <c r="J1168" s="334"/>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8"/>
      <c r="R1168" s="368"/>
      <c r="S1168" s="330"/>
      <c r="T1168" s="330"/>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Methode_Keuze=""),"",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Methode_Keuze=""),"",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1"/>
      <c r="Z1168" s="324"/>
      <c r="AA1168" s="32" t="str" cm="1">
        <f t="array" ref="AA1168">IFERROR(IF(INDEX(SubsidieTabel!$X$1:$AA$12,MATCH($F1168,SubsidieTabel!$X$1:$X$12,0),IFERROR(MATCH(Methode_Keuze,SubsidieTabel!$X$1:$AA$1,0),2))&lt;&gt;1=TRUE,"ja",""),"")</f>
        <v/>
      </c>
    </row>
    <row r="1169" spans="1:27" ht="14.5" x14ac:dyDescent="0.35">
      <c r="A1169" s="325"/>
      <c r="B1169" s="326" t="str">
        <f>IF(A1169&lt;&gt;"",_xlfn.MAXIFS($B$1:B1168,$A$1:A1168,A1169)+1,"")</f>
        <v/>
      </c>
      <c r="C1169" s="304"/>
      <c r="D1169" s="304"/>
      <c r="E1169" s="304"/>
      <c r="F1169" s="304"/>
      <c r="G1169" s="335"/>
      <c r="H1169" s="333"/>
      <c r="I1169" s="334"/>
      <c r="J1169" s="334"/>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8"/>
      <c r="R1169" s="368"/>
      <c r="S1169" s="330"/>
      <c r="T1169" s="330"/>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Methode_Keuze=""),"",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Methode_Keuze=""),"",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1"/>
      <c r="Z1169" s="324"/>
      <c r="AA1169" s="32" t="str" cm="1">
        <f t="array" ref="AA1169">IFERROR(IF(INDEX(SubsidieTabel!$X$1:$AA$12,MATCH($F1169,SubsidieTabel!$X$1:$X$12,0),IFERROR(MATCH(Methode_Keuze,SubsidieTabel!$X$1:$AA$1,0),2))&lt;&gt;1=TRUE,"ja",""),"")</f>
        <v/>
      </c>
    </row>
    <row r="1170" spans="1:27" ht="14.5" x14ac:dyDescent="0.35">
      <c r="A1170" s="325"/>
      <c r="B1170" s="326" t="str">
        <f>IF(A1170&lt;&gt;"",_xlfn.MAXIFS($B$1:B1169,$A$1:A1169,A1170)+1,"")</f>
        <v/>
      </c>
      <c r="C1170" s="304"/>
      <c r="D1170" s="304"/>
      <c r="E1170" s="304"/>
      <c r="F1170" s="304"/>
      <c r="G1170" s="335"/>
      <c r="H1170" s="333"/>
      <c r="I1170" s="334"/>
      <c r="J1170" s="334"/>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8"/>
      <c r="R1170" s="368"/>
      <c r="S1170" s="330"/>
      <c r="T1170" s="330"/>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Methode_Keuze=""),"",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Methode_Keuze=""),"",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1"/>
      <c r="Z1170" s="324"/>
      <c r="AA1170" s="32" t="str" cm="1">
        <f t="array" ref="AA1170">IFERROR(IF(INDEX(SubsidieTabel!$X$1:$AA$12,MATCH($F1170,SubsidieTabel!$X$1:$X$12,0),IFERROR(MATCH(Methode_Keuze,SubsidieTabel!$X$1:$AA$1,0),2))&lt;&gt;1=TRUE,"ja",""),"")</f>
        <v/>
      </c>
    </row>
    <row r="1171" spans="1:27" ht="14.5" x14ac:dyDescent="0.35">
      <c r="A1171" s="325"/>
      <c r="B1171" s="326" t="str">
        <f>IF(A1171&lt;&gt;"",_xlfn.MAXIFS($B$1:B1170,$A$1:A1170,A1171)+1,"")</f>
        <v/>
      </c>
      <c r="C1171" s="304"/>
      <c r="D1171" s="304"/>
      <c r="E1171" s="304"/>
      <c r="F1171" s="304"/>
      <c r="G1171" s="335"/>
      <c r="H1171" s="333"/>
      <c r="I1171" s="334"/>
      <c r="J1171" s="334"/>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8"/>
      <c r="R1171" s="368"/>
      <c r="S1171" s="330"/>
      <c r="T1171" s="330"/>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Methode_Keuze=""),"",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Methode_Keuze=""),"",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1"/>
      <c r="Z1171" s="324"/>
      <c r="AA1171" s="32" t="str" cm="1">
        <f t="array" ref="AA1171">IFERROR(IF(INDEX(SubsidieTabel!$X$1:$AA$12,MATCH($F1171,SubsidieTabel!$X$1:$X$12,0),IFERROR(MATCH(Methode_Keuze,SubsidieTabel!$X$1:$AA$1,0),2))&lt;&gt;1=TRUE,"ja",""),"")</f>
        <v/>
      </c>
    </row>
    <row r="1172" spans="1:27" ht="14.5" x14ac:dyDescent="0.35">
      <c r="A1172" s="325"/>
      <c r="B1172" s="326" t="str">
        <f>IF(A1172&lt;&gt;"",_xlfn.MAXIFS($B$1:B1171,$A$1:A1171,A1172)+1,"")</f>
        <v/>
      </c>
      <c r="C1172" s="304"/>
      <c r="D1172" s="304"/>
      <c r="E1172" s="304"/>
      <c r="F1172" s="304"/>
      <c r="G1172" s="335"/>
      <c r="H1172" s="333"/>
      <c r="I1172" s="334"/>
      <c r="J1172" s="334"/>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8"/>
      <c r="R1172" s="368"/>
      <c r="S1172" s="330"/>
      <c r="T1172" s="330"/>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Methode_Keuze=""),"",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Methode_Keuze=""),"",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1"/>
      <c r="Z1172" s="324"/>
      <c r="AA1172" s="32" t="str" cm="1">
        <f t="array" ref="AA1172">IFERROR(IF(INDEX(SubsidieTabel!$X$1:$AA$12,MATCH($F1172,SubsidieTabel!$X$1:$X$12,0),IFERROR(MATCH(Methode_Keuze,SubsidieTabel!$X$1:$AA$1,0),2))&lt;&gt;1=TRUE,"ja",""),"")</f>
        <v/>
      </c>
    </row>
    <row r="1173" spans="1:27" ht="14.5" x14ac:dyDescent="0.35">
      <c r="A1173" s="325"/>
      <c r="B1173" s="326" t="str">
        <f>IF(A1173&lt;&gt;"",_xlfn.MAXIFS($B$1:B1172,$A$1:A1172,A1173)+1,"")</f>
        <v/>
      </c>
      <c r="C1173" s="304"/>
      <c r="D1173" s="304"/>
      <c r="E1173" s="304"/>
      <c r="F1173" s="304"/>
      <c r="G1173" s="335"/>
      <c r="H1173" s="333"/>
      <c r="I1173" s="334"/>
      <c r="J1173" s="334"/>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8"/>
      <c r="R1173" s="368"/>
      <c r="S1173" s="330"/>
      <c r="T1173" s="330"/>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Methode_Keuze=""),"",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Methode_Keuze=""),"",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1"/>
      <c r="Z1173" s="324"/>
      <c r="AA1173" s="32" t="str" cm="1">
        <f t="array" ref="AA1173">IFERROR(IF(INDEX(SubsidieTabel!$X$1:$AA$12,MATCH($F1173,SubsidieTabel!$X$1:$X$12,0),IFERROR(MATCH(Methode_Keuze,SubsidieTabel!$X$1:$AA$1,0),2))&lt;&gt;1=TRUE,"ja",""),"")</f>
        <v/>
      </c>
    </row>
    <row r="1174" spans="1:27" ht="14.5" x14ac:dyDescent="0.35">
      <c r="A1174" s="325"/>
      <c r="B1174" s="326" t="str">
        <f>IF(A1174&lt;&gt;"",_xlfn.MAXIFS($B$1:B1173,$A$1:A1173,A1174)+1,"")</f>
        <v/>
      </c>
      <c r="C1174" s="304"/>
      <c r="D1174" s="304"/>
      <c r="E1174" s="304"/>
      <c r="F1174" s="304"/>
      <c r="G1174" s="335"/>
      <c r="H1174" s="333"/>
      <c r="I1174" s="334"/>
      <c r="J1174" s="334"/>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8"/>
      <c r="R1174" s="368"/>
      <c r="S1174" s="330"/>
      <c r="T1174" s="330"/>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Methode_Keuze=""),"",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Methode_Keuze=""),"",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1"/>
      <c r="Z1174" s="324"/>
      <c r="AA1174" s="32" t="str" cm="1">
        <f t="array" ref="AA1174">IFERROR(IF(INDEX(SubsidieTabel!$X$1:$AA$12,MATCH($F1174,SubsidieTabel!$X$1:$X$12,0),IFERROR(MATCH(Methode_Keuze,SubsidieTabel!$X$1:$AA$1,0),2))&lt;&gt;1=TRUE,"ja",""),"")</f>
        <v/>
      </c>
    </row>
    <row r="1175" spans="1:27" ht="14.5" x14ac:dyDescent="0.35">
      <c r="A1175" s="325"/>
      <c r="B1175" s="326" t="str">
        <f>IF(A1175&lt;&gt;"",_xlfn.MAXIFS($B$1:B1174,$A$1:A1174,A1175)+1,"")</f>
        <v/>
      </c>
      <c r="C1175" s="304"/>
      <c r="D1175" s="304"/>
      <c r="E1175" s="304"/>
      <c r="F1175" s="304"/>
      <c r="G1175" s="335"/>
      <c r="H1175" s="333"/>
      <c r="I1175" s="334"/>
      <c r="J1175" s="334"/>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8"/>
      <c r="R1175" s="368"/>
      <c r="S1175" s="330"/>
      <c r="T1175" s="330"/>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Methode_Keuze=""),"",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Methode_Keuze=""),"",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1"/>
      <c r="Z1175" s="324"/>
      <c r="AA1175" s="32" t="str" cm="1">
        <f t="array" ref="AA1175">IFERROR(IF(INDEX(SubsidieTabel!$X$1:$AA$12,MATCH($F1175,SubsidieTabel!$X$1:$X$12,0),IFERROR(MATCH(Methode_Keuze,SubsidieTabel!$X$1:$AA$1,0),2))&lt;&gt;1=TRUE,"ja",""),"")</f>
        <v/>
      </c>
    </row>
    <row r="1176" spans="1:27" ht="14.5" x14ac:dyDescent="0.35">
      <c r="A1176" s="325"/>
      <c r="B1176" s="326" t="str">
        <f>IF(A1176&lt;&gt;"",_xlfn.MAXIFS($B$1:B1175,$A$1:A1175,A1176)+1,"")</f>
        <v/>
      </c>
      <c r="C1176" s="304"/>
      <c r="D1176" s="304"/>
      <c r="E1176" s="304"/>
      <c r="F1176" s="304"/>
      <c r="G1176" s="335"/>
      <c r="H1176" s="333"/>
      <c r="I1176" s="334"/>
      <c r="J1176" s="334"/>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8"/>
      <c r="R1176" s="368"/>
      <c r="S1176" s="330"/>
      <c r="T1176" s="330"/>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Methode_Keuze=""),"",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Methode_Keuze=""),"",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1"/>
      <c r="Z1176" s="324"/>
      <c r="AA1176" s="32" t="str" cm="1">
        <f t="array" ref="AA1176">IFERROR(IF(INDEX(SubsidieTabel!$X$1:$AA$12,MATCH($F1176,SubsidieTabel!$X$1:$X$12,0),IFERROR(MATCH(Methode_Keuze,SubsidieTabel!$X$1:$AA$1,0),2))&lt;&gt;1=TRUE,"ja",""),"")</f>
        <v/>
      </c>
    </row>
    <row r="1177" spans="1:27" ht="14.5" x14ac:dyDescent="0.35">
      <c r="A1177" s="325"/>
      <c r="B1177" s="326" t="str">
        <f>IF(A1177&lt;&gt;"",_xlfn.MAXIFS($B$1:B1176,$A$1:A1176,A1177)+1,"")</f>
        <v/>
      </c>
      <c r="C1177" s="304"/>
      <c r="D1177" s="304"/>
      <c r="E1177" s="304"/>
      <c r="F1177" s="304"/>
      <c r="G1177" s="335"/>
      <c r="H1177" s="333"/>
      <c r="I1177" s="334"/>
      <c r="J1177" s="334"/>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8"/>
      <c r="R1177" s="368"/>
      <c r="S1177" s="330"/>
      <c r="T1177" s="330"/>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Methode_Keuze=""),"",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Methode_Keuze=""),"",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1"/>
      <c r="Z1177" s="324"/>
      <c r="AA1177" s="32" t="str" cm="1">
        <f t="array" ref="AA1177">IFERROR(IF(INDEX(SubsidieTabel!$X$1:$AA$12,MATCH($F1177,SubsidieTabel!$X$1:$X$12,0),IFERROR(MATCH(Methode_Keuze,SubsidieTabel!$X$1:$AA$1,0),2))&lt;&gt;1=TRUE,"ja",""),"")</f>
        <v/>
      </c>
    </row>
    <row r="1178" spans="1:27" ht="14.5" x14ac:dyDescent="0.35">
      <c r="A1178" s="325"/>
      <c r="B1178" s="326" t="str">
        <f>IF(A1178&lt;&gt;"",_xlfn.MAXIFS($B$1:B1177,$A$1:A1177,A1178)+1,"")</f>
        <v/>
      </c>
      <c r="C1178" s="304"/>
      <c r="D1178" s="304"/>
      <c r="E1178" s="304"/>
      <c r="F1178" s="304"/>
      <c r="G1178" s="335"/>
      <c r="H1178" s="333"/>
      <c r="I1178" s="334"/>
      <c r="J1178" s="334"/>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8"/>
      <c r="R1178" s="368"/>
      <c r="S1178" s="330"/>
      <c r="T1178" s="330"/>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Methode_Keuze=""),"",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Methode_Keuze=""),"",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1"/>
      <c r="Z1178" s="324"/>
      <c r="AA1178" s="32" t="str" cm="1">
        <f t="array" ref="AA1178">IFERROR(IF(INDEX(SubsidieTabel!$X$1:$AA$12,MATCH($F1178,SubsidieTabel!$X$1:$X$12,0),IFERROR(MATCH(Methode_Keuze,SubsidieTabel!$X$1:$AA$1,0),2))&lt;&gt;1=TRUE,"ja",""),"")</f>
        <v/>
      </c>
    </row>
    <row r="1179" spans="1:27" ht="14.5" x14ac:dyDescent="0.35">
      <c r="A1179" s="325"/>
      <c r="B1179" s="326" t="str">
        <f>IF(A1179&lt;&gt;"",_xlfn.MAXIFS($B$1:B1178,$A$1:A1178,A1179)+1,"")</f>
        <v/>
      </c>
      <c r="C1179" s="304"/>
      <c r="D1179" s="304"/>
      <c r="E1179" s="304"/>
      <c r="F1179" s="304"/>
      <c r="G1179" s="335"/>
      <c r="H1179" s="333"/>
      <c r="I1179" s="334"/>
      <c r="J1179" s="334"/>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8"/>
      <c r="R1179" s="368"/>
      <c r="S1179" s="330"/>
      <c r="T1179" s="330"/>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Methode_Keuze=""),"",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Methode_Keuze=""),"",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1"/>
      <c r="Z1179" s="324"/>
      <c r="AA1179" s="32" t="str" cm="1">
        <f t="array" ref="AA1179">IFERROR(IF(INDEX(SubsidieTabel!$X$1:$AA$12,MATCH($F1179,SubsidieTabel!$X$1:$X$12,0),IFERROR(MATCH(Methode_Keuze,SubsidieTabel!$X$1:$AA$1,0),2))&lt;&gt;1=TRUE,"ja",""),"")</f>
        <v/>
      </c>
    </row>
    <row r="1180" spans="1:27" ht="14.5" x14ac:dyDescent="0.35">
      <c r="A1180" s="325"/>
      <c r="B1180" s="326" t="str">
        <f>IF(A1180&lt;&gt;"",_xlfn.MAXIFS($B$1:B1179,$A$1:A1179,A1180)+1,"")</f>
        <v/>
      </c>
      <c r="C1180" s="304"/>
      <c r="D1180" s="304"/>
      <c r="E1180" s="304"/>
      <c r="F1180" s="304"/>
      <c r="G1180" s="335"/>
      <c r="H1180" s="333"/>
      <c r="I1180" s="334"/>
      <c r="J1180" s="334"/>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8"/>
      <c r="R1180" s="368"/>
      <c r="S1180" s="330"/>
      <c r="T1180" s="330"/>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Methode_Keuze=""),"",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Methode_Keuze=""),"",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1"/>
      <c r="Z1180" s="324"/>
      <c r="AA1180" s="32" t="str" cm="1">
        <f t="array" ref="AA1180">IFERROR(IF(INDEX(SubsidieTabel!$X$1:$AA$12,MATCH($F1180,SubsidieTabel!$X$1:$X$12,0),IFERROR(MATCH(Methode_Keuze,SubsidieTabel!$X$1:$AA$1,0),2))&lt;&gt;1=TRUE,"ja",""),"")</f>
        <v/>
      </c>
    </row>
    <row r="1181" spans="1:27" ht="14.5" x14ac:dyDescent="0.35">
      <c r="A1181" s="325"/>
      <c r="B1181" s="326" t="str">
        <f>IF(A1181&lt;&gt;"",_xlfn.MAXIFS($B$1:B1180,$A$1:A1180,A1181)+1,"")</f>
        <v/>
      </c>
      <c r="C1181" s="304"/>
      <c r="D1181" s="304"/>
      <c r="E1181" s="304"/>
      <c r="F1181" s="304"/>
      <c r="G1181" s="335"/>
      <c r="H1181" s="333"/>
      <c r="I1181" s="334"/>
      <c r="J1181" s="334"/>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8"/>
      <c r="R1181" s="368"/>
      <c r="S1181" s="330"/>
      <c r="T1181" s="330"/>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Methode_Keuze=""),"",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Methode_Keuze=""),"",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1"/>
      <c r="Z1181" s="324"/>
      <c r="AA1181" s="32" t="str" cm="1">
        <f t="array" ref="AA1181">IFERROR(IF(INDEX(SubsidieTabel!$X$1:$AA$12,MATCH($F1181,SubsidieTabel!$X$1:$X$12,0),IFERROR(MATCH(Methode_Keuze,SubsidieTabel!$X$1:$AA$1,0),2))&lt;&gt;1=TRUE,"ja",""),"")</f>
        <v/>
      </c>
    </row>
    <row r="1182" spans="1:27" ht="14.5" x14ac:dyDescent="0.35">
      <c r="A1182" s="325"/>
      <c r="B1182" s="326" t="str">
        <f>IF(A1182&lt;&gt;"",_xlfn.MAXIFS($B$1:B1181,$A$1:A1181,A1182)+1,"")</f>
        <v/>
      </c>
      <c r="C1182" s="304"/>
      <c r="D1182" s="304"/>
      <c r="E1182" s="304"/>
      <c r="F1182" s="304"/>
      <c r="G1182" s="335"/>
      <c r="H1182" s="333"/>
      <c r="I1182" s="334"/>
      <c r="J1182" s="334"/>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8"/>
      <c r="R1182" s="368"/>
      <c r="S1182" s="330"/>
      <c r="T1182" s="330"/>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Methode_Keuze=""),"",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Methode_Keuze=""),"",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1"/>
      <c r="Z1182" s="324"/>
      <c r="AA1182" s="32" t="str" cm="1">
        <f t="array" ref="AA1182">IFERROR(IF(INDEX(SubsidieTabel!$X$1:$AA$12,MATCH($F1182,SubsidieTabel!$X$1:$X$12,0),IFERROR(MATCH(Methode_Keuze,SubsidieTabel!$X$1:$AA$1,0),2))&lt;&gt;1=TRUE,"ja",""),"")</f>
        <v/>
      </c>
    </row>
    <row r="1183" spans="1:27" ht="14.5" x14ac:dyDescent="0.35">
      <c r="A1183" s="325"/>
      <c r="B1183" s="326" t="str">
        <f>IF(A1183&lt;&gt;"",_xlfn.MAXIFS($B$1:B1182,$A$1:A1182,A1183)+1,"")</f>
        <v/>
      </c>
      <c r="C1183" s="304"/>
      <c r="D1183" s="304"/>
      <c r="E1183" s="304"/>
      <c r="F1183" s="304"/>
      <c r="G1183" s="335"/>
      <c r="H1183" s="333"/>
      <c r="I1183" s="334"/>
      <c r="J1183" s="334"/>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8"/>
      <c r="R1183" s="368"/>
      <c r="S1183" s="330"/>
      <c r="T1183" s="330"/>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Methode_Keuze=""),"",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Methode_Keuze=""),"",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1"/>
      <c r="Z1183" s="324"/>
      <c r="AA1183" s="32" t="str" cm="1">
        <f t="array" ref="AA1183">IFERROR(IF(INDEX(SubsidieTabel!$X$1:$AA$12,MATCH($F1183,SubsidieTabel!$X$1:$X$12,0),IFERROR(MATCH(Methode_Keuze,SubsidieTabel!$X$1:$AA$1,0),2))&lt;&gt;1=TRUE,"ja",""),"")</f>
        <v/>
      </c>
    </row>
    <row r="1184" spans="1:27" ht="14.5" x14ac:dyDescent="0.35">
      <c r="A1184" s="325"/>
      <c r="B1184" s="326" t="str">
        <f>IF(A1184&lt;&gt;"",_xlfn.MAXIFS($B$1:B1183,$A$1:A1183,A1184)+1,"")</f>
        <v/>
      </c>
      <c r="C1184" s="304"/>
      <c r="D1184" s="304"/>
      <c r="E1184" s="304"/>
      <c r="F1184" s="304"/>
      <c r="G1184" s="335"/>
      <c r="H1184" s="333"/>
      <c r="I1184" s="334"/>
      <c r="J1184" s="334"/>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8"/>
      <c r="R1184" s="368"/>
      <c r="S1184" s="330"/>
      <c r="T1184" s="330"/>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Methode_Keuze=""),"",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Methode_Keuze=""),"",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1"/>
      <c r="Z1184" s="324"/>
      <c r="AA1184" s="32" t="str" cm="1">
        <f t="array" ref="AA1184">IFERROR(IF(INDEX(SubsidieTabel!$X$1:$AA$12,MATCH($F1184,SubsidieTabel!$X$1:$X$12,0),IFERROR(MATCH(Methode_Keuze,SubsidieTabel!$X$1:$AA$1,0),2))&lt;&gt;1=TRUE,"ja",""),"")</f>
        <v/>
      </c>
    </row>
    <row r="1185" spans="1:27" ht="14.5" x14ac:dyDescent="0.35">
      <c r="A1185" s="325"/>
      <c r="B1185" s="326" t="str">
        <f>IF(A1185&lt;&gt;"",_xlfn.MAXIFS($B$1:B1184,$A$1:A1184,A1185)+1,"")</f>
        <v/>
      </c>
      <c r="C1185" s="304"/>
      <c r="D1185" s="304"/>
      <c r="E1185" s="304"/>
      <c r="F1185" s="304"/>
      <c r="G1185" s="335"/>
      <c r="H1185" s="333"/>
      <c r="I1185" s="334"/>
      <c r="J1185" s="334"/>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8"/>
      <c r="R1185" s="368"/>
      <c r="S1185" s="330"/>
      <c r="T1185" s="330"/>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Methode_Keuze=""),"",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Methode_Keuze=""),"",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1"/>
      <c r="Z1185" s="324"/>
      <c r="AA1185" s="32" t="str" cm="1">
        <f t="array" ref="AA1185">IFERROR(IF(INDEX(SubsidieTabel!$X$1:$AA$12,MATCH($F1185,SubsidieTabel!$X$1:$X$12,0),IFERROR(MATCH(Methode_Keuze,SubsidieTabel!$X$1:$AA$1,0),2))&lt;&gt;1=TRUE,"ja",""),"")</f>
        <v/>
      </c>
    </row>
    <row r="1186" spans="1:27" ht="14.5" x14ac:dyDescent="0.35">
      <c r="A1186" s="325"/>
      <c r="B1186" s="326" t="str">
        <f>IF(A1186&lt;&gt;"",_xlfn.MAXIFS($B$1:B1185,$A$1:A1185,A1186)+1,"")</f>
        <v/>
      </c>
      <c r="C1186" s="304"/>
      <c r="D1186" s="304"/>
      <c r="E1186" s="304"/>
      <c r="F1186" s="304"/>
      <c r="G1186" s="335"/>
      <c r="H1186" s="333"/>
      <c r="I1186" s="334"/>
      <c r="J1186" s="334"/>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8"/>
      <c r="R1186" s="368"/>
      <c r="S1186" s="330"/>
      <c r="T1186" s="330"/>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Methode_Keuze=""),"",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Methode_Keuze=""),"",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1"/>
      <c r="Z1186" s="324"/>
      <c r="AA1186" s="32" t="str" cm="1">
        <f t="array" ref="AA1186">IFERROR(IF(INDEX(SubsidieTabel!$X$1:$AA$12,MATCH($F1186,SubsidieTabel!$X$1:$X$12,0),IFERROR(MATCH(Methode_Keuze,SubsidieTabel!$X$1:$AA$1,0),2))&lt;&gt;1=TRUE,"ja",""),"")</f>
        <v/>
      </c>
    </row>
    <row r="1187" spans="1:27" ht="14.5" x14ac:dyDescent="0.35">
      <c r="A1187" s="325"/>
      <c r="B1187" s="326" t="str">
        <f>IF(A1187&lt;&gt;"",_xlfn.MAXIFS($B$1:B1186,$A$1:A1186,A1187)+1,"")</f>
        <v/>
      </c>
      <c r="C1187" s="304"/>
      <c r="D1187" s="304"/>
      <c r="E1187" s="304"/>
      <c r="F1187" s="304"/>
      <c r="G1187" s="335"/>
      <c r="H1187" s="333"/>
      <c r="I1187" s="334"/>
      <c r="J1187" s="334"/>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8"/>
      <c r="R1187" s="368"/>
      <c r="S1187" s="330"/>
      <c r="T1187" s="330"/>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Methode_Keuze=""),"",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Methode_Keuze=""),"",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1"/>
      <c r="Z1187" s="324"/>
      <c r="AA1187" s="32" t="str" cm="1">
        <f t="array" ref="AA1187">IFERROR(IF(INDEX(SubsidieTabel!$X$1:$AA$12,MATCH($F1187,SubsidieTabel!$X$1:$X$12,0),IFERROR(MATCH(Methode_Keuze,SubsidieTabel!$X$1:$AA$1,0),2))&lt;&gt;1=TRUE,"ja",""),"")</f>
        <v/>
      </c>
    </row>
    <row r="1188" spans="1:27" ht="14.5" x14ac:dyDescent="0.35">
      <c r="A1188" s="325"/>
      <c r="B1188" s="326" t="str">
        <f>IF(A1188&lt;&gt;"",_xlfn.MAXIFS($B$1:B1187,$A$1:A1187,A1188)+1,"")</f>
        <v/>
      </c>
      <c r="C1188" s="304"/>
      <c r="D1188" s="304"/>
      <c r="E1188" s="304"/>
      <c r="F1188" s="304"/>
      <c r="G1188" s="335"/>
      <c r="H1188" s="333"/>
      <c r="I1188" s="334"/>
      <c r="J1188" s="334"/>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8"/>
      <c r="R1188" s="368"/>
      <c r="S1188" s="330"/>
      <c r="T1188" s="330"/>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Methode_Keuze=""),"",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Methode_Keuze=""),"",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1"/>
      <c r="Z1188" s="324"/>
      <c r="AA1188" s="32" t="str" cm="1">
        <f t="array" ref="AA1188">IFERROR(IF(INDEX(SubsidieTabel!$X$1:$AA$12,MATCH($F1188,SubsidieTabel!$X$1:$X$12,0),IFERROR(MATCH(Methode_Keuze,SubsidieTabel!$X$1:$AA$1,0),2))&lt;&gt;1=TRUE,"ja",""),"")</f>
        <v/>
      </c>
    </row>
    <row r="1189" spans="1:27" ht="14.5" x14ac:dyDescent="0.35">
      <c r="A1189" s="325"/>
      <c r="B1189" s="326" t="str">
        <f>IF(A1189&lt;&gt;"",_xlfn.MAXIFS($B$1:B1188,$A$1:A1188,A1189)+1,"")</f>
        <v/>
      </c>
      <c r="C1189" s="304"/>
      <c r="D1189" s="304"/>
      <c r="E1189" s="304"/>
      <c r="F1189" s="304"/>
      <c r="G1189" s="335"/>
      <c r="H1189" s="333"/>
      <c r="I1189" s="334"/>
      <c r="J1189" s="334"/>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8"/>
      <c r="R1189" s="368"/>
      <c r="S1189" s="330"/>
      <c r="T1189" s="330"/>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Methode_Keuze=""),"",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Methode_Keuze=""),"",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1"/>
      <c r="Z1189" s="324"/>
      <c r="AA1189" s="32" t="str" cm="1">
        <f t="array" ref="AA1189">IFERROR(IF(INDEX(SubsidieTabel!$X$1:$AA$12,MATCH($F1189,SubsidieTabel!$X$1:$X$12,0),IFERROR(MATCH(Methode_Keuze,SubsidieTabel!$X$1:$AA$1,0),2))&lt;&gt;1=TRUE,"ja",""),"")</f>
        <v/>
      </c>
    </row>
    <row r="1190" spans="1:27" ht="14.5" x14ac:dyDescent="0.35">
      <c r="A1190" s="325"/>
      <c r="B1190" s="326" t="str">
        <f>IF(A1190&lt;&gt;"",_xlfn.MAXIFS($B$1:B1189,$A$1:A1189,A1190)+1,"")</f>
        <v/>
      </c>
      <c r="C1190" s="304"/>
      <c r="D1190" s="304"/>
      <c r="E1190" s="304"/>
      <c r="F1190" s="304"/>
      <c r="G1190" s="335"/>
      <c r="H1190" s="333"/>
      <c r="I1190" s="334"/>
      <c r="J1190" s="334"/>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8"/>
      <c r="R1190" s="368"/>
      <c r="S1190" s="330"/>
      <c r="T1190" s="330"/>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Methode_Keuze=""),"",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Methode_Keuze=""),"",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1"/>
      <c r="Z1190" s="324"/>
      <c r="AA1190" s="32" t="str" cm="1">
        <f t="array" ref="AA1190">IFERROR(IF(INDEX(SubsidieTabel!$X$1:$AA$12,MATCH($F1190,SubsidieTabel!$X$1:$X$12,0),IFERROR(MATCH(Methode_Keuze,SubsidieTabel!$X$1:$AA$1,0),2))&lt;&gt;1=TRUE,"ja",""),"")</f>
        <v/>
      </c>
    </row>
    <row r="1191" spans="1:27" ht="14.5" x14ac:dyDescent="0.35">
      <c r="A1191" s="325"/>
      <c r="B1191" s="326" t="str">
        <f>IF(A1191&lt;&gt;"",_xlfn.MAXIFS($B$1:B1190,$A$1:A1190,A1191)+1,"")</f>
        <v/>
      </c>
      <c r="C1191" s="304"/>
      <c r="D1191" s="304"/>
      <c r="E1191" s="304"/>
      <c r="F1191" s="304"/>
      <c r="G1191" s="335"/>
      <c r="H1191" s="333"/>
      <c r="I1191" s="334"/>
      <c r="J1191" s="334"/>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8"/>
      <c r="R1191" s="368"/>
      <c r="S1191" s="330"/>
      <c r="T1191" s="330"/>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Methode_Keuze=""),"",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Methode_Keuze=""),"",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1"/>
      <c r="Z1191" s="324"/>
      <c r="AA1191" s="32" t="str" cm="1">
        <f t="array" ref="AA1191">IFERROR(IF(INDEX(SubsidieTabel!$X$1:$AA$12,MATCH($F1191,SubsidieTabel!$X$1:$X$12,0),IFERROR(MATCH(Methode_Keuze,SubsidieTabel!$X$1:$AA$1,0),2))&lt;&gt;1=TRUE,"ja",""),"")</f>
        <v/>
      </c>
    </row>
    <row r="1192" spans="1:27" ht="14.5" x14ac:dyDescent="0.35">
      <c r="A1192" s="325"/>
      <c r="B1192" s="326" t="str">
        <f>IF(A1192&lt;&gt;"",_xlfn.MAXIFS($B$1:B1191,$A$1:A1191,A1192)+1,"")</f>
        <v/>
      </c>
      <c r="C1192" s="304"/>
      <c r="D1192" s="304"/>
      <c r="E1192" s="304"/>
      <c r="F1192" s="304"/>
      <c r="G1192" s="335"/>
      <c r="H1192" s="333"/>
      <c r="I1192" s="334"/>
      <c r="J1192" s="334"/>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8"/>
      <c r="R1192" s="368"/>
      <c r="S1192" s="330"/>
      <c r="T1192" s="330"/>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Methode_Keuze=""),"",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Methode_Keuze=""),"",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1"/>
      <c r="Z1192" s="324"/>
      <c r="AA1192" s="32" t="str" cm="1">
        <f t="array" ref="AA1192">IFERROR(IF(INDEX(SubsidieTabel!$X$1:$AA$12,MATCH($F1192,SubsidieTabel!$X$1:$X$12,0),IFERROR(MATCH(Methode_Keuze,SubsidieTabel!$X$1:$AA$1,0),2))&lt;&gt;1=TRUE,"ja",""),"")</f>
        <v/>
      </c>
    </row>
    <row r="1193" spans="1:27" ht="14.5" x14ac:dyDescent="0.35">
      <c r="A1193" s="325"/>
      <c r="B1193" s="326" t="str">
        <f>IF(A1193&lt;&gt;"",_xlfn.MAXIFS($B$1:B1192,$A$1:A1192,A1193)+1,"")</f>
        <v/>
      </c>
      <c r="C1193" s="304"/>
      <c r="D1193" s="304"/>
      <c r="E1193" s="304"/>
      <c r="F1193" s="304"/>
      <c r="G1193" s="335"/>
      <c r="H1193" s="333"/>
      <c r="I1193" s="334"/>
      <c r="J1193" s="334"/>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8"/>
      <c r="R1193" s="368"/>
      <c r="S1193" s="330"/>
      <c r="T1193" s="330"/>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Methode_Keuze=""),"",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Methode_Keuze=""),"",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1"/>
      <c r="Z1193" s="324"/>
      <c r="AA1193" s="32" t="str" cm="1">
        <f t="array" ref="AA1193">IFERROR(IF(INDEX(SubsidieTabel!$X$1:$AA$12,MATCH($F1193,SubsidieTabel!$X$1:$X$12,0),IFERROR(MATCH(Methode_Keuze,SubsidieTabel!$X$1:$AA$1,0),2))&lt;&gt;1=TRUE,"ja",""),"")</f>
        <v/>
      </c>
    </row>
    <row r="1194" spans="1:27" ht="14.5" x14ac:dyDescent="0.35">
      <c r="A1194" s="325"/>
      <c r="B1194" s="326" t="str">
        <f>IF(A1194&lt;&gt;"",_xlfn.MAXIFS($B$1:B1193,$A$1:A1193,A1194)+1,"")</f>
        <v/>
      </c>
      <c r="C1194" s="304"/>
      <c r="D1194" s="304"/>
      <c r="E1194" s="304"/>
      <c r="F1194" s="304"/>
      <c r="G1194" s="335"/>
      <c r="H1194" s="333"/>
      <c r="I1194" s="334"/>
      <c r="J1194" s="334"/>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8"/>
      <c r="R1194" s="368"/>
      <c r="S1194" s="330"/>
      <c r="T1194" s="330"/>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Methode_Keuze=""),"",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Methode_Keuze=""),"",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1"/>
      <c r="Z1194" s="324"/>
      <c r="AA1194" s="32" t="str" cm="1">
        <f t="array" ref="AA1194">IFERROR(IF(INDEX(SubsidieTabel!$X$1:$AA$12,MATCH($F1194,SubsidieTabel!$X$1:$X$12,0),IFERROR(MATCH(Methode_Keuze,SubsidieTabel!$X$1:$AA$1,0),2))&lt;&gt;1=TRUE,"ja",""),"")</f>
        <v/>
      </c>
    </row>
    <row r="1195" spans="1:27" ht="14.5" x14ac:dyDescent="0.35">
      <c r="A1195" s="325"/>
      <c r="B1195" s="326" t="str">
        <f>IF(A1195&lt;&gt;"",_xlfn.MAXIFS($B$1:B1194,$A$1:A1194,A1195)+1,"")</f>
        <v/>
      </c>
      <c r="C1195" s="304"/>
      <c r="D1195" s="304"/>
      <c r="E1195" s="304"/>
      <c r="F1195" s="304"/>
      <c r="G1195" s="335"/>
      <c r="H1195" s="333"/>
      <c r="I1195" s="334"/>
      <c r="J1195" s="334"/>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8"/>
      <c r="R1195" s="368"/>
      <c r="S1195" s="330"/>
      <c r="T1195" s="330"/>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Methode_Keuze=""),"",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Methode_Keuze=""),"",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1"/>
      <c r="Z1195" s="324"/>
      <c r="AA1195" s="32" t="str" cm="1">
        <f t="array" ref="AA1195">IFERROR(IF(INDEX(SubsidieTabel!$X$1:$AA$12,MATCH($F1195,SubsidieTabel!$X$1:$X$12,0),IFERROR(MATCH(Methode_Keuze,SubsidieTabel!$X$1:$AA$1,0),2))&lt;&gt;1=TRUE,"ja",""),"")</f>
        <v/>
      </c>
    </row>
    <row r="1196" spans="1:27" ht="14.5" x14ac:dyDescent="0.35">
      <c r="A1196" s="325"/>
      <c r="B1196" s="326" t="str">
        <f>IF(A1196&lt;&gt;"",_xlfn.MAXIFS($B$1:B1195,$A$1:A1195,A1196)+1,"")</f>
        <v/>
      </c>
      <c r="C1196" s="304"/>
      <c r="D1196" s="304"/>
      <c r="E1196" s="304"/>
      <c r="F1196" s="304"/>
      <c r="G1196" s="335"/>
      <c r="H1196" s="333"/>
      <c r="I1196" s="334"/>
      <c r="J1196" s="334"/>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8"/>
      <c r="R1196" s="368"/>
      <c r="S1196" s="330"/>
      <c r="T1196" s="330"/>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Methode_Keuze=""),"",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Methode_Keuze=""),"",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1"/>
      <c r="Z1196" s="324"/>
      <c r="AA1196" s="32" t="str" cm="1">
        <f t="array" ref="AA1196">IFERROR(IF(INDEX(SubsidieTabel!$X$1:$AA$12,MATCH($F1196,SubsidieTabel!$X$1:$X$12,0),IFERROR(MATCH(Methode_Keuze,SubsidieTabel!$X$1:$AA$1,0),2))&lt;&gt;1=TRUE,"ja",""),"")</f>
        <v/>
      </c>
    </row>
    <row r="1197" spans="1:27" ht="14.5" x14ac:dyDescent="0.35">
      <c r="A1197" s="325"/>
      <c r="B1197" s="326" t="str">
        <f>IF(A1197&lt;&gt;"",_xlfn.MAXIFS($B$1:B1196,$A$1:A1196,A1197)+1,"")</f>
        <v/>
      </c>
      <c r="C1197" s="304"/>
      <c r="D1197" s="304"/>
      <c r="E1197" s="304"/>
      <c r="F1197" s="304"/>
      <c r="G1197" s="335"/>
      <c r="H1197" s="333"/>
      <c r="I1197" s="334"/>
      <c r="J1197" s="334"/>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8"/>
      <c r="R1197" s="368"/>
      <c r="S1197" s="330"/>
      <c r="T1197" s="330"/>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Methode_Keuze=""),"",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Methode_Keuze=""),"",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1"/>
      <c r="Z1197" s="324"/>
      <c r="AA1197" s="32" t="str" cm="1">
        <f t="array" ref="AA1197">IFERROR(IF(INDEX(SubsidieTabel!$X$1:$AA$12,MATCH($F1197,SubsidieTabel!$X$1:$X$12,0),IFERROR(MATCH(Methode_Keuze,SubsidieTabel!$X$1:$AA$1,0),2))&lt;&gt;1=TRUE,"ja",""),"")</f>
        <v/>
      </c>
    </row>
    <row r="1198" spans="1:27" ht="14.5" x14ac:dyDescent="0.35">
      <c r="A1198" s="325"/>
      <c r="B1198" s="326" t="str">
        <f>IF(A1198&lt;&gt;"",_xlfn.MAXIFS($B$1:B1197,$A$1:A1197,A1198)+1,"")</f>
        <v/>
      </c>
      <c r="C1198" s="304"/>
      <c r="D1198" s="304"/>
      <c r="E1198" s="304"/>
      <c r="F1198" s="304"/>
      <c r="G1198" s="335"/>
      <c r="H1198" s="333"/>
      <c r="I1198" s="334"/>
      <c r="J1198" s="334"/>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8"/>
      <c r="R1198" s="368"/>
      <c r="S1198" s="330"/>
      <c r="T1198" s="330"/>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Methode_Keuze=""),"",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Methode_Keuze=""),"",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1"/>
      <c r="Z1198" s="324"/>
      <c r="AA1198" s="32" t="str" cm="1">
        <f t="array" ref="AA1198">IFERROR(IF(INDEX(SubsidieTabel!$X$1:$AA$12,MATCH($F1198,SubsidieTabel!$X$1:$X$12,0),IFERROR(MATCH(Methode_Keuze,SubsidieTabel!$X$1:$AA$1,0),2))&lt;&gt;1=TRUE,"ja",""),"")</f>
        <v/>
      </c>
    </row>
    <row r="1199" spans="1:27" ht="14.5" x14ac:dyDescent="0.35">
      <c r="A1199" s="325"/>
      <c r="B1199" s="326" t="str">
        <f>IF(A1199&lt;&gt;"",_xlfn.MAXIFS($B$1:B1198,$A$1:A1198,A1199)+1,"")</f>
        <v/>
      </c>
      <c r="C1199" s="304"/>
      <c r="D1199" s="304"/>
      <c r="E1199" s="304"/>
      <c r="F1199" s="304"/>
      <c r="G1199" s="335"/>
      <c r="H1199" s="333"/>
      <c r="I1199" s="334"/>
      <c r="J1199" s="334"/>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8"/>
      <c r="R1199" s="368"/>
      <c r="S1199" s="330"/>
      <c r="T1199" s="330"/>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Methode_Keuze=""),"",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Methode_Keuze=""),"",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1"/>
      <c r="Z1199" s="324"/>
      <c r="AA1199" s="32" t="str" cm="1">
        <f t="array" ref="AA1199">IFERROR(IF(INDEX(SubsidieTabel!$X$1:$AA$12,MATCH($F1199,SubsidieTabel!$X$1:$X$12,0),IFERROR(MATCH(Methode_Keuze,SubsidieTabel!$X$1:$AA$1,0),2))&lt;&gt;1=TRUE,"ja",""),"")</f>
        <v/>
      </c>
    </row>
    <row r="1200" spans="1:27" ht="14.5" x14ac:dyDescent="0.35">
      <c r="A1200" s="325"/>
      <c r="B1200" s="326" t="str">
        <f>IF(A1200&lt;&gt;"",_xlfn.MAXIFS($B$1:B1199,$A$1:A1199,A1200)+1,"")</f>
        <v/>
      </c>
      <c r="C1200" s="304"/>
      <c r="D1200" s="304"/>
      <c r="E1200" s="304"/>
      <c r="F1200" s="304"/>
      <c r="G1200" s="335"/>
      <c r="H1200" s="333"/>
      <c r="I1200" s="334"/>
      <c r="J1200" s="334"/>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8"/>
      <c r="R1200" s="368"/>
      <c r="S1200" s="330"/>
      <c r="T1200" s="330"/>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Methode_Keuze=""),"",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Methode_Keuze=""),"",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1"/>
      <c r="Z1200" s="324"/>
      <c r="AA1200" s="32" t="str" cm="1">
        <f t="array" ref="AA1200">IFERROR(IF(INDEX(SubsidieTabel!$X$1:$AA$12,MATCH($F1200,SubsidieTabel!$X$1:$X$12,0),IFERROR(MATCH(Methode_Keuze,SubsidieTabel!$X$1:$AA$1,0),2))&lt;&gt;1=TRUE,"ja",""),"")</f>
        <v/>
      </c>
    </row>
    <row r="1201" spans="1:27" ht="14.5" x14ac:dyDescent="0.35">
      <c r="A1201" s="325"/>
      <c r="B1201" s="326" t="str">
        <f>IF(A1201&lt;&gt;"",_xlfn.MAXIFS($B$1:B1200,$A$1:A1200,A1201)+1,"")</f>
        <v/>
      </c>
      <c r="C1201" s="304"/>
      <c r="D1201" s="304"/>
      <c r="E1201" s="304"/>
      <c r="F1201" s="304"/>
      <c r="G1201" s="335"/>
      <c r="H1201" s="333"/>
      <c r="I1201" s="334"/>
      <c r="J1201" s="334"/>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8"/>
      <c r="R1201" s="368"/>
      <c r="S1201" s="330"/>
      <c r="T1201" s="330"/>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Methode_Keuze=""),"",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Methode_Keuze=""),"",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1"/>
      <c r="Z1201" s="324"/>
      <c r="AA1201" s="32" t="str" cm="1">
        <f t="array" ref="AA1201">IFERROR(IF(INDEX(SubsidieTabel!$X$1:$AA$12,MATCH($F1201,SubsidieTabel!$X$1:$X$12,0),IFERROR(MATCH(Methode_Keuze,SubsidieTabel!$X$1:$AA$1,0),2))&lt;&gt;1=TRUE,"ja",""),"")</f>
        <v/>
      </c>
    </row>
    <row r="1202" spans="1:27" ht="14.5" x14ac:dyDescent="0.35">
      <c r="A1202" s="325"/>
      <c r="B1202" s="326" t="str">
        <f>IF(A1202&lt;&gt;"",_xlfn.MAXIFS($B$1:B1201,$A$1:A1201,A1202)+1,"")</f>
        <v/>
      </c>
      <c r="C1202" s="304"/>
      <c r="D1202" s="304"/>
      <c r="E1202" s="304"/>
      <c r="F1202" s="304"/>
      <c r="G1202" s="335"/>
      <c r="H1202" s="333"/>
      <c r="I1202" s="334"/>
      <c r="J1202" s="334"/>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8"/>
      <c r="R1202" s="368"/>
      <c r="S1202" s="330"/>
      <c r="T1202" s="330"/>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Methode_Keuze=""),"",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Methode_Keuze=""),"",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1"/>
      <c r="Z1202" s="324"/>
      <c r="AA1202" s="32" t="str" cm="1">
        <f t="array" ref="AA1202">IFERROR(IF(INDEX(SubsidieTabel!$X$1:$AA$12,MATCH($F1202,SubsidieTabel!$X$1:$X$12,0),IFERROR(MATCH(Methode_Keuze,SubsidieTabel!$X$1:$AA$1,0),2))&lt;&gt;1=TRUE,"ja",""),"")</f>
        <v/>
      </c>
    </row>
    <row r="1203" spans="1:27" ht="14.5" x14ac:dyDescent="0.35">
      <c r="A1203" s="325"/>
      <c r="B1203" s="326" t="str">
        <f>IF(A1203&lt;&gt;"",_xlfn.MAXIFS($B$1:B1202,$A$1:A1202,A1203)+1,"")</f>
        <v/>
      </c>
      <c r="C1203" s="304"/>
      <c r="D1203" s="304"/>
      <c r="E1203" s="304"/>
      <c r="F1203" s="304"/>
      <c r="G1203" s="335"/>
      <c r="H1203" s="333"/>
      <c r="I1203" s="334"/>
      <c r="J1203" s="334"/>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8"/>
      <c r="R1203" s="368"/>
      <c r="S1203" s="330"/>
      <c r="T1203" s="330"/>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Methode_Keuze=""),"",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Methode_Keuze=""),"",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1"/>
      <c r="Z1203" s="324"/>
      <c r="AA1203" s="32" t="str" cm="1">
        <f t="array" ref="AA1203">IFERROR(IF(INDEX(SubsidieTabel!$X$1:$AA$12,MATCH($F1203,SubsidieTabel!$X$1:$X$12,0),IFERROR(MATCH(Methode_Keuze,SubsidieTabel!$X$1:$AA$1,0),2))&lt;&gt;1=TRUE,"ja",""),"")</f>
        <v/>
      </c>
    </row>
    <row r="1204" spans="1:27" ht="14.5" x14ac:dyDescent="0.35">
      <c r="A1204" s="325"/>
      <c r="B1204" s="326" t="str">
        <f>IF(A1204&lt;&gt;"",_xlfn.MAXIFS($B$1:B1203,$A$1:A1203,A1204)+1,"")</f>
        <v/>
      </c>
      <c r="C1204" s="304"/>
      <c r="D1204" s="304"/>
      <c r="E1204" s="304"/>
      <c r="F1204" s="304"/>
      <c r="G1204" s="335"/>
      <c r="H1204" s="333"/>
      <c r="I1204" s="334"/>
      <c r="J1204" s="334"/>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8"/>
      <c r="R1204" s="368"/>
      <c r="S1204" s="330"/>
      <c r="T1204" s="330"/>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Methode_Keuze=""),"",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Methode_Keuze=""),"",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1"/>
      <c r="Z1204" s="324"/>
      <c r="AA1204" s="32" t="str" cm="1">
        <f t="array" ref="AA1204">IFERROR(IF(INDEX(SubsidieTabel!$X$1:$AA$12,MATCH($F1204,SubsidieTabel!$X$1:$X$12,0),IFERROR(MATCH(Methode_Keuze,SubsidieTabel!$X$1:$AA$1,0),2))&lt;&gt;1=TRUE,"ja",""),"")</f>
        <v/>
      </c>
    </row>
    <row r="1205" spans="1:27" ht="14.5" x14ac:dyDescent="0.35">
      <c r="A1205" s="325"/>
      <c r="B1205" s="326" t="str">
        <f>IF(A1205&lt;&gt;"",_xlfn.MAXIFS($B$1:B1204,$A$1:A1204,A1205)+1,"")</f>
        <v/>
      </c>
      <c r="C1205" s="304"/>
      <c r="D1205" s="304"/>
      <c r="E1205" s="304"/>
      <c r="F1205" s="304"/>
      <c r="G1205" s="335"/>
      <c r="H1205" s="333"/>
      <c r="I1205" s="334"/>
      <c r="J1205" s="334"/>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8"/>
      <c r="R1205" s="368"/>
      <c r="S1205" s="330"/>
      <c r="T1205" s="330"/>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Methode_Keuze=""),"",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Methode_Keuze=""),"",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1"/>
      <c r="Z1205" s="324"/>
      <c r="AA1205" s="32" t="str" cm="1">
        <f t="array" ref="AA1205">IFERROR(IF(INDEX(SubsidieTabel!$X$1:$AA$12,MATCH($F1205,SubsidieTabel!$X$1:$X$12,0),IFERROR(MATCH(Methode_Keuze,SubsidieTabel!$X$1:$AA$1,0),2))&lt;&gt;1=TRUE,"ja",""),"")</f>
        <v/>
      </c>
    </row>
    <row r="1206" spans="1:27" ht="14.5" x14ac:dyDescent="0.35">
      <c r="A1206" s="325"/>
      <c r="B1206" s="326" t="str">
        <f>IF(A1206&lt;&gt;"",_xlfn.MAXIFS($B$1:B1205,$A$1:A1205,A1206)+1,"")</f>
        <v/>
      </c>
      <c r="C1206" s="304"/>
      <c r="D1206" s="304"/>
      <c r="E1206" s="304"/>
      <c r="F1206" s="304"/>
      <c r="G1206" s="335"/>
      <c r="H1206" s="333"/>
      <c r="I1206" s="334"/>
      <c r="J1206" s="334"/>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8"/>
      <c r="R1206" s="368"/>
      <c r="S1206" s="330"/>
      <c r="T1206" s="330"/>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Methode_Keuze=""),"",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Methode_Keuze=""),"",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1"/>
      <c r="Z1206" s="324"/>
      <c r="AA1206" s="32" t="str" cm="1">
        <f t="array" ref="AA1206">IFERROR(IF(INDEX(SubsidieTabel!$X$1:$AA$12,MATCH($F1206,SubsidieTabel!$X$1:$X$12,0),IFERROR(MATCH(Methode_Keuze,SubsidieTabel!$X$1:$AA$1,0),2))&lt;&gt;1=TRUE,"ja",""),"")</f>
        <v/>
      </c>
    </row>
    <row r="1207" spans="1:27" ht="14.5" x14ac:dyDescent="0.35">
      <c r="A1207" s="325"/>
      <c r="B1207" s="326" t="str">
        <f>IF(A1207&lt;&gt;"",_xlfn.MAXIFS($B$1:B1206,$A$1:A1206,A1207)+1,"")</f>
        <v/>
      </c>
      <c r="C1207" s="304"/>
      <c r="D1207" s="304"/>
      <c r="E1207" s="304"/>
      <c r="F1207" s="304"/>
      <c r="G1207" s="335"/>
      <c r="H1207" s="333"/>
      <c r="I1207" s="334"/>
      <c r="J1207" s="334"/>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8"/>
      <c r="R1207" s="368"/>
      <c r="S1207" s="330"/>
      <c r="T1207" s="330"/>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Methode_Keuze=""),"",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Methode_Keuze=""),"",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1"/>
      <c r="Z1207" s="324"/>
      <c r="AA1207" s="32" t="str" cm="1">
        <f t="array" ref="AA1207">IFERROR(IF(INDEX(SubsidieTabel!$X$1:$AA$12,MATCH($F1207,SubsidieTabel!$X$1:$X$12,0),IFERROR(MATCH(Methode_Keuze,SubsidieTabel!$X$1:$AA$1,0),2))&lt;&gt;1=TRUE,"ja",""),"")</f>
        <v/>
      </c>
    </row>
    <row r="1208" spans="1:27" ht="14.5" x14ac:dyDescent="0.35">
      <c r="A1208" s="325"/>
      <c r="B1208" s="326" t="str">
        <f>IF(A1208&lt;&gt;"",_xlfn.MAXIFS($B$1:B1207,$A$1:A1207,A1208)+1,"")</f>
        <v/>
      </c>
      <c r="C1208" s="304"/>
      <c r="D1208" s="304"/>
      <c r="E1208" s="304"/>
      <c r="F1208" s="304"/>
      <c r="G1208" s="335"/>
      <c r="H1208" s="333"/>
      <c r="I1208" s="334"/>
      <c r="J1208" s="334"/>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8"/>
      <c r="R1208" s="368"/>
      <c r="S1208" s="330"/>
      <c r="T1208" s="330"/>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Methode_Keuze=""),"",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Methode_Keuze=""),"",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1"/>
      <c r="Z1208" s="324"/>
      <c r="AA1208" s="32" t="str" cm="1">
        <f t="array" ref="AA1208">IFERROR(IF(INDEX(SubsidieTabel!$X$1:$AA$12,MATCH($F1208,SubsidieTabel!$X$1:$X$12,0),IFERROR(MATCH(Methode_Keuze,SubsidieTabel!$X$1:$AA$1,0),2))&lt;&gt;1=TRUE,"ja",""),"")</f>
        <v/>
      </c>
    </row>
    <row r="1209" spans="1:27" ht="14.5" x14ac:dyDescent="0.35">
      <c r="A1209" s="325"/>
      <c r="B1209" s="326" t="str">
        <f>IF(A1209&lt;&gt;"",_xlfn.MAXIFS($B$1:B1208,$A$1:A1208,A1209)+1,"")</f>
        <v/>
      </c>
      <c r="C1209" s="304"/>
      <c r="D1209" s="304"/>
      <c r="E1209" s="304"/>
      <c r="F1209" s="304"/>
      <c r="G1209" s="335"/>
      <c r="H1209" s="333"/>
      <c r="I1209" s="334"/>
      <c r="J1209" s="334"/>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8"/>
      <c r="R1209" s="368"/>
      <c r="S1209" s="330"/>
      <c r="T1209" s="330"/>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Methode_Keuze=""),"",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Methode_Keuze=""),"",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1"/>
      <c r="Z1209" s="324"/>
      <c r="AA1209" s="32" t="str" cm="1">
        <f t="array" ref="AA1209">IFERROR(IF(INDEX(SubsidieTabel!$X$1:$AA$12,MATCH($F1209,SubsidieTabel!$X$1:$X$12,0),IFERROR(MATCH(Methode_Keuze,SubsidieTabel!$X$1:$AA$1,0),2))&lt;&gt;1=TRUE,"ja",""),"")</f>
        <v/>
      </c>
    </row>
    <row r="1210" spans="1:27" ht="14.5" x14ac:dyDescent="0.35">
      <c r="A1210" s="325"/>
      <c r="B1210" s="326" t="str">
        <f>IF(A1210&lt;&gt;"",_xlfn.MAXIFS($B$1:B1209,$A$1:A1209,A1210)+1,"")</f>
        <v/>
      </c>
      <c r="C1210" s="304"/>
      <c r="D1210" s="304"/>
      <c r="E1210" s="304"/>
      <c r="F1210" s="304"/>
      <c r="G1210" s="335"/>
      <c r="H1210" s="333"/>
      <c r="I1210" s="334"/>
      <c r="J1210" s="334"/>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8"/>
      <c r="R1210" s="368"/>
      <c r="S1210" s="330"/>
      <c r="T1210" s="330"/>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Methode_Keuze=""),"",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Methode_Keuze=""),"",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1"/>
      <c r="Z1210" s="324"/>
      <c r="AA1210" s="32" t="str" cm="1">
        <f t="array" ref="AA1210">IFERROR(IF(INDEX(SubsidieTabel!$X$1:$AA$12,MATCH($F1210,SubsidieTabel!$X$1:$X$12,0),IFERROR(MATCH(Methode_Keuze,SubsidieTabel!$X$1:$AA$1,0),2))&lt;&gt;1=TRUE,"ja",""),"")</f>
        <v/>
      </c>
    </row>
    <row r="1211" spans="1:27" ht="14.5" x14ac:dyDescent="0.35">
      <c r="A1211" s="325"/>
      <c r="B1211" s="326" t="str">
        <f>IF(A1211&lt;&gt;"",_xlfn.MAXIFS($B$1:B1210,$A$1:A1210,A1211)+1,"")</f>
        <v/>
      </c>
      <c r="C1211" s="304"/>
      <c r="D1211" s="304"/>
      <c r="E1211" s="304"/>
      <c r="F1211" s="304"/>
      <c r="G1211" s="335"/>
      <c r="H1211" s="333"/>
      <c r="I1211" s="334"/>
      <c r="J1211" s="334"/>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8"/>
      <c r="R1211" s="368"/>
      <c r="S1211" s="330"/>
      <c r="T1211" s="330"/>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Methode_Keuze=""),"",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Methode_Keuze=""),"",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1"/>
      <c r="Z1211" s="324"/>
      <c r="AA1211" s="32" t="str" cm="1">
        <f t="array" ref="AA1211">IFERROR(IF(INDEX(SubsidieTabel!$X$1:$AA$12,MATCH($F1211,SubsidieTabel!$X$1:$X$12,0),IFERROR(MATCH(Methode_Keuze,SubsidieTabel!$X$1:$AA$1,0),2))&lt;&gt;1=TRUE,"ja",""),"")</f>
        <v/>
      </c>
    </row>
    <row r="1212" spans="1:27" ht="14.5" x14ac:dyDescent="0.35">
      <c r="A1212" s="325"/>
      <c r="B1212" s="326" t="str">
        <f>IF(A1212&lt;&gt;"",_xlfn.MAXIFS($B$1:B1211,$A$1:A1211,A1212)+1,"")</f>
        <v/>
      </c>
      <c r="C1212" s="304"/>
      <c r="D1212" s="304"/>
      <c r="E1212" s="304"/>
      <c r="F1212" s="304"/>
      <c r="G1212" s="335"/>
      <c r="H1212" s="333"/>
      <c r="I1212" s="334"/>
      <c r="J1212" s="334"/>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8"/>
      <c r="R1212" s="368"/>
      <c r="S1212" s="330"/>
      <c r="T1212" s="330"/>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Methode_Keuze=""),"",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Methode_Keuze=""),"",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1"/>
      <c r="Z1212" s="324"/>
      <c r="AA1212" s="32" t="str" cm="1">
        <f t="array" ref="AA1212">IFERROR(IF(INDEX(SubsidieTabel!$X$1:$AA$12,MATCH($F1212,SubsidieTabel!$X$1:$X$12,0),IFERROR(MATCH(Methode_Keuze,SubsidieTabel!$X$1:$AA$1,0),2))&lt;&gt;1=TRUE,"ja",""),"")</f>
        <v/>
      </c>
    </row>
    <row r="1213" spans="1:27" ht="14.5" x14ac:dyDescent="0.35">
      <c r="A1213" s="325"/>
      <c r="B1213" s="326" t="str">
        <f>IF(A1213&lt;&gt;"",_xlfn.MAXIFS($B$1:B1212,$A$1:A1212,A1213)+1,"")</f>
        <v/>
      </c>
      <c r="C1213" s="304"/>
      <c r="D1213" s="304"/>
      <c r="E1213" s="304"/>
      <c r="F1213" s="304"/>
      <c r="G1213" s="335"/>
      <c r="H1213" s="333"/>
      <c r="I1213" s="334"/>
      <c r="J1213" s="334"/>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8"/>
      <c r="R1213" s="368"/>
      <c r="S1213" s="330"/>
      <c r="T1213" s="330"/>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Methode_Keuze=""),"",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Methode_Keuze=""),"",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1"/>
      <c r="Z1213" s="324"/>
      <c r="AA1213" s="32" t="str" cm="1">
        <f t="array" ref="AA1213">IFERROR(IF(INDEX(SubsidieTabel!$X$1:$AA$12,MATCH($F1213,SubsidieTabel!$X$1:$X$12,0),IFERROR(MATCH(Methode_Keuze,SubsidieTabel!$X$1:$AA$1,0),2))&lt;&gt;1=TRUE,"ja",""),"")</f>
        <v/>
      </c>
    </row>
    <row r="1214" spans="1:27" ht="14.5" x14ac:dyDescent="0.35">
      <c r="A1214" s="325"/>
      <c r="B1214" s="326" t="str">
        <f>IF(A1214&lt;&gt;"",_xlfn.MAXIFS($B$1:B1213,$A$1:A1213,A1214)+1,"")</f>
        <v/>
      </c>
      <c r="C1214" s="304"/>
      <c r="D1214" s="304"/>
      <c r="E1214" s="304"/>
      <c r="F1214" s="304"/>
      <c r="G1214" s="335"/>
      <c r="H1214" s="333"/>
      <c r="I1214" s="334"/>
      <c r="J1214" s="334"/>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8"/>
      <c r="R1214" s="368"/>
      <c r="S1214" s="330"/>
      <c r="T1214" s="330"/>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Methode_Keuze=""),"",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Methode_Keuze=""),"",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1"/>
      <c r="Z1214" s="324"/>
      <c r="AA1214" s="32" t="str" cm="1">
        <f t="array" ref="AA1214">IFERROR(IF(INDEX(SubsidieTabel!$X$1:$AA$12,MATCH($F1214,SubsidieTabel!$X$1:$X$12,0),IFERROR(MATCH(Methode_Keuze,SubsidieTabel!$X$1:$AA$1,0),2))&lt;&gt;1=TRUE,"ja",""),"")</f>
        <v/>
      </c>
    </row>
    <row r="1215" spans="1:27" ht="14.5" x14ac:dyDescent="0.35">
      <c r="A1215" s="325"/>
      <c r="B1215" s="326" t="str">
        <f>IF(A1215&lt;&gt;"",_xlfn.MAXIFS($B$1:B1214,$A$1:A1214,A1215)+1,"")</f>
        <v/>
      </c>
      <c r="C1215" s="304"/>
      <c r="D1215" s="304"/>
      <c r="E1215" s="304"/>
      <c r="F1215" s="304"/>
      <c r="G1215" s="335"/>
      <c r="H1215" s="333"/>
      <c r="I1215" s="334"/>
      <c r="J1215" s="334"/>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8"/>
      <c r="R1215" s="368"/>
      <c r="S1215" s="330"/>
      <c r="T1215" s="330"/>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Methode_Keuze=""),"",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Methode_Keuze=""),"",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1"/>
      <c r="Z1215" s="324"/>
      <c r="AA1215" s="32" t="str" cm="1">
        <f t="array" ref="AA1215">IFERROR(IF(INDEX(SubsidieTabel!$X$1:$AA$12,MATCH($F1215,SubsidieTabel!$X$1:$X$12,0),IFERROR(MATCH(Methode_Keuze,SubsidieTabel!$X$1:$AA$1,0),2))&lt;&gt;1=TRUE,"ja",""),"")</f>
        <v/>
      </c>
    </row>
    <row r="1216" spans="1:27" ht="14.5" x14ac:dyDescent="0.35">
      <c r="A1216" s="325"/>
      <c r="B1216" s="326" t="str">
        <f>IF(A1216&lt;&gt;"",_xlfn.MAXIFS($B$1:B1215,$A$1:A1215,A1216)+1,"")</f>
        <v/>
      </c>
      <c r="C1216" s="304"/>
      <c r="D1216" s="304"/>
      <c r="E1216" s="304"/>
      <c r="F1216" s="304"/>
      <c r="G1216" s="335"/>
      <c r="H1216" s="333"/>
      <c r="I1216" s="334"/>
      <c r="J1216" s="334"/>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8"/>
      <c r="R1216" s="368"/>
      <c r="S1216" s="330"/>
      <c r="T1216" s="330"/>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Methode_Keuze=""),"",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Methode_Keuze=""),"",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1"/>
      <c r="Z1216" s="324"/>
      <c r="AA1216" s="32" t="str" cm="1">
        <f t="array" ref="AA1216">IFERROR(IF(INDEX(SubsidieTabel!$X$1:$AA$12,MATCH($F1216,SubsidieTabel!$X$1:$X$12,0),IFERROR(MATCH(Methode_Keuze,SubsidieTabel!$X$1:$AA$1,0),2))&lt;&gt;1=TRUE,"ja",""),"")</f>
        <v/>
      </c>
    </row>
    <row r="1217" spans="1:27" ht="14.5" x14ac:dyDescent="0.35">
      <c r="A1217" s="325"/>
      <c r="B1217" s="326" t="str">
        <f>IF(A1217&lt;&gt;"",_xlfn.MAXIFS($B$1:B1216,$A$1:A1216,A1217)+1,"")</f>
        <v/>
      </c>
      <c r="C1217" s="304"/>
      <c r="D1217" s="304"/>
      <c r="E1217" s="304"/>
      <c r="F1217" s="304"/>
      <c r="G1217" s="335"/>
      <c r="H1217" s="333"/>
      <c r="I1217" s="334"/>
      <c r="J1217" s="334"/>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8"/>
      <c r="R1217" s="368"/>
      <c r="S1217" s="330"/>
      <c r="T1217" s="330"/>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Methode_Keuze=""),"",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Methode_Keuze=""),"",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1"/>
      <c r="Z1217" s="324"/>
      <c r="AA1217" s="32" t="str" cm="1">
        <f t="array" ref="AA1217">IFERROR(IF(INDEX(SubsidieTabel!$X$1:$AA$12,MATCH($F1217,SubsidieTabel!$X$1:$X$12,0),IFERROR(MATCH(Methode_Keuze,SubsidieTabel!$X$1:$AA$1,0),2))&lt;&gt;1=TRUE,"ja",""),"")</f>
        <v/>
      </c>
    </row>
    <row r="1218" spans="1:27" ht="14.5" x14ac:dyDescent="0.35">
      <c r="A1218" s="325"/>
      <c r="B1218" s="326" t="str">
        <f>IF(A1218&lt;&gt;"",_xlfn.MAXIFS($B$1:B1217,$A$1:A1217,A1218)+1,"")</f>
        <v/>
      </c>
      <c r="C1218" s="304"/>
      <c r="D1218" s="304"/>
      <c r="E1218" s="304"/>
      <c r="F1218" s="304"/>
      <c r="G1218" s="335"/>
      <c r="H1218" s="333"/>
      <c r="I1218" s="334"/>
      <c r="J1218" s="334"/>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8"/>
      <c r="R1218" s="368"/>
      <c r="S1218" s="330"/>
      <c r="T1218" s="330"/>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Methode_Keuze=""),"",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Methode_Keuze=""),"",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1"/>
      <c r="Z1218" s="324"/>
      <c r="AA1218" s="32" t="str" cm="1">
        <f t="array" ref="AA1218">IFERROR(IF(INDEX(SubsidieTabel!$X$1:$AA$12,MATCH($F1218,SubsidieTabel!$X$1:$X$12,0),IFERROR(MATCH(Methode_Keuze,SubsidieTabel!$X$1:$AA$1,0),2))&lt;&gt;1=TRUE,"ja",""),"")</f>
        <v/>
      </c>
    </row>
    <row r="1219" spans="1:27" ht="14.5" x14ac:dyDescent="0.35">
      <c r="A1219" s="325"/>
      <c r="B1219" s="326" t="str">
        <f>IF(A1219&lt;&gt;"",_xlfn.MAXIFS($B$1:B1218,$A$1:A1218,A1219)+1,"")</f>
        <v/>
      </c>
      <c r="C1219" s="304"/>
      <c r="D1219" s="304"/>
      <c r="E1219" s="304"/>
      <c r="F1219" s="304"/>
      <c r="G1219" s="335"/>
      <c r="H1219" s="333"/>
      <c r="I1219" s="334"/>
      <c r="J1219" s="334"/>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8"/>
      <c r="R1219" s="368"/>
      <c r="S1219" s="330"/>
      <c r="T1219" s="330"/>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Methode_Keuze=""),"",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Methode_Keuze=""),"",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1"/>
      <c r="Z1219" s="324"/>
      <c r="AA1219" s="32" t="str" cm="1">
        <f t="array" ref="AA1219">IFERROR(IF(INDEX(SubsidieTabel!$X$1:$AA$12,MATCH($F1219,SubsidieTabel!$X$1:$X$12,0),IFERROR(MATCH(Methode_Keuze,SubsidieTabel!$X$1:$AA$1,0),2))&lt;&gt;1=TRUE,"ja",""),"")</f>
        <v/>
      </c>
    </row>
    <row r="1220" spans="1:27" ht="14.5" x14ac:dyDescent="0.35">
      <c r="A1220" s="325"/>
      <c r="B1220" s="326" t="str">
        <f>IF(A1220&lt;&gt;"",_xlfn.MAXIFS($B$1:B1219,$A$1:A1219,A1220)+1,"")</f>
        <v/>
      </c>
      <c r="C1220" s="304"/>
      <c r="D1220" s="304"/>
      <c r="E1220" s="304"/>
      <c r="F1220" s="304"/>
      <c r="G1220" s="335"/>
      <c r="H1220" s="333"/>
      <c r="I1220" s="334"/>
      <c r="J1220" s="334"/>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8"/>
      <c r="R1220" s="368"/>
      <c r="S1220" s="330"/>
      <c r="T1220" s="330"/>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Methode_Keuze=""),"",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Methode_Keuze=""),"",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1"/>
      <c r="Z1220" s="324"/>
      <c r="AA1220" s="32" t="str" cm="1">
        <f t="array" ref="AA1220">IFERROR(IF(INDEX(SubsidieTabel!$X$1:$AA$12,MATCH($F1220,SubsidieTabel!$X$1:$X$12,0),IFERROR(MATCH(Methode_Keuze,SubsidieTabel!$X$1:$AA$1,0),2))&lt;&gt;1=TRUE,"ja",""),"")</f>
        <v/>
      </c>
    </row>
    <row r="1221" spans="1:27" ht="14.5" x14ac:dyDescent="0.35">
      <c r="A1221" s="325"/>
      <c r="B1221" s="326" t="str">
        <f>IF(A1221&lt;&gt;"",_xlfn.MAXIFS($B$1:B1220,$A$1:A1220,A1221)+1,"")</f>
        <v/>
      </c>
      <c r="C1221" s="304"/>
      <c r="D1221" s="304"/>
      <c r="E1221" s="304"/>
      <c r="F1221" s="304"/>
      <c r="G1221" s="335"/>
      <c r="H1221" s="333"/>
      <c r="I1221" s="334"/>
      <c r="J1221" s="334"/>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8"/>
      <c r="R1221" s="368"/>
      <c r="S1221" s="330"/>
      <c r="T1221" s="330"/>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Methode_Keuze=""),"",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Methode_Keuze=""),"",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1"/>
      <c r="Z1221" s="324"/>
      <c r="AA1221" s="32" t="str" cm="1">
        <f t="array" ref="AA1221">IFERROR(IF(INDEX(SubsidieTabel!$X$1:$AA$12,MATCH($F1221,SubsidieTabel!$X$1:$X$12,0),IFERROR(MATCH(Methode_Keuze,SubsidieTabel!$X$1:$AA$1,0),2))&lt;&gt;1=TRUE,"ja",""),"")</f>
        <v/>
      </c>
    </row>
    <row r="1222" spans="1:27" ht="14.5" x14ac:dyDescent="0.35">
      <c r="A1222" s="325"/>
      <c r="B1222" s="326" t="str">
        <f>IF(A1222&lt;&gt;"",_xlfn.MAXIFS($B$1:B1221,$A$1:A1221,A1222)+1,"")</f>
        <v/>
      </c>
      <c r="C1222" s="304"/>
      <c r="D1222" s="304"/>
      <c r="E1222" s="304"/>
      <c r="F1222" s="304"/>
      <c r="G1222" s="335"/>
      <c r="H1222" s="333"/>
      <c r="I1222" s="334"/>
      <c r="J1222" s="334"/>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8"/>
      <c r="R1222" s="368"/>
      <c r="S1222" s="330"/>
      <c r="T1222" s="330"/>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Methode_Keuze=""),"",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Methode_Keuze=""),"",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1"/>
      <c r="Z1222" s="324"/>
      <c r="AA1222" s="32" t="str" cm="1">
        <f t="array" ref="AA1222">IFERROR(IF(INDEX(SubsidieTabel!$X$1:$AA$12,MATCH($F1222,SubsidieTabel!$X$1:$X$12,0),IFERROR(MATCH(Methode_Keuze,SubsidieTabel!$X$1:$AA$1,0),2))&lt;&gt;1=TRUE,"ja",""),"")</f>
        <v/>
      </c>
    </row>
    <row r="1223" spans="1:27" ht="14.5" x14ac:dyDescent="0.35">
      <c r="A1223" s="325"/>
      <c r="B1223" s="326" t="str">
        <f>IF(A1223&lt;&gt;"",_xlfn.MAXIFS($B$1:B1222,$A$1:A1222,A1223)+1,"")</f>
        <v/>
      </c>
      <c r="C1223" s="304"/>
      <c r="D1223" s="304"/>
      <c r="E1223" s="304"/>
      <c r="F1223" s="304"/>
      <c r="G1223" s="335"/>
      <c r="H1223" s="333"/>
      <c r="I1223" s="334"/>
      <c r="J1223" s="334"/>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8"/>
      <c r="R1223" s="368"/>
      <c r="S1223" s="330"/>
      <c r="T1223" s="330"/>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Methode_Keuze=""),"",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Methode_Keuze=""),"",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1"/>
      <c r="Z1223" s="324"/>
      <c r="AA1223" s="32" t="str" cm="1">
        <f t="array" ref="AA1223">IFERROR(IF(INDEX(SubsidieTabel!$X$1:$AA$12,MATCH($F1223,SubsidieTabel!$X$1:$X$12,0),IFERROR(MATCH(Methode_Keuze,SubsidieTabel!$X$1:$AA$1,0),2))&lt;&gt;1=TRUE,"ja",""),"")</f>
        <v/>
      </c>
    </row>
    <row r="1224" spans="1:27" ht="14.5" x14ac:dyDescent="0.35">
      <c r="A1224" s="325"/>
      <c r="B1224" s="326" t="str">
        <f>IF(A1224&lt;&gt;"",_xlfn.MAXIFS($B$1:B1223,$A$1:A1223,A1224)+1,"")</f>
        <v/>
      </c>
      <c r="C1224" s="304"/>
      <c r="D1224" s="304"/>
      <c r="E1224" s="304"/>
      <c r="F1224" s="304"/>
      <c r="G1224" s="335"/>
      <c r="H1224" s="333"/>
      <c r="I1224" s="334"/>
      <c r="J1224" s="334"/>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8"/>
      <c r="R1224" s="368"/>
      <c r="S1224" s="330"/>
      <c r="T1224" s="330"/>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Methode_Keuze=""),"",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Methode_Keuze=""),"",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1"/>
      <c r="Z1224" s="324"/>
      <c r="AA1224" s="32" t="str" cm="1">
        <f t="array" ref="AA1224">IFERROR(IF(INDEX(SubsidieTabel!$X$1:$AA$12,MATCH($F1224,SubsidieTabel!$X$1:$X$12,0),IFERROR(MATCH(Methode_Keuze,SubsidieTabel!$X$1:$AA$1,0),2))&lt;&gt;1=TRUE,"ja",""),"")</f>
        <v/>
      </c>
    </row>
    <row r="1225" spans="1:27" ht="14.5" x14ac:dyDescent="0.35">
      <c r="A1225" s="325"/>
      <c r="B1225" s="326" t="str">
        <f>IF(A1225&lt;&gt;"",_xlfn.MAXIFS($B$1:B1224,$A$1:A1224,A1225)+1,"")</f>
        <v/>
      </c>
      <c r="C1225" s="304"/>
      <c r="D1225" s="304"/>
      <c r="E1225" s="304"/>
      <c r="F1225" s="304"/>
      <c r="G1225" s="335"/>
      <c r="H1225" s="333"/>
      <c r="I1225" s="334"/>
      <c r="J1225" s="334"/>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8"/>
      <c r="R1225" s="368"/>
      <c r="S1225" s="330"/>
      <c r="T1225" s="330"/>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Methode_Keuze=""),"",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Methode_Keuze=""),"",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1"/>
      <c r="Z1225" s="324"/>
      <c r="AA1225" s="32" t="str" cm="1">
        <f t="array" ref="AA1225">IFERROR(IF(INDEX(SubsidieTabel!$X$1:$AA$12,MATCH($F1225,SubsidieTabel!$X$1:$X$12,0),IFERROR(MATCH(Methode_Keuze,SubsidieTabel!$X$1:$AA$1,0),2))&lt;&gt;1=TRUE,"ja",""),"")</f>
        <v/>
      </c>
    </row>
    <row r="1226" spans="1:27" ht="14.5" x14ac:dyDescent="0.35">
      <c r="A1226" s="325"/>
      <c r="B1226" s="326" t="str">
        <f>IF(A1226&lt;&gt;"",_xlfn.MAXIFS($B$1:B1225,$A$1:A1225,A1226)+1,"")</f>
        <v/>
      </c>
      <c r="C1226" s="304"/>
      <c r="D1226" s="304"/>
      <c r="E1226" s="304"/>
      <c r="F1226" s="304"/>
      <c r="G1226" s="335"/>
      <c r="H1226" s="333"/>
      <c r="I1226" s="334"/>
      <c r="J1226" s="334"/>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8"/>
      <c r="R1226" s="368"/>
      <c r="S1226" s="330"/>
      <c r="T1226" s="330"/>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Methode_Keuze=""),"",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Methode_Keuze=""),"",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1"/>
      <c r="Z1226" s="324"/>
      <c r="AA1226" s="32" t="str" cm="1">
        <f t="array" ref="AA1226">IFERROR(IF(INDEX(SubsidieTabel!$X$1:$AA$12,MATCH($F1226,SubsidieTabel!$X$1:$X$12,0),IFERROR(MATCH(Methode_Keuze,SubsidieTabel!$X$1:$AA$1,0),2))&lt;&gt;1=TRUE,"ja",""),"")</f>
        <v/>
      </c>
    </row>
    <row r="1227" spans="1:27" ht="14.5" x14ac:dyDescent="0.35">
      <c r="A1227" s="325"/>
      <c r="B1227" s="326" t="str">
        <f>IF(A1227&lt;&gt;"",_xlfn.MAXIFS($B$1:B1226,$A$1:A1226,A1227)+1,"")</f>
        <v/>
      </c>
      <c r="C1227" s="304"/>
      <c r="D1227" s="304"/>
      <c r="E1227" s="304"/>
      <c r="F1227" s="304"/>
      <c r="G1227" s="335"/>
      <c r="H1227" s="333"/>
      <c r="I1227" s="334"/>
      <c r="J1227" s="334"/>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8"/>
      <c r="R1227" s="368"/>
      <c r="S1227" s="330"/>
      <c r="T1227" s="330"/>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Methode_Keuze=""),"",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Methode_Keuze=""),"",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1"/>
      <c r="Z1227" s="324"/>
      <c r="AA1227" s="32" t="str" cm="1">
        <f t="array" ref="AA1227">IFERROR(IF(INDEX(SubsidieTabel!$X$1:$AA$12,MATCH($F1227,SubsidieTabel!$X$1:$X$12,0),IFERROR(MATCH(Methode_Keuze,SubsidieTabel!$X$1:$AA$1,0),2))&lt;&gt;1=TRUE,"ja",""),"")</f>
        <v/>
      </c>
    </row>
    <row r="1228" spans="1:27" ht="14.5" x14ac:dyDescent="0.35">
      <c r="A1228" s="325"/>
      <c r="B1228" s="326" t="str">
        <f>IF(A1228&lt;&gt;"",_xlfn.MAXIFS($B$1:B1227,$A$1:A1227,A1228)+1,"")</f>
        <v/>
      </c>
      <c r="C1228" s="304"/>
      <c r="D1228" s="304"/>
      <c r="E1228" s="304"/>
      <c r="F1228" s="304"/>
      <c r="G1228" s="335"/>
      <c r="H1228" s="333"/>
      <c r="I1228" s="334"/>
      <c r="J1228" s="334"/>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8"/>
      <c r="R1228" s="368"/>
      <c r="S1228" s="330"/>
      <c r="T1228" s="330"/>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Methode_Keuze=""),"",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Methode_Keuze=""),"",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1"/>
      <c r="Z1228" s="324"/>
      <c r="AA1228" s="32" t="str" cm="1">
        <f t="array" ref="AA1228">IFERROR(IF(INDEX(SubsidieTabel!$X$1:$AA$12,MATCH($F1228,SubsidieTabel!$X$1:$X$12,0),IFERROR(MATCH(Methode_Keuze,SubsidieTabel!$X$1:$AA$1,0),2))&lt;&gt;1=TRUE,"ja",""),"")</f>
        <v/>
      </c>
    </row>
    <row r="1229" spans="1:27" ht="14.5" x14ac:dyDescent="0.35">
      <c r="A1229" s="325"/>
      <c r="B1229" s="326" t="str">
        <f>IF(A1229&lt;&gt;"",_xlfn.MAXIFS($B$1:B1228,$A$1:A1228,A1229)+1,"")</f>
        <v/>
      </c>
      <c r="C1229" s="304"/>
      <c r="D1229" s="304"/>
      <c r="E1229" s="304"/>
      <c r="F1229" s="304"/>
      <c r="G1229" s="335"/>
      <c r="H1229" s="333"/>
      <c r="I1229" s="334"/>
      <c r="J1229" s="334"/>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8"/>
      <c r="R1229" s="368"/>
      <c r="S1229" s="330"/>
      <c r="T1229" s="330"/>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Methode_Keuze=""),"",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Methode_Keuze=""),"",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1"/>
      <c r="Z1229" s="324"/>
      <c r="AA1229" s="32" t="str" cm="1">
        <f t="array" ref="AA1229">IFERROR(IF(INDEX(SubsidieTabel!$X$1:$AA$12,MATCH($F1229,SubsidieTabel!$X$1:$X$12,0),IFERROR(MATCH(Methode_Keuze,SubsidieTabel!$X$1:$AA$1,0),2))&lt;&gt;1=TRUE,"ja",""),"")</f>
        <v/>
      </c>
    </row>
    <row r="1230" spans="1:27" ht="14.5" x14ac:dyDescent="0.35">
      <c r="A1230" s="325"/>
      <c r="B1230" s="326" t="str">
        <f>IF(A1230&lt;&gt;"",_xlfn.MAXIFS($B$1:B1229,$A$1:A1229,A1230)+1,"")</f>
        <v/>
      </c>
      <c r="C1230" s="304"/>
      <c r="D1230" s="304"/>
      <c r="E1230" s="304"/>
      <c r="F1230" s="304"/>
      <c r="G1230" s="335"/>
      <c r="H1230" s="333"/>
      <c r="I1230" s="334"/>
      <c r="J1230" s="334"/>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8"/>
      <c r="R1230" s="368"/>
      <c r="S1230" s="330"/>
      <c r="T1230" s="330"/>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Methode_Keuze=""),"",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Methode_Keuze=""),"",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1"/>
      <c r="Z1230" s="324"/>
      <c r="AA1230" s="32" t="str" cm="1">
        <f t="array" ref="AA1230">IFERROR(IF(INDEX(SubsidieTabel!$X$1:$AA$12,MATCH($F1230,SubsidieTabel!$X$1:$X$12,0),IFERROR(MATCH(Methode_Keuze,SubsidieTabel!$X$1:$AA$1,0),2))&lt;&gt;1=TRUE,"ja",""),"")</f>
        <v/>
      </c>
    </row>
    <row r="1231" spans="1:27" ht="14.5" x14ac:dyDescent="0.35">
      <c r="A1231" s="325"/>
      <c r="B1231" s="326" t="str">
        <f>IF(A1231&lt;&gt;"",_xlfn.MAXIFS($B$1:B1230,$A$1:A1230,A1231)+1,"")</f>
        <v/>
      </c>
      <c r="C1231" s="304"/>
      <c r="D1231" s="304"/>
      <c r="E1231" s="304"/>
      <c r="F1231" s="304"/>
      <c r="G1231" s="335"/>
      <c r="H1231" s="333"/>
      <c r="I1231" s="334"/>
      <c r="J1231" s="334"/>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8"/>
      <c r="R1231" s="368"/>
      <c r="S1231" s="330"/>
      <c r="T1231" s="330"/>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Methode_Keuze=""),"",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Methode_Keuze=""),"",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1"/>
      <c r="Z1231" s="324"/>
      <c r="AA1231" s="32" t="str" cm="1">
        <f t="array" ref="AA1231">IFERROR(IF(INDEX(SubsidieTabel!$X$1:$AA$12,MATCH($F1231,SubsidieTabel!$X$1:$X$12,0),IFERROR(MATCH(Methode_Keuze,SubsidieTabel!$X$1:$AA$1,0),2))&lt;&gt;1=TRUE,"ja",""),"")</f>
        <v/>
      </c>
    </row>
    <row r="1232" spans="1:27" ht="14.5" x14ac:dyDescent="0.35">
      <c r="A1232" s="325"/>
      <c r="B1232" s="326" t="str">
        <f>IF(A1232&lt;&gt;"",_xlfn.MAXIFS($B$1:B1231,$A$1:A1231,A1232)+1,"")</f>
        <v/>
      </c>
      <c r="C1232" s="304"/>
      <c r="D1232" s="304"/>
      <c r="E1232" s="304"/>
      <c r="F1232" s="304"/>
      <c r="G1232" s="335"/>
      <c r="H1232" s="333"/>
      <c r="I1232" s="334"/>
      <c r="J1232" s="334"/>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8"/>
      <c r="R1232" s="368"/>
      <c r="S1232" s="330"/>
      <c r="T1232" s="330"/>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Methode_Keuze=""),"",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Methode_Keuze=""),"",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1"/>
      <c r="Z1232" s="324"/>
      <c r="AA1232" s="32" t="str" cm="1">
        <f t="array" ref="AA1232">IFERROR(IF(INDEX(SubsidieTabel!$X$1:$AA$12,MATCH($F1232,SubsidieTabel!$X$1:$X$12,0),IFERROR(MATCH(Methode_Keuze,SubsidieTabel!$X$1:$AA$1,0),2))&lt;&gt;1=TRUE,"ja",""),"")</f>
        <v/>
      </c>
    </row>
    <row r="1233" spans="1:27" ht="14.5" x14ac:dyDescent="0.35">
      <c r="A1233" s="325"/>
      <c r="B1233" s="326" t="str">
        <f>IF(A1233&lt;&gt;"",_xlfn.MAXIFS($B$1:B1232,$A$1:A1232,A1233)+1,"")</f>
        <v/>
      </c>
      <c r="C1233" s="304"/>
      <c r="D1233" s="304"/>
      <c r="E1233" s="304"/>
      <c r="F1233" s="304"/>
      <c r="G1233" s="335"/>
      <c r="H1233" s="333"/>
      <c r="I1233" s="334"/>
      <c r="J1233" s="334"/>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8"/>
      <c r="R1233" s="368"/>
      <c r="S1233" s="330"/>
      <c r="T1233" s="330"/>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Methode_Keuze=""),"",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Methode_Keuze=""),"",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1"/>
      <c r="Z1233" s="324"/>
      <c r="AA1233" s="32" t="str" cm="1">
        <f t="array" ref="AA1233">IFERROR(IF(INDEX(SubsidieTabel!$X$1:$AA$12,MATCH($F1233,SubsidieTabel!$X$1:$X$12,0),IFERROR(MATCH(Methode_Keuze,SubsidieTabel!$X$1:$AA$1,0),2))&lt;&gt;1=TRUE,"ja",""),"")</f>
        <v/>
      </c>
    </row>
    <row r="1234" spans="1:27" ht="14.5" x14ac:dyDescent="0.35">
      <c r="A1234" s="325"/>
      <c r="B1234" s="326" t="str">
        <f>IF(A1234&lt;&gt;"",_xlfn.MAXIFS($B$1:B1233,$A$1:A1233,A1234)+1,"")</f>
        <v/>
      </c>
      <c r="C1234" s="304"/>
      <c r="D1234" s="304"/>
      <c r="E1234" s="304"/>
      <c r="F1234" s="304"/>
      <c r="G1234" s="335"/>
      <c r="H1234" s="333"/>
      <c r="I1234" s="334"/>
      <c r="J1234" s="334"/>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8"/>
      <c r="R1234" s="368"/>
      <c r="S1234" s="330"/>
      <c r="T1234" s="330"/>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Methode_Keuze=""),"",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Methode_Keuze=""),"",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1"/>
      <c r="Z1234" s="324"/>
      <c r="AA1234" s="32" t="str" cm="1">
        <f t="array" ref="AA1234">IFERROR(IF(INDEX(SubsidieTabel!$X$1:$AA$12,MATCH($F1234,SubsidieTabel!$X$1:$X$12,0),IFERROR(MATCH(Methode_Keuze,SubsidieTabel!$X$1:$AA$1,0),2))&lt;&gt;1=TRUE,"ja",""),"")</f>
        <v/>
      </c>
    </row>
    <row r="1235" spans="1:27" ht="14.5" x14ac:dyDescent="0.35">
      <c r="A1235" s="325"/>
      <c r="B1235" s="326" t="str">
        <f>IF(A1235&lt;&gt;"",_xlfn.MAXIFS($B$1:B1234,$A$1:A1234,A1235)+1,"")</f>
        <v/>
      </c>
      <c r="C1235" s="304"/>
      <c r="D1235" s="304"/>
      <c r="E1235" s="304"/>
      <c r="F1235" s="304"/>
      <c r="G1235" s="335"/>
      <c r="H1235" s="333"/>
      <c r="I1235" s="334"/>
      <c r="J1235" s="334"/>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8"/>
      <c r="R1235" s="368"/>
      <c r="S1235" s="330"/>
      <c r="T1235" s="330"/>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Methode_Keuze=""),"",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Methode_Keuze=""),"",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1"/>
      <c r="Z1235" s="324"/>
      <c r="AA1235" s="32" t="str" cm="1">
        <f t="array" ref="AA1235">IFERROR(IF(INDEX(SubsidieTabel!$X$1:$AA$12,MATCH($F1235,SubsidieTabel!$X$1:$X$12,0),IFERROR(MATCH(Methode_Keuze,SubsidieTabel!$X$1:$AA$1,0),2))&lt;&gt;1=TRUE,"ja",""),"")</f>
        <v/>
      </c>
    </row>
    <row r="1236" spans="1:27" ht="14.5" x14ac:dyDescent="0.35">
      <c r="A1236" s="325"/>
      <c r="B1236" s="326" t="str">
        <f>IF(A1236&lt;&gt;"",_xlfn.MAXIFS($B$1:B1235,$A$1:A1235,A1236)+1,"")</f>
        <v/>
      </c>
      <c r="C1236" s="304"/>
      <c r="D1236" s="304"/>
      <c r="E1236" s="304"/>
      <c r="F1236" s="304"/>
      <c r="G1236" s="335"/>
      <c r="H1236" s="333"/>
      <c r="I1236" s="334"/>
      <c r="J1236" s="334"/>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8"/>
      <c r="R1236" s="368"/>
      <c r="S1236" s="330"/>
      <c r="T1236" s="330"/>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Methode_Keuze=""),"",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Methode_Keuze=""),"",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1"/>
      <c r="Z1236" s="324"/>
      <c r="AA1236" s="32" t="str" cm="1">
        <f t="array" ref="AA1236">IFERROR(IF(INDEX(SubsidieTabel!$X$1:$AA$12,MATCH($F1236,SubsidieTabel!$X$1:$X$12,0),IFERROR(MATCH(Methode_Keuze,SubsidieTabel!$X$1:$AA$1,0),2))&lt;&gt;1=TRUE,"ja",""),"")</f>
        <v/>
      </c>
    </row>
    <row r="1237" spans="1:27" ht="14.5" x14ac:dyDescent="0.35">
      <c r="A1237" s="325"/>
      <c r="B1237" s="326" t="str">
        <f>IF(A1237&lt;&gt;"",_xlfn.MAXIFS($B$1:B1236,$A$1:A1236,A1237)+1,"")</f>
        <v/>
      </c>
      <c r="C1237" s="304"/>
      <c r="D1237" s="304"/>
      <c r="E1237" s="304"/>
      <c r="F1237" s="304"/>
      <c r="G1237" s="335"/>
      <c r="H1237" s="333"/>
      <c r="I1237" s="334"/>
      <c r="J1237" s="334"/>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8"/>
      <c r="R1237" s="368"/>
      <c r="S1237" s="330"/>
      <c r="T1237" s="330"/>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Methode_Keuze=""),"",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Methode_Keuze=""),"",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1"/>
      <c r="Z1237" s="324"/>
      <c r="AA1237" s="32" t="str" cm="1">
        <f t="array" ref="AA1237">IFERROR(IF(INDEX(SubsidieTabel!$X$1:$AA$12,MATCH($F1237,SubsidieTabel!$X$1:$X$12,0),IFERROR(MATCH(Methode_Keuze,SubsidieTabel!$X$1:$AA$1,0),2))&lt;&gt;1=TRUE,"ja",""),"")</f>
        <v/>
      </c>
    </row>
    <row r="1238" spans="1:27" ht="14.5" x14ac:dyDescent="0.35">
      <c r="A1238" s="325"/>
      <c r="B1238" s="326" t="str">
        <f>IF(A1238&lt;&gt;"",_xlfn.MAXIFS($B$1:B1237,$A$1:A1237,A1238)+1,"")</f>
        <v/>
      </c>
      <c r="C1238" s="304"/>
      <c r="D1238" s="304"/>
      <c r="E1238" s="304"/>
      <c r="F1238" s="304"/>
      <c r="G1238" s="335"/>
      <c r="H1238" s="333"/>
      <c r="I1238" s="334"/>
      <c r="J1238" s="334"/>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8"/>
      <c r="R1238" s="368"/>
      <c r="S1238" s="330"/>
      <c r="T1238" s="330"/>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Methode_Keuze=""),"",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Methode_Keuze=""),"",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1"/>
      <c r="Z1238" s="324"/>
      <c r="AA1238" s="32" t="str" cm="1">
        <f t="array" ref="AA1238">IFERROR(IF(INDEX(SubsidieTabel!$X$1:$AA$12,MATCH($F1238,SubsidieTabel!$X$1:$X$12,0),IFERROR(MATCH(Methode_Keuze,SubsidieTabel!$X$1:$AA$1,0),2))&lt;&gt;1=TRUE,"ja",""),"")</f>
        <v/>
      </c>
    </row>
    <row r="1239" spans="1:27" ht="14.5" x14ac:dyDescent="0.35">
      <c r="A1239" s="325"/>
      <c r="B1239" s="326" t="str">
        <f>IF(A1239&lt;&gt;"",_xlfn.MAXIFS($B$1:B1238,$A$1:A1238,A1239)+1,"")</f>
        <v/>
      </c>
      <c r="C1239" s="304"/>
      <c r="D1239" s="304"/>
      <c r="E1239" s="304"/>
      <c r="F1239" s="304"/>
      <c r="G1239" s="335"/>
      <c r="H1239" s="333"/>
      <c r="I1239" s="334"/>
      <c r="J1239" s="334"/>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8"/>
      <c r="R1239" s="368"/>
      <c r="S1239" s="330"/>
      <c r="T1239" s="330"/>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Methode_Keuze=""),"",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Methode_Keuze=""),"",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1"/>
      <c r="Z1239" s="324"/>
      <c r="AA1239" s="32" t="str" cm="1">
        <f t="array" ref="AA1239">IFERROR(IF(INDEX(SubsidieTabel!$X$1:$AA$12,MATCH($F1239,SubsidieTabel!$X$1:$X$12,0),IFERROR(MATCH(Methode_Keuze,SubsidieTabel!$X$1:$AA$1,0),2))&lt;&gt;1=TRUE,"ja",""),"")</f>
        <v/>
      </c>
    </row>
    <row r="1240" spans="1:27" ht="14.5" x14ac:dyDescent="0.35">
      <c r="A1240" s="325"/>
      <c r="B1240" s="326" t="str">
        <f>IF(A1240&lt;&gt;"",_xlfn.MAXIFS($B$1:B1239,$A$1:A1239,A1240)+1,"")</f>
        <v/>
      </c>
      <c r="C1240" s="304"/>
      <c r="D1240" s="304"/>
      <c r="E1240" s="304"/>
      <c r="F1240" s="304"/>
      <c r="G1240" s="335"/>
      <c r="H1240" s="333"/>
      <c r="I1240" s="334"/>
      <c r="J1240" s="334"/>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8"/>
      <c r="R1240" s="368"/>
      <c r="S1240" s="330"/>
      <c r="T1240" s="330"/>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Methode_Keuze=""),"",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Methode_Keuze=""),"",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1"/>
      <c r="Z1240" s="324"/>
      <c r="AA1240" s="32" t="str" cm="1">
        <f t="array" ref="AA1240">IFERROR(IF(INDEX(SubsidieTabel!$X$1:$AA$12,MATCH($F1240,SubsidieTabel!$X$1:$X$12,0),IFERROR(MATCH(Methode_Keuze,SubsidieTabel!$X$1:$AA$1,0),2))&lt;&gt;1=TRUE,"ja",""),"")</f>
        <v/>
      </c>
    </row>
    <row r="1241" spans="1:27" ht="14.5" x14ac:dyDescent="0.35">
      <c r="A1241" s="325"/>
      <c r="B1241" s="326" t="str">
        <f>IF(A1241&lt;&gt;"",_xlfn.MAXIFS($B$1:B1240,$A$1:A1240,A1241)+1,"")</f>
        <v/>
      </c>
      <c r="C1241" s="304"/>
      <c r="D1241" s="304"/>
      <c r="E1241" s="304"/>
      <c r="F1241" s="304"/>
      <c r="G1241" s="335"/>
      <c r="H1241" s="333"/>
      <c r="I1241" s="334"/>
      <c r="J1241" s="334"/>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8"/>
      <c r="R1241" s="368"/>
      <c r="S1241" s="330"/>
      <c r="T1241" s="330"/>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Methode_Keuze=""),"",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Methode_Keuze=""),"",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1"/>
      <c r="Z1241" s="324"/>
      <c r="AA1241" s="32" t="str" cm="1">
        <f t="array" ref="AA1241">IFERROR(IF(INDEX(SubsidieTabel!$X$1:$AA$12,MATCH($F1241,SubsidieTabel!$X$1:$X$12,0),IFERROR(MATCH(Methode_Keuze,SubsidieTabel!$X$1:$AA$1,0),2))&lt;&gt;1=TRUE,"ja",""),"")</f>
        <v/>
      </c>
    </row>
    <row r="1242" spans="1:27" ht="14.5" x14ac:dyDescent="0.35">
      <c r="A1242" s="325"/>
      <c r="B1242" s="326" t="str">
        <f>IF(A1242&lt;&gt;"",_xlfn.MAXIFS($B$1:B1241,$A$1:A1241,A1242)+1,"")</f>
        <v/>
      </c>
      <c r="C1242" s="304"/>
      <c r="D1242" s="304"/>
      <c r="E1242" s="304"/>
      <c r="F1242" s="304"/>
      <c r="G1242" s="335"/>
      <c r="H1242" s="333"/>
      <c r="I1242" s="334"/>
      <c r="J1242" s="334"/>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8"/>
      <c r="R1242" s="368"/>
      <c r="S1242" s="330"/>
      <c r="T1242" s="330"/>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Methode_Keuze=""),"",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Methode_Keuze=""),"",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1"/>
      <c r="Z1242" s="324"/>
      <c r="AA1242" s="32" t="str" cm="1">
        <f t="array" ref="AA1242">IFERROR(IF(INDEX(SubsidieTabel!$X$1:$AA$12,MATCH($F1242,SubsidieTabel!$X$1:$X$12,0),IFERROR(MATCH(Methode_Keuze,SubsidieTabel!$X$1:$AA$1,0),2))&lt;&gt;1=TRUE,"ja",""),"")</f>
        <v/>
      </c>
    </row>
    <row r="1243" spans="1:27" ht="14.5" x14ac:dyDescent="0.35">
      <c r="A1243" s="325"/>
      <c r="B1243" s="326" t="str">
        <f>IF(A1243&lt;&gt;"",_xlfn.MAXIFS($B$1:B1242,$A$1:A1242,A1243)+1,"")</f>
        <v/>
      </c>
      <c r="C1243" s="304"/>
      <c r="D1243" s="304"/>
      <c r="E1243" s="304"/>
      <c r="F1243" s="304"/>
      <c r="G1243" s="335"/>
      <c r="H1243" s="333"/>
      <c r="I1243" s="334"/>
      <c r="J1243" s="334"/>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8"/>
      <c r="R1243" s="368"/>
      <c r="S1243" s="330"/>
      <c r="T1243" s="330"/>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Methode_Keuze=""),"",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Methode_Keuze=""),"",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1"/>
      <c r="Z1243" s="324"/>
      <c r="AA1243" s="32" t="str" cm="1">
        <f t="array" ref="AA1243">IFERROR(IF(INDEX(SubsidieTabel!$X$1:$AA$12,MATCH($F1243,SubsidieTabel!$X$1:$X$12,0),IFERROR(MATCH(Methode_Keuze,SubsidieTabel!$X$1:$AA$1,0),2))&lt;&gt;1=TRUE,"ja",""),"")</f>
        <v/>
      </c>
    </row>
    <row r="1244" spans="1:27" ht="14.5" x14ac:dyDescent="0.35">
      <c r="A1244" s="325"/>
      <c r="B1244" s="326" t="str">
        <f>IF(A1244&lt;&gt;"",_xlfn.MAXIFS($B$1:B1243,$A$1:A1243,A1244)+1,"")</f>
        <v/>
      </c>
      <c r="C1244" s="304"/>
      <c r="D1244" s="304"/>
      <c r="E1244" s="304"/>
      <c r="F1244" s="304"/>
      <c r="G1244" s="335"/>
      <c r="H1244" s="333"/>
      <c r="I1244" s="334"/>
      <c r="J1244" s="334"/>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8"/>
      <c r="R1244" s="368"/>
      <c r="S1244" s="330"/>
      <c r="T1244" s="330"/>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Methode_Keuze=""),"",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Methode_Keuze=""),"",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1"/>
      <c r="Z1244" s="324"/>
      <c r="AA1244" s="32" t="str" cm="1">
        <f t="array" ref="AA1244">IFERROR(IF(INDEX(SubsidieTabel!$X$1:$AA$12,MATCH($F1244,SubsidieTabel!$X$1:$X$12,0),IFERROR(MATCH(Methode_Keuze,SubsidieTabel!$X$1:$AA$1,0),2))&lt;&gt;1=TRUE,"ja",""),"")</f>
        <v/>
      </c>
    </row>
    <row r="1245" spans="1:27" ht="14.5" x14ac:dyDescent="0.35">
      <c r="A1245" s="325"/>
      <c r="B1245" s="326" t="str">
        <f>IF(A1245&lt;&gt;"",_xlfn.MAXIFS($B$1:B1244,$A$1:A1244,A1245)+1,"")</f>
        <v/>
      </c>
      <c r="C1245" s="304"/>
      <c r="D1245" s="304"/>
      <c r="E1245" s="304"/>
      <c r="F1245" s="304"/>
      <c r="G1245" s="335"/>
      <c r="H1245" s="333"/>
      <c r="I1245" s="334"/>
      <c r="J1245" s="334"/>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8"/>
      <c r="R1245" s="368"/>
      <c r="S1245" s="330"/>
      <c r="T1245" s="330"/>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Methode_Keuze=""),"",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Methode_Keuze=""),"",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1"/>
      <c r="Z1245" s="324"/>
      <c r="AA1245" s="32" t="str" cm="1">
        <f t="array" ref="AA1245">IFERROR(IF(INDEX(SubsidieTabel!$X$1:$AA$12,MATCH($F1245,SubsidieTabel!$X$1:$X$12,0),IFERROR(MATCH(Methode_Keuze,SubsidieTabel!$X$1:$AA$1,0),2))&lt;&gt;1=TRUE,"ja",""),"")</f>
        <v/>
      </c>
    </row>
    <row r="1246" spans="1:27" ht="14.5" x14ac:dyDescent="0.35">
      <c r="A1246" s="325"/>
      <c r="B1246" s="326" t="str">
        <f>IF(A1246&lt;&gt;"",_xlfn.MAXIFS($B$1:B1245,$A$1:A1245,A1246)+1,"")</f>
        <v/>
      </c>
      <c r="C1246" s="304"/>
      <c r="D1246" s="304"/>
      <c r="E1246" s="304"/>
      <c r="F1246" s="304"/>
      <c r="G1246" s="335"/>
      <c r="H1246" s="333"/>
      <c r="I1246" s="334"/>
      <c r="J1246" s="334"/>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8"/>
      <c r="R1246" s="368"/>
      <c r="S1246" s="330"/>
      <c r="T1246" s="330"/>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Methode_Keuze=""),"",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Methode_Keuze=""),"",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1"/>
      <c r="Z1246" s="324"/>
      <c r="AA1246" s="32" t="str" cm="1">
        <f t="array" ref="AA1246">IFERROR(IF(INDEX(SubsidieTabel!$X$1:$AA$12,MATCH($F1246,SubsidieTabel!$X$1:$X$12,0),IFERROR(MATCH(Methode_Keuze,SubsidieTabel!$X$1:$AA$1,0),2))&lt;&gt;1=TRUE,"ja",""),"")</f>
        <v/>
      </c>
    </row>
    <row r="1247" spans="1:27" ht="14.5" x14ac:dyDescent="0.35">
      <c r="A1247" s="325"/>
      <c r="B1247" s="326" t="str">
        <f>IF(A1247&lt;&gt;"",_xlfn.MAXIFS($B$1:B1246,$A$1:A1246,A1247)+1,"")</f>
        <v/>
      </c>
      <c r="C1247" s="304"/>
      <c r="D1247" s="304"/>
      <c r="E1247" s="304"/>
      <c r="F1247" s="304"/>
      <c r="G1247" s="335"/>
      <c r="H1247" s="333"/>
      <c r="I1247" s="334"/>
      <c r="J1247" s="334"/>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8"/>
      <c r="R1247" s="368"/>
      <c r="S1247" s="330"/>
      <c r="T1247" s="330"/>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Methode_Keuze=""),"",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Methode_Keuze=""),"",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1"/>
      <c r="Z1247" s="324"/>
      <c r="AA1247" s="32" t="str" cm="1">
        <f t="array" ref="AA1247">IFERROR(IF(INDEX(SubsidieTabel!$X$1:$AA$12,MATCH($F1247,SubsidieTabel!$X$1:$X$12,0),IFERROR(MATCH(Methode_Keuze,SubsidieTabel!$X$1:$AA$1,0),2))&lt;&gt;1=TRUE,"ja",""),"")</f>
        <v/>
      </c>
    </row>
    <row r="1248" spans="1:27" ht="14.5" x14ac:dyDescent="0.35">
      <c r="A1248" s="325"/>
      <c r="B1248" s="326" t="str">
        <f>IF(A1248&lt;&gt;"",_xlfn.MAXIFS($B$1:B1247,$A$1:A1247,A1248)+1,"")</f>
        <v/>
      </c>
      <c r="C1248" s="304"/>
      <c r="D1248" s="304"/>
      <c r="E1248" s="304"/>
      <c r="F1248" s="304"/>
      <c r="G1248" s="335"/>
      <c r="H1248" s="333"/>
      <c r="I1248" s="334"/>
      <c r="J1248" s="334"/>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8"/>
      <c r="R1248" s="368"/>
      <c r="S1248" s="330"/>
      <c r="T1248" s="330"/>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Methode_Keuze=""),"",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Methode_Keuze=""),"",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1"/>
      <c r="Z1248" s="324"/>
      <c r="AA1248" s="32" t="str" cm="1">
        <f t="array" ref="AA1248">IFERROR(IF(INDEX(SubsidieTabel!$X$1:$AA$12,MATCH($F1248,SubsidieTabel!$X$1:$X$12,0),IFERROR(MATCH(Methode_Keuze,SubsidieTabel!$X$1:$AA$1,0),2))&lt;&gt;1=TRUE,"ja",""),"")</f>
        <v/>
      </c>
    </row>
    <row r="1249" spans="1:27" ht="14.5" x14ac:dyDescent="0.35">
      <c r="A1249" s="325"/>
      <c r="B1249" s="326" t="str">
        <f>IF(A1249&lt;&gt;"",_xlfn.MAXIFS($B$1:B1248,$A$1:A1248,A1249)+1,"")</f>
        <v/>
      </c>
      <c r="C1249" s="304"/>
      <c r="D1249" s="304"/>
      <c r="E1249" s="304"/>
      <c r="F1249" s="304"/>
      <c r="G1249" s="335"/>
      <c r="H1249" s="333"/>
      <c r="I1249" s="334"/>
      <c r="J1249" s="334"/>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8"/>
      <c r="R1249" s="368"/>
      <c r="S1249" s="330"/>
      <c r="T1249" s="330"/>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Methode_Keuze=""),"",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Methode_Keuze=""),"",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1"/>
      <c r="Z1249" s="324"/>
      <c r="AA1249" s="32" t="str" cm="1">
        <f t="array" ref="AA1249">IFERROR(IF(INDEX(SubsidieTabel!$X$1:$AA$12,MATCH($F1249,SubsidieTabel!$X$1:$X$12,0),IFERROR(MATCH(Methode_Keuze,SubsidieTabel!$X$1:$AA$1,0),2))&lt;&gt;1=TRUE,"ja",""),"")</f>
        <v/>
      </c>
    </row>
    <row r="1250" spans="1:27" ht="14.5" x14ac:dyDescent="0.35">
      <c r="A1250" s="325"/>
      <c r="B1250" s="326" t="str">
        <f>IF(A1250&lt;&gt;"",_xlfn.MAXIFS($B$1:B1249,$A$1:A1249,A1250)+1,"")</f>
        <v/>
      </c>
      <c r="C1250" s="304"/>
      <c r="D1250" s="304"/>
      <c r="E1250" s="304"/>
      <c r="F1250" s="304"/>
      <c r="G1250" s="335"/>
      <c r="H1250" s="333"/>
      <c r="I1250" s="334"/>
      <c r="J1250" s="334"/>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8"/>
      <c r="R1250" s="368"/>
      <c r="S1250" s="330"/>
      <c r="T1250" s="330"/>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Methode_Keuze=""),"",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Methode_Keuze=""),"",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1"/>
      <c r="Z1250" s="324"/>
      <c r="AA1250" s="32" t="str" cm="1">
        <f t="array" ref="AA1250">IFERROR(IF(INDEX(SubsidieTabel!$X$1:$AA$12,MATCH($F1250,SubsidieTabel!$X$1:$X$12,0),IFERROR(MATCH(Methode_Keuze,SubsidieTabel!$X$1:$AA$1,0),2))&lt;&gt;1=TRUE,"ja",""),"")</f>
        <v/>
      </c>
    </row>
    <row r="1251" spans="1:27" ht="14.5" x14ac:dyDescent="0.35">
      <c r="A1251" s="325"/>
      <c r="B1251" s="326" t="str">
        <f>IF(A1251&lt;&gt;"",_xlfn.MAXIFS($B$1:B1250,$A$1:A1250,A1251)+1,"")</f>
        <v/>
      </c>
      <c r="C1251" s="304"/>
      <c r="D1251" s="304"/>
      <c r="E1251" s="304"/>
      <c r="F1251" s="304"/>
      <c r="G1251" s="335"/>
      <c r="H1251" s="333"/>
      <c r="I1251" s="334"/>
      <c r="J1251" s="334"/>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8"/>
      <c r="R1251" s="368"/>
      <c r="S1251" s="330"/>
      <c r="T1251" s="330"/>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Methode_Keuze=""),"",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Methode_Keuze=""),"",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1"/>
      <c r="Z1251" s="324"/>
      <c r="AA1251" s="32" t="str" cm="1">
        <f t="array" ref="AA1251">IFERROR(IF(INDEX(SubsidieTabel!$X$1:$AA$12,MATCH($F1251,SubsidieTabel!$X$1:$X$12,0),IFERROR(MATCH(Methode_Keuze,SubsidieTabel!$X$1:$AA$1,0),2))&lt;&gt;1=TRUE,"ja",""),"")</f>
        <v/>
      </c>
    </row>
    <row r="1252" spans="1:27" ht="14.5" x14ac:dyDescent="0.35">
      <c r="A1252" s="325"/>
      <c r="B1252" s="326" t="str">
        <f>IF(A1252&lt;&gt;"",_xlfn.MAXIFS($B$1:B1251,$A$1:A1251,A1252)+1,"")</f>
        <v/>
      </c>
      <c r="C1252" s="304"/>
      <c r="D1252" s="304"/>
      <c r="E1252" s="304"/>
      <c r="F1252" s="304"/>
      <c r="G1252" s="335"/>
      <c r="H1252" s="333"/>
      <c r="I1252" s="334"/>
      <c r="J1252" s="334"/>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8"/>
      <c r="R1252" s="368"/>
      <c r="S1252" s="330"/>
      <c r="T1252" s="330"/>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Methode_Keuze=""),"",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Methode_Keuze=""),"",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1"/>
      <c r="Z1252" s="324"/>
      <c r="AA1252" s="32" t="str" cm="1">
        <f t="array" ref="AA1252">IFERROR(IF(INDEX(SubsidieTabel!$X$1:$AA$12,MATCH($F1252,SubsidieTabel!$X$1:$X$12,0),IFERROR(MATCH(Methode_Keuze,SubsidieTabel!$X$1:$AA$1,0),2))&lt;&gt;1=TRUE,"ja",""),"")</f>
        <v/>
      </c>
    </row>
    <row r="1253" spans="1:27" ht="14.5" x14ac:dyDescent="0.35">
      <c r="A1253" s="325"/>
      <c r="B1253" s="326" t="str">
        <f>IF(A1253&lt;&gt;"",_xlfn.MAXIFS($B$1:B1252,$A$1:A1252,A1253)+1,"")</f>
        <v/>
      </c>
      <c r="C1253" s="304"/>
      <c r="D1253" s="304"/>
      <c r="E1253" s="304"/>
      <c r="F1253" s="304"/>
      <c r="G1253" s="335"/>
      <c r="H1253" s="333"/>
      <c r="I1253" s="334"/>
      <c r="J1253" s="334"/>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8"/>
      <c r="R1253" s="368"/>
      <c r="S1253" s="330"/>
      <c r="T1253" s="330"/>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Methode_Keuze=""),"",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Methode_Keuze=""),"",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1"/>
      <c r="Z1253" s="324"/>
      <c r="AA1253" s="32" t="str" cm="1">
        <f t="array" ref="AA1253">IFERROR(IF(INDEX(SubsidieTabel!$X$1:$AA$12,MATCH($F1253,SubsidieTabel!$X$1:$X$12,0),IFERROR(MATCH(Methode_Keuze,SubsidieTabel!$X$1:$AA$1,0),2))&lt;&gt;1=TRUE,"ja",""),"")</f>
        <v/>
      </c>
    </row>
    <row r="1254" spans="1:27" ht="14.5" x14ac:dyDescent="0.35">
      <c r="A1254" s="325"/>
      <c r="B1254" s="326" t="str">
        <f>IF(A1254&lt;&gt;"",_xlfn.MAXIFS($B$1:B1253,$A$1:A1253,A1254)+1,"")</f>
        <v/>
      </c>
      <c r="C1254" s="304"/>
      <c r="D1254" s="304"/>
      <c r="E1254" s="304"/>
      <c r="F1254" s="304"/>
      <c r="G1254" s="335"/>
      <c r="H1254" s="333"/>
      <c r="I1254" s="334"/>
      <c r="J1254" s="334"/>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8"/>
      <c r="R1254" s="368"/>
      <c r="S1254" s="330"/>
      <c r="T1254" s="330"/>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Methode_Keuze=""),"",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Methode_Keuze=""),"",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1"/>
      <c r="Z1254" s="324"/>
      <c r="AA1254" s="32" t="str" cm="1">
        <f t="array" ref="AA1254">IFERROR(IF(INDEX(SubsidieTabel!$X$1:$AA$12,MATCH($F1254,SubsidieTabel!$X$1:$X$12,0),IFERROR(MATCH(Methode_Keuze,SubsidieTabel!$X$1:$AA$1,0),2))&lt;&gt;1=TRUE,"ja",""),"")</f>
        <v/>
      </c>
    </row>
    <row r="1255" spans="1:27" ht="14.5" x14ac:dyDescent="0.35">
      <c r="A1255" s="325"/>
      <c r="B1255" s="326" t="str">
        <f>IF(A1255&lt;&gt;"",_xlfn.MAXIFS($B$1:B1254,$A$1:A1254,A1255)+1,"")</f>
        <v/>
      </c>
      <c r="C1255" s="304"/>
      <c r="D1255" s="304"/>
      <c r="E1255" s="304"/>
      <c r="F1255" s="304"/>
      <c r="G1255" s="335"/>
      <c r="H1255" s="333"/>
      <c r="I1255" s="334"/>
      <c r="J1255" s="334"/>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8"/>
      <c r="R1255" s="368"/>
      <c r="S1255" s="330"/>
      <c r="T1255" s="330"/>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Methode_Keuze=""),"",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Methode_Keuze=""),"",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1"/>
      <c r="Z1255" s="324"/>
      <c r="AA1255" s="32" t="str" cm="1">
        <f t="array" ref="AA1255">IFERROR(IF(INDEX(SubsidieTabel!$X$1:$AA$12,MATCH($F1255,SubsidieTabel!$X$1:$X$12,0),IFERROR(MATCH(Methode_Keuze,SubsidieTabel!$X$1:$AA$1,0),2))&lt;&gt;1=TRUE,"ja",""),"")</f>
        <v/>
      </c>
    </row>
    <row r="1256" spans="1:27" ht="14.5" x14ac:dyDescent="0.35">
      <c r="A1256" s="325"/>
      <c r="B1256" s="326" t="str">
        <f>IF(A1256&lt;&gt;"",_xlfn.MAXIFS($B$1:B1255,$A$1:A1255,A1256)+1,"")</f>
        <v/>
      </c>
      <c r="C1256" s="304"/>
      <c r="D1256" s="304"/>
      <c r="E1256" s="304"/>
      <c r="F1256" s="304"/>
      <c r="G1256" s="335"/>
      <c r="H1256" s="333"/>
      <c r="I1256" s="334"/>
      <c r="J1256" s="334"/>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8"/>
      <c r="R1256" s="368"/>
      <c r="S1256" s="330"/>
      <c r="T1256" s="330"/>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Methode_Keuze=""),"",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Methode_Keuze=""),"",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1"/>
      <c r="Z1256" s="324"/>
      <c r="AA1256" s="32" t="str" cm="1">
        <f t="array" ref="AA1256">IFERROR(IF(INDEX(SubsidieTabel!$X$1:$AA$12,MATCH($F1256,SubsidieTabel!$X$1:$X$12,0),IFERROR(MATCH(Methode_Keuze,SubsidieTabel!$X$1:$AA$1,0),2))&lt;&gt;1=TRUE,"ja",""),"")</f>
        <v/>
      </c>
    </row>
    <row r="1257" spans="1:27" ht="14.5" x14ac:dyDescent="0.35">
      <c r="A1257" s="325"/>
      <c r="B1257" s="326" t="str">
        <f>IF(A1257&lt;&gt;"",_xlfn.MAXIFS($B$1:B1256,$A$1:A1256,A1257)+1,"")</f>
        <v/>
      </c>
      <c r="C1257" s="304"/>
      <c r="D1257" s="304"/>
      <c r="E1257" s="304"/>
      <c r="F1257" s="304"/>
      <c r="G1257" s="335"/>
      <c r="H1257" s="333"/>
      <c r="I1257" s="334"/>
      <c r="J1257" s="334"/>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8"/>
      <c r="R1257" s="368"/>
      <c r="S1257" s="330"/>
      <c r="T1257" s="330"/>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Methode_Keuze=""),"",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Methode_Keuze=""),"",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1"/>
      <c r="Z1257" s="324"/>
      <c r="AA1257" s="32" t="str" cm="1">
        <f t="array" ref="AA1257">IFERROR(IF(INDEX(SubsidieTabel!$X$1:$AA$12,MATCH($F1257,SubsidieTabel!$X$1:$X$12,0),IFERROR(MATCH(Methode_Keuze,SubsidieTabel!$X$1:$AA$1,0),2))&lt;&gt;1=TRUE,"ja",""),"")</f>
        <v/>
      </c>
    </row>
    <row r="1258" spans="1:27" ht="14.5" x14ac:dyDescent="0.35">
      <c r="A1258" s="325"/>
      <c r="B1258" s="326" t="str">
        <f>IF(A1258&lt;&gt;"",_xlfn.MAXIFS($B$1:B1257,$A$1:A1257,A1258)+1,"")</f>
        <v/>
      </c>
      <c r="C1258" s="304"/>
      <c r="D1258" s="304"/>
      <c r="E1258" s="304"/>
      <c r="F1258" s="304"/>
      <c r="G1258" s="335"/>
      <c r="H1258" s="333"/>
      <c r="I1258" s="334"/>
      <c r="J1258" s="334"/>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8"/>
      <c r="R1258" s="368"/>
      <c r="S1258" s="330"/>
      <c r="T1258" s="330"/>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Methode_Keuze=""),"",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Methode_Keuze=""),"",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1"/>
      <c r="Z1258" s="324"/>
      <c r="AA1258" s="32" t="str" cm="1">
        <f t="array" ref="AA1258">IFERROR(IF(INDEX(SubsidieTabel!$X$1:$AA$12,MATCH($F1258,SubsidieTabel!$X$1:$X$12,0),IFERROR(MATCH(Methode_Keuze,SubsidieTabel!$X$1:$AA$1,0),2))&lt;&gt;1=TRUE,"ja",""),"")</f>
        <v/>
      </c>
    </row>
    <row r="1259" spans="1:27" ht="14.5" x14ac:dyDescent="0.35">
      <c r="A1259" s="325"/>
      <c r="B1259" s="326" t="str">
        <f>IF(A1259&lt;&gt;"",_xlfn.MAXIFS($B$1:B1258,$A$1:A1258,A1259)+1,"")</f>
        <v/>
      </c>
      <c r="C1259" s="304"/>
      <c r="D1259" s="304"/>
      <c r="E1259" s="304"/>
      <c r="F1259" s="304"/>
      <c r="G1259" s="335"/>
      <c r="H1259" s="333"/>
      <c r="I1259" s="334"/>
      <c r="J1259" s="334"/>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8"/>
      <c r="R1259" s="368"/>
      <c r="S1259" s="330"/>
      <c r="T1259" s="330"/>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Methode_Keuze=""),"",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Methode_Keuze=""),"",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1"/>
      <c r="Z1259" s="324"/>
      <c r="AA1259" s="32" t="str" cm="1">
        <f t="array" ref="AA1259">IFERROR(IF(INDEX(SubsidieTabel!$X$1:$AA$12,MATCH($F1259,SubsidieTabel!$X$1:$X$12,0),IFERROR(MATCH(Methode_Keuze,SubsidieTabel!$X$1:$AA$1,0),2))&lt;&gt;1=TRUE,"ja",""),"")</f>
        <v/>
      </c>
    </row>
    <row r="1260" spans="1:27" ht="14.5" x14ac:dyDescent="0.35">
      <c r="A1260" s="325"/>
      <c r="B1260" s="326" t="str">
        <f>IF(A1260&lt;&gt;"",_xlfn.MAXIFS($B$1:B1259,$A$1:A1259,A1260)+1,"")</f>
        <v/>
      </c>
      <c r="C1260" s="304"/>
      <c r="D1260" s="304"/>
      <c r="E1260" s="304"/>
      <c r="F1260" s="304"/>
      <c r="G1260" s="335"/>
      <c r="H1260" s="333"/>
      <c r="I1260" s="334"/>
      <c r="J1260" s="334"/>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8"/>
      <c r="R1260" s="368"/>
      <c r="S1260" s="330"/>
      <c r="T1260" s="330"/>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Methode_Keuze=""),"",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Methode_Keuze=""),"",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1"/>
      <c r="Z1260" s="324"/>
      <c r="AA1260" s="32" t="str" cm="1">
        <f t="array" ref="AA1260">IFERROR(IF(INDEX(SubsidieTabel!$X$1:$AA$12,MATCH($F1260,SubsidieTabel!$X$1:$X$12,0),IFERROR(MATCH(Methode_Keuze,SubsidieTabel!$X$1:$AA$1,0),2))&lt;&gt;1=TRUE,"ja",""),"")</f>
        <v/>
      </c>
    </row>
    <row r="1261" spans="1:27" ht="14.5" x14ac:dyDescent="0.35">
      <c r="A1261" s="325"/>
      <c r="B1261" s="326" t="str">
        <f>IF(A1261&lt;&gt;"",_xlfn.MAXIFS($B$1:B1260,$A$1:A1260,A1261)+1,"")</f>
        <v/>
      </c>
      <c r="C1261" s="304"/>
      <c r="D1261" s="304"/>
      <c r="E1261" s="304"/>
      <c r="F1261" s="304"/>
      <c r="G1261" s="335"/>
      <c r="H1261" s="333"/>
      <c r="I1261" s="334"/>
      <c r="J1261" s="334"/>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8"/>
      <c r="R1261" s="368"/>
      <c r="S1261" s="330"/>
      <c r="T1261" s="330"/>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Methode_Keuze=""),"",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Methode_Keuze=""),"",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1"/>
      <c r="Z1261" s="324"/>
      <c r="AA1261" s="32" t="str" cm="1">
        <f t="array" ref="AA1261">IFERROR(IF(INDEX(SubsidieTabel!$X$1:$AA$12,MATCH($F1261,SubsidieTabel!$X$1:$X$12,0),IFERROR(MATCH(Methode_Keuze,SubsidieTabel!$X$1:$AA$1,0),2))&lt;&gt;1=TRUE,"ja",""),"")</f>
        <v/>
      </c>
    </row>
    <row r="1262" spans="1:27" ht="14.5" x14ac:dyDescent="0.35">
      <c r="A1262" s="325"/>
      <c r="B1262" s="326" t="str">
        <f>IF(A1262&lt;&gt;"",_xlfn.MAXIFS($B$1:B1261,$A$1:A1261,A1262)+1,"")</f>
        <v/>
      </c>
      <c r="C1262" s="304"/>
      <c r="D1262" s="304"/>
      <c r="E1262" s="304"/>
      <c r="F1262" s="304"/>
      <c r="G1262" s="335"/>
      <c r="H1262" s="333"/>
      <c r="I1262" s="334"/>
      <c r="J1262" s="334"/>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8"/>
      <c r="R1262" s="368"/>
      <c r="S1262" s="330"/>
      <c r="T1262" s="330"/>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Methode_Keuze=""),"",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Methode_Keuze=""),"",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1"/>
      <c r="Z1262" s="324"/>
      <c r="AA1262" s="32" t="str" cm="1">
        <f t="array" ref="AA1262">IFERROR(IF(INDEX(SubsidieTabel!$X$1:$AA$12,MATCH($F1262,SubsidieTabel!$X$1:$X$12,0),IFERROR(MATCH(Methode_Keuze,SubsidieTabel!$X$1:$AA$1,0),2))&lt;&gt;1=TRUE,"ja",""),"")</f>
        <v/>
      </c>
    </row>
    <row r="1263" spans="1:27" ht="14.5" x14ac:dyDescent="0.35">
      <c r="A1263" s="325"/>
      <c r="B1263" s="326" t="str">
        <f>IF(A1263&lt;&gt;"",_xlfn.MAXIFS($B$1:B1262,$A$1:A1262,A1263)+1,"")</f>
        <v/>
      </c>
      <c r="C1263" s="304"/>
      <c r="D1263" s="304"/>
      <c r="E1263" s="304"/>
      <c r="F1263" s="304"/>
      <c r="G1263" s="335"/>
      <c r="H1263" s="333"/>
      <c r="I1263" s="334"/>
      <c r="J1263" s="334"/>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8"/>
      <c r="R1263" s="368"/>
      <c r="S1263" s="330"/>
      <c r="T1263" s="330"/>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Methode_Keuze=""),"",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Methode_Keuze=""),"",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1"/>
      <c r="Z1263" s="324"/>
      <c r="AA1263" s="32" t="str" cm="1">
        <f t="array" ref="AA1263">IFERROR(IF(INDEX(SubsidieTabel!$X$1:$AA$12,MATCH($F1263,SubsidieTabel!$X$1:$X$12,0),IFERROR(MATCH(Methode_Keuze,SubsidieTabel!$X$1:$AA$1,0),2))&lt;&gt;1=TRUE,"ja",""),"")</f>
        <v/>
      </c>
    </row>
    <row r="1264" spans="1:27" ht="14.5" x14ac:dyDescent="0.35">
      <c r="A1264" s="325"/>
      <c r="B1264" s="326" t="str">
        <f>IF(A1264&lt;&gt;"",_xlfn.MAXIFS($B$1:B1263,$A$1:A1263,A1264)+1,"")</f>
        <v/>
      </c>
      <c r="C1264" s="304"/>
      <c r="D1264" s="304"/>
      <c r="E1264" s="304"/>
      <c r="F1264" s="304"/>
      <c r="G1264" s="335"/>
      <c r="H1264" s="333"/>
      <c r="I1264" s="334"/>
      <c r="J1264" s="334"/>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8"/>
      <c r="R1264" s="368"/>
      <c r="S1264" s="330"/>
      <c r="T1264" s="330"/>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Methode_Keuze=""),"",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Methode_Keuze=""),"",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1"/>
      <c r="Z1264" s="324"/>
      <c r="AA1264" s="32" t="str" cm="1">
        <f t="array" ref="AA1264">IFERROR(IF(INDEX(SubsidieTabel!$X$1:$AA$12,MATCH($F1264,SubsidieTabel!$X$1:$X$12,0),IFERROR(MATCH(Methode_Keuze,SubsidieTabel!$X$1:$AA$1,0),2))&lt;&gt;1=TRUE,"ja",""),"")</f>
        <v/>
      </c>
    </row>
    <row r="1265" spans="1:27" ht="14.5" x14ac:dyDescent="0.35">
      <c r="A1265" s="325"/>
      <c r="B1265" s="326" t="str">
        <f>IF(A1265&lt;&gt;"",_xlfn.MAXIFS($B$1:B1264,$A$1:A1264,A1265)+1,"")</f>
        <v/>
      </c>
      <c r="C1265" s="304"/>
      <c r="D1265" s="304"/>
      <c r="E1265" s="304"/>
      <c r="F1265" s="304"/>
      <c r="G1265" s="335"/>
      <c r="H1265" s="333"/>
      <c r="I1265" s="334"/>
      <c r="J1265" s="334"/>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8"/>
      <c r="R1265" s="368"/>
      <c r="S1265" s="330"/>
      <c r="T1265" s="330"/>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Methode_Keuze=""),"",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Methode_Keuze=""),"",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1"/>
      <c r="Z1265" s="324"/>
      <c r="AA1265" s="32" t="str" cm="1">
        <f t="array" ref="AA1265">IFERROR(IF(INDEX(SubsidieTabel!$X$1:$AA$12,MATCH($F1265,SubsidieTabel!$X$1:$X$12,0),IFERROR(MATCH(Methode_Keuze,SubsidieTabel!$X$1:$AA$1,0),2))&lt;&gt;1=TRUE,"ja",""),"")</f>
        <v/>
      </c>
    </row>
    <row r="1266" spans="1:27" ht="14.5" x14ac:dyDescent="0.35">
      <c r="A1266" s="325"/>
      <c r="B1266" s="326" t="str">
        <f>IF(A1266&lt;&gt;"",_xlfn.MAXIFS($B$1:B1265,$A$1:A1265,A1266)+1,"")</f>
        <v/>
      </c>
      <c r="C1266" s="304"/>
      <c r="D1266" s="304"/>
      <c r="E1266" s="304"/>
      <c r="F1266" s="304"/>
      <c r="G1266" s="335"/>
      <c r="H1266" s="333"/>
      <c r="I1266" s="334"/>
      <c r="J1266" s="334"/>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8"/>
      <c r="R1266" s="368"/>
      <c r="S1266" s="330"/>
      <c r="T1266" s="330"/>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Methode_Keuze=""),"",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Methode_Keuze=""),"",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1"/>
      <c r="Z1266" s="324"/>
      <c r="AA1266" s="32" t="str" cm="1">
        <f t="array" ref="AA1266">IFERROR(IF(INDEX(SubsidieTabel!$X$1:$AA$12,MATCH($F1266,SubsidieTabel!$X$1:$X$12,0),IFERROR(MATCH(Methode_Keuze,SubsidieTabel!$X$1:$AA$1,0),2))&lt;&gt;1=TRUE,"ja",""),"")</f>
        <v/>
      </c>
    </row>
    <row r="1267" spans="1:27" ht="14.5" x14ac:dyDescent="0.35">
      <c r="A1267" s="325"/>
      <c r="B1267" s="326" t="str">
        <f>IF(A1267&lt;&gt;"",_xlfn.MAXIFS($B$1:B1266,$A$1:A1266,A1267)+1,"")</f>
        <v/>
      </c>
      <c r="C1267" s="304"/>
      <c r="D1267" s="304"/>
      <c r="E1267" s="304"/>
      <c r="F1267" s="304"/>
      <c r="G1267" s="335"/>
      <c r="H1267" s="333"/>
      <c r="I1267" s="334"/>
      <c r="J1267" s="334"/>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8"/>
      <c r="R1267" s="368"/>
      <c r="S1267" s="330"/>
      <c r="T1267" s="330"/>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Methode_Keuze=""),"",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Methode_Keuze=""),"",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1"/>
      <c r="Z1267" s="324"/>
      <c r="AA1267" s="32" t="str" cm="1">
        <f t="array" ref="AA1267">IFERROR(IF(INDEX(SubsidieTabel!$X$1:$AA$12,MATCH($F1267,SubsidieTabel!$X$1:$X$12,0),IFERROR(MATCH(Methode_Keuze,SubsidieTabel!$X$1:$AA$1,0),2))&lt;&gt;1=TRUE,"ja",""),"")</f>
        <v/>
      </c>
    </row>
    <row r="1268" spans="1:27" ht="14.5" x14ac:dyDescent="0.35">
      <c r="A1268" s="325"/>
      <c r="B1268" s="326" t="str">
        <f>IF(A1268&lt;&gt;"",_xlfn.MAXIFS($B$1:B1267,$A$1:A1267,A1268)+1,"")</f>
        <v/>
      </c>
      <c r="C1268" s="304"/>
      <c r="D1268" s="304"/>
      <c r="E1268" s="304"/>
      <c r="F1268" s="304"/>
      <c r="G1268" s="335"/>
      <c r="H1268" s="333"/>
      <c r="I1268" s="334"/>
      <c r="J1268" s="334"/>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8"/>
      <c r="R1268" s="368"/>
      <c r="S1268" s="330"/>
      <c r="T1268" s="330"/>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Methode_Keuze=""),"",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Methode_Keuze=""),"",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1"/>
      <c r="Z1268" s="324"/>
      <c r="AA1268" s="32" t="str" cm="1">
        <f t="array" ref="AA1268">IFERROR(IF(INDEX(SubsidieTabel!$X$1:$AA$12,MATCH($F1268,SubsidieTabel!$X$1:$X$12,0),IFERROR(MATCH(Methode_Keuze,SubsidieTabel!$X$1:$AA$1,0),2))&lt;&gt;1=TRUE,"ja",""),"")</f>
        <v/>
      </c>
    </row>
    <row r="1269" spans="1:27" ht="14.5" x14ac:dyDescent="0.35">
      <c r="A1269" s="325"/>
      <c r="B1269" s="326" t="str">
        <f>IF(A1269&lt;&gt;"",_xlfn.MAXIFS($B$1:B1268,$A$1:A1268,A1269)+1,"")</f>
        <v/>
      </c>
      <c r="C1269" s="304"/>
      <c r="D1269" s="304"/>
      <c r="E1269" s="304"/>
      <c r="F1269" s="304"/>
      <c r="G1269" s="335"/>
      <c r="H1269" s="333"/>
      <c r="I1269" s="334"/>
      <c r="J1269" s="334"/>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8"/>
      <c r="R1269" s="368"/>
      <c r="S1269" s="330"/>
      <c r="T1269" s="330"/>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Methode_Keuze=""),"",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Methode_Keuze=""),"",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1"/>
      <c r="Z1269" s="324"/>
      <c r="AA1269" s="32" t="str" cm="1">
        <f t="array" ref="AA1269">IFERROR(IF(INDEX(SubsidieTabel!$X$1:$AA$12,MATCH($F1269,SubsidieTabel!$X$1:$X$12,0),IFERROR(MATCH(Methode_Keuze,SubsidieTabel!$X$1:$AA$1,0),2))&lt;&gt;1=TRUE,"ja",""),"")</f>
        <v/>
      </c>
    </row>
    <row r="1270" spans="1:27" ht="14.5" x14ac:dyDescent="0.35">
      <c r="A1270" s="325"/>
      <c r="B1270" s="326" t="str">
        <f>IF(A1270&lt;&gt;"",_xlfn.MAXIFS($B$1:B1269,$A$1:A1269,A1270)+1,"")</f>
        <v/>
      </c>
      <c r="C1270" s="304"/>
      <c r="D1270" s="304"/>
      <c r="E1270" s="304"/>
      <c r="F1270" s="304"/>
      <c r="G1270" s="335"/>
      <c r="H1270" s="333"/>
      <c r="I1270" s="334"/>
      <c r="J1270" s="334"/>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8"/>
      <c r="R1270" s="368"/>
      <c r="S1270" s="330"/>
      <c r="T1270" s="330"/>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Methode_Keuze=""),"",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Methode_Keuze=""),"",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1"/>
      <c r="Z1270" s="324"/>
      <c r="AA1270" s="32" t="str" cm="1">
        <f t="array" ref="AA1270">IFERROR(IF(INDEX(SubsidieTabel!$X$1:$AA$12,MATCH($F1270,SubsidieTabel!$X$1:$X$12,0),IFERROR(MATCH(Methode_Keuze,SubsidieTabel!$X$1:$AA$1,0),2))&lt;&gt;1=TRUE,"ja",""),"")</f>
        <v/>
      </c>
    </row>
    <row r="1271" spans="1:27" ht="14.5" x14ac:dyDescent="0.35">
      <c r="A1271" s="325"/>
      <c r="B1271" s="326" t="str">
        <f>IF(A1271&lt;&gt;"",_xlfn.MAXIFS($B$1:B1270,$A$1:A1270,A1271)+1,"")</f>
        <v/>
      </c>
      <c r="C1271" s="304"/>
      <c r="D1271" s="304"/>
      <c r="E1271" s="304"/>
      <c r="F1271" s="304"/>
      <c r="G1271" s="335"/>
      <c r="H1271" s="333"/>
      <c r="I1271" s="334"/>
      <c r="J1271" s="334"/>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8"/>
      <c r="R1271" s="368"/>
      <c r="S1271" s="330"/>
      <c r="T1271" s="330"/>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Methode_Keuze=""),"",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Methode_Keuze=""),"",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1"/>
      <c r="Z1271" s="324"/>
      <c r="AA1271" s="32" t="str" cm="1">
        <f t="array" ref="AA1271">IFERROR(IF(INDEX(SubsidieTabel!$X$1:$AA$12,MATCH($F1271,SubsidieTabel!$X$1:$X$12,0),IFERROR(MATCH(Methode_Keuze,SubsidieTabel!$X$1:$AA$1,0),2))&lt;&gt;1=TRUE,"ja",""),"")</f>
        <v/>
      </c>
    </row>
    <row r="1272" spans="1:27" ht="14.5" x14ac:dyDescent="0.35">
      <c r="A1272" s="325"/>
      <c r="B1272" s="326" t="str">
        <f>IF(A1272&lt;&gt;"",_xlfn.MAXIFS($B$1:B1271,$A$1:A1271,A1272)+1,"")</f>
        <v/>
      </c>
      <c r="C1272" s="304"/>
      <c r="D1272" s="304"/>
      <c r="E1272" s="304"/>
      <c r="F1272" s="304"/>
      <c r="G1272" s="335"/>
      <c r="H1272" s="333"/>
      <c r="I1272" s="334"/>
      <c r="J1272" s="334"/>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8"/>
      <c r="R1272" s="368"/>
      <c r="S1272" s="330"/>
      <c r="T1272" s="330"/>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Methode_Keuze=""),"",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Methode_Keuze=""),"",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1"/>
      <c r="Z1272" s="324"/>
      <c r="AA1272" s="32" t="str" cm="1">
        <f t="array" ref="AA1272">IFERROR(IF(INDEX(SubsidieTabel!$X$1:$AA$12,MATCH($F1272,SubsidieTabel!$X$1:$X$12,0),IFERROR(MATCH(Methode_Keuze,SubsidieTabel!$X$1:$AA$1,0),2))&lt;&gt;1=TRUE,"ja",""),"")</f>
        <v/>
      </c>
    </row>
    <row r="1273" spans="1:27" ht="14.5" x14ac:dyDescent="0.35">
      <c r="A1273" s="325"/>
      <c r="B1273" s="326" t="str">
        <f>IF(A1273&lt;&gt;"",_xlfn.MAXIFS($B$1:B1272,$A$1:A1272,A1273)+1,"")</f>
        <v/>
      </c>
      <c r="C1273" s="304"/>
      <c r="D1273" s="304"/>
      <c r="E1273" s="304"/>
      <c r="F1273" s="304"/>
      <c r="G1273" s="335"/>
      <c r="H1273" s="333"/>
      <c r="I1273" s="334"/>
      <c r="J1273" s="334"/>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8"/>
      <c r="R1273" s="368"/>
      <c r="S1273" s="330"/>
      <c r="T1273" s="330"/>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Methode_Keuze=""),"",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Methode_Keuze=""),"",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1"/>
      <c r="Z1273" s="324"/>
      <c r="AA1273" s="32" t="str" cm="1">
        <f t="array" ref="AA1273">IFERROR(IF(INDEX(SubsidieTabel!$X$1:$AA$12,MATCH($F1273,SubsidieTabel!$X$1:$X$12,0),IFERROR(MATCH(Methode_Keuze,SubsidieTabel!$X$1:$AA$1,0),2))&lt;&gt;1=TRUE,"ja",""),"")</f>
        <v/>
      </c>
    </row>
    <row r="1274" spans="1:27" ht="14.5" x14ac:dyDescent="0.35">
      <c r="A1274" s="325"/>
      <c r="B1274" s="326" t="str">
        <f>IF(A1274&lt;&gt;"",_xlfn.MAXIFS($B$1:B1273,$A$1:A1273,A1274)+1,"")</f>
        <v/>
      </c>
      <c r="C1274" s="304"/>
      <c r="D1274" s="304"/>
      <c r="E1274" s="304"/>
      <c r="F1274" s="304"/>
      <c r="G1274" s="335"/>
      <c r="H1274" s="333"/>
      <c r="I1274" s="334"/>
      <c r="J1274" s="334"/>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8"/>
      <c r="R1274" s="368"/>
      <c r="S1274" s="330"/>
      <c r="T1274" s="330"/>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Methode_Keuze=""),"",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Methode_Keuze=""),"",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1"/>
      <c r="Z1274" s="324"/>
      <c r="AA1274" s="32" t="str" cm="1">
        <f t="array" ref="AA1274">IFERROR(IF(INDEX(SubsidieTabel!$X$1:$AA$12,MATCH($F1274,SubsidieTabel!$X$1:$X$12,0),IFERROR(MATCH(Methode_Keuze,SubsidieTabel!$X$1:$AA$1,0),2))&lt;&gt;1=TRUE,"ja",""),"")</f>
        <v/>
      </c>
    </row>
    <row r="1275" spans="1:27" ht="14.5" x14ac:dyDescent="0.35">
      <c r="A1275" s="325"/>
      <c r="B1275" s="326" t="str">
        <f>IF(A1275&lt;&gt;"",_xlfn.MAXIFS($B$1:B1274,$A$1:A1274,A1275)+1,"")</f>
        <v/>
      </c>
      <c r="C1275" s="304"/>
      <c r="D1275" s="304"/>
      <c r="E1275" s="304"/>
      <c r="F1275" s="304"/>
      <c r="G1275" s="335"/>
      <c r="H1275" s="333"/>
      <c r="I1275" s="334"/>
      <c r="J1275" s="334"/>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8"/>
      <c r="R1275" s="368"/>
      <c r="S1275" s="330"/>
      <c r="T1275" s="330"/>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Methode_Keuze=""),"",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Methode_Keuze=""),"",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1"/>
      <c r="Z1275" s="324"/>
      <c r="AA1275" s="32" t="str" cm="1">
        <f t="array" ref="AA1275">IFERROR(IF(INDEX(SubsidieTabel!$X$1:$AA$12,MATCH($F1275,SubsidieTabel!$X$1:$X$12,0),IFERROR(MATCH(Methode_Keuze,SubsidieTabel!$X$1:$AA$1,0),2))&lt;&gt;1=TRUE,"ja",""),"")</f>
        <v/>
      </c>
    </row>
    <row r="1276" spans="1:27" ht="14.5" x14ac:dyDescent="0.35">
      <c r="A1276" s="325"/>
      <c r="B1276" s="326" t="str">
        <f>IF(A1276&lt;&gt;"",_xlfn.MAXIFS($B$1:B1275,$A$1:A1275,A1276)+1,"")</f>
        <v/>
      </c>
      <c r="C1276" s="304"/>
      <c r="D1276" s="304"/>
      <c r="E1276" s="304"/>
      <c r="F1276" s="304"/>
      <c r="G1276" s="335"/>
      <c r="H1276" s="333"/>
      <c r="I1276" s="334"/>
      <c r="J1276" s="334"/>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8"/>
      <c r="R1276" s="368"/>
      <c r="S1276" s="330"/>
      <c r="T1276" s="330"/>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Methode_Keuze=""),"",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Methode_Keuze=""),"",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1"/>
      <c r="Z1276" s="324"/>
      <c r="AA1276" s="32" t="str" cm="1">
        <f t="array" ref="AA1276">IFERROR(IF(INDEX(SubsidieTabel!$X$1:$AA$12,MATCH($F1276,SubsidieTabel!$X$1:$X$12,0),IFERROR(MATCH(Methode_Keuze,SubsidieTabel!$X$1:$AA$1,0),2))&lt;&gt;1=TRUE,"ja",""),"")</f>
        <v/>
      </c>
    </row>
    <row r="1277" spans="1:27" ht="14.5" x14ac:dyDescent="0.35">
      <c r="A1277" s="325"/>
      <c r="B1277" s="326" t="str">
        <f>IF(A1277&lt;&gt;"",_xlfn.MAXIFS($B$1:B1276,$A$1:A1276,A1277)+1,"")</f>
        <v/>
      </c>
      <c r="C1277" s="304"/>
      <c r="D1277" s="304"/>
      <c r="E1277" s="304"/>
      <c r="F1277" s="304"/>
      <c r="G1277" s="335"/>
      <c r="H1277" s="333"/>
      <c r="I1277" s="334"/>
      <c r="J1277" s="334"/>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8"/>
      <c r="R1277" s="368"/>
      <c r="S1277" s="330"/>
      <c r="T1277" s="330"/>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Methode_Keuze=""),"",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Methode_Keuze=""),"",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1"/>
      <c r="Z1277" s="324"/>
      <c r="AA1277" s="32" t="str" cm="1">
        <f t="array" ref="AA1277">IFERROR(IF(INDEX(SubsidieTabel!$X$1:$AA$12,MATCH($F1277,SubsidieTabel!$X$1:$X$12,0),IFERROR(MATCH(Methode_Keuze,SubsidieTabel!$X$1:$AA$1,0),2))&lt;&gt;1=TRUE,"ja",""),"")</f>
        <v/>
      </c>
    </row>
    <row r="1278" spans="1:27" ht="14.5" x14ac:dyDescent="0.35">
      <c r="A1278" s="325"/>
      <c r="B1278" s="326" t="str">
        <f>IF(A1278&lt;&gt;"",_xlfn.MAXIFS($B$1:B1277,$A$1:A1277,A1278)+1,"")</f>
        <v/>
      </c>
      <c r="C1278" s="304"/>
      <c r="D1278" s="304"/>
      <c r="E1278" s="304"/>
      <c r="F1278" s="304"/>
      <c r="G1278" s="335"/>
      <c r="H1278" s="333"/>
      <c r="I1278" s="334"/>
      <c r="J1278" s="334"/>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8"/>
      <c r="R1278" s="368"/>
      <c r="S1278" s="330"/>
      <c r="T1278" s="330"/>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Methode_Keuze=""),"",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Methode_Keuze=""),"",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1"/>
      <c r="Z1278" s="324"/>
      <c r="AA1278" s="32" t="str" cm="1">
        <f t="array" ref="AA1278">IFERROR(IF(INDEX(SubsidieTabel!$X$1:$AA$12,MATCH($F1278,SubsidieTabel!$X$1:$X$12,0),IFERROR(MATCH(Methode_Keuze,SubsidieTabel!$X$1:$AA$1,0),2))&lt;&gt;1=TRUE,"ja",""),"")</f>
        <v/>
      </c>
    </row>
    <row r="1279" spans="1:27" ht="14.5" x14ac:dyDescent="0.35">
      <c r="A1279" s="325"/>
      <c r="B1279" s="326" t="str">
        <f>IF(A1279&lt;&gt;"",_xlfn.MAXIFS($B$1:B1278,$A$1:A1278,A1279)+1,"")</f>
        <v/>
      </c>
      <c r="C1279" s="304"/>
      <c r="D1279" s="304"/>
      <c r="E1279" s="304"/>
      <c r="F1279" s="304"/>
      <c r="G1279" s="335"/>
      <c r="H1279" s="333"/>
      <c r="I1279" s="334"/>
      <c r="J1279" s="334"/>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8"/>
      <c r="R1279" s="368"/>
      <c r="S1279" s="330"/>
      <c r="T1279" s="330"/>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Methode_Keuze=""),"",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Methode_Keuze=""),"",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1"/>
      <c r="Z1279" s="324"/>
      <c r="AA1279" s="32" t="str" cm="1">
        <f t="array" ref="AA1279">IFERROR(IF(INDEX(SubsidieTabel!$X$1:$AA$12,MATCH($F1279,SubsidieTabel!$X$1:$X$12,0),IFERROR(MATCH(Methode_Keuze,SubsidieTabel!$X$1:$AA$1,0),2))&lt;&gt;1=TRUE,"ja",""),"")</f>
        <v/>
      </c>
    </row>
    <row r="1280" spans="1:27" ht="14.5" x14ac:dyDescent="0.35">
      <c r="A1280" s="325"/>
      <c r="B1280" s="326" t="str">
        <f>IF(A1280&lt;&gt;"",_xlfn.MAXIFS($B$1:B1279,$A$1:A1279,A1280)+1,"")</f>
        <v/>
      </c>
      <c r="C1280" s="304"/>
      <c r="D1280" s="304"/>
      <c r="E1280" s="304"/>
      <c r="F1280" s="304"/>
      <c r="G1280" s="335"/>
      <c r="H1280" s="333"/>
      <c r="I1280" s="334"/>
      <c r="J1280" s="334"/>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8"/>
      <c r="R1280" s="368"/>
      <c r="S1280" s="330"/>
      <c r="T1280" s="330"/>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Methode_Keuze=""),"",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Methode_Keuze=""),"",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1"/>
      <c r="Z1280" s="324"/>
      <c r="AA1280" s="32" t="str" cm="1">
        <f t="array" ref="AA1280">IFERROR(IF(INDEX(SubsidieTabel!$X$1:$AA$12,MATCH($F1280,SubsidieTabel!$X$1:$X$12,0),IFERROR(MATCH(Methode_Keuze,SubsidieTabel!$X$1:$AA$1,0),2))&lt;&gt;1=TRUE,"ja",""),"")</f>
        <v/>
      </c>
    </row>
    <row r="1281" spans="1:27" ht="14.5" x14ac:dyDescent="0.35">
      <c r="A1281" s="325"/>
      <c r="B1281" s="326" t="str">
        <f>IF(A1281&lt;&gt;"",_xlfn.MAXIFS($B$1:B1280,$A$1:A1280,A1281)+1,"")</f>
        <v/>
      </c>
      <c r="C1281" s="304"/>
      <c r="D1281" s="304"/>
      <c r="E1281" s="304"/>
      <c r="F1281" s="304"/>
      <c r="G1281" s="335"/>
      <c r="H1281" s="333"/>
      <c r="I1281" s="334"/>
      <c r="J1281" s="334"/>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8"/>
      <c r="R1281" s="368"/>
      <c r="S1281" s="330"/>
      <c r="T1281" s="330"/>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Methode_Keuze=""),"",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Methode_Keuze=""),"",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1"/>
      <c r="Z1281" s="324"/>
      <c r="AA1281" s="32" t="str" cm="1">
        <f t="array" ref="AA1281">IFERROR(IF(INDEX(SubsidieTabel!$X$1:$AA$12,MATCH($F1281,SubsidieTabel!$X$1:$X$12,0),IFERROR(MATCH(Methode_Keuze,SubsidieTabel!$X$1:$AA$1,0),2))&lt;&gt;1=TRUE,"ja",""),"")</f>
        <v/>
      </c>
    </row>
    <row r="1282" spans="1:27" ht="14.5" x14ac:dyDescent="0.35">
      <c r="A1282" s="325"/>
      <c r="B1282" s="326" t="str">
        <f>IF(A1282&lt;&gt;"",_xlfn.MAXIFS($B$1:B1281,$A$1:A1281,A1282)+1,"")</f>
        <v/>
      </c>
      <c r="C1282" s="304"/>
      <c r="D1282" s="304"/>
      <c r="E1282" s="304"/>
      <c r="F1282" s="304"/>
      <c r="G1282" s="335"/>
      <c r="H1282" s="333"/>
      <c r="I1282" s="334"/>
      <c r="J1282" s="334"/>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8"/>
      <c r="R1282" s="368"/>
      <c r="S1282" s="330"/>
      <c r="T1282" s="330"/>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Methode_Keuze=""),"",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Methode_Keuze=""),"",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1"/>
      <c r="Z1282" s="324"/>
      <c r="AA1282" s="32" t="str" cm="1">
        <f t="array" ref="AA1282">IFERROR(IF(INDEX(SubsidieTabel!$X$1:$AA$12,MATCH($F1282,SubsidieTabel!$X$1:$X$12,0),IFERROR(MATCH(Methode_Keuze,SubsidieTabel!$X$1:$AA$1,0),2))&lt;&gt;1=TRUE,"ja",""),"")</f>
        <v/>
      </c>
    </row>
    <row r="1283" spans="1:27" ht="14.5" x14ac:dyDescent="0.35">
      <c r="A1283" s="325"/>
      <c r="B1283" s="326" t="str">
        <f>IF(A1283&lt;&gt;"",_xlfn.MAXIFS($B$1:B1282,$A$1:A1282,A1283)+1,"")</f>
        <v/>
      </c>
      <c r="C1283" s="304"/>
      <c r="D1283" s="304"/>
      <c r="E1283" s="304"/>
      <c r="F1283" s="304"/>
      <c r="G1283" s="335"/>
      <c r="H1283" s="333"/>
      <c r="I1283" s="334"/>
      <c r="J1283" s="334"/>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8"/>
      <c r="R1283" s="368"/>
      <c r="S1283" s="330"/>
      <c r="T1283" s="330"/>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Methode_Keuze=""),"",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Methode_Keuze=""),"",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1"/>
      <c r="Z1283" s="324"/>
      <c r="AA1283" s="32" t="str" cm="1">
        <f t="array" ref="AA1283">IFERROR(IF(INDEX(SubsidieTabel!$X$1:$AA$12,MATCH($F1283,SubsidieTabel!$X$1:$X$12,0),IFERROR(MATCH(Methode_Keuze,SubsidieTabel!$X$1:$AA$1,0),2))&lt;&gt;1=TRUE,"ja",""),"")</f>
        <v/>
      </c>
    </row>
    <row r="1284" spans="1:27" ht="14.5" x14ac:dyDescent="0.35">
      <c r="A1284" s="325"/>
      <c r="B1284" s="326" t="str">
        <f>IF(A1284&lt;&gt;"",_xlfn.MAXIFS($B$1:B1283,$A$1:A1283,A1284)+1,"")</f>
        <v/>
      </c>
      <c r="C1284" s="304"/>
      <c r="D1284" s="304"/>
      <c r="E1284" s="304"/>
      <c r="F1284" s="304"/>
      <c r="G1284" s="335"/>
      <c r="H1284" s="333"/>
      <c r="I1284" s="334"/>
      <c r="J1284" s="334"/>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8"/>
      <c r="R1284" s="368"/>
      <c r="S1284" s="330"/>
      <c r="T1284" s="330"/>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Methode_Keuze=""),"",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Methode_Keuze=""),"",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1"/>
      <c r="Z1284" s="324"/>
      <c r="AA1284" s="32" t="str" cm="1">
        <f t="array" ref="AA1284">IFERROR(IF(INDEX(SubsidieTabel!$X$1:$AA$12,MATCH($F1284,SubsidieTabel!$X$1:$X$12,0),IFERROR(MATCH(Methode_Keuze,SubsidieTabel!$X$1:$AA$1,0),2))&lt;&gt;1=TRUE,"ja",""),"")</f>
        <v/>
      </c>
    </row>
    <row r="1285" spans="1:27" ht="14.5" x14ac:dyDescent="0.35">
      <c r="A1285" s="325"/>
      <c r="B1285" s="326" t="str">
        <f>IF(A1285&lt;&gt;"",_xlfn.MAXIFS($B$1:B1284,$A$1:A1284,A1285)+1,"")</f>
        <v/>
      </c>
      <c r="C1285" s="304"/>
      <c r="D1285" s="304"/>
      <c r="E1285" s="304"/>
      <c r="F1285" s="304"/>
      <c r="G1285" s="335"/>
      <c r="H1285" s="333"/>
      <c r="I1285" s="334"/>
      <c r="J1285" s="334"/>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8"/>
      <c r="R1285" s="368"/>
      <c r="S1285" s="330"/>
      <c r="T1285" s="330"/>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Methode_Keuze=""),"",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Methode_Keuze=""),"",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1"/>
      <c r="Z1285" s="324"/>
      <c r="AA1285" s="32" t="str" cm="1">
        <f t="array" ref="AA1285">IFERROR(IF(INDEX(SubsidieTabel!$X$1:$AA$12,MATCH($F1285,SubsidieTabel!$X$1:$X$12,0),IFERROR(MATCH(Methode_Keuze,SubsidieTabel!$X$1:$AA$1,0),2))&lt;&gt;1=TRUE,"ja",""),"")</f>
        <v/>
      </c>
    </row>
    <row r="1286" spans="1:27" ht="14.5" x14ac:dyDescent="0.35">
      <c r="A1286" s="325"/>
      <c r="B1286" s="326" t="str">
        <f>IF(A1286&lt;&gt;"",_xlfn.MAXIFS($B$1:B1285,$A$1:A1285,A1286)+1,"")</f>
        <v/>
      </c>
      <c r="C1286" s="304"/>
      <c r="D1286" s="304"/>
      <c r="E1286" s="304"/>
      <c r="F1286" s="304"/>
      <c r="G1286" s="335"/>
      <c r="H1286" s="333"/>
      <c r="I1286" s="334"/>
      <c r="J1286" s="334"/>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8"/>
      <c r="R1286" s="368"/>
      <c r="S1286" s="330"/>
      <c r="T1286" s="330"/>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Methode_Keuze=""),"",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Methode_Keuze=""),"",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1"/>
      <c r="Z1286" s="324"/>
      <c r="AA1286" s="32" t="str" cm="1">
        <f t="array" ref="AA1286">IFERROR(IF(INDEX(SubsidieTabel!$X$1:$AA$12,MATCH($F1286,SubsidieTabel!$X$1:$X$12,0),IFERROR(MATCH(Methode_Keuze,SubsidieTabel!$X$1:$AA$1,0),2))&lt;&gt;1=TRUE,"ja",""),"")</f>
        <v/>
      </c>
    </row>
    <row r="1287" spans="1:27" ht="14.5" x14ac:dyDescent="0.35">
      <c r="A1287" s="325"/>
      <c r="B1287" s="326" t="str">
        <f>IF(A1287&lt;&gt;"",_xlfn.MAXIFS($B$1:B1286,$A$1:A1286,A1287)+1,"")</f>
        <v/>
      </c>
      <c r="C1287" s="304"/>
      <c r="D1287" s="304"/>
      <c r="E1287" s="304"/>
      <c r="F1287" s="304"/>
      <c r="G1287" s="335"/>
      <c r="H1287" s="333"/>
      <c r="I1287" s="334"/>
      <c r="J1287" s="334"/>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8"/>
      <c r="R1287" s="368"/>
      <c r="S1287" s="330"/>
      <c r="T1287" s="330"/>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Methode_Keuze=""),"",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Methode_Keuze=""),"",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1"/>
      <c r="Z1287" s="324"/>
      <c r="AA1287" s="32" t="str" cm="1">
        <f t="array" ref="AA1287">IFERROR(IF(INDEX(SubsidieTabel!$X$1:$AA$12,MATCH($F1287,SubsidieTabel!$X$1:$X$12,0),IFERROR(MATCH(Methode_Keuze,SubsidieTabel!$X$1:$AA$1,0),2))&lt;&gt;1=TRUE,"ja",""),"")</f>
        <v/>
      </c>
    </row>
    <row r="1288" spans="1:27" ht="14.5" x14ac:dyDescent="0.35">
      <c r="A1288" s="325"/>
      <c r="B1288" s="326" t="str">
        <f>IF(A1288&lt;&gt;"",_xlfn.MAXIFS($B$1:B1287,$A$1:A1287,A1288)+1,"")</f>
        <v/>
      </c>
      <c r="C1288" s="304"/>
      <c r="D1288" s="304"/>
      <c r="E1288" s="304"/>
      <c r="F1288" s="304"/>
      <c r="G1288" s="335"/>
      <c r="H1288" s="333"/>
      <c r="I1288" s="334"/>
      <c r="J1288" s="334"/>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8"/>
      <c r="R1288" s="368"/>
      <c r="S1288" s="330"/>
      <c r="T1288" s="330"/>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Methode_Keuze=""),"",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Methode_Keuze=""),"",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1"/>
      <c r="Z1288" s="324"/>
      <c r="AA1288" s="32" t="str" cm="1">
        <f t="array" ref="AA1288">IFERROR(IF(INDEX(SubsidieTabel!$X$1:$AA$12,MATCH($F1288,SubsidieTabel!$X$1:$X$12,0),IFERROR(MATCH(Methode_Keuze,SubsidieTabel!$X$1:$AA$1,0),2))&lt;&gt;1=TRUE,"ja",""),"")</f>
        <v/>
      </c>
    </row>
    <row r="1289" spans="1:27" ht="14.5" x14ac:dyDescent="0.35">
      <c r="A1289" s="325"/>
      <c r="B1289" s="326" t="str">
        <f>IF(A1289&lt;&gt;"",_xlfn.MAXIFS($B$1:B1288,$A$1:A1288,A1289)+1,"")</f>
        <v/>
      </c>
      <c r="C1289" s="304"/>
      <c r="D1289" s="304"/>
      <c r="E1289" s="304"/>
      <c r="F1289" s="304"/>
      <c r="G1289" s="335"/>
      <c r="H1289" s="333"/>
      <c r="I1289" s="334"/>
      <c r="J1289" s="334"/>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8"/>
      <c r="R1289" s="368"/>
      <c r="S1289" s="330"/>
      <c r="T1289" s="330"/>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Methode_Keuze=""),"",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Methode_Keuze=""),"",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1"/>
      <c r="Z1289" s="324"/>
      <c r="AA1289" s="32" t="str" cm="1">
        <f t="array" ref="AA1289">IFERROR(IF(INDEX(SubsidieTabel!$X$1:$AA$12,MATCH($F1289,SubsidieTabel!$X$1:$X$12,0),IFERROR(MATCH(Methode_Keuze,SubsidieTabel!$X$1:$AA$1,0),2))&lt;&gt;1=TRUE,"ja",""),"")</f>
        <v/>
      </c>
    </row>
    <row r="1290" spans="1:27" ht="14.5" x14ac:dyDescent="0.35">
      <c r="A1290" s="325"/>
      <c r="B1290" s="326" t="str">
        <f>IF(A1290&lt;&gt;"",_xlfn.MAXIFS($B$1:B1289,$A$1:A1289,A1290)+1,"")</f>
        <v/>
      </c>
      <c r="C1290" s="304"/>
      <c r="D1290" s="304"/>
      <c r="E1290" s="304"/>
      <c r="F1290" s="304"/>
      <c r="G1290" s="335"/>
      <c r="H1290" s="333"/>
      <c r="I1290" s="334"/>
      <c r="J1290" s="334"/>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8"/>
      <c r="R1290" s="368"/>
      <c r="S1290" s="330"/>
      <c r="T1290" s="330"/>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Methode_Keuze=""),"",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Methode_Keuze=""),"",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1"/>
      <c r="Z1290" s="324"/>
      <c r="AA1290" s="32" t="str" cm="1">
        <f t="array" ref="AA1290">IFERROR(IF(INDEX(SubsidieTabel!$X$1:$AA$12,MATCH($F1290,SubsidieTabel!$X$1:$X$12,0),IFERROR(MATCH(Methode_Keuze,SubsidieTabel!$X$1:$AA$1,0),2))&lt;&gt;1=TRUE,"ja",""),"")</f>
        <v/>
      </c>
    </row>
    <row r="1291" spans="1:27" ht="14.5" x14ac:dyDescent="0.35">
      <c r="A1291" s="325"/>
      <c r="B1291" s="326" t="str">
        <f>IF(A1291&lt;&gt;"",_xlfn.MAXIFS($B$1:B1290,$A$1:A1290,A1291)+1,"")</f>
        <v/>
      </c>
      <c r="C1291" s="304"/>
      <c r="D1291" s="304"/>
      <c r="E1291" s="304"/>
      <c r="F1291" s="304"/>
      <c r="G1291" s="335"/>
      <c r="H1291" s="333"/>
      <c r="I1291" s="334"/>
      <c r="J1291" s="334"/>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8"/>
      <c r="R1291" s="368"/>
      <c r="S1291" s="330"/>
      <c r="T1291" s="330"/>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Methode_Keuze=""),"",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Methode_Keuze=""),"",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1"/>
      <c r="Z1291" s="324"/>
      <c r="AA1291" s="32" t="str" cm="1">
        <f t="array" ref="AA1291">IFERROR(IF(INDEX(SubsidieTabel!$X$1:$AA$12,MATCH($F1291,SubsidieTabel!$X$1:$X$12,0),IFERROR(MATCH(Methode_Keuze,SubsidieTabel!$X$1:$AA$1,0),2))&lt;&gt;1=TRUE,"ja",""),"")</f>
        <v/>
      </c>
    </row>
    <row r="1292" spans="1:27" ht="14.5" x14ac:dyDescent="0.35">
      <c r="A1292" s="325"/>
      <c r="B1292" s="326" t="str">
        <f>IF(A1292&lt;&gt;"",_xlfn.MAXIFS($B$1:B1291,$A$1:A1291,A1292)+1,"")</f>
        <v/>
      </c>
      <c r="C1292" s="304"/>
      <c r="D1292" s="304"/>
      <c r="E1292" s="304"/>
      <c r="F1292" s="304"/>
      <c r="G1292" s="335"/>
      <c r="H1292" s="333"/>
      <c r="I1292" s="334"/>
      <c r="J1292" s="334"/>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8"/>
      <c r="R1292" s="368"/>
      <c r="S1292" s="330"/>
      <c r="T1292" s="330"/>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Methode_Keuze=""),"",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Methode_Keuze=""),"",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1"/>
      <c r="Z1292" s="324"/>
      <c r="AA1292" s="32" t="str" cm="1">
        <f t="array" ref="AA1292">IFERROR(IF(INDEX(SubsidieTabel!$X$1:$AA$12,MATCH($F1292,SubsidieTabel!$X$1:$X$12,0),IFERROR(MATCH(Methode_Keuze,SubsidieTabel!$X$1:$AA$1,0),2))&lt;&gt;1=TRUE,"ja",""),"")</f>
        <v/>
      </c>
    </row>
    <row r="1293" spans="1:27" ht="14.5" x14ac:dyDescent="0.35">
      <c r="A1293" s="325"/>
      <c r="B1293" s="326" t="str">
        <f>IF(A1293&lt;&gt;"",_xlfn.MAXIFS($B$1:B1292,$A$1:A1292,A1293)+1,"")</f>
        <v/>
      </c>
      <c r="C1293" s="304"/>
      <c r="D1293" s="304"/>
      <c r="E1293" s="304"/>
      <c r="F1293" s="304"/>
      <c r="G1293" s="335"/>
      <c r="H1293" s="333"/>
      <c r="I1293" s="334"/>
      <c r="J1293" s="334"/>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8"/>
      <c r="R1293" s="368"/>
      <c r="S1293" s="330"/>
      <c r="T1293" s="330"/>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Methode_Keuze=""),"",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Methode_Keuze=""),"",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1"/>
      <c r="Z1293" s="324"/>
      <c r="AA1293" s="32" t="str" cm="1">
        <f t="array" ref="AA1293">IFERROR(IF(INDEX(SubsidieTabel!$X$1:$AA$12,MATCH($F1293,SubsidieTabel!$X$1:$X$12,0),IFERROR(MATCH(Methode_Keuze,SubsidieTabel!$X$1:$AA$1,0),2))&lt;&gt;1=TRUE,"ja",""),"")</f>
        <v/>
      </c>
    </row>
    <row r="1294" spans="1:27" ht="14.5" x14ac:dyDescent="0.35">
      <c r="A1294" s="325"/>
      <c r="B1294" s="326" t="str">
        <f>IF(A1294&lt;&gt;"",_xlfn.MAXIFS($B$1:B1293,$A$1:A1293,A1294)+1,"")</f>
        <v/>
      </c>
      <c r="C1294" s="304"/>
      <c r="D1294" s="304"/>
      <c r="E1294" s="304"/>
      <c r="F1294" s="304"/>
      <c r="G1294" s="335"/>
      <c r="H1294" s="333"/>
      <c r="I1294" s="334"/>
      <c r="J1294" s="334"/>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8"/>
      <c r="R1294" s="368"/>
      <c r="S1294" s="330"/>
      <c r="T1294" s="330"/>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Methode_Keuze=""),"",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Methode_Keuze=""),"",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1"/>
      <c r="Z1294" s="324"/>
      <c r="AA1294" s="32" t="str" cm="1">
        <f t="array" ref="AA1294">IFERROR(IF(INDEX(SubsidieTabel!$X$1:$AA$12,MATCH($F1294,SubsidieTabel!$X$1:$X$12,0),IFERROR(MATCH(Methode_Keuze,SubsidieTabel!$X$1:$AA$1,0),2))&lt;&gt;1=TRUE,"ja",""),"")</f>
        <v/>
      </c>
    </row>
    <row r="1295" spans="1:27" ht="14.5" x14ac:dyDescent="0.35">
      <c r="A1295" s="325"/>
      <c r="B1295" s="326" t="str">
        <f>IF(A1295&lt;&gt;"",_xlfn.MAXIFS($B$1:B1294,$A$1:A1294,A1295)+1,"")</f>
        <v/>
      </c>
      <c r="C1295" s="304"/>
      <c r="D1295" s="304"/>
      <c r="E1295" s="304"/>
      <c r="F1295" s="304"/>
      <c r="G1295" s="335"/>
      <c r="H1295" s="333"/>
      <c r="I1295" s="334"/>
      <c r="J1295" s="334"/>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8"/>
      <c r="R1295" s="368"/>
      <c r="S1295" s="330"/>
      <c r="T1295" s="330"/>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Methode_Keuze=""),"",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Methode_Keuze=""),"",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1"/>
      <c r="Z1295" s="324"/>
      <c r="AA1295" s="32" t="str" cm="1">
        <f t="array" ref="AA1295">IFERROR(IF(INDEX(SubsidieTabel!$X$1:$AA$12,MATCH($F1295,SubsidieTabel!$X$1:$X$12,0),IFERROR(MATCH(Methode_Keuze,SubsidieTabel!$X$1:$AA$1,0),2))&lt;&gt;1=TRUE,"ja",""),"")</f>
        <v/>
      </c>
    </row>
    <row r="1296" spans="1:27" ht="14.5" x14ac:dyDescent="0.35">
      <c r="A1296" s="325"/>
      <c r="B1296" s="326" t="str">
        <f>IF(A1296&lt;&gt;"",_xlfn.MAXIFS($B$1:B1295,$A$1:A1295,A1296)+1,"")</f>
        <v/>
      </c>
      <c r="C1296" s="304"/>
      <c r="D1296" s="304"/>
      <c r="E1296" s="304"/>
      <c r="F1296" s="304"/>
      <c r="G1296" s="335"/>
      <c r="H1296" s="333"/>
      <c r="I1296" s="334"/>
      <c r="J1296" s="334"/>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8"/>
      <c r="R1296" s="368"/>
      <c r="S1296" s="330"/>
      <c r="T1296" s="330"/>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Methode_Keuze=""),"",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Methode_Keuze=""),"",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1"/>
      <c r="Z1296" s="324"/>
      <c r="AA1296" s="32" t="str" cm="1">
        <f t="array" ref="AA1296">IFERROR(IF(INDEX(SubsidieTabel!$X$1:$AA$12,MATCH($F1296,SubsidieTabel!$X$1:$X$12,0),IFERROR(MATCH(Methode_Keuze,SubsidieTabel!$X$1:$AA$1,0),2))&lt;&gt;1=TRUE,"ja",""),"")</f>
        <v/>
      </c>
    </row>
    <row r="1297" spans="1:27" ht="14.5" x14ac:dyDescent="0.35">
      <c r="A1297" s="325"/>
      <c r="B1297" s="326" t="str">
        <f>IF(A1297&lt;&gt;"",_xlfn.MAXIFS($B$1:B1296,$A$1:A1296,A1297)+1,"")</f>
        <v/>
      </c>
      <c r="C1297" s="304"/>
      <c r="D1297" s="304"/>
      <c r="E1297" s="304"/>
      <c r="F1297" s="304"/>
      <c r="G1297" s="335"/>
      <c r="H1297" s="333"/>
      <c r="I1297" s="334"/>
      <c r="J1297" s="334"/>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8"/>
      <c r="R1297" s="368"/>
      <c r="S1297" s="330"/>
      <c r="T1297" s="330"/>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Methode_Keuze=""),"",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Methode_Keuze=""),"",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1"/>
      <c r="Z1297" s="324"/>
      <c r="AA1297" s="32" t="str" cm="1">
        <f t="array" ref="AA1297">IFERROR(IF(INDEX(SubsidieTabel!$X$1:$AA$12,MATCH($F1297,SubsidieTabel!$X$1:$X$12,0),IFERROR(MATCH(Methode_Keuze,SubsidieTabel!$X$1:$AA$1,0),2))&lt;&gt;1=TRUE,"ja",""),"")</f>
        <v/>
      </c>
    </row>
    <row r="1298" spans="1:27" ht="14.5" x14ac:dyDescent="0.35">
      <c r="A1298" s="325"/>
      <c r="B1298" s="326" t="str">
        <f>IF(A1298&lt;&gt;"",_xlfn.MAXIFS($B$1:B1297,$A$1:A1297,A1298)+1,"")</f>
        <v/>
      </c>
      <c r="C1298" s="304"/>
      <c r="D1298" s="304"/>
      <c r="E1298" s="304"/>
      <c r="F1298" s="304"/>
      <c r="G1298" s="335"/>
      <c r="H1298" s="333"/>
      <c r="I1298" s="334"/>
      <c r="J1298" s="334"/>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8"/>
      <c r="R1298" s="368"/>
      <c r="S1298" s="330"/>
      <c r="T1298" s="330"/>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Methode_Keuze=""),"",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Methode_Keuze=""),"",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1"/>
      <c r="Z1298" s="324"/>
      <c r="AA1298" s="32" t="str" cm="1">
        <f t="array" ref="AA1298">IFERROR(IF(INDEX(SubsidieTabel!$X$1:$AA$12,MATCH($F1298,SubsidieTabel!$X$1:$X$12,0),IFERROR(MATCH(Methode_Keuze,SubsidieTabel!$X$1:$AA$1,0),2))&lt;&gt;1=TRUE,"ja",""),"")</f>
        <v/>
      </c>
    </row>
    <row r="1299" spans="1:27" ht="14.5" x14ac:dyDescent="0.35">
      <c r="A1299" s="325"/>
      <c r="B1299" s="326" t="str">
        <f>IF(A1299&lt;&gt;"",_xlfn.MAXIFS($B$1:B1298,$A$1:A1298,A1299)+1,"")</f>
        <v/>
      </c>
      <c r="C1299" s="304"/>
      <c r="D1299" s="304"/>
      <c r="E1299" s="304"/>
      <c r="F1299" s="304"/>
      <c r="G1299" s="335"/>
      <c r="H1299" s="333"/>
      <c r="I1299" s="334"/>
      <c r="J1299" s="334"/>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8"/>
      <c r="R1299" s="368"/>
      <c r="S1299" s="330"/>
      <c r="T1299" s="330"/>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Methode_Keuze=""),"",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Methode_Keuze=""),"",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1"/>
      <c r="Z1299" s="324"/>
      <c r="AA1299" s="32" t="str" cm="1">
        <f t="array" ref="AA1299">IFERROR(IF(INDEX(SubsidieTabel!$X$1:$AA$12,MATCH($F1299,SubsidieTabel!$X$1:$X$12,0),IFERROR(MATCH(Methode_Keuze,SubsidieTabel!$X$1:$AA$1,0),2))&lt;&gt;1=TRUE,"ja",""),"")</f>
        <v/>
      </c>
    </row>
    <row r="1300" spans="1:27" ht="14.5" x14ac:dyDescent="0.35">
      <c r="A1300" s="325"/>
      <c r="B1300" s="326" t="str">
        <f>IF(A1300&lt;&gt;"",_xlfn.MAXIFS($B$1:B1299,$A$1:A1299,A1300)+1,"")</f>
        <v/>
      </c>
      <c r="C1300" s="304"/>
      <c r="D1300" s="304"/>
      <c r="E1300" s="304"/>
      <c r="F1300" s="304"/>
      <c r="G1300" s="335"/>
      <c r="H1300" s="333"/>
      <c r="I1300" s="334"/>
      <c r="J1300" s="334"/>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8"/>
      <c r="R1300" s="368"/>
      <c r="S1300" s="330"/>
      <c r="T1300" s="330"/>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Methode_Keuze=""),"",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Methode_Keuze=""),"",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1"/>
      <c r="Z1300" s="324"/>
      <c r="AA1300" s="32" t="str" cm="1">
        <f t="array" ref="AA1300">IFERROR(IF(INDEX(SubsidieTabel!$X$1:$AA$12,MATCH($F1300,SubsidieTabel!$X$1:$X$12,0),IFERROR(MATCH(Methode_Keuze,SubsidieTabel!$X$1:$AA$1,0),2))&lt;&gt;1=TRUE,"ja",""),"")</f>
        <v/>
      </c>
    </row>
    <row r="1301" spans="1:27" ht="14.5" x14ac:dyDescent="0.35">
      <c r="A1301" s="325"/>
      <c r="B1301" s="326" t="str">
        <f>IF(A1301&lt;&gt;"",_xlfn.MAXIFS($B$1:B1300,$A$1:A1300,A1301)+1,"")</f>
        <v/>
      </c>
      <c r="C1301" s="304"/>
      <c r="D1301" s="304"/>
      <c r="E1301" s="304"/>
      <c r="F1301" s="304"/>
      <c r="G1301" s="335"/>
      <c r="H1301" s="333"/>
      <c r="I1301" s="334"/>
      <c r="J1301" s="334"/>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8"/>
      <c r="R1301" s="368"/>
      <c r="S1301" s="330"/>
      <c r="T1301" s="330"/>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Methode_Keuze=""),"",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Methode_Keuze=""),"",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1"/>
      <c r="Z1301" s="324"/>
      <c r="AA1301" s="32" t="str" cm="1">
        <f t="array" ref="AA1301">IFERROR(IF(INDEX(SubsidieTabel!$X$1:$AA$12,MATCH($F1301,SubsidieTabel!$X$1:$X$12,0),IFERROR(MATCH(Methode_Keuze,SubsidieTabel!$X$1:$AA$1,0),2))&lt;&gt;1=TRUE,"ja",""),"")</f>
        <v/>
      </c>
    </row>
    <row r="1302" spans="1:27" ht="14.5" x14ac:dyDescent="0.35">
      <c r="A1302" s="325"/>
      <c r="B1302" s="326" t="str">
        <f>IF(A1302&lt;&gt;"",_xlfn.MAXIFS($B$1:B1301,$A$1:A1301,A1302)+1,"")</f>
        <v/>
      </c>
      <c r="C1302" s="304"/>
      <c r="D1302" s="304"/>
      <c r="E1302" s="304"/>
      <c r="F1302" s="304"/>
      <c r="G1302" s="335"/>
      <c r="H1302" s="333"/>
      <c r="I1302" s="334"/>
      <c r="J1302" s="334"/>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8"/>
      <c r="R1302" s="368"/>
      <c r="S1302" s="330"/>
      <c r="T1302" s="330"/>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Methode_Keuze=""),"",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Methode_Keuze=""),"",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1"/>
      <c r="Z1302" s="324"/>
      <c r="AA1302" s="32" t="str" cm="1">
        <f t="array" ref="AA1302">IFERROR(IF(INDEX(SubsidieTabel!$X$1:$AA$12,MATCH($F1302,SubsidieTabel!$X$1:$X$12,0),IFERROR(MATCH(Methode_Keuze,SubsidieTabel!$X$1:$AA$1,0),2))&lt;&gt;1=TRUE,"ja",""),"")</f>
        <v/>
      </c>
    </row>
    <row r="1303" spans="1:27" ht="14.5" x14ac:dyDescent="0.35">
      <c r="A1303" s="325"/>
      <c r="B1303" s="326" t="str">
        <f>IF(A1303&lt;&gt;"",_xlfn.MAXIFS($B$1:B1302,$A$1:A1302,A1303)+1,"")</f>
        <v/>
      </c>
      <c r="C1303" s="304"/>
      <c r="D1303" s="304"/>
      <c r="E1303" s="304"/>
      <c r="F1303" s="304"/>
      <c r="G1303" s="335"/>
      <c r="H1303" s="333"/>
      <c r="I1303" s="334"/>
      <c r="J1303" s="334"/>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8"/>
      <c r="R1303" s="368"/>
      <c r="S1303" s="330"/>
      <c r="T1303" s="330"/>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Methode_Keuze=""),"",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Methode_Keuze=""),"",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1"/>
      <c r="Z1303" s="324"/>
      <c r="AA1303" s="32" t="str" cm="1">
        <f t="array" ref="AA1303">IFERROR(IF(INDEX(SubsidieTabel!$X$1:$AA$12,MATCH($F1303,SubsidieTabel!$X$1:$X$12,0),IFERROR(MATCH(Methode_Keuze,SubsidieTabel!$X$1:$AA$1,0),2))&lt;&gt;1=TRUE,"ja",""),"")</f>
        <v/>
      </c>
    </row>
    <row r="1304" spans="1:27" ht="14.5" x14ac:dyDescent="0.35">
      <c r="A1304" s="325"/>
      <c r="B1304" s="326" t="str">
        <f>IF(A1304&lt;&gt;"",_xlfn.MAXIFS($B$1:B1303,$A$1:A1303,A1304)+1,"")</f>
        <v/>
      </c>
      <c r="C1304" s="304"/>
      <c r="D1304" s="304"/>
      <c r="E1304" s="304"/>
      <c r="F1304" s="304"/>
      <c r="G1304" s="335"/>
      <c r="H1304" s="333"/>
      <c r="I1304" s="334"/>
      <c r="J1304" s="334"/>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8"/>
      <c r="R1304" s="368"/>
      <c r="S1304" s="330"/>
      <c r="T1304" s="330"/>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Methode_Keuze=""),"",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Methode_Keuze=""),"",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1"/>
      <c r="Z1304" s="324"/>
      <c r="AA1304" s="32" t="str" cm="1">
        <f t="array" ref="AA1304">IFERROR(IF(INDEX(SubsidieTabel!$X$1:$AA$12,MATCH($F1304,SubsidieTabel!$X$1:$X$12,0),IFERROR(MATCH(Methode_Keuze,SubsidieTabel!$X$1:$AA$1,0),2))&lt;&gt;1=TRUE,"ja",""),"")</f>
        <v/>
      </c>
    </row>
    <row r="1305" spans="1:27" ht="14.5" x14ac:dyDescent="0.35">
      <c r="A1305" s="325"/>
      <c r="B1305" s="326" t="str">
        <f>IF(A1305&lt;&gt;"",_xlfn.MAXIFS($B$1:B1304,$A$1:A1304,A1305)+1,"")</f>
        <v/>
      </c>
      <c r="C1305" s="304"/>
      <c r="D1305" s="304"/>
      <c r="E1305" s="304"/>
      <c r="F1305" s="304"/>
      <c r="G1305" s="335"/>
      <c r="H1305" s="333"/>
      <c r="I1305" s="334"/>
      <c r="J1305" s="334"/>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8"/>
      <c r="R1305" s="368"/>
      <c r="S1305" s="330"/>
      <c r="T1305" s="330"/>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Methode_Keuze=""),"",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Methode_Keuze=""),"",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1"/>
      <c r="Z1305" s="324"/>
      <c r="AA1305" s="32" t="str" cm="1">
        <f t="array" ref="AA1305">IFERROR(IF(INDEX(SubsidieTabel!$X$1:$AA$12,MATCH($F1305,SubsidieTabel!$X$1:$X$12,0),IFERROR(MATCH(Methode_Keuze,SubsidieTabel!$X$1:$AA$1,0),2))&lt;&gt;1=TRUE,"ja",""),"")</f>
        <v/>
      </c>
    </row>
    <row r="1306" spans="1:27" ht="14.5" x14ac:dyDescent="0.35">
      <c r="A1306" s="325"/>
      <c r="B1306" s="326" t="str">
        <f>IF(A1306&lt;&gt;"",_xlfn.MAXIFS($B$1:B1305,$A$1:A1305,A1306)+1,"")</f>
        <v/>
      </c>
      <c r="C1306" s="304"/>
      <c r="D1306" s="304"/>
      <c r="E1306" s="304"/>
      <c r="F1306" s="304"/>
      <c r="G1306" s="335"/>
      <c r="H1306" s="333"/>
      <c r="I1306" s="334"/>
      <c r="J1306" s="334"/>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8"/>
      <c r="R1306" s="368"/>
      <c r="S1306" s="330"/>
      <c r="T1306" s="330"/>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Methode_Keuze=""),"",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Methode_Keuze=""),"",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1"/>
      <c r="Z1306" s="324"/>
      <c r="AA1306" s="32" t="str" cm="1">
        <f t="array" ref="AA1306">IFERROR(IF(INDEX(SubsidieTabel!$X$1:$AA$12,MATCH($F1306,SubsidieTabel!$X$1:$X$12,0),IFERROR(MATCH(Methode_Keuze,SubsidieTabel!$X$1:$AA$1,0),2))&lt;&gt;1=TRUE,"ja",""),"")</f>
        <v/>
      </c>
    </row>
    <row r="1307" spans="1:27" ht="14.5" x14ac:dyDescent="0.35">
      <c r="A1307" s="325"/>
      <c r="B1307" s="326" t="str">
        <f>IF(A1307&lt;&gt;"",_xlfn.MAXIFS($B$1:B1306,$A$1:A1306,A1307)+1,"")</f>
        <v/>
      </c>
      <c r="C1307" s="304"/>
      <c r="D1307" s="304"/>
      <c r="E1307" s="304"/>
      <c r="F1307" s="304"/>
      <c r="G1307" s="335"/>
      <c r="H1307" s="333"/>
      <c r="I1307" s="334"/>
      <c r="J1307" s="334"/>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8"/>
      <c r="R1307" s="368"/>
      <c r="S1307" s="330"/>
      <c r="T1307" s="330"/>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Methode_Keuze=""),"",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Methode_Keuze=""),"",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1"/>
      <c r="Z1307" s="324"/>
      <c r="AA1307" s="32" t="str" cm="1">
        <f t="array" ref="AA1307">IFERROR(IF(INDEX(SubsidieTabel!$X$1:$AA$12,MATCH($F1307,SubsidieTabel!$X$1:$X$12,0),IFERROR(MATCH(Methode_Keuze,SubsidieTabel!$X$1:$AA$1,0),2))&lt;&gt;1=TRUE,"ja",""),"")</f>
        <v/>
      </c>
    </row>
    <row r="1308" spans="1:27" ht="14.5" x14ac:dyDescent="0.35">
      <c r="A1308" s="325"/>
      <c r="B1308" s="326" t="str">
        <f>IF(A1308&lt;&gt;"",_xlfn.MAXIFS($B$1:B1307,$A$1:A1307,A1308)+1,"")</f>
        <v/>
      </c>
      <c r="C1308" s="304"/>
      <c r="D1308" s="304"/>
      <c r="E1308" s="304"/>
      <c r="F1308" s="304"/>
      <c r="G1308" s="335"/>
      <c r="H1308" s="333"/>
      <c r="I1308" s="334"/>
      <c r="J1308" s="334"/>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8"/>
      <c r="R1308" s="368"/>
      <c r="S1308" s="330"/>
      <c r="T1308" s="330"/>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Methode_Keuze=""),"",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Methode_Keuze=""),"",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1"/>
      <c r="Z1308" s="324"/>
      <c r="AA1308" s="32" t="str" cm="1">
        <f t="array" ref="AA1308">IFERROR(IF(INDEX(SubsidieTabel!$X$1:$AA$12,MATCH($F1308,SubsidieTabel!$X$1:$X$12,0),IFERROR(MATCH(Methode_Keuze,SubsidieTabel!$X$1:$AA$1,0),2))&lt;&gt;1=TRUE,"ja",""),"")</f>
        <v/>
      </c>
    </row>
    <row r="1309" spans="1:27" ht="14.5" x14ac:dyDescent="0.35">
      <c r="A1309" s="325"/>
      <c r="B1309" s="326" t="str">
        <f>IF(A1309&lt;&gt;"",_xlfn.MAXIFS($B$1:B1308,$A$1:A1308,A1309)+1,"")</f>
        <v/>
      </c>
      <c r="C1309" s="304"/>
      <c r="D1309" s="304"/>
      <c r="E1309" s="304"/>
      <c r="F1309" s="304"/>
      <c r="G1309" s="335"/>
      <c r="H1309" s="333"/>
      <c r="I1309" s="334"/>
      <c r="J1309" s="334"/>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8"/>
      <c r="R1309" s="368"/>
      <c r="S1309" s="330"/>
      <c r="T1309" s="330"/>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Methode_Keuze=""),"",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Methode_Keuze=""),"",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1"/>
      <c r="Z1309" s="324"/>
      <c r="AA1309" s="32" t="str" cm="1">
        <f t="array" ref="AA1309">IFERROR(IF(INDEX(SubsidieTabel!$X$1:$AA$12,MATCH($F1309,SubsidieTabel!$X$1:$X$12,0),IFERROR(MATCH(Methode_Keuze,SubsidieTabel!$X$1:$AA$1,0),2))&lt;&gt;1=TRUE,"ja",""),"")</f>
        <v/>
      </c>
    </row>
    <row r="1310" spans="1:27" ht="14.5" x14ac:dyDescent="0.35">
      <c r="A1310" s="325"/>
      <c r="B1310" s="326" t="str">
        <f>IF(A1310&lt;&gt;"",_xlfn.MAXIFS($B$1:B1309,$A$1:A1309,A1310)+1,"")</f>
        <v/>
      </c>
      <c r="C1310" s="304"/>
      <c r="D1310" s="304"/>
      <c r="E1310" s="304"/>
      <c r="F1310" s="304"/>
      <c r="G1310" s="335"/>
      <c r="H1310" s="333"/>
      <c r="I1310" s="334"/>
      <c r="J1310" s="334"/>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8"/>
      <c r="R1310" s="368"/>
      <c r="S1310" s="330"/>
      <c r="T1310" s="330"/>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Methode_Keuze=""),"",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Methode_Keuze=""),"",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1"/>
      <c r="Z1310" s="324"/>
      <c r="AA1310" s="32" t="str" cm="1">
        <f t="array" ref="AA1310">IFERROR(IF(INDEX(SubsidieTabel!$X$1:$AA$12,MATCH($F1310,SubsidieTabel!$X$1:$X$12,0),IFERROR(MATCH(Methode_Keuze,SubsidieTabel!$X$1:$AA$1,0),2))&lt;&gt;1=TRUE,"ja",""),"")</f>
        <v/>
      </c>
    </row>
    <row r="1311" spans="1:27" ht="14.5" x14ac:dyDescent="0.35">
      <c r="A1311" s="325"/>
      <c r="B1311" s="326" t="str">
        <f>IF(A1311&lt;&gt;"",_xlfn.MAXIFS($B$1:B1310,$A$1:A1310,A1311)+1,"")</f>
        <v/>
      </c>
      <c r="C1311" s="304"/>
      <c r="D1311" s="304"/>
      <c r="E1311" s="304"/>
      <c r="F1311" s="304"/>
      <c r="G1311" s="335"/>
      <c r="H1311" s="333"/>
      <c r="I1311" s="334"/>
      <c r="J1311" s="334"/>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8"/>
      <c r="R1311" s="368"/>
      <c r="S1311" s="330"/>
      <c r="T1311" s="330"/>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Methode_Keuze=""),"",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Methode_Keuze=""),"",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1"/>
      <c r="Z1311" s="324"/>
      <c r="AA1311" s="32" t="str" cm="1">
        <f t="array" ref="AA1311">IFERROR(IF(INDEX(SubsidieTabel!$X$1:$AA$12,MATCH($F1311,SubsidieTabel!$X$1:$X$12,0),IFERROR(MATCH(Methode_Keuze,SubsidieTabel!$X$1:$AA$1,0),2))&lt;&gt;1=TRUE,"ja",""),"")</f>
        <v/>
      </c>
    </row>
    <row r="1312" spans="1:27" ht="14.5" x14ac:dyDescent="0.35">
      <c r="A1312" s="325"/>
      <c r="B1312" s="326" t="str">
        <f>IF(A1312&lt;&gt;"",_xlfn.MAXIFS($B$1:B1311,$A$1:A1311,A1312)+1,"")</f>
        <v/>
      </c>
      <c r="C1312" s="304"/>
      <c r="D1312" s="304"/>
      <c r="E1312" s="304"/>
      <c r="F1312" s="304"/>
      <c r="G1312" s="335"/>
      <c r="H1312" s="333"/>
      <c r="I1312" s="334"/>
      <c r="J1312" s="334"/>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8"/>
      <c r="R1312" s="368"/>
      <c r="S1312" s="330"/>
      <c r="T1312" s="330"/>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Methode_Keuze=""),"",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Methode_Keuze=""),"",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1"/>
      <c r="Z1312" s="324"/>
      <c r="AA1312" s="32" t="str" cm="1">
        <f t="array" ref="AA1312">IFERROR(IF(INDEX(SubsidieTabel!$X$1:$AA$12,MATCH($F1312,SubsidieTabel!$X$1:$X$12,0),IFERROR(MATCH(Methode_Keuze,SubsidieTabel!$X$1:$AA$1,0),2))&lt;&gt;1=TRUE,"ja",""),"")</f>
        <v/>
      </c>
    </row>
    <row r="1313" spans="1:27" ht="14.5" x14ac:dyDescent="0.35">
      <c r="A1313" s="325"/>
      <c r="B1313" s="326" t="str">
        <f>IF(A1313&lt;&gt;"",_xlfn.MAXIFS($B$1:B1312,$A$1:A1312,A1313)+1,"")</f>
        <v/>
      </c>
      <c r="C1313" s="304"/>
      <c r="D1313" s="304"/>
      <c r="E1313" s="304"/>
      <c r="F1313" s="304"/>
      <c r="G1313" s="335"/>
      <c r="H1313" s="333"/>
      <c r="I1313" s="334"/>
      <c r="J1313" s="334"/>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8"/>
      <c r="R1313" s="368"/>
      <c r="S1313" s="330"/>
      <c r="T1313" s="330"/>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Methode_Keuze=""),"",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Methode_Keuze=""),"",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1"/>
      <c r="Z1313" s="324"/>
      <c r="AA1313" s="32" t="str" cm="1">
        <f t="array" ref="AA1313">IFERROR(IF(INDEX(SubsidieTabel!$X$1:$AA$12,MATCH($F1313,SubsidieTabel!$X$1:$X$12,0),IFERROR(MATCH(Methode_Keuze,SubsidieTabel!$X$1:$AA$1,0),2))&lt;&gt;1=TRUE,"ja",""),"")</f>
        <v/>
      </c>
    </row>
    <row r="1314" spans="1:27" ht="14.5" x14ac:dyDescent="0.35">
      <c r="A1314" s="325"/>
      <c r="B1314" s="326" t="str">
        <f>IF(A1314&lt;&gt;"",_xlfn.MAXIFS($B$1:B1313,$A$1:A1313,A1314)+1,"")</f>
        <v/>
      </c>
      <c r="C1314" s="304"/>
      <c r="D1314" s="304"/>
      <c r="E1314" s="304"/>
      <c r="F1314" s="304"/>
      <c r="G1314" s="335"/>
      <c r="H1314" s="333"/>
      <c r="I1314" s="334"/>
      <c r="J1314" s="334"/>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8"/>
      <c r="R1314" s="368"/>
      <c r="S1314" s="330"/>
      <c r="T1314" s="330"/>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Methode_Keuze=""),"",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Methode_Keuze=""),"",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1"/>
      <c r="Z1314" s="324"/>
      <c r="AA1314" s="32" t="str" cm="1">
        <f t="array" ref="AA1314">IFERROR(IF(INDEX(SubsidieTabel!$X$1:$AA$12,MATCH($F1314,SubsidieTabel!$X$1:$X$12,0),IFERROR(MATCH(Methode_Keuze,SubsidieTabel!$X$1:$AA$1,0),2))&lt;&gt;1=TRUE,"ja",""),"")</f>
        <v/>
      </c>
    </row>
    <row r="1315" spans="1:27" ht="14.5" x14ac:dyDescent="0.35">
      <c r="A1315" s="325"/>
      <c r="B1315" s="326" t="str">
        <f>IF(A1315&lt;&gt;"",_xlfn.MAXIFS($B$1:B1314,$A$1:A1314,A1315)+1,"")</f>
        <v/>
      </c>
      <c r="C1315" s="304"/>
      <c r="D1315" s="304"/>
      <c r="E1315" s="304"/>
      <c r="F1315" s="304"/>
      <c r="G1315" s="335"/>
      <c r="H1315" s="333"/>
      <c r="I1315" s="334"/>
      <c r="J1315" s="334"/>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8"/>
      <c r="R1315" s="368"/>
      <c r="S1315" s="330"/>
      <c r="T1315" s="330"/>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Methode_Keuze=""),"",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Methode_Keuze=""),"",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1"/>
      <c r="Z1315" s="324"/>
      <c r="AA1315" s="32" t="str" cm="1">
        <f t="array" ref="AA1315">IFERROR(IF(INDEX(SubsidieTabel!$X$1:$AA$12,MATCH($F1315,SubsidieTabel!$X$1:$X$12,0),IFERROR(MATCH(Methode_Keuze,SubsidieTabel!$X$1:$AA$1,0),2))&lt;&gt;1=TRUE,"ja",""),"")</f>
        <v/>
      </c>
    </row>
    <row r="1316" spans="1:27" ht="14.5" x14ac:dyDescent="0.35">
      <c r="A1316" s="325"/>
      <c r="B1316" s="326" t="str">
        <f>IF(A1316&lt;&gt;"",_xlfn.MAXIFS($B$1:B1315,$A$1:A1315,A1316)+1,"")</f>
        <v/>
      </c>
      <c r="C1316" s="304"/>
      <c r="D1316" s="304"/>
      <c r="E1316" s="304"/>
      <c r="F1316" s="304"/>
      <c r="G1316" s="335"/>
      <c r="H1316" s="333"/>
      <c r="I1316" s="334"/>
      <c r="J1316" s="334"/>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8"/>
      <c r="R1316" s="368"/>
      <c r="S1316" s="330"/>
      <c r="T1316" s="330"/>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Methode_Keuze=""),"",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Methode_Keuze=""),"",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1"/>
      <c r="Z1316" s="324"/>
      <c r="AA1316" s="32" t="str" cm="1">
        <f t="array" ref="AA1316">IFERROR(IF(INDEX(SubsidieTabel!$X$1:$AA$12,MATCH($F1316,SubsidieTabel!$X$1:$X$12,0),IFERROR(MATCH(Methode_Keuze,SubsidieTabel!$X$1:$AA$1,0),2))&lt;&gt;1=TRUE,"ja",""),"")</f>
        <v/>
      </c>
    </row>
    <row r="1317" spans="1:27" ht="14.5" x14ac:dyDescent="0.35">
      <c r="A1317" s="325"/>
      <c r="B1317" s="326" t="str">
        <f>IF(A1317&lt;&gt;"",_xlfn.MAXIFS($B$1:B1316,$A$1:A1316,A1317)+1,"")</f>
        <v/>
      </c>
      <c r="C1317" s="304"/>
      <c r="D1317" s="304"/>
      <c r="E1317" s="304"/>
      <c r="F1317" s="304"/>
      <c r="G1317" s="335"/>
      <c r="H1317" s="333"/>
      <c r="I1317" s="334"/>
      <c r="J1317" s="334"/>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8"/>
      <c r="R1317" s="368"/>
      <c r="S1317" s="330"/>
      <c r="T1317" s="330"/>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Methode_Keuze=""),"",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Methode_Keuze=""),"",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1"/>
      <c r="Z1317" s="324"/>
      <c r="AA1317" s="32" t="str" cm="1">
        <f t="array" ref="AA1317">IFERROR(IF(INDEX(SubsidieTabel!$X$1:$AA$12,MATCH($F1317,SubsidieTabel!$X$1:$X$12,0),IFERROR(MATCH(Methode_Keuze,SubsidieTabel!$X$1:$AA$1,0),2))&lt;&gt;1=TRUE,"ja",""),"")</f>
        <v/>
      </c>
    </row>
    <row r="1318" spans="1:27" ht="14.5" x14ac:dyDescent="0.35">
      <c r="A1318" s="325"/>
      <c r="B1318" s="326" t="str">
        <f>IF(A1318&lt;&gt;"",_xlfn.MAXIFS($B$1:B1317,$A$1:A1317,A1318)+1,"")</f>
        <v/>
      </c>
      <c r="C1318" s="304"/>
      <c r="D1318" s="304"/>
      <c r="E1318" s="304"/>
      <c r="F1318" s="304"/>
      <c r="G1318" s="335"/>
      <c r="H1318" s="333"/>
      <c r="I1318" s="334"/>
      <c r="J1318" s="334"/>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8"/>
      <c r="R1318" s="368"/>
      <c r="S1318" s="330"/>
      <c r="T1318" s="330"/>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Methode_Keuze=""),"",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Methode_Keuze=""),"",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1"/>
      <c r="Z1318" s="324"/>
      <c r="AA1318" s="32" t="str" cm="1">
        <f t="array" ref="AA1318">IFERROR(IF(INDEX(SubsidieTabel!$X$1:$AA$12,MATCH($F1318,SubsidieTabel!$X$1:$X$12,0),IFERROR(MATCH(Methode_Keuze,SubsidieTabel!$X$1:$AA$1,0),2))&lt;&gt;1=TRUE,"ja",""),"")</f>
        <v/>
      </c>
    </row>
    <row r="1319" spans="1:27" ht="14.5" x14ac:dyDescent="0.35">
      <c r="A1319" s="325"/>
      <c r="B1319" s="326" t="str">
        <f>IF(A1319&lt;&gt;"",_xlfn.MAXIFS($B$1:B1318,$A$1:A1318,A1319)+1,"")</f>
        <v/>
      </c>
      <c r="C1319" s="304"/>
      <c r="D1319" s="304"/>
      <c r="E1319" s="304"/>
      <c r="F1319" s="304"/>
      <c r="G1319" s="335"/>
      <c r="H1319" s="333"/>
      <c r="I1319" s="334"/>
      <c r="J1319" s="334"/>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8"/>
      <c r="R1319" s="368"/>
      <c r="S1319" s="330"/>
      <c r="T1319" s="330"/>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Methode_Keuze=""),"",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Methode_Keuze=""),"",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1"/>
      <c r="Z1319" s="324"/>
      <c r="AA1319" s="32" t="str" cm="1">
        <f t="array" ref="AA1319">IFERROR(IF(INDEX(SubsidieTabel!$X$1:$AA$12,MATCH($F1319,SubsidieTabel!$X$1:$X$12,0),IFERROR(MATCH(Methode_Keuze,SubsidieTabel!$X$1:$AA$1,0),2))&lt;&gt;1=TRUE,"ja",""),"")</f>
        <v/>
      </c>
    </row>
    <row r="1320" spans="1:27" ht="14.5" x14ac:dyDescent="0.35">
      <c r="A1320" s="325"/>
      <c r="B1320" s="326" t="str">
        <f>IF(A1320&lt;&gt;"",_xlfn.MAXIFS($B$1:B1319,$A$1:A1319,A1320)+1,"")</f>
        <v/>
      </c>
      <c r="C1320" s="304"/>
      <c r="D1320" s="304"/>
      <c r="E1320" s="304"/>
      <c r="F1320" s="304"/>
      <c r="G1320" s="335"/>
      <c r="H1320" s="333"/>
      <c r="I1320" s="334"/>
      <c r="J1320" s="334"/>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8"/>
      <c r="R1320" s="368"/>
      <c r="S1320" s="330"/>
      <c r="T1320" s="330"/>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Methode_Keuze=""),"",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Methode_Keuze=""),"",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1"/>
      <c r="Z1320" s="324"/>
      <c r="AA1320" s="32" t="str" cm="1">
        <f t="array" ref="AA1320">IFERROR(IF(INDEX(SubsidieTabel!$X$1:$AA$12,MATCH($F1320,SubsidieTabel!$X$1:$X$12,0),IFERROR(MATCH(Methode_Keuze,SubsidieTabel!$X$1:$AA$1,0),2))&lt;&gt;1=TRUE,"ja",""),"")</f>
        <v/>
      </c>
    </row>
    <row r="1321" spans="1:27" ht="14.5" x14ac:dyDescent="0.35">
      <c r="A1321" s="325"/>
      <c r="B1321" s="326" t="str">
        <f>IF(A1321&lt;&gt;"",_xlfn.MAXIFS($B$1:B1320,$A$1:A1320,A1321)+1,"")</f>
        <v/>
      </c>
      <c r="C1321" s="304"/>
      <c r="D1321" s="304"/>
      <c r="E1321" s="304"/>
      <c r="F1321" s="304"/>
      <c r="G1321" s="335"/>
      <c r="H1321" s="333"/>
      <c r="I1321" s="334"/>
      <c r="J1321" s="334"/>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8"/>
      <c r="R1321" s="368"/>
      <c r="S1321" s="330"/>
      <c r="T1321" s="330"/>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Methode_Keuze=""),"",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Methode_Keuze=""),"",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1"/>
      <c r="Z1321" s="324"/>
      <c r="AA1321" s="32" t="str" cm="1">
        <f t="array" ref="AA1321">IFERROR(IF(INDEX(SubsidieTabel!$X$1:$AA$12,MATCH($F1321,SubsidieTabel!$X$1:$X$12,0),IFERROR(MATCH(Methode_Keuze,SubsidieTabel!$X$1:$AA$1,0),2))&lt;&gt;1=TRUE,"ja",""),"")</f>
        <v/>
      </c>
    </row>
    <row r="1322" spans="1:27" ht="14.5" x14ac:dyDescent="0.35">
      <c r="A1322" s="325"/>
      <c r="B1322" s="326" t="str">
        <f>IF(A1322&lt;&gt;"",_xlfn.MAXIFS($B$1:B1321,$A$1:A1321,A1322)+1,"")</f>
        <v/>
      </c>
      <c r="C1322" s="304"/>
      <c r="D1322" s="304"/>
      <c r="E1322" s="304"/>
      <c r="F1322" s="304"/>
      <c r="G1322" s="335"/>
      <c r="H1322" s="333"/>
      <c r="I1322" s="334"/>
      <c r="J1322" s="334"/>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8"/>
      <c r="R1322" s="368"/>
      <c r="S1322" s="330"/>
      <c r="T1322" s="330"/>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Methode_Keuze=""),"",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Methode_Keuze=""),"",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1"/>
      <c r="Z1322" s="324"/>
      <c r="AA1322" s="32" t="str" cm="1">
        <f t="array" ref="AA1322">IFERROR(IF(INDEX(SubsidieTabel!$X$1:$AA$12,MATCH($F1322,SubsidieTabel!$X$1:$X$12,0),IFERROR(MATCH(Methode_Keuze,SubsidieTabel!$X$1:$AA$1,0),2))&lt;&gt;1=TRUE,"ja",""),"")</f>
        <v/>
      </c>
    </row>
    <row r="1323" spans="1:27" ht="14.5" x14ac:dyDescent="0.35">
      <c r="A1323" s="325"/>
      <c r="B1323" s="326" t="str">
        <f>IF(A1323&lt;&gt;"",_xlfn.MAXIFS($B$1:B1322,$A$1:A1322,A1323)+1,"")</f>
        <v/>
      </c>
      <c r="C1323" s="304"/>
      <c r="D1323" s="304"/>
      <c r="E1323" s="304"/>
      <c r="F1323" s="304"/>
      <c r="G1323" s="335"/>
      <c r="H1323" s="333"/>
      <c r="I1323" s="334"/>
      <c r="J1323" s="334"/>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8"/>
      <c r="R1323" s="368"/>
      <c r="S1323" s="330"/>
      <c r="T1323" s="330"/>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Methode_Keuze=""),"",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Methode_Keuze=""),"",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1"/>
      <c r="Z1323" s="324"/>
      <c r="AA1323" s="32" t="str" cm="1">
        <f t="array" ref="AA1323">IFERROR(IF(INDEX(SubsidieTabel!$X$1:$AA$12,MATCH($F1323,SubsidieTabel!$X$1:$X$12,0),IFERROR(MATCH(Methode_Keuze,SubsidieTabel!$X$1:$AA$1,0),2))&lt;&gt;1=TRUE,"ja",""),"")</f>
        <v/>
      </c>
    </row>
    <row r="1324" spans="1:27" ht="14.5" x14ac:dyDescent="0.35">
      <c r="A1324" s="325"/>
      <c r="B1324" s="326" t="str">
        <f>IF(A1324&lt;&gt;"",_xlfn.MAXIFS($B$1:B1323,$A$1:A1323,A1324)+1,"")</f>
        <v/>
      </c>
      <c r="C1324" s="304"/>
      <c r="D1324" s="304"/>
      <c r="E1324" s="304"/>
      <c r="F1324" s="304"/>
      <c r="G1324" s="335"/>
      <c r="H1324" s="333"/>
      <c r="I1324" s="334"/>
      <c r="J1324" s="334"/>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8"/>
      <c r="R1324" s="368"/>
      <c r="S1324" s="330"/>
      <c r="T1324" s="330"/>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Methode_Keuze=""),"",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Methode_Keuze=""),"",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1"/>
      <c r="Z1324" s="324"/>
      <c r="AA1324" s="32" t="str" cm="1">
        <f t="array" ref="AA1324">IFERROR(IF(INDEX(SubsidieTabel!$X$1:$AA$12,MATCH($F1324,SubsidieTabel!$X$1:$X$12,0),IFERROR(MATCH(Methode_Keuze,SubsidieTabel!$X$1:$AA$1,0),2))&lt;&gt;1=TRUE,"ja",""),"")</f>
        <v/>
      </c>
    </row>
    <row r="1325" spans="1:27" ht="14.5" x14ac:dyDescent="0.35">
      <c r="A1325" s="325"/>
      <c r="B1325" s="326" t="str">
        <f>IF(A1325&lt;&gt;"",_xlfn.MAXIFS($B$1:B1324,$A$1:A1324,A1325)+1,"")</f>
        <v/>
      </c>
      <c r="C1325" s="304"/>
      <c r="D1325" s="304"/>
      <c r="E1325" s="304"/>
      <c r="F1325" s="304"/>
      <c r="G1325" s="335"/>
      <c r="H1325" s="333"/>
      <c r="I1325" s="334"/>
      <c r="J1325" s="334"/>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8"/>
      <c r="R1325" s="368"/>
      <c r="S1325" s="330"/>
      <c r="T1325" s="330"/>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Methode_Keuze=""),"",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Methode_Keuze=""),"",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1"/>
      <c r="Z1325" s="324"/>
      <c r="AA1325" s="32" t="str" cm="1">
        <f t="array" ref="AA1325">IFERROR(IF(INDEX(SubsidieTabel!$X$1:$AA$12,MATCH($F1325,SubsidieTabel!$X$1:$X$12,0),IFERROR(MATCH(Methode_Keuze,SubsidieTabel!$X$1:$AA$1,0),2))&lt;&gt;1=TRUE,"ja",""),"")</f>
        <v/>
      </c>
    </row>
    <row r="1326" spans="1:27" ht="14.5" x14ac:dyDescent="0.35">
      <c r="A1326" s="325"/>
      <c r="B1326" s="326" t="str">
        <f>IF(A1326&lt;&gt;"",_xlfn.MAXIFS($B$1:B1325,$A$1:A1325,A1326)+1,"")</f>
        <v/>
      </c>
      <c r="C1326" s="304"/>
      <c r="D1326" s="304"/>
      <c r="E1326" s="304"/>
      <c r="F1326" s="304"/>
      <c r="G1326" s="335"/>
      <c r="H1326" s="333"/>
      <c r="I1326" s="334"/>
      <c r="J1326" s="334"/>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8"/>
      <c r="R1326" s="368"/>
      <c r="S1326" s="330"/>
      <c r="T1326" s="330"/>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Methode_Keuze=""),"",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Methode_Keuze=""),"",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1"/>
      <c r="Z1326" s="324"/>
      <c r="AA1326" s="32" t="str" cm="1">
        <f t="array" ref="AA1326">IFERROR(IF(INDEX(SubsidieTabel!$X$1:$AA$12,MATCH($F1326,SubsidieTabel!$X$1:$X$12,0),IFERROR(MATCH(Methode_Keuze,SubsidieTabel!$X$1:$AA$1,0),2))&lt;&gt;1=TRUE,"ja",""),"")</f>
        <v/>
      </c>
    </row>
    <row r="1327" spans="1:27" ht="14.5" x14ac:dyDescent="0.35">
      <c r="A1327" s="325"/>
      <c r="B1327" s="326" t="str">
        <f>IF(A1327&lt;&gt;"",_xlfn.MAXIFS($B$1:B1326,$A$1:A1326,A1327)+1,"")</f>
        <v/>
      </c>
      <c r="C1327" s="304"/>
      <c r="D1327" s="304"/>
      <c r="E1327" s="304"/>
      <c r="F1327" s="304"/>
      <c r="G1327" s="335"/>
      <c r="H1327" s="333"/>
      <c r="I1327" s="334"/>
      <c r="J1327" s="334"/>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8"/>
      <c r="R1327" s="368"/>
      <c r="S1327" s="330"/>
      <c r="T1327" s="330"/>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Methode_Keuze=""),"",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Methode_Keuze=""),"",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1"/>
      <c r="Z1327" s="324"/>
      <c r="AA1327" s="32" t="str" cm="1">
        <f t="array" ref="AA1327">IFERROR(IF(INDEX(SubsidieTabel!$X$1:$AA$12,MATCH($F1327,SubsidieTabel!$X$1:$X$12,0),IFERROR(MATCH(Methode_Keuze,SubsidieTabel!$X$1:$AA$1,0),2))&lt;&gt;1=TRUE,"ja",""),"")</f>
        <v/>
      </c>
    </row>
    <row r="1328" spans="1:27" ht="14.5" x14ac:dyDescent="0.35">
      <c r="A1328" s="325"/>
      <c r="B1328" s="326" t="str">
        <f>IF(A1328&lt;&gt;"",_xlfn.MAXIFS($B$1:B1327,$A$1:A1327,A1328)+1,"")</f>
        <v/>
      </c>
      <c r="C1328" s="304"/>
      <c r="D1328" s="304"/>
      <c r="E1328" s="304"/>
      <c r="F1328" s="304"/>
      <c r="G1328" s="335"/>
      <c r="H1328" s="333"/>
      <c r="I1328" s="334"/>
      <c r="J1328" s="334"/>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8"/>
      <c r="R1328" s="368"/>
      <c r="S1328" s="330"/>
      <c r="T1328" s="330"/>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Methode_Keuze=""),"",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Methode_Keuze=""),"",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1"/>
      <c r="Z1328" s="324"/>
      <c r="AA1328" s="32" t="str" cm="1">
        <f t="array" ref="AA1328">IFERROR(IF(INDEX(SubsidieTabel!$X$1:$AA$12,MATCH($F1328,SubsidieTabel!$X$1:$X$12,0),IFERROR(MATCH(Methode_Keuze,SubsidieTabel!$X$1:$AA$1,0),2))&lt;&gt;1=TRUE,"ja",""),"")</f>
        <v/>
      </c>
    </row>
    <row r="1329" spans="1:27" ht="14.5" x14ac:dyDescent="0.35">
      <c r="A1329" s="325"/>
      <c r="B1329" s="326" t="str">
        <f>IF(A1329&lt;&gt;"",_xlfn.MAXIFS($B$1:B1328,$A$1:A1328,A1329)+1,"")</f>
        <v/>
      </c>
      <c r="C1329" s="304"/>
      <c r="D1329" s="304"/>
      <c r="E1329" s="304"/>
      <c r="F1329" s="304"/>
      <c r="G1329" s="335"/>
      <c r="H1329" s="333"/>
      <c r="I1329" s="334"/>
      <c r="J1329" s="334"/>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8"/>
      <c r="R1329" s="368"/>
      <c r="S1329" s="330"/>
      <c r="T1329" s="330"/>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Methode_Keuze=""),"",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Methode_Keuze=""),"",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1"/>
      <c r="Z1329" s="324"/>
      <c r="AA1329" s="32" t="str" cm="1">
        <f t="array" ref="AA1329">IFERROR(IF(INDEX(SubsidieTabel!$X$1:$AA$12,MATCH($F1329,SubsidieTabel!$X$1:$X$12,0),IFERROR(MATCH(Methode_Keuze,SubsidieTabel!$X$1:$AA$1,0),2))&lt;&gt;1=TRUE,"ja",""),"")</f>
        <v/>
      </c>
    </row>
    <row r="1330" spans="1:27" ht="14.5" x14ac:dyDescent="0.35">
      <c r="A1330" s="325"/>
      <c r="B1330" s="326" t="str">
        <f>IF(A1330&lt;&gt;"",_xlfn.MAXIFS($B$1:B1329,$A$1:A1329,A1330)+1,"")</f>
        <v/>
      </c>
      <c r="C1330" s="304"/>
      <c r="D1330" s="304"/>
      <c r="E1330" s="304"/>
      <c r="F1330" s="304"/>
      <c r="G1330" s="335"/>
      <c r="H1330" s="333"/>
      <c r="I1330" s="334"/>
      <c r="J1330" s="334"/>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8"/>
      <c r="R1330" s="368"/>
      <c r="S1330" s="330"/>
      <c r="T1330" s="330"/>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Methode_Keuze=""),"",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Methode_Keuze=""),"",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1"/>
      <c r="Z1330" s="324"/>
      <c r="AA1330" s="32" t="str" cm="1">
        <f t="array" ref="AA1330">IFERROR(IF(INDEX(SubsidieTabel!$X$1:$AA$12,MATCH($F1330,SubsidieTabel!$X$1:$X$12,0),IFERROR(MATCH(Methode_Keuze,SubsidieTabel!$X$1:$AA$1,0),2))&lt;&gt;1=TRUE,"ja",""),"")</f>
        <v/>
      </c>
    </row>
    <row r="1331" spans="1:27" ht="14.5" x14ac:dyDescent="0.35">
      <c r="A1331" s="325"/>
      <c r="B1331" s="326" t="str">
        <f>IF(A1331&lt;&gt;"",_xlfn.MAXIFS($B$1:B1330,$A$1:A1330,A1331)+1,"")</f>
        <v/>
      </c>
      <c r="C1331" s="304"/>
      <c r="D1331" s="304"/>
      <c r="E1331" s="304"/>
      <c r="F1331" s="304"/>
      <c r="G1331" s="335"/>
      <c r="H1331" s="333"/>
      <c r="I1331" s="334"/>
      <c r="J1331" s="334"/>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8"/>
      <c r="R1331" s="368"/>
      <c r="S1331" s="330"/>
      <c r="T1331" s="330"/>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Methode_Keuze=""),"",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Methode_Keuze=""),"",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1"/>
      <c r="Z1331" s="324"/>
      <c r="AA1331" s="32" t="str" cm="1">
        <f t="array" ref="AA1331">IFERROR(IF(INDEX(SubsidieTabel!$X$1:$AA$12,MATCH($F1331,SubsidieTabel!$X$1:$X$12,0),IFERROR(MATCH(Methode_Keuze,SubsidieTabel!$X$1:$AA$1,0),2))&lt;&gt;1=TRUE,"ja",""),"")</f>
        <v/>
      </c>
    </row>
    <row r="1332" spans="1:27" ht="14.5" x14ac:dyDescent="0.35">
      <c r="A1332" s="325"/>
      <c r="B1332" s="326" t="str">
        <f>IF(A1332&lt;&gt;"",_xlfn.MAXIFS($B$1:B1331,$A$1:A1331,A1332)+1,"")</f>
        <v/>
      </c>
      <c r="C1332" s="304"/>
      <c r="D1332" s="304"/>
      <c r="E1332" s="304"/>
      <c r="F1332" s="304"/>
      <c r="G1332" s="335"/>
      <c r="H1332" s="333"/>
      <c r="I1332" s="334"/>
      <c r="J1332" s="334"/>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8"/>
      <c r="R1332" s="368"/>
      <c r="S1332" s="330"/>
      <c r="T1332" s="330"/>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Methode_Keuze=""),"",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Methode_Keuze=""),"",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1"/>
      <c r="Z1332" s="324"/>
      <c r="AA1332" s="32" t="str" cm="1">
        <f t="array" ref="AA1332">IFERROR(IF(INDEX(SubsidieTabel!$X$1:$AA$12,MATCH($F1332,SubsidieTabel!$X$1:$X$12,0),IFERROR(MATCH(Methode_Keuze,SubsidieTabel!$X$1:$AA$1,0),2))&lt;&gt;1=TRUE,"ja",""),"")</f>
        <v/>
      </c>
    </row>
    <row r="1333" spans="1:27" ht="14.5" x14ac:dyDescent="0.35">
      <c r="A1333" s="325"/>
      <c r="B1333" s="326" t="str">
        <f>IF(A1333&lt;&gt;"",_xlfn.MAXIFS($B$1:B1332,$A$1:A1332,A1333)+1,"")</f>
        <v/>
      </c>
      <c r="C1333" s="304"/>
      <c r="D1333" s="304"/>
      <c r="E1333" s="304"/>
      <c r="F1333" s="304"/>
      <c r="G1333" s="335"/>
      <c r="H1333" s="333"/>
      <c r="I1333" s="334"/>
      <c r="J1333" s="334"/>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8"/>
      <c r="R1333" s="368"/>
      <c r="S1333" s="330"/>
      <c r="T1333" s="330"/>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Methode_Keuze=""),"",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Methode_Keuze=""),"",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1"/>
      <c r="Z1333" s="324"/>
      <c r="AA1333" s="32" t="str" cm="1">
        <f t="array" ref="AA1333">IFERROR(IF(INDEX(SubsidieTabel!$X$1:$AA$12,MATCH($F1333,SubsidieTabel!$X$1:$X$12,0),IFERROR(MATCH(Methode_Keuze,SubsidieTabel!$X$1:$AA$1,0),2))&lt;&gt;1=TRUE,"ja",""),"")</f>
        <v/>
      </c>
    </row>
    <row r="1334" spans="1:27" ht="14.5" x14ac:dyDescent="0.35">
      <c r="A1334" s="325"/>
      <c r="B1334" s="326" t="str">
        <f>IF(A1334&lt;&gt;"",_xlfn.MAXIFS($B$1:B1333,$A$1:A1333,A1334)+1,"")</f>
        <v/>
      </c>
      <c r="C1334" s="304"/>
      <c r="D1334" s="304"/>
      <c r="E1334" s="304"/>
      <c r="F1334" s="304"/>
      <c r="G1334" s="335"/>
      <c r="H1334" s="333"/>
      <c r="I1334" s="334"/>
      <c r="J1334" s="334"/>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8"/>
      <c r="R1334" s="368"/>
      <c r="S1334" s="330"/>
      <c r="T1334" s="330"/>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Methode_Keuze=""),"",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Methode_Keuze=""),"",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1"/>
      <c r="Z1334" s="324"/>
      <c r="AA1334" s="32" t="str" cm="1">
        <f t="array" ref="AA1334">IFERROR(IF(INDEX(SubsidieTabel!$X$1:$AA$12,MATCH($F1334,SubsidieTabel!$X$1:$X$12,0),IFERROR(MATCH(Methode_Keuze,SubsidieTabel!$X$1:$AA$1,0),2))&lt;&gt;1=TRUE,"ja",""),"")</f>
        <v/>
      </c>
    </row>
    <row r="1335" spans="1:27" ht="14.5" x14ac:dyDescent="0.35">
      <c r="A1335" s="325"/>
      <c r="B1335" s="326" t="str">
        <f>IF(A1335&lt;&gt;"",_xlfn.MAXIFS($B$1:B1334,$A$1:A1334,A1335)+1,"")</f>
        <v/>
      </c>
      <c r="C1335" s="304"/>
      <c r="D1335" s="304"/>
      <c r="E1335" s="304"/>
      <c r="F1335" s="304"/>
      <c r="G1335" s="335"/>
      <c r="H1335" s="333"/>
      <c r="I1335" s="334"/>
      <c r="J1335" s="334"/>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8"/>
      <c r="R1335" s="368"/>
      <c r="S1335" s="330"/>
      <c r="T1335" s="330"/>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Methode_Keuze=""),"",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Methode_Keuze=""),"",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1"/>
      <c r="Z1335" s="324"/>
      <c r="AA1335" s="32" t="str" cm="1">
        <f t="array" ref="AA1335">IFERROR(IF(INDEX(SubsidieTabel!$X$1:$AA$12,MATCH($F1335,SubsidieTabel!$X$1:$X$12,0),IFERROR(MATCH(Methode_Keuze,SubsidieTabel!$X$1:$AA$1,0),2))&lt;&gt;1=TRUE,"ja",""),"")</f>
        <v/>
      </c>
    </row>
    <row r="1336" spans="1:27" ht="14.5" x14ac:dyDescent="0.35">
      <c r="A1336" s="325"/>
      <c r="B1336" s="326" t="str">
        <f>IF(A1336&lt;&gt;"",_xlfn.MAXIFS($B$1:B1335,$A$1:A1335,A1336)+1,"")</f>
        <v/>
      </c>
      <c r="C1336" s="304"/>
      <c r="D1336" s="304"/>
      <c r="E1336" s="304"/>
      <c r="F1336" s="304"/>
      <c r="G1336" s="335"/>
      <c r="H1336" s="333"/>
      <c r="I1336" s="334"/>
      <c r="J1336" s="334"/>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8"/>
      <c r="R1336" s="368"/>
      <c r="S1336" s="330"/>
      <c r="T1336" s="330"/>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Methode_Keuze=""),"",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Methode_Keuze=""),"",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1"/>
      <c r="Z1336" s="324"/>
      <c r="AA1336" s="32" t="str" cm="1">
        <f t="array" ref="AA1336">IFERROR(IF(INDEX(SubsidieTabel!$X$1:$AA$12,MATCH($F1336,SubsidieTabel!$X$1:$X$12,0),IFERROR(MATCH(Methode_Keuze,SubsidieTabel!$X$1:$AA$1,0),2))&lt;&gt;1=TRUE,"ja",""),"")</f>
        <v/>
      </c>
    </row>
    <row r="1337" spans="1:27" ht="14.5" x14ac:dyDescent="0.35">
      <c r="A1337" s="325"/>
      <c r="B1337" s="326" t="str">
        <f>IF(A1337&lt;&gt;"",_xlfn.MAXIFS($B$1:B1336,$A$1:A1336,A1337)+1,"")</f>
        <v/>
      </c>
      <c r="C1337" s="304"/>
      <c r="D1337" s="304"/>
      <c r="E1337" s="304"/>
      <c r="F1337" s="304"/>
      <c r="G1337" s="335"/>
      <c r="H1337" s="333"/>
      <c r="I1337" s="334"/>
      <c r="J1337" s="334"/>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8"/>
      <c r="R1337" s="368"/>
      <c r="S1337" s="330"/>
      <c r="T1337" s="330"/>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Methode_Keuze=""),"",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Methode_Keuze=""),"",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1"/>
      <c r="Z1337" s="324"/>
      <c r="AA1337" s="32" t="str" cm="1">
        <f t="array" ref="AA1337">IFERROR(IF(INDEX(SubsidieTabel!$X$1:$AA$12,MATCH($F1337,SubsidieTabel!$X$1:$X$12,0),IFERROR(MATCH(Methode_Keuze,SubsidieTabel!$X$1:$AA$1,0),2))&lt;&gt;1=TRUE,"ja",""),"")</f>
        <v/>
      </c>
    </row>
    <row r="1338" spans="1:27" ht="14.5" x14ac:dyDescent="0.35">
      <c r="A1338" s="325"/>
      <c r="B1338" s="326" t="str">
        <f>IF(A1338&lt;&gt;"",_xlfn.MAXIFS($B$1:B1337,$A$1:A1337,A1338)+1,"")</f>
        <v/>
      </c>
      <c r="C1338" s="304"/>
      <c r="D1338" s="304"/>
      <c r="E1338" s="304"/>
      <c r="F1338" s="304"/>
      <c r="G1338" s="335"/>
      <c r="H1338" s="333"/>
      <c r="I1338" s="334"/>
      <c r="J1338" s="334"/>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8"/>
      <c r="R1338" s="368"/>
      <c r="S1338" s="330"/>
      <c r="T1338" s="330"/>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Methode_Keuze=""),"",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Methode_Keuze=""),"",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1"/>
      <c r="Z1338" s="324"/>
      <c r="AA1338" s="32" t="str" cm="1">
        <f t="array" ref="AA1338">IFERROR(IF(INDEX(SubsidieTabel!$X$1:$AA$12,MATCH($F1338,SubsidieTabel!$X$1:$X$12,0),IFERROR(MATCH(Methode_Keuze,SubsidieTabel!$X$1:$AA$1,0),2))&lt;&gt;1=TRUE,"ja",""),"")</f>
        <v/>
      </c>
    </row>
    <row r="1339" spans="1:27" ht="14.5" x14ac:dyDescent="0.35">
      <c r="A1339" s="325"/>
      <c r="B1339" s="326" t="str">
        <f>IF(A1339&lt;&gt;"",_xlfn.MAXIFS($B$1:B1338,$A$1:A1338,A1339)+1,"")</f>
        <v/>
      </c>
      <c r="C1339" s="304"/>
      <c r="D1339" s="304"/>
      <c r="E1339" s="304"/>
      <c r="F1339" s="304"/>
      <c r="G1339" s="335"/>
      <c r="H1339" s="333"/>
      <c r="I1339" s="334"/>
      <c r="J1339" s="334"/>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8"/>
      <c r="R1339" s="368"/>
      <c r="S1339" s="330"/>
      <c r="T1339" s="330"/>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Methode_Keuze=""),"",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Methode_Keuze=""),"",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1"/>
      <c r="Z1339" s="324"/>
      <c r="AA1339" s="32" t="str" cm="1">
        <f t="array" ref="AA1339">IFERROR(IF(INDEX(SubsidieTabel!$X$1:$AA$12,MATCH($F1339,SubsidieTabel!$X$1:$X$12,0),IFERROR(MATCH(Methode_Keuze,SubsidieTabel!$X$1:$AA$1,0),2))&lt;&gt;1=TRUE,"ja",""),"")</f>
        <v/>
      </c>
    </row>
    <row r="1340" spans="1:27" ht="14.5" x14ac:dyDescent="0.35">
      <c r="A1340" s="325"/>
      <c r="B1340" s="326" t="str">
        <f>IF(A1340&lt;&gt;"",_xlfn.MAXIFS($B$1:B1339,$A$1:A1339,A1340)+1,"")</f>
        <v/>
      </c>
      <c r="C1340" s="304"/>
      <c r="D1340" s="304"/>
      <c r="E1340" s="304"/>
      <c r="F1340" s="304"/>
      <c r="G1340" s="335"/>
      <c r="H1340" s="333"/>
      <c r="I1340" s="334"/>
      <c r="J1340" s="334"/>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8"/>
      <c r="R1340" s="368"/>
      <c r="S1340" s="330"/>
      <c r="T1340" s="330"/>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Methode_Keuze=""),"",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Methode_Keuze=""),"",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1"/>
      <c r="Z1340" s="324"/>
      <c r="AA1340" s="32" t="str" cm="1">
        <f t="array" ref="AA1340">IFERROR(IF(INDEX(SubsidieTabel!$X$1:$AA$12,MATCH($F1340,SubsidieTabel!$X$1:$X$12,0),IFERROR(MATCH(Methode_Keuze,SubsidieTabel!$X$1:$AA$1,0),2))&lt;&gt;1=TRUE,"ja",""),"")</f>
        <v/>
      </c>
    </row>
    <row r="1341" spans="1:27" ht="14.5" x14ac:dyDescent="0.35">
      <c r="A1341" s="325"/>
      <c r="B1341" s="326" t="str">
        <f>IF(A1341&lt;&gt;"",_xlfn.MAXIFS($B$1:B1340,$A$1:A1340,A1341)+1,"")</f>
        <v/>
      </c>
      <c r="C1341" s="304"/>
      <c r="D1341" s="304"/>
      <c r="E1341" s="304"/>
      <c r="F1341" s="304"/>
      <c r="G1341" s="335"/>
      <c r="H1341" s="333"/>
      <c r="I1341" s="334"/>
      <c r="J1341" s="334"/>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8"/>
      <c r="R1341" s="368"/>
      <c r="S1341" s="330"/>
      <c r="T1341" s="330"/>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Methode_Keuze=""),"",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Methode_Keuze=""),"",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1"/>
      <c r="Z1341" s="324"/>
      <c r="AA1341" s="32" t="str" cm="1">
        <f t="array" ref="AA1341">IFERROR(IF(INDEX(SubsidieTabel!$X$1:$AA$12,MATCH($F1341,SubsidieTabel!$X$1:$X$12,0),IFERROR(MATCH(Methode_Keuze,SubsidieTabel!$X$1:$AA$1,0),2))&lt;&gt;1=TRUE,"ja",""),"")</f>
        <v/>
      </c>
    </row>
    <row r="1342" spans="1:27" ht="14.5" x14ac:dyDescent="0.35">
      <c r="A1342" s="325"/>
      <c r="B1342" s="326" t="str">
        <f>IF(A1342&lt;&gt;"",_xlfn.MAXIFS($B$1:B1341,$A$1:A1341,A1342)+1,"")</f>
        <v/>
      </c>
      <c r="C1342" s="304"/>
      <c r="D1342" s="304"/>
      <c r="E1342" s="304"/>
      <c r="F1342" s="304"/>
      <c r="G1342" s="335"/>
      <c r="H1342" s="333"/>
      <c r="I1342" s="334"/>
      <c r="J1342" s="334"/>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8"/>
      <c r="R1342" s="368"/>
      <c r="S1342" s="330"/>
      <c r="T1342" s="330"/>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Methode_Keuze=""),"",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Methode_Keuze=""),"",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1"/>
      <c r="Z1342" s="324"/>
      <c r="AA1342" s="32" t="str" cm="1">
        <f t="array" ref="AA1342">IFERROR(IF(INDEX(SubsidieTabel!$X$1:$AA$12,MATCH($F1342,SubsidieTabel!$X$1:$X$12,0),IFERROR(MATCH(Methode_Keuze,SubsidieTabel!$X$1:$AA$1,0),2))&lt;&gt;1=TRUE,"ja",""),"")</f>
        <v/>
      </c>
    </row>
    <row r="1343" spans="1:27" ht="14.5" x14ac:dyDescent="0.35">
      <c r="A1343" s="325"/>
      <c r="B1343" s="326" t="str">
        <f>IF(A1343&lt;&gt;"",_xlfn.MAXIFS($B$1:B1342,$A$1:A1342,A1343)+1,"")</f>
        <v/>
      </c>
      <c r="C1343" s="304"/>
      <c r="D1343" s="304"/>
      <c r="E1343" s="304"/>
      <c r="F1343" s="304"/>
      <c r="G1343" s="335"/>
      <c r="H1343" s="333"/>
      <c r="I1343" s="334"/>
      <c r="J1343" s="334"/>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8"/>
      <c r="R1343" s="368"/>
      <c r="S1343" s="330"/>
      <c r="T1343" s="330"/>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Methode_Keuze=""),"",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Methode_Keuze=""),"",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1"/>
      <c r="Z1343" s="324"/>
      <c r="AA1343" s="32" t="str" cm="1">
        <f t="array" ref="AA1343">IFERROR(IF(INDEX(SubsidieTabel!$X$1:$AA$12,MATCH($F1343,SubsidieTabel!$X$1:$X$12,0),IFERROR(MATCH(Methode_Keuze,SubsidieTabel!$X$1:$AA$1,0),2))&lt;&gt;1=TRUE,"ja",""),"")</f>
        <v/>
      </c>
    </row>
    <row r="1344" spans="1:27" ht="14.5" x14ac:dyDescent="0.35">
      <c r="A1344" s="325"/>
      <c r="B1344" s="326" t="str">
        <f>IF(A1344&lt;&gt;"",_xlfn.MAXIFS($B$1:B1343,$A$1:A1343,A1344)+1,"")</f>
        <v/>
      </c>
      <c r="C1344" s="304"/>
      <c r="D1344" s="304"/>
      <c r="E1344" s="304"/>
      <c r="F1344" s="304"/>
      <c r="G1344" s="335"/>
      <c r="H1344" s="333"/>
      <c r="I1344" s="334"/>
      <c r="J1344" s="334"/>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8"/>
      <c r="R1344" s="368"/>
      <c r="S1344" s="330"/>
      <c r="T1344" s="330"/>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Methode_Keuze=""),"",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Methode_Keuze=""),"",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1"/>
      <c r="Z1344" s="324"/>
      <c r="AA1344" s="32" t="str" cm="1">
        <f t="array" ref="AA1344">IFERROR(IF(INDEX(SubsidieTabel!$X$1:$AA$12,MATCH($F1344,SubsidieTabel!$X$1:$X$12,0),IFERROR(MATCH(Methode_Keuze,SubsidieTabel!$X$1:$AA$1,0),2))&lt;&gt;1=TRUE,"ja",""),"")</f>
        <v/>
      </c>
    </row>
    <row r="1345" spans="1:27" ht="14.5" x14ac:dyDescent="0.35">
      <c r="A1345" s="325"/>
      <c r="B1345" s="326" t="str">
        <f>IF(A1345&lt;&gt;"",_xlfn.MAXIFS($B$1:B1344,$A$1:A1344,A1345)+1,"")</f>
        <v/>
      </c>
      <c r="C1345" s="304"/>
      <c r="D1345" s="304"/>
      <c r="E1345" s="304"/>
      <c r="F1345" s="304"/>
      <c r="G1345" s="335"/>
      <c r="H1345" s="333"/>
      <c r="I1345" s="334"/>
      <c r="J1345" s="334"/>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8"/>
      <c r="R1345" s="368"/>
      <c r="S1345" s="330"/>
      <c r="T1345" s="330"/>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Methode_Keuze=""),"",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Methode_Keuze=""),"",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1"/>
      <c r="Z1345" s="324"/>
      <c r="AA1345" s="32" t="str" cm="1">
        <f t="array" ref="AA1345">IFERROR(IF(INDEX(SubsidieTabel!$X$1:$AA$12,MATCH($F1345,SubsidieTabel!$X$1:$X$12,0),IFERROR(MATCH(Methode_Keuze,SubsidieTabel!$X$1:$AA$1,0),2))&lt;&gt;1=TRUE,"ja",""),"")</f>
        <v/>
      </c>
    </row>
    <row r="1346" spans="1:27" ht="14.5" x14ac:dyDescent="0.35">
      <c r="A1346" s="325"/>
      <c r="B1346" s="326" t="str">
        <f>IF(A1346&lt;&gt;"",_xlfn.MAXIFS($B$1:B1345,$A$1:A1345,A1346)+1,"")</f>
        <v/>
      </c>
      <c r="C1346" s="304"/>
      <c r="D1346" s="304"/>
      <c r="E1346" s="304"/>
      <c r="F1346" s="304"/>
      <c r="G1346" s="335"/>
      <c r="H1346" s="333"/>
      <c r="I1346" s="334"/>
      <c r="J1346" s="334"/>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8"/>
      <c r="R1346" s="368"/>
      <c r="S1346" s="330"/>
      <c r="T1346" s="330"/>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Methode_Keuze=""),"",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Methode_Keuze=""),"",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1"/>
      <c r="Z1346" s="324"/>
      <c r="AA1346" s="32" t="str" cm="1">
        <f t="array" ref="AA1346">IFERROR(IF(INDEX(SubsidieTabel!$X$1:$AA$12,MATCH($F1346,SubsidieTabel!$X$1:$X$12,0),IFERROR(MATCH(Methode_Keuze,SubsidieTabel!$X$1:$AA$1,0),2))&lt;&gt;1=TRUE,"ja",""),"")</f>
        <v/>
      </c>
    </row>
    <row r="1347" spans="1:27" ht="14.5" x14ac:dyDescent="0.35">
      <c r="A1347" s="325"/>
      <c r="B1347" s="326" t="str">
        <f>IF(A1347&lt;&gt;"",_xlfn.MAXIFS($B$1:B1346,$A$1:A1346,A1347)+1,"")</f>
        <v/>
      </c>
      <c r="C1347" s="304"/>
      <c r="D1347" s="304"/>
      <c r="E1347" s="304"/>
      <c r="F1347" s="304"/>
      <c r="G1347" s="335"/>
      <c r="H1347" s="333"/>
      <c r="I1347" s="334"/>
      <c r="J1347" s="334"/>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8"/>
      <c r="R1347" s="368"/>
      <c r="S1347" s="330"/>
      <c r="T1347" s="330"/>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Methode_Keuze=""),"",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Methode_Keuze=""),"",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1"/>
      <c r="Z1347" s="324"/>
      <c r="AA1347" s="32" t="str" cm="1">
        <f t="array" ref="AA1347">IFERROR(IF(INDEX(SubsidieTabel!$X$1:$AA$12,MATCH($F1347,SubsidieTabel!$X$1:$X$12,0),IFERROR(MATCH(Methode_Keuze,SubsidieTabel!$X$1:$AA$1,0),2))&lt;&gt;1=TRUE,"ja",""),"")</f>
        <v/>
      </c>
    </row>
    <row r="1348" spans="1:27" ht="14.5" x14ac:dyDescent="0.35">
      <c r="A1348" s="325"/>
      <c r="B1348" s="326" t="str">
        <f>IF(A1348&lt;&gt;"",_xlfn.MAXIFS($B$1:B1347,$A$1:A1347,A1348)+1,"")</f>
        <v/>
      </c>
      <c r="C1348" s="304"/>
      <c r="D1348" s="304"/>
      <c r="E1348" s="304"/>
      <c r="F1348" s="304"/>
      <c r="G1348" s="335"/>
      <c r="H1348" s="333"/>
      <c r="I1348" s="334"/>
      <c r="J1348" s="334"/>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8"/>
      <c r="R1348" s="368"/>
      <c r="S1348" s="330"/>
      <c r="T1348" s="330"/>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Methode_Keuze=""),"",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Methode_Keuze=""),"",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1"/>
      <c r="Z1348" s="324"/>
      <c r="AA1348" s="32" t="str" cm="1">
        <f t="array" ref="AA1348">IFERROR(IF(INDEX(SubsidieTabel!$X$1:$AA$12,MATCH($F1348,SubsidieTabel!$X$1:$X$12,0),IFERROR(MATCH(Methode_Keuze,SubsidieTabel!$X$1:$AA$1,0),2))&lt;&gt;1=TRUE,"ja",""),"")</f>
        <v/>
      </c>
    </row>
    <row r="1349" spans="1:27" ht="14.5" x14ac:dyDescent="0.35">
      <c r="A1349" s="325"/>
      <c r="B1349" s="326" t="str">
        <f>IF(A1349&lt;&gt;"",_xlfn.MAXIFS($B$1:B1348,$A$1:A1348,A1349)+1,"")</f>
        <v/>
      </c>
      <c r="C1349" s="304"/>
      <c r="D1349" s="304"/>
      <c r="E1349" s="304"/>
      <c r="F1349" s="304"/>
      <c r="G1349" s="335"/>
      <c r="H1349" s="333"/>
      <c r="I1349" s="334"/>
      <c r="J1349" s="334"/>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8"/>
      <c r="R1349" s="368"/>
      <c r="S1349" s="330"/>
      <c r="T1349" s="330"/>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Methode_Keuze=""),"",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Methode_Keuze=""),"",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1"/>
      <c r="Z1349" s="324"/>
      <c r="AA1349" s="32" t="str" cm="1">
        <f t="array" ref="AA1349">IFERROR(IF(INDEX(SubsidieTabel!$X$1:$AA$12,MATCH($F1349,SubsidieTabel!$X$1:$X$12,0),IFERROR(MATCH(Methode_Keuze,SubsidieTabel!$X$1:$AA$1,0),2))&lt;&gt;1=TRUE,"ja",""),"")</f>
        <v/>
      </c>
    </row>
    <row r="1350" spans="1:27" ht="14.5" x14ac:dyDescent="0.35">
      <c r="A1350" s="325"/>
      <c r="B1350" s="326" t="str">
        <f>IF(A1350&lt;&gt;"",_xlfn.MAXIFS($B$1:B1349,$A$1:A1349,A1350)+1,"")</f>
        <v/>
      </c>
      <c r="C1350" s="304"/>
      <c r="D1350" s="304"/>
      <c r="E1350" s="304"/>
      <c r="F1350" s="304"/>
      <c r="G1350" s="335"/>
      <c r="H1350" s="333"/>
      <c r="I1350" s="334"/>
      <c r="J1350" s="334"/>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8"/>
      <c r="R1350" s="368"/>
      <c r="S1350" s="330"/>
      <c r="T1350" s="330"/>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Methode_Keuze=""),"",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Methode_Keuze=""),"",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1"/>
      <c r="Z1350" s="324"/>
      <c r="AA1350" s="32" t="str" cm="1">
        <f t="array" ref="AA1350">IFERROR(IF(INDEX(SubsidieTabel!$X$1:$AA$12,MATCH($F1350,SubsidieTabel!$X$1:$X$12,0),IFERROR(MATCH(Methode_Keuze,SubsidieTabel!$X$1:$AA$1,0),2))&lt;&gt;1=TRUE,"ja",""),"")</f>
        <v/>
      </c>
    </row>
    <row r="1351" spans="1:27" ht="14.5" x14ac:dyDescent="0.35">
      <c r="A1351" s="325"/>
      <c r="B1351" s="326" t="str">
        <f>IF(A1351&lt;&gt;"",_xlfn.MAXIFS($B$1:B1350,$A$1:A1350,A1351)+1,"")</f>
        <v/>
      </c>
      <c r="C1351" s="304"/>
      <c r="D1351" s="304"/>
      <c r="E1351" s="304"/>
      <c r="F1351" s="304"/>
      <c r="G1351" s="335"/>
      <c r="H1351" s="333"/>
      <c r="I1351" s="334"/>
      <c r="J1351" s="334"/>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8"/>
      <c r="R1351" s="368"/>
      <c r="S1351" s="330"/>
      <c r="T1351" s="330"/>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Methode_Keuze=""),"",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Methode_Keuze=""),"",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1"/>
      <c r="Z1351" s="324"/>
      <c r="AA1351" s="32" t="str" cm="1">
        <f t="array" ref="AA1351">IFERROR(IF(INDEX(SubsidieTabel!$X$1:$AA$12,MATCH($F1351,SubsidieTabel!$X$1:$X$12,0),IFERROR(MATCH(Methode_Keuze,SubsidieTabel!$X$1:$AA$1,0),2))&lt;&gt;1=TRUE,"ja",""),"")</f>
        <v/>
      </c>
    </row>
    <row r="1352" spans="1:27" ht="14.5" x14ac:dyDescent="0.35">
      <c r="A1352" s="325"/>
      <c r="B1352" s="326" t="str">
        <f>IF(A1352&lt;&gt;"",_xlfn.MAXIFS($B$1:B1351,$A$1:A1351,A1352)+1,"")</f>
        <v/>
      </c>
      <c r="C1352" s="304"/>
      <c r="D1352" s="304"/>
      <c r="E1352" s="304"/>
      <c r="F1352" s="304"/>
      <c r="G1352" s="335"/>
      <c r="H1352" s="333"/>
      <c r="I1352" s="334"/>
      <c r="J1352" s="334"/>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8"/>
      <c r="R1352" s="368"/>
      <c r="S1352" s="330"/>
      <c r="T1352" s="330"/>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Methode_Keuze=""),"",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Methode_Keuze=""),"",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1"/>
      <c r="Z1352" s="324"/>
      <c r="AA1352" s="32" t="str" cm="1">
        <f t="array" ref="AA1352">IFERROR(IF(INDEX(SubsidieTabel!$X$1:$AA$12,MATCH($F1352,SubsidieTabel!$X$1:$X$12,0),IFERROR(MATCH(Methode_Keuze,SubsidieTabel!$X$1:$AA$1,0),2))&lt;&gt;1=TRUE,"ja",""),"")</f>
        <v/>
      </c>
    </row>
    <row r="1353" spans="1:27" ht="14.5" x14ac:dyDescent="0.35">
      <c r="A1353" s="325"/>
      <c r="B1353" s="326" t="str">
        <f>IF(A1353&lt;&gt;"",_xlfn.MAXIFS($B$1:B1352,$A$1:A1352,A1353)+1,"")</f>
        <v/>
      </c>
      <c r="C1353" s="304"/>
      <c r="D1353" s="304"/>
      <c r="E1353" s="304"/>
      <c r="F1353" s="304"/>
      <c r="G1353" s="335"/>
      <c r="H1353" s="333"/>
      <c r="I1353" s="334"/>
      <c r="J1353" s="334"/>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8"/>
      <c r="R1353" s="368"/>
      <c r="S1353" s="330"/>
      <c r="T1353" s="330"/>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Methode_Keuze=""),"",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Methode_Keuze=""),"",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1"/>
      <c r="Z1353" s="324"/>
      <c r="AA1353" s="32" t="str" cm="1">
        <f t="array" ref="AA1353">IFERROR(IF(INDEX(SubsidieTabel!$X$1:$AA$12,MATCH($F1353,SubsidieTabel!$X$1:$X$12,0),IFERROR(MATCH(Methode_Keuze,SubsidieTabel!$X$1:$AA$1,0),2))&lt;&gt;1=TRUE,"ja",""),"")</f>
        <v/>
      </c>
    </row>
    <row r="1354" spans="1:27" ht="14.5" x14ac:dyDescent="0.35">
      <c r="A1354" s="325"/>
      <c r="B1354" s="326" t="str">
        <f>IF(A1354&lt;&gt;"",_xlfn.MAXIFS($B$1:B1353,$A$1:A1353,A1354)+1,"")</f>
        <v/>
      </c>
      <c r="C1354" s="304"/>
      <c r="D1354" s="304"/>
      <c r="E1354" s="304"/>
      <c r="F1354" s="304"/>
      <c r="G1354" s="335"/>
      <c r="H1354" s="333"/>
      <c r="I1354" s="334"/>
      <c r="J1354" s="334"/>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8"/>
      <c r="R1354" s="368"/>
      <c r="S1354" s="330"/>
      <c r="T1354" s="330"/>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Methode_Keuze=""),"",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Methode_Keuze=""),"",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1"/>
      <c r="Z1354" s="324"/>
      <c r="AA1354" s="32" t="str" cm="1">
        <f t="array" ref="AA1354">IFERROR(IF(INDEX(SubsidieTabel!$X$1:$AA$12,MATCH($F1354,SubsidieTabel!$X$1:$X$12,0),IFERROR(MATCH(Methode_Keuze,SubsidieTabel!$X$1:$AA$1,0),2))&lt;&gt;1=TRUE,"ja",""),"")</f>
        <v/>
      </c>
    </row>
    <row r="1355" spans="1:27" ht="14.5" x14ac:dyDescent="0.35">
      <c r="A1355" s="325"/>
      <c r="B1355" s="326" t="str">
        <f>IF(A1355&lt;&gt;"",_xlfn.MAXIFS($B$1:B1354,$A$1:A1354,A1355)+1,"")</f>
        <v/>
      </c>
      <c r="C1355" s="304"/>
      <c r="D1355" s="304"/>
      <c r="E1355" s="304"/>
      <c r="F1355" s="304"/>
      <c r="G1355" s="335"/>
      <c r="H1355" s="333"/>
      <c r="I1355" s="334"/>
      <c r="J1355" s="334"/>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8"/>
      <c r="R1355" s="368"/>
      <c r="S1355" s="330"/>
      <c r="T1355" s="330"/>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Methode_Keuze=""),"",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Methode_Keuze=""),"",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1"/>
      <c r="Z1355" s="324"/>
      <c r="AA1355" s="32" t="str" cm="1">
        <f t="array" ref="AA1355">IFERROR(IF(INDEX(SubsidieTabel!$X$1:$AA$12,MATCH($F1355,SubsidieTabel!$X$1:$X$12,0),IFERROR(MATCH(Methode_Keuze,SubsidieTabel!$X$1:$AA$1,0),2))&lt;&gt;1=TRUE,"ja",""),"")</f>
        <v/>
      </c>
    </row>
    <row r="1356" spans="1:27" ht="14.5" x14ac:dyDescent="0.35">
      <c r="A1356" s="325"/>
      <c r="B1356" s="326" t="str">
        <f>IF(A1356&lt;&gt;"",_xlfn.MAXIFS($B$1:B1355,$A$1:A1355,A1356)+1,"")</f>
        <v/>
      </c>
      <c r="C1356" s="304"/>
      <c r="D1356" s="304"/>
      <c r="E1356" s="304"/>
      <c r="F1356" s="304"/>
      <c r="G1356" s="335"/>
      <c r="H1356" s="333"/>
      <c r="I1356" s="334"/>
      <c r="J1356" s="334"/>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8"/>
      <c r="R1356" s="368"/>
      <c r="S1356" s="330"/>
      <c r="T1356" s="330"/>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Methode_Keuze=""),"",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Methode_Keuze=""),"",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1"/>
      <c r="Z1356" s="324"/>
      <c r="AA1356" s="32" t="str" cm="1">
        <f t="array" ref="AA1356">IFERROR(IF(INDEX(SubsidieTabel!$X$1:$AA$12,MATCH($F1356,SubsidieTabel!$X$1:$X$12,0),IFERROR(MATCH(Methode_Keuze,SubsidieTabel!$X$1:$AA$1,0),2))&lt;&gt;1=TRUE,"ja",""),"")</f>
        <v/>
      </c>
    </row>
    <row r="1357" spans="1:27" ht="14.5" x14ac:dyDescent="0.35">
      <c r="A1357" s="325"/>
      <c r="B1357" s="326" t="str">
        <f>IF(A1357&lt;&gt;"",_xlfn.MAXIFS($B$1:B1356,$A$1:A1356,A1357)+1,"")</f>
        <v/>
      </c>
      <c r="C1357" s="304"/>
      <c r="D1357" s="304"/>
      <c r="E1357" s="304"/>
      <c r="F1357" s="304"/>
      <c r="G1357" s="335"/>
      <c r="H1357" s="333"/>
      <c r="I1357" s="334"/>
      <c r="J1357" s="334"/>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8"/>
      <c r="R1357" s="368"/>
      <c r="S1357" s="330"/>
      <c r="T1357" s="330"/>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Methode_Keuze=""),"",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Methode_Keuze=""),"",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1"/>
      <c r="Z1357" s="324"/>
      <c r="AA1357" s="32" t="str" cm="1">
        <f t="array" ref="AA1357">IFERROR(IF(INDEX(SubsidieTabel!$X$1:$AA$12,MATCH($F1357,SubsidieTabel!$X$1:$X$12,0),IFERROR(MATCH(Methode_Keuze,SubsidieTabel!$X$1:$AA$1,0),2))&lt;&gt;1=TRUE,"ja",""),"")</f>
        <v/>
      </c>
    </row>
    <row r="1358" spans="1:27" ht="14.5" x14ac:dyDescent="0.35">
      <c r="A1358" s="325"/>
      <c r="B1358" s="326" t="str">
        <f>IF(A1358&lt;&gt;"",_xlfn.MAXIFS($B$1:B1357,$A$1:A1357,A1358)+1,"")</f>
        <v/>
      </c>
      <c r="C1358" s="304"/>
      <c r="D1358" s="304"/>
      <c r="E1358" s="304"/>
      <c r="F1358" s="304"/>
      <c r="G1358" s="335"/>
      <c r="H1358" s="333"/>
      <c r="I1358" s="334"/>
      <c r="J1358" s="334"/>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8"/>
      <c r="R1358" s="368"/>
      <c r="S1358" s="330"/>
      <c r="T1358" s="330"/>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Methode_Keuze=""),"",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Methode_Keuze=""),"",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1"/>
      <c r="Z1358" s="324"/>
      <c r="AA1358" s="32" t="str" cm="1">
        <f t="array" ref="AA1358">IFERROR(IF(INDEX(SubsidieTabel!$X$1:$AA$12,MATCH($F1358,SubsidieTabel!$X$1:$X$12,0),IFERROR(MATCH(Methode_Keuze,SubsidieTabel!$X$1:$AA$1,0),2))&lt;&gt;1=TRUE,"ja",""),"")</f>
        <v/>
      </c>
    </row>
    <row r="1359" spans="1:27" ht="14.5" x14ac:dyDescent="0.35">
      <c r="A1359" s="325"/>
      <c r="B1359" s="326" t="str">
        <f>IF(A1359&lt;&gt;"",_xlfn.MAXIFS($B$1:B1358,$A$1:A1358,A1359)+1,"")</f>
        <v/>
      </c>
      <c r="C1359" s="304"/>
      <c r="D1359" s="304"/>
      <c r="E1359" s="304"/>
      <c r="F1359" s="304"/>
      <c r="G1359" s="335"/>
      <c r="H1359" s="333"/>
      <c r="I1359" s="334"/>
      <c r="J1359" s="334"/>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8"/>
      <c r="R1359" s="368"/>
      <c r="S1359" s="330"/>
      <c r="T1359" s="330"/>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Methode_Keuze=""),"",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Methode_Keuze=""),"",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1"/>
      <c r="Z1359" s="324"/>
      <c r="AA1359" s="32" t="str" cm="1">
        <f t="array" ref="AA1359">IFERROR(IF(INDEX(SubsidieTabel!$X$1:$AA$12,MATCH($F1359,SubsidieTabel!$X$1:$X$12,0),IFERROR(MATCH(Methode_Keuze,SubsidieTabel!$X$1:$AA$1,0),2))&lt;&gt;1=TRUE,"ja",""),"")</f>
        <v/>
      </c>
    </row>
    <row r="1360" spans="1:27" ht="14.5" x14ac:dyDescent="0.35">
      <c r="A1360" s="325"/>
      <c r="B1360" s="326" t="str">
        <f>IF(A1360&lt;&gt;"",_xlfn.MAXIFS($B$1:B1359,$A$1:A1359,A1360)+1,"")</f>
        <v/>
      </c>
      <c r="C1360" s="304"/>
      <c r="D1360" s="304"/>
      <c r="E1360" s="304"/>
      <c r="F1360" s="304"/>
      <c r="G1360" s="335"/>
      <c r="H1360" s="333"/>
      <c r="I1360" s="334"/>
      <c r="J1360" s="334"/>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8"/>
      <c r="R1360" s="368"/>
      <c r="S1360" s="330"/>
      <c r="T1360" s="330"/>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Methode_Keuze=""),"",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Methode_Keuze=""),"",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1"/>
      <c r="Z1360" s="324"/>
      <c r="AA1360" s="32" t="str" cm="1">
        <f t="array" ref="AA1360">IFERROR(IF(INDEX(SubsidieTabel!$X$1:$AA$12,MATCH($F1360,SubsidieTabel!$X$1:$X$12,0),IFERROR(MATCH(Methode_Keuze,SubsidieTabel!$X$1:$AA$1,0),2))&lt;&gt;1=TRUE,"ja",""),"")</f>
        <v/>
      </c>
    </row>
    <row r="1361" spans="1:27" ht="14.5" x14ac:dyDescent="0.35">
      <c r="A1361" s="325"/>
      <c r="B1361" s="326" t="str">
        <f>IF(A1361&lt;&gt;"",_xlfn.MAXIFS($B$1:B1360,$A$1:A1360,A1361)+1,"")</f>
        <v/>
      </c>
      <c r="C1361" s="304"/>
      <c r="D1361" s="304"/>
      <c r="E1361" s="304"/>
      <c r="F1361" s="304"/>
      <c r="G1361" s="335"/>
      <c r="H1361" s="333"/>
      <c r="I1361" s="334"/>
      <c r="J1361" s="334"/>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8"/>
      <c r="R1361" s="368"/>
      <c r="S1361" s="330"/>
      <c r="T1361" s="330"/>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Methode_Keuze=""),"",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Methode_Keuze=""),"",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1"/>
      <c r="Z1361" s="324"/>
      <c r="AA1361" s="32" t="str" cm="1">
        <f t="array" ref="AA1361">IFERROR(IF(INDEX(SubsidieTabel!$X$1:$AA$12,MATCH($F1361,SubsidieTabel!$X$1:$X$12,0),IFERROR(MATCH(Methode_Keuze,SubsidieTabel!$X$1:$AA$1,0),2))&lt;&gt;1=TRUE,"ja",""),"")</f>
        <v/>
      </c>
    </row>
    <row r="1362" spans="1:27" ht="14.5" x14ac:dyDescent="0.35">
      <c r="A1362" s="325"/>
      <c r="B1362" s="326" t="str">
        <f>IF(A1362&lt;&gt;"",_xlfn.MAXIFS($B$1:B1361,$A$1:A1361,A1362)+1,"")</f>
        <v/>
      </c>
      <c r="C1362" s="304"/>
      <c r="D1362" s="304"/>
      <c r="E1362" s="304"/>
      <c r="F1362" s="304"/>
      <c r="G1362" s="335"/>
      <c r="H1362" s="333"/>
      <c r="I1362" s="334"/>
      <c r="J1362" s="334"/>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8"/>
      <c r="R1362" s="368"/>
      <c r="S1362" s="330"/>
      <c r="T1362" s="330"/>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Methode_Keuze=""),"",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Methode_Keuze=""),"",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1"/>
      <c r="Z1362" s="324"/>
      <c r="AA1362" s="32" t="str" cm="1">
        <f t="array" ref="AA1362">IFERROR(IF(INDEX(SubsidieTabel!$X$1:$AA$12,MATCH($F1362,SubsidieTabel!$X$1:$X$12,0),IFERROR(MATCH(Methode_Keuze,SubsidieTabel!$X$1:$AA$1,0),2))&lt;&gt;1=TRUE,"ja",""),"")</f>
        <v/>
      </c>
    </row>
    <row r="1363" spans="1:27" ht="14.5" x14ac:dyDescent="0.35">
      <c r="A1363" s="325"/>
      <c r="B1363" s="326" t="str">
        <f>IF(A1363&lt;&gt;"",_xlfn.MAXIFS($B$1:B1362,$A$1:A1362,A1363)+1,"")</f>
        <v/>
      </c>
      <c r="C1363" s="304"/>
      <c r="D1363" s="304"/>
      <c r="E1363" s="304"/>
      <c r="F1363" s="304"/>
      <c r="G1363" s="335"/>
      <c r="H1363" s="333"/>
      <c r="I1363" s="334"/>
      <c r="J1363" s="334"/>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8"/>
      <c r="R1363" s="368"/>
      <c r="S1363" s="330"/>
      <c r="T1363" s="330"/>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Methode_Keuze=""),"",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Methode_Keuze=""),"",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1"/>
      <c r="Z1363" s="324"/>
      <c r="AA1363" s="32" t="str" cm="1">
        <f t="array" ref="AA1363">IFERROR(IF(INDEX(SubsidieTabel!$X$1:$AA$12,MATCH($F1363,SubsidieTabel!$X$1:$X$12,0),IFERROR(MATCH(Methode_Keuze,SubsidieTabel!$X$1:$AA$1,0),2))&lt;&gt;1=TRUE,"ja",""),"")</f>
        <v/>
      </c>
    </row>
    <row r="1364" spans="1:27" ht="14.5" x14ac:dyDescent="0.35">
      <c r="A1364" s="325"/>
      <c r="B1364" s="326" t="str">
        <f>IF(A1364&lt;&gt;"",_xlfn.MAXIFS($B$1:B1363,$A$1:A1363,A1364)+1,"")</f>
        <v/>
      </c>
      <c r="C1364" s="304"/>
      <c r="D1364" s="304"/>
      <c r="E1364" s="304"/>
      <c r="F1364" s="304"/>
      <c r="G1364" s="335"/>
      <c r="H1364" s="333"/>
      <c r="I1364" s="334"/>
      <c r="J1364" s="334"/>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8"/>
      <c r="R1364" s="368"/>
      <c r="S1364" s="330"/>
      <c r="T1364" s="330"/>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Methode_Keuze=""),"",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Methode_Keuze=""),"",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1"/>
      <c r="Z1364" s="324"/>
      <c r="AA1364" s="32" t="str" cm="1">
        <f t="array" ref="AA1364">IFERROR(IF(INDEX(SubsidieTabel!$X$1:$AA$12,MATCH($F1364,SubsidieTabel!$X$1:$X$12,0),IFERROR(MATCH(Methode_Keuze,SubsidieTabel!$X$1:$AA$1,0),2))&lt;&gt;1=TRUE,"ja",""),"")</f>
        <v/>
      </c>
    </row>
    <row r="1365" spans="1:27" ht="14.5" x14ac:dyDescent="0.35">
      <c r="A1365" s="325"/>
      <c r="B1365" s="326" t="str">
        <f>IF(A1365&lt;&gt;"",_xlfn.MAXIFS($B$1:B1364,$A$1:A1364,A1365)+1,"")</f>
        <v/>
      </c>
      <c r="C1365" s="304"/>
      <c r="D1365" s="304"/>
      <c r="E1365" s="304"/>
      <c r="F1365" s="304"/>
      <c r="G1365" s="335"/>
      <c r="H1365" s="333"/>
      <c r="I1365" s="334"/>
      <c r="J1365" s="334"/>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8"/>
      <c r="R1365" s="368"/>
      <c r="S1365" s="330"/>
      <c r="T1365" s="330"/>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Methode_Keuze=""),"",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Methode_Keuze=""),"",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1"/>
      <c r="Z1365" s="324"/>
      <c r="AA1365" s="32" t="str" cm="1">
        <f t="array" ref="AA1365">IFERROR(IF(INDEX(SubsidieTabel!$X$1:$AA$12,MATCH($F1365,SubsidieTabel!$X$1:$X$12,0),IFERROR(MATCH(Methode_Keuze,SubsidieTabel!$X$1:$AA$1,0),2))&lt;&gt;1=TRUE,"ja",""),"")</f>
        <v/>
      </c>
    </row>
    <row r="1366" spans="1:27" ht="14.5" x14ac:dyDescent="0.35">
      <c r="A1366" s="325"/>
      <c r="B1366" s="326" t="str">
        <f>IF(A1366&lt;&gt;"",_xlfn.MAXIFS($B$1:B1365,$A$1:A1365,A1366)+1,"")</f>
        <v/>
      </c>
      <c r="C1366" s="304"/>
      <c r="D1366" s="304"/>
      <c r="E1366" s="304"/>
      <c r="F1366" s="304"/>
      <c r="G1366" s="335"/>
      <c r="H1366" s="333"/>
      <c r="I1366" s="334"/>
      <c r="J1366" s="334"/>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8"/>
      <c r="R1366" s="368"/>
      <c r="S1366" s="330"/>
      <c r="T1366" s="330"/>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Methode_Keuze=""),"",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Methode_Keuze=""),"",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1"/>
      <c r="Z1366" s="324"/>
      <c r="AA1366" s="32" t="str" cm="1">
        <f t="array" ref="AA1366">IFERROR(IF(INDEX(SubsidieTabel!$X$1:$AA$12,MATCH($F1366,SubsidieTabel!$X$1:$X$12,0),IFERROR(MATCH(Methode_Keuze,SubsidieTabel!$X$1:$AA$1,0),2))&lt;&gt;1=TRUE,"ja",""),"")</f>
        <v/>
      </c>
    </row>
    <row r="1367" spans="1:27" ht="14.5" x14ac:dyDescent="0.35">
      <c r="A1367" s="325"/>
      <c r="B1367" s="326" t="str">
        <f>IF(A1367&lt;&gt;"",_xlfn.MAXIFS($B$1:B1366,$A$1:A1366,A1367)+1,"")</f>
        <v/>
      </c>
      <c r="C1367" s="304"/>
      <c r="D1367" s="304"/>
      <c r="E1367" s="304"/>
      <c r="F1367" s="304"/>
      <c r="G1367" s="335"/>
      <c r="H1367" s="333"/>
      <c r="I1367" s="334"/>
      <c r="J1367" s="334"/>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8"/>
      <c r="R1367" s="368"/>
      <c r="S1367" s="330"/>
      <c r="T1367" s="330"/>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Methode_Keuze=""),"",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Methode_Keuze=""),"",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1"/>
      <c r="Z1367" s="324"/>
      <c r="AA1367" s="32" t="str" cm="1">
        <f t="array" ref="AA1367">IFERROR(IF(INDEX(SubsidieTabel!$X$1:$AA$12,MATCH($F1367,SubsidieTabel!$X$1:$X$12,0),IFERROR(MATCH(Methode_Keuze,SubsidieTabel!$X$1:$AA$1,0),2))&lt;&gt;1=TRUE,"ja",""),"")</f>
        <v/>
      </c>
    </row>
    <row r="1368" spans="1:27" ht="14.5" x14ac:dyDescent="0.35">
      <c r="A1368" s="325"/>
      <c r="B1368" s="326" t="str">
        <f>IF(A1368&lt;&gt;"",_xlfn.MAXIFS($B$1:B1367,$A$1:A1367,A1368)+1,"")</f>
        <v/>
      </c>
      <c r="C1368" s="304"/>
      <c r="D1368" s="304"/>
      <c r="E1368" s="304"/>
      <c r="F1368" s="304"/>
      <c r="G1368" s="335"/>
      <c r="H1368" s="333"/>
      <c r="I1368" s="334"/>
      <c r="J1368" s="334"/>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8"/>
      <c r="R1368" s="368"/>
      <c r="S1368" s="330"/>
      <c r="T1368" s="330"/>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Methode_Keuze=""),"",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Methode_Keuze=""),"",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1"/>
      <c r="Z1368" s="324"/>
      <c r="AA1368" s="32" t="str" cm="1">
        <f t="array" ref="AA1368">IFERROR(IF(INDEX(SubsidieTabel!$X$1:$AA$12,MATCH($F1368,SubsidieTabel!$X$1:$X$12,0),IFERROR(MATCH(Methode_Keuze,SubsidieTabel!$X$1:$AA$1,0),2))&lt;&gt;1=TRUE,"ja",""),"")</f>
        <v/>
      </c>
    </row>
    <row r="1369" spans="1:27" ht="14.5" x14ac:dyDescent="0.35">
      <c r="A1369" s="325"/>
      <c r="B1369" s="326" t="str">
        <f>IF(A1369&lt;&gt;"",_xlfn.MAXIFS($B$1:B1368,$A$1:A1368,A1369)+1,"")</f>
        <v/>
      </c>
      <c r="C1369" s="304"/>
      <c r="D1369" s="304"/>
      <c r="E1369" s="304"/>
      <c r="F1369" s="304"/>
      <c r="G1369" s="335"/>
      <c r="H1369" s="333"/>
      <c r="I1369" s="334"/>
      <c r="J1369" s="334"/>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8"/>
      <c r="R1369" s="368"/>
      <c r="S1369" s="330"/>
      <c r="T1369" s="330"/>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Methode_Keuze=""),"",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Methode_Keuze=""),"",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1"/>
      <c r="Z1369" s="324"/>
      <c r="AA1369" s="32" t="str" cm="1">
        <f t="array" ref="AA1369">IFERROR(IF(INDEX(SubsidieTabel!$X$1:$AA$12,MATCH($F1369,SubsidieTabel!$X$1:$X$12,0),IFERROR(MATCH(Methode_Keuze,SubsidieTabel!$X$1:$AA$1,0),2))&lt;&gt;1=TRUE,"ja",""),"")</f>
        <v/>
      </c>
    </row>
    <row r="1370" spans="1:27" ht="14.5" x14ac:dyDescent="0.35">
      <c r="A1370" s="325"/>
      <c r="B1370" s="326" t="str">
        <f>IF(A1370&lt;&gt;"",_xlfn.MAXIFS($B$1:B1369,$A$1:A1369,A1370)+1,"")</f>
        <v/>
      </c>
      <c r="C1370" s="304"/>
      <c r="D1370" s="304"/>
      <c r="E1370" s="304"/>
      <c r="F1370" s="304"/>
      <c r="G1370" s="335"/>
      <c r="H1370" s="333"/>
      <c r="I1370" s="334"/>
      <c r="J1370" s="334"/>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8"/>
      <c r="R1370" s="368"/>
      <c r="S1370" s="330"/>
      <c r="T1370" s="330"/>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Methode_Keuze=""),"",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Methode_Keuze=""),"",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1"/>
      <c r="Z1370" s="324"/>
      <c r="AA1370" s="32" t="str" cm="1">
        <f t="array" ref="AA1370">IFERROR(IF(INDEX(SubsidieTabel!$X$1:$AA$12,MATCH($F1370,SubsidieTabel!$X$1:$X$12,0),IFERROR(MATCH(Methode_Keuze,SubsidieTabel!$X$1:$AA$1,0),2))&lt;&gt;1=TRUE,"ja",""),"")</f>
        <v/>
      </c>
    </row>
    <row r="1371" spans="1:27" ht="14.5" x14ac:dyDescent="0.35">
      <c r="A1371" s="325"/>
      <c r="B1371" s="326" t="str">
        <f>IF(A1371&lt;&gt;"",_xlfn.MAXIFS($B$1:B1370,$A$1:A1370,A1371)+1,"")</f>
        <v/>
      </c>
      <c r="C1371" s="304"/>
      <c r="D1371" s="304"/>
      <c r="E1371" s="304"/>
      <c r="F1371" s="304"/>
      <c r="G1371" s="335"/>
      <c r="H1371" s="333"/>
      <c r="I1371" s="334"/>
      <c r="J1371" s="334"/>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8"/>
      <c r="R1371" s="368"/>
      <c r="S1371" s="330"/>
      <c r="T1371" s="330"/>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Methode_Keuze=""),"",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Methode_Keuze=""),"",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1"/>
      <c r="Z1371" s="324"/>
      <c r="AA1371" s="32" t="str" cm="1">
        <f t="array" ref="AA1371">IFERROR(IF(INDEX(SubsidieTabel!$X$1:$AA$12,MATCH($F1371,SubsidieTabel!$X$1:$X$12,0),IFERROR(MATCH(Methode_Keuze,SubsidieTabel!$X$1:$AA$1,0),2))&lt;&gt;1=TRUE,"ja",""),"")</f>
        <v/>
      </c>
    </row>
    <row r="1372" spans="1:27" ht="14.5" x14ac:dyDescent="0.35">
      <c r="A1372" s="325"/>
      <c r="B1372" s="326" t="str">
        <f>IF(A1372&lt;&gt;"",_xlfn.MAXIFS($B$1:B1371,$A$1:A1371,A1372)+1,"")</f>
        <v/>
      </c>
      <c r="C1372" s="304"/>
      <c r="D1372" s="304"/>
      <c r="E1372" s="304"/>
      <c r="F1372" s="304"/>
      <c r="G1372" s="335"/>
      <c r="H1372" s="333"/>
      <c r="I1372" s="334"/>
      <c r="J1372" s="334"/>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8"/>
      <c r="R1372" s="368"/>
      <c r="S1372" s="330"/>
      <c r="T1372" s="330"/>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Methode_Keuze=""),"",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Methode_Keuze=""),"",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1"/>
      <c r="Z1372" s="324"/>
      <c r="AA1372" s="32" t="str" cm="1">
        <f t="array" ref="AA1372">IFERROR(IF(INDEX(SubsidieTabel!$X$1:$AA$12,MATCH($F1372,SubsidieTabel!$X$1:$X$12,0),IFERROR(MATCH(Methode_Keuze,SubsidieTabel!$X$1:$AA$1,0),2))&lt;&gt;1=TRUE,"ja",""),"")</f>
        <v/>
      </c>
    </row>
    <row r="1373" spans="1:27" ht="14.5" x14ac:dyDescent="0.35">
      <c r="A1373" s="325"/>
      <c r="B1373" s="326" t="str">
        <f>IF(A1373&lt;&gt;"",_xlfn.MAXIFS($B$1:B1372,$A$1:A1372,A1373)+1,"")</f>
        <v/>
      </c>
      <c r="C1373" s="304"/>
      <c r="D1373" s="304"/>
      <c r="E1373" s="304"/>
      <c r="F1373" s="304"/>
      <c r="G1373" s="335"/>
      <c r="H1373" s="333"/>
      <c r="I1373" s="334"/>
      <c r="J1373" s="334"/>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8"/>
      <c r="R1373" s="368"/>
      <c r="S1373" s="330"/>
      <c r="T1373" s="330"/>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Methode_Keuze=""),"",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Methode_Keuze=""),"",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1"/>
      <c r="Z1373" s="324"/>
      <c r="AA1373" s="32" t="str" cm="1">
        <f t="array" ref="AA1373">IFERROR(IF(INDEX(SubsidieTabel!$X$1:$AA$12,MATCH($F1373,SubsidieTabel!$X$1:$X$12,0),IFERROR(MATCH(Methode_Keuze,SubsidieTabel!$X$1:$AA$1,0),2))&lt;&gt;1=TRUE,"ja",""),"")</f>
        <v/>
      </c>
    </row>
    <row r="1374" spans="1:27" ht="14.5" x14ac:dyDescent="0.35">
      <c r="A1374" s="325"/>
      <c r="B1374" s="326" t="str">
        <f>IF(A1374&lt;&gt;"",_xlfn.MAXIFS($B$1:B1373,$A$1:A1373,A1374)+1,"")</f>
        <v/>
      </c>
      <c r="C1374" s="304"/>
      <c r="D1374" s="304"/>
      <c r="E1374" s="304"/>
      <c r="F1374" s="304"/>
      <c r="G1374" s="335"/>
      <c r="H1374" s="333"/>
      <c r="I1374" s="334"/>
      <c r="J1374" s="334"/>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8"/>
      <c r="R1374" s="368"/>
      <c r="S1374" s="330"/>
      <c r="T1374" s="330"/>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Methode_Keuze=""),"",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Methode_Keuze=""),"",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1"/>
      <c r="Z1374" s="324"/>
      <c r="AA1374" s="32" t="str" cm="1">
        <f t="array" ref="AA1374">IFERROR(IF(INDEX(SubsidieTabel!$X$1:$AA$12,MATCH($F1374,SubsidieTabel!$X$1:$X$12,0),IFERROR(MATCH(Methode_Keuze,SubsidieTabel!$X$1:$AA$1,0),2))&lt;&gt;1=TRUE,"ja",""),"")</f>
        <v/>
      </c>
    </row>
    <row r="1375" spans="1:27" ht="14.5" x14ac:dyDescent="0.35">
      <c r="A1375" s="325"/>
      <c r="B1375" s="326" t="str">
        <f>IF(A1375&lt;&gt;"",_xlfn.MAXIFS($B$1:B1374,$A$1:A1374,A1375)+1,"")</f>
        <v/>
      </c>
      <c r="C1375" s="304"/>
      <c r="D1375" s="304"/>
      <c r="E1375" s="304"/>
      <c r="F1375" s="304"/>
      <c r="G1375" s="335"/>
      <c r="H1375" s="333"/>
      <c r="I1375" s="334"/>
      <c r="J1375" s="334"/>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8"/>
      <c r="R1375" s="368"/>
      <c r="S1375" s="330"/>
      <c r="T1375" s="330"/>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Methode_Keuze=""),"",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Methode_Keuze=""),"",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1"/>
      <c r="Z1375" s="324"/>
      <c r="AA1375" s="32" t="str" cm="1">
        <f t="array" ref="AA1375">IFERROR(IF(INDEX(SubsidieTabel!$X$1:$AA$12,MATCH($F1375,SubsidieTabel!$X$1:$X$12,0),IFERROR(MATCH(Methode_Keuze,SubsidieTabel!$X$1:$AA$1,0),2))&lt;&gt;1=TRUE,"ja",""),"")</f>
        <v/>
      </c>
    </row>
    <row r="1376" spans="1:27" ht="14.5" x14ac:dyDescent="0.35">
      <c r="A1376" s="325"/>
      <c r="B1376" s="326" t="str">
        <f>IF(A1376&lt;&gt;"",_xlfn.MAXIFS($B$1:B1375,$A$1:A1375,A1376)+1,"")</f>
        <v/>
      </c>
      <c r="C1376" s="304"/>
      <c r="D1376" s="304"/>
      <c r="E1376" s="304"/>
      <c r="F1376" s="304"/>
      <c r="G1376" s="335"/>
      <c r="H1376" s="333"/>
      <c r="I1376" s="334"/>
      <c r="J1376" s="334"/>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8"/>
      <c r="R1376" s="368"/>
      <c r="S1376" s="330"/>
      <c r="T1376" s="330"/>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Methode_Keuze=""),"",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Methode_Keuze=""),"",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1"/>
      <c r="Z1376" s="324"/>
      <c r="AA1376" s="32" t="str" cm="1">
        <f t="array" ref="AA1376">IFERROR(IF(INDEX(SubsidieTabel!$X$1:$AA$12,MATCH($F1376,SubsidieTabel!$X$1:$X$12,0),IFERROR(MATCH(Methode_Keuze,SubsidieTabel!$X$1:$AA$1,0),2))&lt;&gt;1=TRUE,"ja",""),"")</f>
        <v/>
      </c>
    </row>
    <row r="1377" spans="1:27" ht="14.5" x14ac:dyDescent="0.35">
      <c r="A1377" s="325"/>
      <c r="B1377" s="326" t="str">
        <f>IF(A1377&lt;&gt;"",_xlfn.MAXIFS($B$1:B1376,$A$1:A1376,A1377)+1,"")</f>
        <v/>
      </c>
      <c r="C1377" s="304"/>
      <c r="D1377" s="304"/>
      <c r="E1377" s="304"/>
      <c r="F1377" s="304"/>
      <c r="G1377" s="335"/>
      <c r="H1377" s="333"/>
      <c r="I1377" s="334"/>
      <c r="J1377" s="334"/>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8"/>
      <c r="R1377" s="368"/>
      <c r="S1377" s="330"/>
      <c r="T1377" s="330"/>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Methode_Keuze=""),"",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Methode_Keuze=""),"",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1"/>
      <c r="Z1377" s="324"/>
      <c r="AA1377" s="32" t="str" cm="1">
        <f t="array" ref="AA1377">IFERROR(IF(INDEX(SubsidieTabel!$X$1:$AA$12,MATCH($F1377,SubsidieTabel!$X$1:$X$12,0),IFERROR(MATCH(Methode_Keuze,SubsidieTabel!$X$1:$AA$1,0),2))&lt;&gt;1=TRUE,"ja",""),"")</f>
        <v/>
      </c>
    </row>
    <row r="1378" spans="1:27" ht="14.5" x14ac:dyDescent="0.35">
      <c r="A1378" s="325"/>
      <c r="B1378" s="326" t="str">
        <f>IF(A1378&lt;&gt;"",_xlfn.MAXIFS($B$1:B1377,$A$1:A1377,A1378)+1,"")</f>
        <v/>
      </c>
      <c r="C1378" s="304"/>
      <c r="D1378" s="304"/>
      <c r="E1378" s="304"/>
      <c r="F1378" s="304"/>
      <c r="G1378" s="335"/>
      <c r="H1378" s="333"/>
      <c r="I1378" s="334"/>
      <c r="J1378" s="334"/>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8"/>
      <c r="R1378" s="368"/>
      <c r="S1378" s="330"/>
      <c r="T1378" s="330"/>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Methode_Keuze=""),"",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Methode_Keuze=""),"",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1"/>
      <c r="Z1378" s="324"/>
      <c r="AA1378" s="32" t="str" cm="1">
        <f t="array" ref="AA1378">IFERROR(IF(INDEX(SubsidieTabel!$X$1:$AA$12,MATCH($F1378,SubsidieTabel!$X$1:$X$12,0),IFERROR(MATCH(Methode_Keuze,SubsidieTabel!$X$1:$AA$1,0),2))&lt;&gt;1=TRUE,"ja",""),"")</f>
        <v/>
      </c>
    </row>
    <row r="1379" spans="1:27" ht="14.5" x14ac:dyDescent="0.35">
      <c r="A1379" s="325"/>
      <c r="B1379" s="326" t="str">
        <f>IF(A1379&lt;&gt;"",_xlfn.MAXIFS($B$1:B1378,$A$1:A1378,A1379)+1,"")</f>
        <v/>
      </c>
      <c r="C1379" s="304"/>
      <c r="D1379" s="304"/>
      <c r="E1379" s="304"/>
      <c r="F1379" s="304"/>
      <c r="G1379" s="335"/>
      <c r="H1379" s="333"/>
      <c r="I1379" s="334"/>
      <c r="J1379" s="334"/>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8"/>
      <c r="R1379" s="368"/>
      <c r="S1379" s="330"/>
      <c r="T1379" s="330"/>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Methode_Keuze=""),"",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Methode_Keuze=""),"",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1"/>
      <c r="Z1379" s="324"/>
      <c r="AA1379" s="32" t="str" cm="1">
        <f t="array" ref="AA1379">IFERROR(IF(INDEX(SubsidieTabel!$X$1:$AA$12,MATCH($F1379,SubsidieTabel!$X$1:$X$12,0),IFERROR(MATCH(Methode_Keuze,SubsidieTabel!$X$1:$AA$1,0),2))&lt;&gt;1=TRUE,"ja",""),"")</f>
        <v/>
      </c>
    </row>
    <row r="1380" spans="1:27" ht="14.5" x14ac:dyDescent="0.35">
      <c r="A1380" s="325"/>
      <c r="B1380" s="326" t="str">
        <f>IF(A1380&lt;&gt;"",_xlfn.MAXIFS($B$1:B1379,$A$1:A1379,A1380)+1,"")</f>
        <v/>
      </c>
      <c r="C1380" s="304"/>
      <c r="D1380" s="304"/>
      <c r="E1380" s="304"/>
      <c r="F1380" s="304"/>
      <c r="G1380" s="335"/>
      <c r="H1380" s="333"/>
      <c r="I1380" s="334"/>
      <c r="J1380" s="334"/>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8"/>
      <c r="R1380" s="368"/>
      <c r="S1380" s="330"/>
      <c r="T1380" s="330"/>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Methode_Keuze=""),"",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Methode_Keuze=""),"",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1"/>
      <c r="Z1380" s="324"/>
      <c r="AA1380" s="32" t="str" cm="1">
        <f t="array" ref="AA1380">IFERROR(IF(INDEX(SubsidieTabel!$X$1:$AA$12,MATCH($F1380,SubsidieTabel!$X$1:$X$12,0),IFERROR(MATCH(Methode_Keuze,SubsidieTabel!$X$1:$AA$1,0),2))&lt;&gt;1=TRUE,"ja",""),"")</f>
        <v/>
      </c>
    </row>
    <row r="1381" spans="1:27" ht="14.5" x14ac:dyDescent="0.35">
      <c r="A1381" s="325"/>
      <c r="B1381" s="326" t="str">
        <f>IF(A1381&lt;&gt;"",_xlfn.MAXIFS($B$1:B1380,$A$1:A1380,A1381)+1,"")</f>
        <v/>
      </c>
      <c r="C1381" s="304"/>
      <c r="D1381" s="304"/>
      <c r="E1381" s="304"/>
      <c r="F1381" s="304"/>
      <c r="G1381" s="335"/>
      <c r="H1381" s="333"/>
      <c r="I1381" s="334"/>
      <c r="J1381" s="334"/>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8"/>
      <c r="R1381" s="368"/>
      <c r="S1381" s="330"/>
      <c r="T1381" s="330"/>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Methode_Keuze=""),"",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Methode_Keuze=""),"",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1"/>
      <c r="Z1381" s="324"/>
      <c r="AA1381" s="32" t="str" cm="1">
        <f t="array" ref="AA1381">IFERROR(IF(INDEX(SubsidieTabel!$X$1:$AA$12,MATCH($F1381,SubsidieTabel!$X$1:$X$12,0),IFERROR(MATCH(Methode_Keuze,SubsidieTabel!$X$1:$AA$1,0),2))&lt;&gt;1=TRUE,"ja",""),"")</f>
        <v/>
      </c>
    </row>
    <row r="1382" spans="1:27" ht="14.5" x14ac:dyDescent="0.35">
      <c r="A1382" s="325"/>
      <c r="B1382" s="326" t="str">
        <f>IF(A1382&lt;&gt;"",_xlfn.MAXIFS($B$1:B1381,$A$1:A1381,A1382)+1,"")</f>
        <v/>
      </c>
      <c r="C1382" s="304"/>
      <c r="D1382" s="304"/>
      <c r="E1382" s="304"/>
      <c r="F1382" s="304"/>
      <c r="G1382" s="335"/>
      <c r="H1382" s="333"/>
      <c r="I1382" s="334"/>
      <c r="J1382" s="334"/>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8"/>
      <c r="R1382" s="368"/>
      <c r="S1382" s="330"/>
      <c r="T1382" s="330"/>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Methode_Keuze=""),"",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Methode_Keuze=""),"",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1"/>
      <c r="Z1382" s="324"/>
      <c r="AA1382" s="32" t="str" cm="1">
        <f t="array" ref="AA1382">IFERROR(IF(INDEX(SubsidieTabel!$X$1:$AA$12,MATCH($F1382,SubsidieTabel!$X$1:$X$12,0),IFERROR(MATCH(Methode_Keuze,SubsidieTabel!$X$1:$AA$1,0),2))&lt;&gt;1=TRUE,"ja",""),"")</f>
        <v/>
      </c>
    </row>
    <row r="1383" spans="1:27" ht="14.5" x14ac:dyDescent="0.35">
      <c r="A1383" s="325"/>
      <c r="B1383" s="326" t="str">
        <f>IF(A1383&lt;&gt;"",_xlfn.MAXIFS($B$1:B1382,$A$1:A1382,A1383)+1,"")</f>
        <v/>
      </c>
      <c r="C1383" s="304"/>
      <c r="D1383" s="304"/>
      <c r="E1383" s="304"/>
      <c r="F1383" s="304"/>
      <c r="G1383" s="335"/>
      <c r="H1383" s="333"/>
      <c r="I1383" s="334"/>
      <c r="J1383" s="334"/>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8"/>
      <c r="R1383" s="368"/>
      <c r="S1383" s="330"/>
      <c r="T1383" s="330"/>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Methode_Keuze=""),"",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Methode_Keuze=""),"",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1"/>
      <c r="Z1383" s="324"/>
      <c r="AA1383" s="32" t="str" cm="1">
        <f t="array" ref="AA1383">IFERROR(IF(INDEX(SubsidieTabel!$X$1:$AA$12,MATCH($F1383,SubsidieTabel!$X$1:$X$12,0),IFERROR(MATCH(Methode_Keuze,SubsidieTabel!$X$1:$AA$1,0),2))&lt;&gt;1=TRUE,"ja",""),"")</f>
        <v/>
      </c>
    </row>
    <row r="1384" spans="1:27" ht="14.5" x14ac:dyDescent="0.35">
      <c r="A1384" s="325"/>
      <c r="B1384" s="326" t="str">
        <f>IF(A1384&lt;&gt;"",_xlfn.MAXIFS($B$1:B1383,$A$1:A1383,A1384)+1,"")</f>
        <v/>
      </c>
      <c r="C1384" s="304"/>
      <c r="D1384" s="304"/>
      <c r="E1384" s="304"/>
      <c r="F1384" s="304"/>
      <c r="G1384" s="335"/>
      <c r="H1384" s="333"/>
      <c r="I1384" s="334"/>
      <c r="J1384" s="334"/>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8"/>
      <c r="R1384" s="368"/>
      <c r="S1384" s="330"/>
      <c r="T1384" s="330"/>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Methode_Keuze=""),"",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Methode_Keuze=""),"",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1"/>
      <c r="Z1384" s="324"/>
      <c r="AA1384" s="32" t="str" cm="1">
        <f t="array" ref="AA1384">IFERROR(IF(INDEX(SubsidieTabel!$X$1:$AA$12,MATCH($F1384,SubsidieTabel!$X$1:$X$12,0),IFERROR(MATCH(Methode_Keuze,SubsidieTabel!$X$1:$AA$1,0),2))&lt;&gt;1=TRUE,"ja",""),"")</f>
        <v/>
      </c>
    </row>
    <row r="1385" spans="1:27" ht="14.5" x14ac:dyDescent="0.35">
      <c r="A1385" s="325"/>
      <c r="B1385" s="326" t="str">
        <f>IF(A1385&lt;&gt;"",_xlfn.MAXIFS($B$1:B1384,$A$1:A1384,A1385)+1,"")</f>
        <v/>
      </c>
      <c r="C1385" s="304"/>
      <c r="D1385" s="304"/>
      <c r="E1385" s="304"/>
      <c r="F1385" s="304"/>
      <c r="G1385" s="335"/>
      <c r="H1385" s="333"/>
      <c r="I1385" s="334"/>
      <c r="J1385" s="334"/>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8"/>
      <c r="R1385" s="368"/>
      <c r="S1385" s="330"/>
      <c r="T1385" s="330"/>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Methode_Keuze=""),"",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Methode_Keuze=""),"",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1"/>
      <c r="Z1385" s="324"/>
      <c r="AA1385" s="32" t="str" cm="1">
        <f t="array" ref="AA1385">IFERROR(IF(INDEX(SubsidieTabel!$X$1:$AA$12,MATCH($F1385,SubsidieTabel!$X$1:$X$12,0),IFERROR(MATCH(Methode_Keuze,SubsidieTabel!$X$1:$AA$1,0),2))&lt;&gt;1=TRUE,"ja",""),"")</f>
        <v/>
      </c>
    </row>
    <row r="1386" spans="1:27" ht="14.5" x14ac:dyDescent="0.35">
      <c r="A1386" s="325"/>
      <c r="B1386" s="326" t="str">
        <f>IF(A1386&lt;&gt;"",_xlfn.MAXIFS($B$1:B1385,$A$1:A1385,A1386)+1,"")</f>
        <v/>
      </c>
      <c r="C1386" s="304"/>
      <c r="D1386" s="304"/>
      <c r="E1386" s="304"/>
      <c r="F1386" s="304"/>
      <c r="G1386" s="335"/>
      <c r="H1386" s="333"/>
      <c r="I1386" s="334"/>
      <c r="J1386" s="334"/>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8"/>
      <c r="R1386" s="368"/>
      <c r="S1386" s="330"/>
      <c r="T1386" s="330"/>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Methode_Keuze=""),"",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Methode_Keuze=""),"",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1"/>
      <c r="Z1386" s="324"/>
      <c r="AA1386" s="32" t="str" cm="1">
        <f t="array" ref="AA1386">IFERROR(IF(INDEX(SubsidieTabel!$X$1:$AA$12,MATCH($F1386,SubsidieTabel!$X$1:$X$12,0),IFERROR(MATCH(Methode_Keuze,SubsidieTabel!$X$1:$AA$1,0),2))&lt;&gt;1=TRUE,"ja",""),"")</f>
        <v/>
      </c>
    </row>
    <row r="1387" spans="1:27" ht="14.5" x14ac:dyDescent="0.35">
      <c r="A1387" s="325"/>
      <c r="B1387" s="326" t="str">
        <f>IF(A1387&lt;&gt;"",_xlfn.MAXIFS($B$1:B1386,$A$1:A1386,A1387)+1,"")</f>
        <v/>
      </c>
      <c r="C1387" s="304"/>
      <c r="D1387" s="304"/>
      <c r="E1387" s="304"/>
      <c r="F1387" s="304"/>
      <c r="G1387" s="335"/>
      <c r="H1387" s="333"/>
      <c r="I1387" s="334"/>
      <c r="J1387" s="334"/>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8"/>
      <c r="R1387" s="368"/>
      <c r="S1387" s="330"/>
      <c r="T1387" s="330"/>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Methode_Keuze=""),"",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Methode_Keuze=""),"",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1"/>
      <c r="Z1387" s="324"/>
      <c r="AA1387" s="32" t="str" cm="1">
        <f t="array" ref="AA1387">IFERROR(IF(INDEX(SubsidieTabel!$X$1:$AA$12,MATCH($F1387,SubsidieTabel!$X$1:$X$12,0),IFERROR(MATCH(Methode_Keuze,SubsidieTabel!$X$1:$AA$1,0),2))&lt;&gt;1=TRUE,"ja",""),"")</f>
        <v/>
      </c>
    </row>
    <row r="1388" spans="1:27" ht="14.5" x14ac:dyDescent="0.35">
      <c r="A1388" s="325"/>
      <c r="B1388" s="326" t="str">
        <f>IF(A1388&lt;&gt;"",_xlfn.MAXIFS($B$1:B1387,$A$1:A1387,A1388)+1,"")</f>
        <v/>
      </c>
      <c r="C1388" s="304"/>
      <c r="D1388" s="304"/>
      <c r="E1388" s="304"/>
      <c r="F1388" s="304"/>
      <c r="G1388" s="335"/>
      <c r="H1388" s="333"/>
      <c r="I1388" s="334"/>
      <c r="J1388" s="334"/>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8"/>
      <c r="R1388" s="368"/>
      <c r="S1388" s="330"/>
      <c r="T1388" s="330"/>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Methode_Keuze=""),"",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Methode_Keuze=""),"",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1"/>
      <c r="Z1388" s="324"/>
      <c r="AA1388" s="32" t="str" cm="1">
        <f t="array" ref="AA1388">IFERROR(IF(INDEX(SubsidieTabel!$X$1:$AA$12,MATCH($F1388,SubsidieTabel!$X$1:$X$12,0),IFERROR(MATCH(Methode_Keuze,SubsidieTabel!$X$1:$AA$1,0),2))&lt;&gt;1=TRUE,"ja",""),"")</f>
        <v/>
      </c>
    </row>
    <row r="1389" spans="1:27" ht="14.5" x14ac:dyDescent="0.35">
      <c r="A1389" s="325"/>
      <c r="B1389" s="326" t="str">
        <f>IF(A1389&lt;&gt;"",_xlfn.MAXIFS($B$1:B1388,$A$1:A1388,A1389)+1,"")</f>
        <v/>
      </c>
      <c r="C1389" s="304"/>
      <c r="D1389" s="304"/>
      <c r="E1389" s="304"/>
      <c r="F1389" s="304"/>
      <c r="G1389" s="335"/>
      <c r="H1389" s="333"/>
      <c r="I1389" s="334"/>
      <c r="J1389" s="334"/>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8"/>
      <c r="R1389" s="368"/>
      <c r="S1389" s="330"/>
      <c r="T1389" s="330"/>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Methode_Keuze=""),"",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Methode_Keuze=""),"",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1"/>
      <c r="Z1389" s="324"/>
      <c r="AA1389" s="32" t="str" cm="1">
        <f t="array" ref="AA1389">IFERROR(IF(INDEX(SubsidieTabel!$X$1:$AA$12,MATCH($F1389,SubsidieTabel!$X$1:$X$12,0),IFERROR(MATCH(Methode_Keuze,SubsidieTabel!$X$1:$AA$1,0),2))&lt;&gt;1=TRUE,"ja",""),"")</f>
        <v/>
      </c>
    </row>
    <row r="1390" spans="1:27" ht="14.5" x14ac:dyDescent="0.35">
      <c r="A1390" s="325"/>
      <c r="B1390" s="326" t="str">
        <f>IF(A1390&lt;&gt;"",_xlfn.MAXIFS($B$1:B1389,$A$1:A1389,A1390)+1,"")</f>
        <v/>
      </c>
      <c r="C1390" s="304"/>
      <c r="D1390" s="304"/>
      <c r="E1390" s="304"/>
      <c r="F1390" s="304"/>
      <c r="G1390" s="335"/>
      <c r="H1390" s="333"/>
      <c r="I1390" s="334"/>
      <c r="J1390" s="334"/>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8"/>
      <c r="R1390" s="368"/>
      <c r="S1390" s="330"/>
      <c r="T1390" s="330"/>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Methode_Keuze=""),"",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Methode_Keuze=""),"",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1"/>
      <c r="Z1390" s="324"/>
      <c r="AA1390" s="32" t="str" cm="1">
        <f t="array" ref="AA1390">IFERROR(IF(INDEX(SubsidieTabel!$X$1:$AA$12,MATCH($F1390,SubsidieTabel!$X$1:$X$12,0),IFERROR(MATCH(Methode_Keuze,SubsidieTabel!$X$1:$AA$1,0),2))&lt;&gt;1=TRUE,"ja",""),"")</f>
        <v/>
      </c>
    </row>
    <row r="1391" spans="1:27" ht="14.5" x14ac:dyDescent="0.35">
      <c r="A1391" s="325"/>
      <c r="B1391" s="326" t="str">
        <f>IF(A1391&lt;&gt;"",_xlfn.MAXIFS($B$1:B1390,$A$1:A1390,A1391)+1,"")</f>
        <v/>
      </c>
      <c r="C1391" s="304"/>
      <c r="D1391" s="304"/>
      <c r="E1391" s="304"/>
      <c r="F1391" s="304"/>
      <c r="G1391" s="335"/>
      <c r="H1391" s="333"/>
      <c r="I1391" s="334"/>
      <c r="J1391" s="334"/>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8"/>
      <c r="R1391" s="368"/>
      <c r="S1391" s="330"/>
      <c r="T1391" s="330"/>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Methode_Keuze=""),"",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Methode_Keuze=""),"",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1"/>
      <c r="Z1391" s="324"/>
      <c r="AA1391" s="32" t="str" cm="1">
        <f t="array" ref="AA1391">IFERROR(IF(INDEX(SubsidieTabel!$X$1:$AA$12,MATCH($F1391,SubsidieTabel!$X$1:$X$12,0),IFERROR(MATCH(Methode_Keuze,SubsidieTabel!$X$1:$AA$1,0),2))&lt;&gt;1=TRUE,"ja",""),"")</f>
        <v/>
      </c>
    </row>
    <row r="1392" spans="1:27" ht="14.5" x14ac:dyDescent="0.35">
      <c r="A1392" s="325"/>
      <c r="B1392" s="326" t="str">
        <f>IF(A1392&lt;&gt;"",_xlfn.MAXIFS($B$1:B1391,$A$1:A1391,A1392)+1,"")</f>
        <v/>
      </c>
      <c r="C1392" s="304"/>
      <c r="D1392" s="304"/>
      <c r="E1392" s="304"/>
      <c r="F1392" s="304"/>
      <c r="G1392" s="335"/>
      <c r="H1392" s="333"/>
      <c r="I1392" s="334"/>
      <c r="J1392" s="334"/>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8"/>
      <c r="R1392" s="368"/>
      <c r="S1392" s="330"/>
      <c r="T1392" s="330"/>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Methode_Keuze=""),"",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Methode_Keuze=""),"",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1"/>
      <c r="Z1392" s="324"/>
      <c r="AA1392" s="32" t="str" cm="1">
        <f t="array" ref="AA1392">IFERROR(IF(INDEX(SubsidieTabel!$X$1:$AA$12,MATCH($F1392,SubsidieTabel!$X$1:$X$12,0),IFERROR(MATCH(Methode_Keuze,SubsidieTabel!$X$1:$AA$1,0),2))&lt;&gt;1=TRUE,"ja",""),"")</f>
        <v/>
      </c>
    </row>
    <row r="1393" spans="1:27" ht="14.5" x14ac:dyDescent="0.35">
      <c r="A1393" s="325"/>
      <c r="B1393" s="326" t="str">
        <f>IF(A1393&lt;&gt;"",_xlfn.MAXIFS($B$1:B1392,$A$1:A1392,A1393)+1,"")</f>
        <v/>
      </c>
      <c r="C1393" s="304"/>
      <c r="D1393" s="304"/>
      <c r="E1393" s="304"/>
      <c r="F1393" s="304"/>
      <c r="G1393" s="335"/>
      <c r="H1393" s="333"/>
      <c r="I1393" s="334"/>
      <c r="J1393" s="334"/>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8"/>
      <c r="R1393" s="368"/>
      <c r="S1393" s="330"/>
      <c r="T1393" s="330"/>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Methode_Keuze=""),"",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Methode_Keuze=""),"",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1"/>
      <c r="Z1393" s="324"/>
      <c r="AA1393" s="32" t="str" cm="1">
        <f t="array" ref="AA1393">IFERROR(IF(INDEX(SubsidieTabel!$X$1:$AA$12,MATCH($F1393,SubsidieTabel!$X$1:$X$12,0),IFERROR(MATCH(Methode_Keuze,SubsidieTabel!$X$1:$AA$1,0),2))&lt;&gt;1=TRUE,"ja",""),"")</f>
        <v/>
      </c>
    </row>
    <row r="1394" spans="1:27" ht="14.5" x14ac:dyDescent="0.35">
      <c r="A1394" s="325"/>
      <c r="B1394" s="326" t="str">
        <f>IF(A1394&lt;&gt;"",_xlfn.MAXIFS($B$1:B1393,$A$1:A1393,A1394)+1,"")</f>
        <v/>
      </c>
      <c r="C1394" s="304"/>
      <c r="D1394" s="304"/>
      <c r="E1394" s="304"/>
      <c r="F1394" s="304"/>
      <c r="G1394" s="335"/>
      <c r="H1394" s="333"/>
      <c r="I1394" s="334"/>
      <c r="J1394" s="334"/>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8"/>
      <c r="R1394" s="368"/>
      <c r="S1394" s="330"/>
      <c r="T1394" s="330"/>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Methode_Keuze=""),"",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Methode_Keuze=""),"",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1"/>
      <c r="Z1394" s="324"/>
      <c r="AA1394" s="32" t="str" cm="1">
        <f t="array" ref="AA1394">IFERROR(IF(INDEX(SubsidieTabel!$X$1:$AA$12,MATCH($F1394,SubsidieTabel!$X$1:$X$12,0),IFERROR(MATCH(Methode_Keuze,SubsidieTabel!$X$1:$AA$1,0),2))&lt;&gt;1=TRUE,"ja",""),"")</f>
        <v/>
      </c>
    </row>
    <row r="1395" spans="1:27" ht="14.5" x14ac:dyDescent="0.35">
      <c r="A1395" s="325"/>
      <c r="B1395" s="326" t="str">
        <f>IF(A1395&lt;&gt;"",_xlfn.MAXIFS($B$1:B1394,$A$1:A1394,A1395)+1,"")</f>
        <v/>
      </c>
      <c r="C1395" s="304"/>
      <c r="D1395" s="304"/>
      <c r="E1395" s="304"/>
      <c r="F1395" s="304"/>
      <c r="G1395" s="335"/>
      <c r="H1395" s="333"/>
      <c r="I1395" s="334"/>
      <c r="J1395" s="334"/>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8"/>
      <c r="R1395" s="368"/>
      <c r="S1395" s="330"/>
      <c r="T1395" s="330"/>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Methode_Keuze=""),"",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Methode_Keuze=""),"",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1"/>
      <c r="Z1395" s="324"/>
      <c r="AA1395" s="32" t="str" cm="1">
        <f t="array" ref="AA1395">IFERROR(IF(INDEX(SubsidieTabel!$X$1:$AA$12,MATCH($F1395,SubsidieTabel!$X$1:$X$12,0),IFERROR(MATCH(Methode_Keuze,SubsidieTabel!$X$1:$AA$1,0),2))&lt;&gt;1=TRUE,"ja",""),"")</f>
        <v/>
      </c>
    </row>
    <row r="1396" spans="1:27" ht="14.5" x14ac:dyDescent="0.35">
      <c r="A1396" s="325"/>
      <c r="B1396" s="326" t="str">
        <f>IF(A1396&lt;&gt;"",_xlfn.MAXIFS($B$1:B1395,$A$1:A1395,A1396)+1,"")</f>
        <v/>
      </c>
      <c r="C1396" s="304"/>
      <c r="D1396" s="304"/>
      <c r="E1396" s="304"/>
      <c r="F1396" s="304"/>
      <c r="G1396" s="335"/>
      <c r="H1396" s="333"/>
      <c r="I1396" s="334"/>
      <c r="J1396" s="334"/>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8"/>
      <c r="R1396" s="368"/>
      <c r="S1396" s="330"/>
      <c r="T1396" s="330"/>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Methode_Keuze=""),"",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Methode_Keuze=""),"",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1"/>
      <c r="Z1396" s="324"/>
      <c r="AA1396" s="32" t="str" cm="1">
        <f t="array" ref="AA1396">IFERROR(IF(INDEX(SubsidieTabel!$X$1:$AA$12,MATCH($F1396,SubsidieTabel!$X$1:$X$12,0),IFERROR(MATCH(Methode_Keuze,SubsidieTabel!$X$1:$AA$1,0),2))&lt;&gt;1=TRUE,"ja",""),"")</f>
        <v/>
      </c>
    </row>
    <row r="1397" spans="1:27" ht="14.5" x14ac:dyDescent="0.35">
      <c r="A1397" s="325"/>
      <c r="B1397" s="326" t="str">
        <f>IF(A1397&lt;&gt;"",_xlfn.MAXIFS($B$1:B1396,$A$1:A1396,A1397)+1,"")</f>
        <v/>
      </c>
      <c r="C1397" s="304"/>
      <c r="D1397" s="304"/>
      <c r="E1397" s="304"/>
      <c r="F1397" s="304"/>
      <c r="G1397" s="335"/>
      <c r="H1397" s="333"/>
      <c r="I1397" s="334"/>
      <c r="J1397" s="334"/>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8"/>
      <c r="R1397" s="368"/>
      <c r="S1397" s="330"/>
      <c r="T1397" s="330"/>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Methode_Keuze=""),"",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Methode_Keuze=""),"",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1"/>
      <c r="Z1397" s="324"/>
      <c r="AA1397" s="32" t="str" cm="1">
        <f t="array" ref="AA1397">IFERROR(IF(INDEX(SubsidieTabel!$X$1:$AA$12,MATCH($F1397,SubsidieTabel!$X$1:$X$12,0),IFERROR(MATCH(Methode_Keuze,SubsidieTabel!$X$1:$AA$1,0),2))&lt;&gt;1=TRUE,"ja",""),"")</f>
        <v/>
      </c>
    </row>
    <row r="1398" spans="1:27" ht="14.5" x14ac:dyDescent="0.35">
      <c r="A1398" s="325"/>
      <c r="B1398" s="326" t="str">
        <f>IF(A1398&lt;&gt;"",_xlfn.MAXIFS($B$1:B1397,$A$1:A1397,A1398)+1,"")</f>
        <v/>
      </c>
      <c r="C1398" s="304"/>
      <c r="D1398" s="304"/>
      <c r="E1398" s="304"/>
      <c r="F1398" s="304"/>
      <c r="G1398" s="335"/>
      <c r="H1398" s="333"/>
      <c r="I1398" s="334"/>
      <c r="J1398" s="334"/>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8"/>
      <c r="R1398" s="368"/>
      <c r="S1398" s="330"/>
      <c r="T1398" s="330"/>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Methode_Keuze=""),"",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Methode_Keuze=""),"",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1"/>
      <c r="Z1398" s="324"/>
      <c r="AA1398" s="32" t="str" cm="1">
        <f t="array" ref="AA1398">IFERROR(IF(INDEX(SubsidieTabel!$X$1:$AA$12,MATCH($F1398,SubsidieTabel!$X$1:$X$12,0),IFERROR(MATCH(Methode_Keuze,SubsidieTabel!$X$1:$AA$1,0),2))&lt;&gt;1=TRUE,"ja",""),"")</f>
        <v/>
      </c>
    </row>
    <row r="1399" spans="1:27" ht="14.5" x14ac:dyDescent="0.35">
      <c r="A1399" s="325"/>
      <c r="B1399" s="326" t="str">
        <f>IF(A1399&lt;&gt;"",_xlfn.MAXIFS($B$1:B1398,$A$1:A1398,A1399)+1,"")</f>
        <v/>
      </c>
      <c r="C1399" s="304"/>
      <c r="D1399" s="304"/>
      <c r="E1399" s="304"/>
      <c r="F1399" s="304"/>
      <c r="G1399" s="335"/>
      <c r="H1399" s="333"/>
      <c r="I1399" s="334"/>
      <c r="J1399" s="334"/>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8"/>
      <c r="R1399" s="368"/>
      <c r="S1399" s="330"/>
      <c r="T1399" s="330"/>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Methode_Keuze=""),"",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Methode_Keuze=""),"",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1"/>
      <c r="Z1399" s="324"/>
      <c r="AA1399" s="32" t="str" cm="1">
        <f t="array" ref="AA1399">IFERROR(IF(INDEX(SubsidieTabel!$X$1:$AA$12,MATCH($F1399,SubsidieTabel!$X$1:$X$12,0),IFERROR(MATCH(Methode_Keuze,SubsidieTabel!$X$1:$AA$1,0),2))&lt;&gt;1=TRUE,"ja",""),"")</f>
        <v/>
      </c>
    </row>
    <row r="1400" spans="1:27" ht="14.5" x14ac:dyDescent="0.35">
      <c r="A1400" s="325"/>
      <c r="B1400" s="326" t="str">
        <f>IF(A1400&lt;&gt;"",_xlfn.MAXIFS($B$1:B1399,$A$1:A1399,A1400)+1,"")</f>
        <v/>
      </c>
      <c r="C1400" s="304"/>
      <c r="D1400" s="304"/>
      <c r="E1400" s="304"/>
      <c r="F1400" s="304"/>
      <c r="G1400" s="335"/>
      <c r="H1400" s="333"/>
      <c r="I1400" s="334"/>
      <c r="J1400" s="334"/>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8"/>
      <c r="R1400" s="368"/>
      <c r="S1400" s="330"/>
      <c r="T1400" s="330"/>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Methode_Keuze=""),"",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Methode_Keuze=""),"",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1"/>
      <c r="Z1400" s="324"/>
      <c r="AA1400" s="32" t="str" cm="1">
        <f t="array" ref="AA1400">IFERROR(IF(INDEX(SubsidieTabel!$X$1:$AA$12,MATCH($F1400,SubsidieTabel!$X$1:$X$12,0),IFERROR(MATCH(Methode_Keuze,SubsidieTabel!$X$1:$AA$1,0),2))&lt;&gt;1=TRUE,"ja",""),"")</f>
        <v/>
      </c>
    </row>
    <row r="1401" spans="1:27" ht="14.5" x14ac:dyDescent="0.35">
      <c r="A1401" s="325"/>
      <c r="B1401" s="326" t="str">
        <f>IF(A1401&lt;&gt;"",_xlfn.MAXIFS($B$1:B1400,$A$1:A1400,A1401)+1,"")</f>
        <v/>
      </c>
      <c r="C1401" s="304"/>
      <c r="D1401" s="304"/>
      <c r="E1401" s="304"/>
      <c r="F1401" s="304"/>
      <c r="G1401" s="335"/>
      <c r="H1401" s="333"/>
      <c r="I1401" s="334"/>
      <c r="J1401" s="334"/>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8"/>
      <c r="R1401" s="368"/>
      <c r="S1401" s="330"/>
      <c r="T1401" s="330"/>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Methode_Keuze=""),"",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Methode_Keuze=""),"",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1"/>
      <c r="Z1401" s="324"/>
      <c r="AA1401" s="32" t="str" cm="1">
        <f t="array" ref="AA1401">IFERROR(IF(INDEX(SubsidieTabel!$X$1:$AA$12,MATCH($F1401,SubsidieTabel!$X$1:$X$12,0),IFERROR(MATCH(Methode_Keuze,SubsidieTabel!$X$1:$AA$1,0),2))&lt;&gt;1=TRUE,"ja",""),"")</f>
        <v/>
      </c>
    </row>
    <row r="1402" spans="1:27" ht="14.5" x14ac:dyDescent="0.35">
      <c r="A1402" s="325"/>
      <c r="B1402" s="326" t="str">
        <f>IF(A1402&lt;&gt;"",_xlfn.MAXIFS($B$1:B1401,$A$1:A1401,A1402)+1,"")</f>
        <v/>
      </c>
      <c r="C1402" s="304"/>
      <c r="D1402" s="304"/>
      <c r="E1402" s="304"/>
      <c r="F1402" s="304"/>
      <c r="G1402" s="335"/>
      <c r="H1402" s="333"/>
      <c r="I1402" s="334"/>
      <c r="J1402" s="334"/>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8"/>
      <c r="R1402" s="368"/>
      <c r="S1402" s="330"/>
      <c r="T1402" s="330"/>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Methode_Keuze=""),"",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Methode_Keuze=""),"",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1"/>
      <c r="Z1402" s="324"/>
      <c r="AA1402" s="32" t="str" cm="1">
        <f t="array" ref="AA1402">IFERROR(IF(INDEX(SubsidieTabel!$X$1:$AA$12,MATCH($F1402,SubsidieTabel!$X$1:$X$12,0),IFERROR(MATCH(Methode_Keuze,SubsidieTabel!$X$1:$AA$1,0),2))&lt;&gt;1=TRUE,"ja",""),"")</f>
        <v/>
      </c>
    </row>
    <row r="1403" spans="1:27" ht="14.5" x14ac:dyDescent="0.35">
      <c r="A1403" s="325"/>
      <c r="B1403" s="326" t="str">
        <f>IF(A1403&lt;&gt;"",_xlfn.MAXIFS($B$1:B1402,$A$1:A1402,A1403)+1,"")</f>
        <v/>
      </c>
      <c r="C1403" s="304"/>
      <c r="D1403" s="304"/>
      <c r="E1403" s="304"/>
      <c r="F1403" s="304"/>
      <c r="G1403" s="335"/>
      <c r="H1403" s="333"/>
      <c r="I1403" s="334"/>
      <c r="J1403" s="334"/>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8"/>
      <c r="R1403" s="368"/>
      <c r="S1403" s="330"/>
      <c r="T1403" s="330"/>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Methode_Keuze=""),"",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Methode_Keuze=""),"",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1"/>
      <c r="Z1403" s="324"/>
      <c r="AA1403" s="32" t="str" cm="1">
        <f t="array" ref="AA1403">IFERROR(IF(INDEX(SubsidieTabel!$X$1:$AA$12,MATCH($F1403,SubsidieTabel!$X$1:$X$12,0),IFERROR(MATCH(Methode_Keuze,SubsidieTabel!$X$1:$AA$1,0),2))&lt;&gt;1=TRUE,"ja",""),"")</f>
        <v/>
      </c>
    </row>
    <row r="1404" spans="1:27" ht="14.5" x14ac:dyDescent="0.35">
      <c r="A1404" s="325"/>
      <c r="B1404" s="326" t="str">
        <f>IF(A1404&lt;&gt;"",_xlfn.MAXIFS($B$1:B1403,$A$1:A1403,A1404)+1,"")</f>
        <v/>
      </c>
      <c r="C1404" s="304"/>
      <c r="D1404" s="304"/>
      <c r="E1404" s="304"/>
      <c r="F1404" s="304"/>
      <c r="G1404" s="335"/>
      <c r="H1404" s="333"/>
      <c r="I1404" s="334"/>
      <c r="J1404" s="334"/>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8"/>
      <c r="R1404" s="368"/>
      <c r="S1404" s="330"/>
      <c r="T1404" s="330"/>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Methode_Keuze=""),"",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Methode_Keuze=""),"",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1"/>
      <c r="Z1404" s="324"/>
      <c r="AA1404" s="32" t="str" cm="1">
        <f t="array" ref="AA1404">IFERROR(IF(INDEX(SubsidieTabel!$X$1:$AA$12,MATCH($F1404,SubsidieTabel!$X$1:$X$12,0),IFERROR(MATCH(Methode_Keuze,SubsidieTabel!$X$1:$AA$1,0),2))&lt;&gt;1=TRUE,"ja",""),"")</f>
        <v/>
      </c>
    </row>
    <row r="1405" spans="1:27" ht="14.5" x14ac:dyDescent="0.35">
      <c r="A1405" s="325"/>
      <c r="B1405" s="326" t="str">
        <f>IF(A1405&lt;&gt;"",_xlfn.MAXIFS($B$1:B1404,$A$1:A1404,A1405)+1,"")</f>
        <v/>
      </c>
      <c r="C1405" s="304"/>
      <c r="D1405" s="304"/>
      <c r="E1405" s="304"/>
      <c r="F1405" s="304"/>
      <c r="G1405" s="335"/>
      <c r="H1405" s="333"/>
      <c r="I1405" s="334"/>
      <c r="J1405" s="334"/>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8"/>
      <c r="R1405" s="368"/>
      <c r="S1405" s="330"/>
      <c r="T1405" s="330"/>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Methode_Keuze=""),"",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Methode_Keuze=""),"",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1"/>
      <c r="Z1405" s="324"/>
      <c r="AA1405" s="32" t="str" cm="1">
        <f t="array" ref="AA1405">IFERROR(IF(INDEX(SubsidieTabel!$X$1:$AA$12,MATCH($F1405,SubsidieTabel!$X$1:$X$12,0),IFERROR(MATCH(Methode_Keuze,SubsidieTabel!$X$1:$AA$1,0),2))&lt;&gt;1=TRUE,"ja",""),"")</f>
        <v/>
      </c>
    </row>
    <row r="1406" spans="1:27" ht="14.5" x14ac:dyDescent="0.35">
      <c r="A1406" s="325"/>
      <c r="B1406" s="326" t="str">
        <f>IF(A1406&lt;&gt;"",_xlfn.MAXIFS($B$1:B1405,$A$1:A1405,A1406)+1,"")</f>
        <v/>
      </c>
      <c r="C1406" s="304"/>
      <c r="D1406" s="304"/>
      <c r="E1406" s="304"/>
      <c r="F1406" s="304"/>
      <c r="G1406" s="335"/>
      <c r="H1406" s="333"/>
      <c r="I1406" s="334"/>
      <c r="J1406" s="334"/>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8"/>
      <c r="R1406" s="368"/>
      <c r="S1406" s="330"/>
      <c r="T1406" s="330"/>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Methode_Keuze=""),"",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Methode_Keuze=""),"",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1"/>
      <c r="Z1406" s="324"/>
      <c r="AA1406" s="32" t="str" cm="1">
        <f t="array" ref="AA1406">IFERROR(IF(INDEX(SubsidieTabel!$X$1:$AA$12,MATCH($F1406,SubsidieTabel!$X$1:$X$12,0),IFERROR(MATCH(Methode_Keuze,SubsidieTabel!$X$1:$AA$1,0),2))&lt;&gt;1=TRUE,"ja",""),"")</f>
        <v/>
      </c>
    </row>
    <row r="1407" spans="1:27" ht="14.5" x14ac:dyDescent="0.35">
      <c r="A1407" s="325"/>
      <c r="B1407" s="326" t="str">
        <f>IF(A1407&lt;&gt;"",_xlfn.MAXIFS($B$1:B1406,$A$1:A1406,A1407)+1,"")</f>
        <v/>
      </c>
      <c r="C1407" s="304"/>
      <c r="D1407" s="304"/>
      <c r="E1407" s="304"/>
      <c r="F1407" s="304"/>
      <c r="G1407" s="335"/>
      <c r="H1407" s="333"/>
      <c r="I1407" s="334"/>
      <c r="J1407" s="334"/>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8"/>
      <c r="R1407" s="368"/>
      <c r="S1407" s="330"/>
      <c r="T1407" s="330"/>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Methode_Keuze=""),"",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Methode_Keuze=""),"",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1"/>
      <c r="Z1407" s="324"/>
      <c r="AA1407" s="32" t="str" cm="1">
        <f t="array" ref="AA1407">IFERROR(IF(INDEX(SubsidieTabel!$X$1:$AA$12,MATCH($F1407,SubsidieTabel!$X$1:$X$12,0),IFERROR(MATCH(Methode_Keuze,SubsidieTabel!$X$1:$AA$1,0),2))&lt;&gt;1=TRUE,"ja",""),"")</f>
        <v/>
      </c>
    </row>
    <row r="1408" spans="1:27" ht="14.5" x14ac:dyDescent="0.35">
      <c r="A1408" s="325"/>
      <c r="B1408" s="326" t="str">
        <f>IF(A1408&lt;&gt;"",_xlfn.MAXIFS($B$1:B1407,$A$1:A1407,A1408)+1,"")</f>
        <v/>
      </c>
      <c r="C1408" s="304"/>
      <c r="D1408" s="304"/>
      <c r="E1408" s="304"/>
      <c r="F1408" s="304"/>
      <c r="G1408" s="335"/>
      <c r="H1408" s="333"/>
      <c r="I1408" s="334"/>
      <c r="J1408" s="334"/>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8"/>
      <c r="R1408" s="368"/>
      <c r="S1408" s="330"/>
      <c r="T1408" s="330"/>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Methode_Keuze=""),"",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Methode_Keuze=""),"",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1"/>
      <c r="Z1408" s="324"/>
      <c r="AA1408" s="32" t="str" cm="1">
        <f t="array" ref="AA1408">IFERROR(IF(INDEX(SubsidieTabel!$X$1:$AA$12,MATCH($F1408,SubsidieTabel!$X$1:$X$12,0),IFERROR(MATCH(Methode_Keuze,SubsidieTabel!$X$1:$AA$1,0),2))&lt;&gt;1=TRUE,"ja",""),"")</f>
        <v/>
      </c>
    </row>
    <row r="1409" spans="1:27" ht="14.5" x14ac:dyDescent="0.35">
      <c r="A1409" s="325"/>
      <c r="B1409" s="326" t="str">
        <f>IF(A1409&lt;&gt;"",_xlfn.MAXIFS($B$1:B1408,$A$1:A1408,A1409)+1,"")</f>
        <v/>
      </c>
      <c r="C1409" s="304"/>
      <c r="D1409" s="304"/>
      <c r="E1409" s="304"/>
      <c r="F1409" s="304"/>
      <c r="G1409" s="335"/>
      <c r="H1409" s="333"/>
      <c r="I1409" s="334"/>
      <c r="J1409" s="334"/>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8"/>
      <c r="R1409" s="368"/>
      <c r="S1409" s="330"/>
      <c r="T1409" s="330"/>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Methode_Keuze=""),"",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Methode_Keuze=""),"",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1"/>
      <c r="Z1409" s="324"/>
      <c r="AA1409" s="32" t="str" cm="1">
        <f t="array" ref="AA1409">IFERROR(IF(INDEX(SubsidieTabel!$X$1:$AA$12,MATCH($F1409,SubsidieTabel!$X$1:$X$12,0),IFERROR(MATCH(Methode_Keuze,SubsidieTabel!$X$1:$AA$1,0),2))&lt;&gt;1=TRUE,"ja",""),"")</f>
        <v/>
      </c>
    </row>
    <row r="1410" spans="1:27" ht="14.5" x14ac:dyDescent="0.35">
      <c r="A1410" s="325"/>
      <c r="B1410" s="326" t="str">
        <f>IF(A1410&lt;&gt;"",_xlfn.MAXIFS($B$1:B1409,$A$1:A1409,A1410)+1,"")</f>
        <v/>
      </c>
      <c r="C1410" s="304"/>
      <c r="D1410" s="304"/>
      <c r="E1410" s="304"/>
      <c r="F1410" s="304"/>
      <c r="G1410" s="335"/>
      <c r="H1410" s="333"/>
      <c r="I1410" s="334"/>
      <c r="J1410" s="334"/>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8"/>
      <c r="R1410" s="368"/>
      <c r="S1410" s="330"/>
      <c r="T1410" s="330"/>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Methode_Keuze=""),"",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Methode_Keuze=""),"",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1"/>
      <c r="Z1410" s="324"/>
      <c r="AA1410" s="32" t="str" cm="1">
        <f t="array" ref="AA1410">IFERROR(IF(INDEX(SubsidieTabel!$X$1:$AA$12,MATCH($F1410,SubsidieTabel!$X$1:$X$12,0),IFERROR(MATCH(Methode_Keuze,SubsidieTabel!$X$1:$AA$1,0),2))&lt;&gt;1=TRUE,"ja",""),"")</f>
        <v/>
      </c>
    </row>
    <row r="1411" spans="1:27" ht="14.5" x14ac:dyDescent="0.35">
      <c r="A1411" s="325"/>
      <c r="B1411" s="326" t="str">
        <f>IF(A1411&lt;&gt;"",_xlfn.MAXIFS($B$1:B1410,$A$1:A1410,A1411)+1,"")</f>
        <v/>
      </c>
      <c r="C1411" s="304"/>
      <c r="D1411" s="304"/>
      <c r="E1411" s="304"/>
      <c r="F1411" s="304"/>
      <c r="G1411" s="335"/>
      <c r="H1411" s="333"/>
      <c r="I1411" s="334"/>
      <c r="J1411" s="334"/>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8"/>
      <c r="R1411" s="368"/>
      <c r="S1411" s="330"/>
      <c r="T1411" s="330"/>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Methode_Keuze=""),"",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Methode_Keuze=""),"",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1"/>
      <c r="Z1411" s="324"/>
      <c r="AA1411" s="32" t="str" cm="1">
        <f t="array" ref="AA1411">IFERROR(IF(INDEX(SubsidieTabel!$X$1:$AA$12,MATCH($F1411,SubsidieTabel!$X$1:$X$12,0),IFERROR(MATCH(Methode_Keuze,SubsidieTabel!$X$1:$AA$1,0),2))&lt;&gt;1=TRUE,"ja",""),"")</f>
        <v/>
      </c>
    </row>
    <row r="1412" spans="1:27" ht="14.5" x14ac:dyDescent="0.35">
      <c r="A1412" s="325"/>
      <c r="B1412" s="326" t="str">
        <f>IF(A1412&lt;&gt;"",_xlfn.MAXIFS($B$1:B1411,$A$1:A1411,A1412)+1,"")</f>
        <v/>
      </c>
      <c r="C1412" s="304"/>
      <c r="D1412" s="304"/>
      <c r="E1412" s="304"/>
      <c r="F1412" s="304"/>
      <c r="G1412" s="335"/>
      <c r="H1412" s="333"/>
      <c r="I1412" s="334"/>
      <c r="J1412" s="334"/>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8"/>
      <c r="R1412" s="368"/>
      <c r="S1412" s="330"/>
      <c r="T1412" s="330"/>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Methode_Keuze=""),"",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Methode_Keuze=""),"",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1"/>
      <c r="Z1412" s="324"/>
      <c r="AA1412" s="32" t="str" cm="1">
        <f t="array" ref="AA1412">IFERROR(IF(INDEX(SubsidieTabel!$X$1:$AA$12,MATCH($F1412,SubsidieTabel!$X$1:$X$12,0),IFERROR(MATCH(Methode_Keuze,SubsidieTabel!$X$1:$AA$1,0),2))&lt;&gt;1=TRUE,"ja",""),"")</f>
        <v/>
      </c>
    </row>
    <row r="1413" spans="1:27" ht="14.5" x14ac:dyDescent="0.35">
      <c r="A1413" s="325"/>
      <c r="B1413" s="326" t="str">
        <f>IF(A1413&lt;&gt;"",_xlfn.MAXIFS($B$1:B1412,$A$1:A1412,A1413)+1,"")</f>
        <v/>
      </c>
      <c r="C1413" s="304"/>
      <c r="D1413" s="304"/>
      <c r="E1413" s="304"/>
      <c r="F1413" s="304"/>
      <c r="G1413" s="335"/>
      <c r="H1413" s="333"/>
      <c r="I1413" s="334"/>
      <c r="J1413" s="334"/>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8"/>
      <c r="R1413" s="368"/>
      <c r="S1413" s="330"/>
      <c r="T1413" s="330"/>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Methode_Keuze=""),"",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Methode_Keuze=""),"",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1"/>
      <c r="Z1413" s="324"/>
      <c r="AA1413" s="32" t="str" cm="1">
        <f t="array" ref="AA1413">IFERROR(IF(INDEX(SubsidieTabel!$X$1:$AA$12,MATCH($F1413,SubsidieTabel!$X$1:$X$12,0),IFERROR(MATCH(Methode_Keuze,SubsidieTabel!$X$1:$AA$1,0),2))&lt;&gt;1=TRUE,"ja",""),"")</f>
        <v/>
      </c>
    </row>
    <row r="1414" spans="1:27" ht="14.5" x14ac:dyDescent="0.35">
      <c r="A1414" s="325"/>
      <c r="B1414" s="326" t="str">
        <f>IF(A1414&lt;&gt;"",_xlfn.MAXIFS($B$1:B1413,$A$1:A1413,A1414)+1,"")</f>
        <v/>
      </c>
      <c r="C1414" s="304"/>
      <c r="D1414" s="304"/>
      <c r="E1414" s="304"/>
      <c r="F1414" s="304"/>
      <c r="G1414" s="335"/>
      <c r="H1414" s="333"/>
      <c r="I1414" s="334"/>
      <c r="J1414" s="334"/>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8"/>
      <c r="R1414" s="368"/>
      <c r="S1414" s="330"/>
      <c r="T1414" s="330"/>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Methode_Keuze=""),"",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Methode_Keuze=""),"",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1"/>
      <c r="Z1414" s="324"/>
      <c r="AA1414" s="32" t="str" cm="1">
        <f t="array" ref="AA1414">IFERROR(IF(INDEX(SubsidieTabel!$X$1:$AA$12,MATCH($F1414,SubsidieTabel!$X$1:$X$12,0),IFERROR(MATCH(Methode_Keuze,SubsidieTabel!$X$1:$AA$1,0),2))&lt;&gt;1=TRUE,"ja",""),"")</f>
        <v/>
      </c>
    </row>
    <row r="1415" spans="1:27" ht="14.5" x14ac:dyDescent="0.35">
      <c r="A1415" s="325"/>
      <c r="B1415" s="326" t="str">
        <f>IF(A1415&lt;&gt;"",_xlfn.MAXIFS($B$1:B1414,$A$1:A1414,A1415)+1,"")</f>
        <v/>
      </c>
      <c r="C1415" s="304"/>
      <c r="D1415" s="304"/>
      <c r="E1415" s="304"/>
      <c r="F1415" s="304"/>
      <c r="G1415" s="335"/>
      <c r="H1415" s="333"/>
      <c r="I1415" s="334"/>
      <c r="J1415" s="334"/>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8"/>
      <c r="R1415" s="368"/>
      <c r="S1415" s="330"/>
      <c r="T1415" s="330"/>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Methode_Keuze=""),"",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Methode_Keuze=""),"",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1"/>
      <c r="Z1415" s="324"/>
      <c r="AA1415" s="32" t="str" cm="1">
        <f t="array" ref="AA1415">IFERROR(IF(INDEX(SubsidieTabel!$X$1:$AA$12,MATCH($F1415,SubsidieTabel!$X$1:$X$12,0),IFERROR(MATCH(Methode_Keuze,SubsidieTabel!$X$1:$AA$1,0),2))&lt;&gt;1=TRUE,"ja",""),"")</f>
        <v/>
      </c>
    </row>
    <row r="1416" spans="1:27" ht="14.5" x14ac:dyDescent="0.35">
      <c r="A1416" s="325"/>
      <c r="B1416" s="326" t="str">
        <f>IF(A1416&lt;&gt;"",_xlfn.MAXIFS($B$1:B1415,$A$1:A1415,A1416)+1,"")</f>
        <v/>
      </c>
      <c r="C1416" s="304"/>
      <c r="D1416" s="304"/>
      <c r="E1416" s="304"/>
      <c r="F1416" s="304"/>
      <c r="G1416" s="335"/>
      <c r="H1416" s="333"/>
      <c r="I1416" s="334"/>
      <c r="J1416" s="334"/>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8"/>
      <c r="R1416" s="368"/>
      <c r="S1416" s="330"/>
      <c r="T1416" s="330"/>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Methode_Keuze=""),"",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Methode_Keuze=""),"",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1"/>
      <c r="Z1416" s="324"/>
      <c r="AA1416" s="32" t="str" cm="1">
        <f t="array" ref="AA1416">IFERROR(IF(INDEX(SubsidieTabel!$X$1:$AA$12,MATCH($F1416,SubsidieTabel!$X$1:$X$12,0),IFERROR(MATCH(Methode_Keuze,SubsidieTabel!$X$1:$AA$1,0),2))&lt;&gt;1=TRUE,"ja",""),"")</f>
        <v/>
      </c>
    </row>
    <row r="1417" spans="1:27" ht="14.5" x14ac:dyDescent="0.35">
      <c r="A1417" s="325"/>
      <c r="B1417" s="326" t="str">
        <f>IF(A1417&lt;&gt;"",_xlfn.MAXIFS($B$1:B1416,$A$1:A1416,A1417)+1,"")</f>
        <v/>
      </c>
      <c r="C1417" s="304"/>
      <c r="D1417" s="304"/>
      <c r="E1417" s="304"/>
      <c r="F1417" s="304"/>
      <c r="G1417" s="335"/>
      <c r="H1417" s="333"/>
      <c r="I1417" s="334"/>
      <c r="J1417" s="334"/>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8"/>
      <c r="R1417" s="368"/>
      <c r="S1417" s="330"/>
      <c r="T1417" s="330"/>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Methode_Keuze=""),"",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Methode_Keuze=""),"",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1"/>
      <c r="Z1417" s="324"/>
      <c r="AA1417" s="32" t="str" cm="1">
        <f t="array" ref="AA1417">IFERROR(IF(INDEX(SubsidieTabel!$X$1:$AA$12,MATCH($F1417,SubsidieTabel!$X$1:$X$12,0),IFERROR(MATCH(Methode_Keuze,SubsidieTabel!$X$1:$AA$1,0),2))&lt;&gt;1=TRUE,"ja",""),"")</f>
        <v/>
      </c>
    </row>
    <row r="1418" spans="1:27" ht="14.5" x14ac:dyDescent="0.35">
      <c r="A1418" s="325"/>
      <c r="B1418" s="326" t="str">
        <f>IF(A1418&lt;&gt;"",_xlfn.MAXIFS($B$1:B1417,$A$1:A1417,A1418)+1,"")</f>
        <v/>
      </c>
      <c r="C1418" s="304"/>
      <c r="D1418" s="304"/>
      <c r="E1418" s="304"/>
      <c r="F1418" s="304"/>
      <c r="G1418" s="335"/>
      <c r="H1418" s="333"/>
      <c r="I1418" s="334"/>
      <c r="J1418" s="334"/>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8"/>
      <c r="R1418" s="368"/>
      <c r="S1418" s="330"/>
      <c r="T1418" s="330"/>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Methode_Keuze=""),"",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Methode_Keuze=""),"",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1"/>
      <c r="Z1418" s="324"/>
      <c r="AA1418" s="32" t="str" cm="1">
        <f t="array" ref="AA1418">IFERROR(IF(INDEX(SubsidieTabel!$X$1:$AA$12,MATCH($F1418,SubsidieTabel!$X$1:$X$12,0),IFERROR(MATCH(Methode_Keuze,SubsidieTabel!$X$1:$AA$1,0),2))&lt;&gt;1=TRUE,"ja",""),"")</f>
        <v/>
      </c>
    </row>
    <row r="1419" spans="1:27" ht="14.5" x14ac:dyDescent="0.35">
      <c r="A1419" s="325"/>
      <c r="B1419" s="326" t="str">
        <f>IF(A1419&lt;&gt;"",_xlfn.MAXIFS($B$1:B1418,$A$1:A1418,A1419)+1,"")</f>
        <v/>
      </c>
      <c r="C1419" s="304"/>
      <c r="D1419" s="304"/>
      <c r="E1419" s="304"/>
      <c r="F1419" s="304"/>
      <c r="G1419" s="335"/>
      <c r="H1419" s="333"/>
      <c r="I1419" s="334"/>
      <c r="J1419" s="334"/>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8"/>
      <c r="R1419" s="368"/>
      <c r="S1419" s="330"/>
      <c r="T1419" s="330"/>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Methode_Keuze=""),"",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Methode_Keuze=""),"",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1"/>
      <c r="Z1419" s="324"/>
      <c r="AA1419" s="32" t="str" cm="1">
        <f t="array" ref="AA1419">IFERROR(IF(INDEX(SubsidieTabel!$X$1:$AA$12,MATCH($F1419,SubsidieTabel!$X$1:$X$12,0),IFERROR(MATCH(Methode_Keuze,SubsidieTabel!$X$1:$AA$1,0),2))&lt;&gt;1=TRUE,"ja",""),"")</f>
        <v/>
      </c>
    </row>
    <row r="1420" spans="1:27" ht="14.5" x14ac:dyDescent="0.35">
      <c r="A1420" s="325"/>
      <c r="B1420" s="326" t="str">
        <f>IF(A1420&lt;&gt;"",_xlfn.MAXIFS($B$1:B1419,$A$1:A1419,A1420)+1,"")</f>
        <v/>
      </c>
      <c r="C1420" s="304"/>
      <c r="D1420" s="304"/>
      <c r="E1420" s="304"/>
      <c r="F1420" s="304"/>
      <c r="G1420" s="335"/>
      <c r="H1420" s="333"/>
      <c r="I1420" s="334"/>
      <c r="J1420" s="334"/>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8"/>
      <c r="R1420" s="368"/>
      <c r="S1420" s="330"/>
      <c r="T1420" s="330"/>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Methode_Keuze=""),"",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Methode_Keuze=""),"",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1"/>
      <c r="Z1420" s="324"/>
      <c r="AA1420" s="32" t="str" cm="1">
        <f t="array" ref="AA1420">IFERROR(IF(INDEX(SubsidieTabel!$X$1:$AA$12,MATCH($F1420,SubsidieTabel!$X$1:$X$12,0),IFERROR(MATCH(Methode_Keuze,SubsidieTabel!$X$1:$AA$1,0),2))&lt;&gt;1=TRUE,"ja",""),"")</f>
        <v/>
      </c>
    </row>
    <row r="1421" spans="1:27" ht="14.5" x14ac:dyDescent="0.35">
      <c r="A1421" s="325"/>
      <c r="B1421" s="326" t="str">
        <f>IF(A1421&lt;&gt;"",_xlfn.MAXIFS($B$1:B1420,$A$1:A1420,A1421)+1,"")</f>
        <v/>
      </c>
      <c r="C1421" s="304"/>
      <c r="D1421" s="304"/>
      <c r="E1421" s="304"/>
      <c r="F1421" s="304"/>
      <c r="G1421" s="335"/>
      <c r="H1421" s="333"/>
      <c r="I1421" s="334"/>
      <c r="J1421" s="334"/>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8"/>
      <c r="R1421" s="368"/>
      <c r="S1421" s="330"/>
      <c r="T1421" s="330"/>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Methode_Keuze=""),"",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Methode_Keuze=""),"",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1"/>
      <c r="Z1421" s="324"/>
      <c r="AA1421" s="32" t="str" cm="1">
        <f t="array" ref="AA1421">IFERROR(IF(INDEX(SubsidieTabel!$X$1:$AA$12,MATCH($F1421,SubsidieTabel!$X$1:$X$12,0),IFERROR(MATCH(Methode_Keuze,SubsidieTabel!$X$1:$AA$1,0),2))&lt;&gt;1=TRUE,"ja",""),"")</f>
        <v/>
      </c>
    </row>
    <row r="1422" spans="1:27" ht="14.5" x14ac:dyDescent="0.35">
      <c r="A1422" s="325"/>
      <c r="B1422" s="326" t="str">
        <f>IF(A1422&lt;&gt;"",_xlfn.MAXIFS($B$1:B1421,$A$1:A1421,A1422)+1,"")</f>
        <v/>
      </c>
      <c r="C1422" s="304"/>
      <c r="D1422" s="304"/>
      <c r="E1422" s="304"/>
      <c r="F1422" s="304"/>
      <c r="G1422" s="335"/>
      <c r="H1422" s="333"/>
      <c r="I1422" s="334"/>
      <c r="J1422" s="334"/>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8"/>
      <c r="R1422" s="368"/>
      <c r="S1422" s="330"/>
      <c r="T1422" s="330"/>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Methode_Keuze=""),"",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Methode_Keuze=""),"",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1"/>
      <c r="Z1422" s="324"/>
      <c r="AA1422" s="32" t="str" cm="1">
        <f t="array" ref="AA1422">IFERROR(IF(INDEX(SubsidieTabel!$X$1:$AA$12,MATCH($F1422,SubsidieTabel!$X$1:$X$12,0),IFERROR(MATCH(Methode_Keuze,SubsidieTabel!$X$1:$AA$1,0),2))&lt;&gt;1=TRUE,"ja",""),"")</f>
        <v/>
      </c>
    </row>
    <row r="1423" spans="1:27" ht="14.5" x14ac:dyDescent="0.35">
      <c r="A1423" s="325"/>
      <c r="B1423" s="326" t="str">
        <f>IF(A1423&lt;&gt;"",_xlfn.MAXIFS($B$1:B1422,$A$1:A1422,A1423)+1,"")</f>
        <v/>
      </c>
      <c r="C1423" s="304"/>
      <c r="D1423" s="304"/>
      <c r="E1423" s="304"/>
      <c r="F1423" s="304"/>
      <c r="G1423" s="335"/>
      <c r="H1423" s="333"/>
      <c r="I1423" s="334"/>
      <c r="J1423" s="334"/>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8"/>
      <c r="R1423" s="368"/>
      <c r="S1423" s="330"/>
      <c r="T1423" s="330"/>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Methode_Keuze=""),"",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Methode_Keuze=""),"",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1"/>
      <c r="Z1423" s="324"/>
      <c r="AA1423" s="32" t="str" cm="1">
        <f t="array" ref="AA1423">IFERROR(IF(INDEX(SubsidieTabel!$X$1:$AA$12,MATCH($F1423,SubsidieTabel!$X$1:$X$12,0),IFERROR(MATCH(Methode_Keuze,SubsidieTabel!$X$1:$AA$1,0),2))&lt;&gt;1=TRUE,"ja",""),"")</f>
        <v/>
      </c>
    </row>
    <row r="1424" spans="1:27" ht="14.5" x14ac:dyDescent="0.35">
      <c r="A1424" s="325"/>
      <c r="B1424" s="326" t="str">
        <f>IF(A1424&lt;&gt;"",_xlfn.MAXIFS($B$1:B1423,$A$1:A1423,A1424)+1,"")</f>
        <v/>
      </c>
      <c r="C1424" s="304"/>
      <c r="D1424" s="304"/>
      <c r="E1424" s="304"/>
      <c r="F1424" s="304"/>
      <c r="G1424" s="335"/>
      <c r="H1424" s="333"/>
      <c r="I1424" s="334"/>
      <c r="J1424" s="334"/>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8"/>
      <c r="R1424" s="368"/>
      <c r="S1424" s="330"/>
      <c r="T1424" s="330"/>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Methode_Keuze=""),"",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Methode_Keuze=""),"",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1"/>
      <c r="Z1424" s="324"/>
      <c r="AA1424" s="32" t="str" cm="1">
        <f t="array" ref="AA1424">IFERROR(IF(INDEX(SubsidieTabel!$X$1:$AA$12,MATCH($F1424,SubsidieTabel!$X$1:$X$12,0),IFERROR(MATCH(Methode_Keuze,SubsidieTabel!$X$1:$AA$1,0),2))&lt;&gt;1=TRUE,"ja",""),"")</f>
        <v/>
      </c>
    </row>
    <row r="1425" spans="1:27" ht="14.5" x14ac:dyDescent="0.35">
      <c r="A1425" s="325"/>
      <c r="B1425" s="326" t="str">
        <f>IF(A1425&lt;&gt;"",_xlfn.MAXIFS($B$1:B1424,$A$1:A1424,A1425)+1,"")</f>
        <v/>
      </c>
      <c r="C1425" s="304"/>
      <c r="D1425" s="304"/>
      <c r="E1425" s="304"/>
      <c r="F1425" s="304"/>
      <c r="G1425" s="335"/>
      <c r="H1425" s="333"/>
      <c r="I1425" s="334"/>
      <c r="J1425" s="334"/>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8"/>
      <c r="R1425" s="368"/>
      <c r="S1425" s="330"/>
      <c r="T1425" s="330"/>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Methode_Keuze=""),"",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Methode_Keuze=""),"",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1"/>
      <c r="Z1425" s="324"/>
      <c r="AA1425" s="32" t="str" cm="1">
        <f t="array" ref="AA1425">IFERROR(IF(INDEX(SubsidieTabel!$X$1:$AA$12,MATCH($F1425,SubsidieTabel!$X$1:$X$12,0),IFERROR(MATCH(Methode_Keuze,SubsidieTabel!$X$1:$AA$1,0),2))&lt;&gt;1=TRUE,"ja",""),"")</f>
        <v/>
      </c>
    </row>
    <row r="1426" spans="1:27" ht="14.5" x14ac:dyDescent="0.35">
      <c r="A1426" s="325"/>
      <c r="B1426" s="326" t="str">
        <f>IF(A1426&lt;&gt;"",_xlfn.MAXIFS($B$1:B1425,$A$1:A1425,A1426)+1,"")</f>
        <v/>
      </c>
      <c r="C1426" s="304"/>
      <c r="D1426" s="304"/>
      <c r="E1426" s="304"/>
      <c r="F1426" s="304"/>
      <c r="G1426" s="335"/>
      <c r="H1426" s="333"/>
      <c r="I1426" s="334"/>
      <c r="J1426" s="334"/>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8"/>
      <c r="R1426" s="368"/>
      <c r="S1426" s="330"/>
      <c r="T1426" s="330"/>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Methode_Keuze=""),"",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Methode_Keuze=""),"",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1"/>
      <c r="Z1426" s="324"/>
      <c r="AA1426" s="32" t="str" cm="1">
        <f t="array" ref="AA1426">IFERROR(IF(INDEX(SubsidieTabel!$X$1:$AA$12,MATCH($F1426,SubsidieTabel!$X$1:$X$12,0),IFERROR(MATCH(Methode_Keuze,SubsidieTabel!$X$1:$AA$1,0),2))&lt;&gt;1=TRUE,"ja",""),"")</f>
        <v/>
      </c>
    </row>
    <row r="1427" spans="1:27" ht="14.5" x14ac:dyDescent="0.35">
      <c r="A1427" s="325"/>
      <c r="B1427" s="326" t="str">
        <f>IF(A1427&lt;&gt;"",_xlfn.MAXIFS($B$1:B1426,$A$1:A1426,A1427)+1,"")</f>
        <v/>
      </c>
      <c r="C1427" s="304"/>
      <c r="D1427" s="304"/>
      <c r="E1427" s="304"/>
      <c r="F1427" s="304"/>
      <c r="G1427" s="335"/>
      <c r="H1427" s="333"/>
      <c r="I1427" s="334"/>
      <c r="J1427" s="334"/>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8"/>
      <c r="R1427" s="368"/>
      <c r="S1427" s="330"/>
      <c r="T1427" s="330"/>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Methode_Keuze=""),"",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Methode_Keuze=""),"",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1"/>
      <c r="Z1427" s="324"/>
      <c r="AA1427" s="32" t="str" cm="1">
        <f t="array" ref="AA1427">IFERROR(IF(INDEX(SubsidieTabel!$X$1:$AA$12,MATCH($F1427,SubsidieTabel!$X$1:$X$12,0),IFERROR(MATCH(Methode_Keuze,SubsidieTabel!$X$1:$AA$1,0),2))&lt;&gt;1=TRUE,"ja",""),"")</f>
        <v/>
      </c>
    </row>
    <row r="1428" spans="1:27" ht="14.5" x14ac:dyDescent="0.35">
      <c r="A1428" s="325"/>
      <c r="B1428" s="326" t="str">
        <f>IF(A1428&lt;&gt;"",_xlfn.MAXIFS($B$1:B1427,$A$1:A1427,A1428)+1,"")</f>
        <v/>
      </c>
      <c r="C1428" s="304"/>
      <c r="D1428" s="304"/>
      <c r="E1428" s="304"/>
      <c r="F1428" s="304"/>
      <c r="G1428" s="335"/>
      <c r="H1428" s="333"/>
      <c r="I1428" s="334"/>
      <c r="J1428" s="334"/>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8"/>
      <c r="R1428" s="368"/>
      <c r="S1428" s="330"/>
      <c r="T1428" s="330"/>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Methode_Keuze=""),"",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Methode_Keuze=""),"",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1"/>
      <c r="Z1428" s="324"/>
      <c r="AA1428" s="32" t="str" cm="1">
        <f t="array" ref="AA1428">IFERROR(IF(INDEX(SubsidieTabel!$X$1:$AA$12,MATCH($F1428,SubsidieTabel!$X$1:$X$12,0),IFERROR(MATCH(Methode_Keuze,SubsidieTabel!$X$1:$AA$1,0),2))&lt;&gt;1=TRUE,"ja",""),"")</f>
        <v/>
      </c>
    </row>
    <row r="1429" spans="1:27" ht="14.5" x14ac:dyDescent="0.35">
      <c r="A1429" s="325"/>
      <c r="B1429" s="326" t="str">
        <f>IF(A1429&lt;&gt;"",_xlfn.MAXIFS($B$1:B1428,$A$1:A1428,A1429)+1,"")</f>
        <v/>
      </c>
      <c r="C1429" s="304"/>
      <c r="D1429" s="304"/>
      <c r="E1429" s="304"/>
      <c r="F1429" s="304"/>
      <c r="G1429" s="335"/>
      <c r="H1429" s="333"/>
      <c r="I1429" s="334"/>
      <c r="J1429" s="334"/>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8"/>
      <c r="R1429" s="368"/>
      <c r="S1429" s="330"/>
      <c r="T1429" s="330"/>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Methode_Keuze=""),"",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Methode_Keuze=""),"",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1"/>
      <c r="Z1429" s="324"/>
      <c r="AA1429" s="32" t="str" cm="1">
        <f t="array" ref="AA1429">IFERROR(IF(INDEX(SubsidieTabel!$X$1:$AA$12,MATCH($F1429,SubsidieTabel!$X$1:$X$12,0),IFERROR(MATCH(Methode_Keuze,SubsidieTabel!$X$1:$AA$1,0),2))&lt;&gt;1=TRUE,"ja",""),"")</f>
        <v/>
      </c>
    </row>
    <row r="1430" spans="1:27" ht="14.5" x14ac:dyDescent="0.35">
      <c r="A1430" s="325"/>
      <c r="B1430" s="326" t="str">
        <f>IF(A1430&lt;&gt;"",_xlfn.MAXIFS($B$1:B1429,$A$1:A1429,A1430)+1,"")</f>
        <v/>
      </c>
      <c r="C1430" s="304"/>
      <c r="D1430" s="304"/>
      <c r="E1430" s="304"/>
      <c r="F1430" s="304"/>
      <c r="G1430" s="335"/>
      <c r="H1430" s="333"/>
      <c r="I1430" s="334"/>
      <c r="J1430" s="334"/>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8"/>
      <c r="R1430" s="368"/>
      <c r="S1430" s="330"/>
      <c r="T1430" s="330"/>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Methode_Keuze=""),"",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Methode_Keuze=""),"",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1"/>
      <c r="Z1430" s="324"/>
      <c r="AA1430" s="32" t="str" cm="1">
        <f t="array" ref="AA1430">IFERROR(IF(INDEX(SubsidieTabel!$X$1:$AA$12,MATCH($F1430,SubsidieTabel!$X$1:$X$12,0),IFERROR(MATCH(Methode_Keuze,SubsidieTabel!$X$1:$AA$1,0),2))&lt;&gt;1=TRUE,"ja",""),"")</f>
        <v/>
      </c>
    </row>
    <row r="1431" spans="1:27" ht="14.5" x14ac:dyDescent="0.35">
      <c r="A1431" s="325"/>
      <c r="B1431" s="326" t="str">
        <f>IF(A1431&lt;&gt;"",_xlfn.MAXIFS($B$1:B1430,$A$1:A1430,A1431)+1,"")</f>
        <v/>
      </c>
      <c r="C1431" s="304"/>
      <c r="D1431" s="304"/>
      <c r="E1431" s="304"/>
      <c r="F1431" s="304"/>
      <c r="G1431" s="335"/>
      <c r="H1431" s="333"/>
      <c r="I1431" s="334"/>
      <c r="J1431" s="334"/>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8"/>
      <c r="R1431" s="368"/>
      <c r="S1431" s="330"/>
      <c r="T1431" s="330"/>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Methode_Keuze=""),"",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Methode_Keuze=""),"",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1"/>
      <c r="Z1431" s="324"/>
      <c r="AA1431" s="32" t="str" cm="1">
        <f t="array" ref="AA1431">IFERROR(IF(INDEX(SubsidieTabel!$X$1:$AA$12,MATCH($F1431,SubsidieTabel!$X$1:$X$12,0),IFERROR(MATCH(Methode_Keuze,SubsidieTabel!$X$1:$AA$1,0),2))&lt;&gt;1=TRUE,"ja",""),"")</f>
        <v/>
      </c>
    </row>
    <row r="1432" spans="1:27" ht="14.5" x14ac:dyDescent="0.35">
      <c r="A1432" s="325"/>
      <c r="B1432" s="326" t="str">
        <f>IF(A1432&lt;&gt;"",_xlfn.MAXIFS($B$1:B1431,$A$1:A1431,A1432)+1,"")</f>
        <v/>
      </c>
      <c r="C1432" s="304"/>
      <c r="D1432" s="304"/>
      <c r="E1432" s="304"/>
      <c r="F1432" s="304"/>
      <c r="G1432" s="335"/>
      <c r="H1432" s="333"/>
      <c r="I1432" s="334"/>
      <c r="J1432" s="334"/>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8"/>
      <c r="R1432" s="368"/>
      <c r="S1432" s="330"/>
      <c r="T1432" s="330"/>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Methode_Keuze=""),"",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Methode_Keuze=""),"",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1"/>
      <c r="Z1432" s="324"/>
      <c r="AA1432" s="32" t="str" cm="1">
        <f t="array" ref="AA1432">IFERROR(IF(INDEX(SubsidieTabel!$X$1:$AA$12,MATCH($F1432,SubsidieTabel!$X$1:$X$12,0),IFERROR(MATCH(Methode_Keuze,SubsidieTabel!$X$1:$AA$1,0),2))&lt;&gt;1=TRUE,"ja",""),"")</f>
        <v/>
      </c>
    </row>
    <row r="1433" spans="1:27" ht="14.5" x14ac:dyDescent="0.35">
      <c r="A1433" s="325"/>
      <c r="B1433" s="326" t="str">
        <f>IF(A1433&lt;&gt;"",_xlfn.MAXIFS($B$1:B1432,$A$1:A1432,A1433)+1,"")</f>
        <v/>
      </c>
      <c r="C1433" s="304"/>
      <c r="D1433" s="304"/>
      <c r="E1433" s="304"/>
      <c r="F1433" s="304"/>
      <c r="G1433" s="335"/>
      <c r="H1433" s="333"/>
      <c r="I1433" s="334"/>
      <c r="J1433" s="334"/>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8"/>
      <c r="R1433" s="368"/>
      <c r="S1433" s="330"/>
      <c r="T1433" s="330"/>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Methode_Keuze=""),"",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Methode_Keuze=""),"",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1"/>
      <c r="Z1433" s="324"/>
      <c r="AA1433" s="32" t="str" cm="1">
        <f t="array" ref="AA1433">IFERROR(IF(INDEX(SubsidieTabel!$X$1:$AA$12,MATCH($F1433,SubsidieTabel!$X$1:$X$12,0),IFERROR(MATCH(Methode_Keuze,SubsidieTabel!$X$1:$AA$1,0),2))&lt;&gt;1=TRUE,"ja",""),"")</f>
        <v/>
      </c>
    </row>
    <row r="1434" spans="1:27" ht="14.5" x14ac:dyDescent="0.35">
      <c r="A1434" s="325"/>
      <c r="B1434" s="326" t="str">
        <f>IF(A1434&lt;&gt;"",_xlfn.MAXIFS($B$1:B1433,$A$1:A1433,A1434)+1,"")</f>
        <v/>
      </c>
      <c r="C1434" s="304"/>
      <c r="D1434" s="304"/>
      <c r="E1434" s="304"/>
      <c r="F1434" s="304"/>
      <c r="G1434" s="335"/>
      <c r="H1434" s="333"/>
      <c r="I1434" s="334"/>
      <c r="J1434" s="334"/>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8"/>
      <c r="R1434" s="368"/>
      <c r="S1434" s="330"/>
      <c r="T1434" s="330"/>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Methode_Keuze=""),"",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Methode_Keuze=""),"",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1"/>
      <c r="Z1434" s="324"/>
      <c r="AA1434" s="32" t="str" cm="1">
        <f t="array" ref="AA1434">IFERROR(IF(INDEX(SubsidieTabel!$X$1:$AA$12,MATCH($F1434,SubsidieTabel!$X$1:$X$12,0),IFERROR(MATCH(Methode_Keuze,SubsidieTabel!$X$1:$AA$1,0),2))&lt;&gt;1=TRUE,"ja",""),"")</f>
        <v/>
      </c>
    </row>
    <row r="1435" spans="1:27" ht="14.5" x14ac:dyDescent="0.35">
      <c r="A1435" s="325"/>
      <c r="B1435" s="326" t="str">
        <f>IF(A1435&lt;&gt;"",_xlfn.MAXIFS($B$1:B1434,$A$1:A1434,A1435)+1,"")</f>
        <v/>
      </c>
      <c r="C1435" s="304"/>
      <c r="D1435" s="304"/>
      <c r="E1435" s="304"/>
      <c r="F1435" s="304"/>
      <c r="G1435" s="335"/>
      <c r="H1435" s="333"/>
      <c r="I1435" s="334"/>
      <c r="J1435" s="334"/>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8"/>
      <c r="R1435" s="368"/>
      <c r="S1435" s="330"/>
      <c r="T1435" s="330"/>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Methode_Keuze=""),"",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Methode_Keuze=""),"",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1"/>
      <c r="Z1435" s="324"/>
      <c r="AA1435" s="32" t="str" cm="1">
        <f t="array" ref="AA1435">IFERROR(IF(INDEX(SubsidieTabel!$X$1:$AA$12,MATCH($F1435,SubsidieTabel!$X$1:$X$12,0),IFERROR(MATCH(Methode_Keuze,SubsidieTabel!$X$1:$AA$1,0),2))&lt;&gt;1=TRUE,"ja",""),"")</f>
        <v/>
      </c>
    </row>
    <row r="1436" spans="1:27" ht="14.5" x14ac:dyDescent="0.35">
      <c r="A1436" s="325"/>
      <c r="B1436" s="326" t="str">
        <f>IF(A1436&lt;&gt;"",_xlfn.MAXIFS($B$1:B1435,$A$1:A1435,A1436)+1,"")</f>
        <v/>
      </c>
      <c r="C1436" s="304"/>
      <c r="D1436" s="304"/>
      <c r="E1436" s="304"/>
      <c r="F1436" s="304"/>
      <c r="G1436" s="335"/>
      <c r="H1436" s="333"/>
      <c r="I1436" s="334"/>
      <c r="J1436" s="334"/>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8"/>
      <c r="R1436" s="368"/>
      <c r="S1436" s="330"/>
      <c r="T1436" s="330"/>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Methode_Keuze=""),"",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Methode_Keuze=""),"",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1"/>
      <c r="Z1436" s="324"/>
      <c r="AA1436" s="32" t="str" cm="1">
        <f t="array" ref="AA1436">IFERROR(IF(INDEX(SubsidieTabel!$X$1:$AA$12,MATCH($F1436,SubsidieTabel!$X$1:$X$12,0),IFERROR(MATCH(Methode_Keuze,SubsidieTabel!$X$1:$AA$1,0),2))&lt;&gt;1=TRUE,"ja",""),"")</f>
        <v/>
      </c>
    </row>
    <row r="1437" spans="1:27" ht="14.5" x14ac:dyDescent="0.35">
      <c r="A1437" s="325"/>
      <c r="B1437" s="326" t="str">
        <f>IF(A1437&lt;&gt;"",_xlfn.MAXIFS($B$1:B1436,$A$1:A1436,A1437)+1,"")</f>
        <v/>
      </c>
      <c r="C1437" s="304"/>
      <c r="D1437" s="304"/>
      <c r="E1437" s="304"/>
      <c r="F1437" s="304"/>
      <c r="G1437" s="335"/>
      <c r="H1437" s="333"/>
      <c r="I1437" s="334"/>
      <c r="J1437" s="334"/>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8"/>
      <c r="R1437" s="368"/>
      <c r="S1437" s="330"/>
      <c r="T1437" s="330"/>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Methode_Keuze=""),"",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Methode_Keuze=""),"",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1"/>
      <c r="Z1437" s="324"/>
      <c r="AA1437" s="32" t="str" cm="1">
        <f t="array" ref="AA1437">IFERROR(IF(INDEX(SubsidieTabel!$X$1:$AA$12,MATCH($F1437,SubsidieTabel!$X$1:$X$12,0),IFERROR(MATCH(Methode_Keuze,SubsidieTabel!$X$1:$AA$1,0),2))&lt;&gt;1=TRUE,"ja",""),"")</f>
        <v/>
      </c>
    </row>
    <row r="1438" spans="1:27" ht="14.5" x14ac:dyDescent="0.35">
      <c r="A1438" s="325"/>
      <c r="B1438" s="326" t="str">
        <f>IF(A1438&lt;&gt;"",_xlfn.MAXIFS($B$1:B1437,$A$1:A1437,A1438)+1,"")</f>
        <v/>
      </c>
      <c r="C1438" s="304"/>
      <c r="D1438" s="304"/>
      <c r="E1438" s="304"/>
      <c r="F1438" s="304"/>
      <c r="G1438" s="335"/>
      <c r="H1438" s="333"/>
      <c r="I1438" s="334"/>
      <c r="J1438" s="334"/>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8"/>
      <c r="R1438" s="368"/>
      <c r="S1438" s="330"/>
      <c r="T1438" s="330"/>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Methode_Keuze=""),"",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Methode_Keuze=""),"",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1"/>
      <c r="Z1438" s="324"/>
      <c r="AA1438" s="32" t="str" cm="1">
        <f t="array" ref="AA1438">IFERROR(IF(INDEX(SubsidieTabel!$X$1:$AA$12,MATCH($F1438,SubsidieTabel!$X$1:$X$12,0),IFERROR(MATCH(Methode_Keuze,SubsidieTabel!$X$1:$AA$1,0),2))&lt;&gt;1=TRUE,"ja",""),"")</f>
        <v/>
      </c>
    </row>
    <row r="1439" spans="1:27" ht="14.5" x14ac:dyDescent="0.35">
      <c r="A1439" s="325"/>
      <c r="B1439" s="326" t="str">
        <f>IF(A1439&lt;&gt;"",_xlfn.MAXIFS($B$1:B1438,$A$1:A1438,A1439)+1,"")</f>
        <v/>
      </c>
      <c r="C1439" s="304"/>
      <c r="D1439" s="304"/>
      <c r="E1439" s="304"/>
      <c r="F1439" s="304"/>
      <c r="G1439" s="335"/>
      <c r="H1439" s="333"/>
      <c r="I1439" s="334"/>
      <c r="J1439" s="334"/>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8"/>
      <c r="R1439" s="368"/>
      <c r="S1439" s="330"/>
      <c r="T1439" s="330"/>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Methode_Keuze=""),"",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Methode_Keuze=""),"",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1"/>
      <c r="Z1439" s="324"/>
      <c r="AA1439" s="32" t="str" cm="1">
        <f t="array" ref="AA1439">IFERROR(IF(INDEX(SubsidieTabel!$X$1:$AA$12,MATCH($F1439,SubsidieTabel!$X$1:$X$12,0),IFERROR(MATCH(Methode_Keuze,SubsidieTabel!$X$1:$AA$1,0),2))&lt;&gt;1=TRUE,"ja",""),"")</f>
        <v/>
      </c>
    </row>
    <row r="1440" spans="1:27" ht="14.5" x14ac:dyDescent="0.35">
      <c r="A1440" s="325"/>
      <c r="B1440" s="326" t="str">
        <f>IF(A1440&lt;&gt;"",_xlfn.MAXIFS($B$1:B1439,$A$1:A1439,A1440)+1,"")</f>
        <v/>
      </c>
      <c r="C1440" s="304"/>
      <c r="D1440" s="304"/>
      <c r="E1440" s="304"/>
      <c r="F1440" s="304"/>
      <c r="G1440" s="335"/>
      <c r="H1440" s="333"/>
      <c r="I1440" s="334"/>
      <c r="J1440" s="334"/>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8"/>
      <c r="R1440" s="368"/>
      <c r="S1440" s="330"/>
      <c r="T1440" s="330"/>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Methode_Keuze=""),"",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Methode_Keuze=""),"",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1"/>
      <c r="Z1440" s="324"/>
      <c r="AA1440" s="32" t="str" cm="1">
        <f t="array" ref="AA1440">IFERROR(IF(INDEX(SubsidieTabel!$X$1:$AA$12,MATCH($F1440,SubsidieTabel!$X$1:$X$12,0),IFERROR(MATCH(Methode_Keuze,SubsidieTabel!$X$1:$AA$1,0),2))&lt;&gt;1=TRUE,"ja",""),"")</f>
        <v/>
      </c>
    </row>
    <row r="1441" spans="1:27" ht="14.5" x14ac:dyDescent="0.35">
      <c r="A1441" s="325"/>
      <c r="B1441" s="326" t="str">
        <f>IF(A1441&lt;&gt;"",_xlfn.MAXIFS($B$1:B1440,$A$1:A1440,A1441)+1,"")</f>
        <v/>
      </c>
      <c r="C1441" s="304"/>
      <c r="D1441" s="304"/>
      <c r="E1441" s="304"/>
      <c r="F1441" s="304"/>
      <c r="G1441" s="335"/>
      <c r="H1441" s="333"/>
      <c r="I1441" s="334"/>
      <c r="J1441" s="334"/>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8"/>
      <c r="R1441" s="368"/>
      <c r="S1441" s="330"/>
      <c r="T1441" s="330"/>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Methode_Keuze=""),"",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Methode_Keuze=""),"",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1"/>
      <c r="Z1441" s="324"/>
      <c r="AA1441" s="32" t="str" cm="1">
        <f t="array" ref="AA1441">IFERROR(IF(INDEX(SubsidieTabel!$X$1:$AA$12,MATCH($F1441,SubsidieTabel!$X$1:$X$12,0),IFERROR(MATCH(Methode_Keuze,SubsidieTabel!$X$1:$AA$1,0),2))&lt;&gt;1=TRUE,"ja",""),"")</f>
        <v/>
      </c>
    </row>
    <row r="1442" spans="1:27" ht="14.5" x14ac:dyDescent="0.35">
      <c r="A1442" s="325"/>
      <c r="B1442" s="326" t="str">
        <f>IF(A1442&lt;&gt;"",_xlfn.MAXIFS($B$1:B1441,$A$1:A1441,A1442)+1,"")</f>
        <v/>
      </c>
      <c r="C1442" s="304"/>
      <c r="D1442" s="304"/>
      <c r="E1442" s="304"/>
      <c r="F1442" s="304"/>
      <c r="G1442" s="335"/>
      <c r="H1442" s="333"/>
      <c r="I1442" s="334"/>
      <c r="J1442" s="334"/>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8"/>
      <c r="R1442" s="368"/>
      <c r="S1442" s="330"/>
      <c r="T1442" s="330"/>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Methode_Keuze=""),"",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Methode_Keuze=""),"",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1"/>
      <c r="Z1442" s="324"/>
      <c r="AA1442" s="32" t="str" cm="1">
        <f t="array" ref="AA1442">IFERROR(IF(INDEX(SubsidieTabel!$X$1:$AA$12,MATCH($F1442,SubsidieTabel!$X$1:$X$12,0),IFERROR(MATCH(Methode_Keuze,SubsidieTabel!$X$1:$AA$1,0),2))&lt;&gt;1=TRUE,"ja",""),"")</f>
        <v/>
      </c>
    </row>
    <row r="1443" spans="1:27" ht="14.5" x14ac:dyDescent="0.35">
      <c r="A1443" s="325"/>
      <c r="B1443" s="326" t="str">
        <f>IF(A1443&lt;&gt;"",_xlfn.MAXIFS($B$1:B1442,$A$1:A1442,A1443)+1,"")</f>
        <v/>
      </c>
      <c r="C1443" s="304"/>
      <c r="D1443" s="304"/>
      <c r="E1443" s="304"/>
      <c r="F1443" s="304"/>
      <c r="G1443" s="335"/>
      <c r="H1443" s="333"/>
      <c r="I1443" s="334"/>
      <c r="J1443" s="334"/>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8"/>
      <c r="R1443" s="368"/>
      <c r="S1443" s="330"/>
      <c r="T1443" s="330"/>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Methode_Keuze=""),"",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Methode_Keuze=""),"",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1"/>
      <c r="Z1443" s="324"/>
      <c r="AA1443" s="32" t="str" cm="1">
        <f t="array" ref="AA1443">IFERROR(IF(INDEX(SubsidieTabel!$X$1:$AA$12,MATCH($F1443,SubsidieTabel!$X$1:$X$12,0),IFERROR(MATCH(Methode_Keuze,SubsidieTabel!$X$1:$AA$1,0),2))&lt;&gt;1=TRUE,"ja",""),"")</f>
        <v/>
      </c>
    </row>
    <row r="1444" spans="1:27" ht="14.5" x14ac:dyDescent="0.35">
      <c r="A1444" s="325"/>
      <c r="B1444" s="326" t="str">
        <f>IF(A1444&lt;&gt;"",_xlfn.MAXIFS($B$1:B1443,$A$1:A1443,A1444)+1,"")</f>
        <v/>
      </c>
      <c r="C1444" s="304"/>
      <c r="D1444" s="304"/>
      <c r="E1444" s="304"/>
      <c r="F1444" s="304"/>
      <c r="G1444" s="335"/>
      <c r="H1444" s="333"/>
      <c r="I1444" s="334"/>
      <c r="J1444" s="334"/>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8"/>
      <c r="R1444" s="368"/>
      <c r="S1444" s="330"/>
      <c r="T1444" s="330"/>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Methode_Keuze=""),"",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Methode_Keuze=""),"",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1"/>
      <c r="Z1444" s="324"/>
      <c r="AA1444" s="32" t="str" cm="1">
        <f t="array" ref="AA1444">IFERROR(IF(INDEX(SubsidieTabel!$X$1:$AA$12,MATCH($F1444,SubsidieTabel!$X$1:$X$12,0),IFERROR(MATCH(Methode_Keuze,SubsidieTabel!$X$1:$AA$1,0),2))&lt;&gt;1=TRUE,"ja",""),"")</f>
        <v/>
      </c>
    </row>
    <row r="1445" spans="1:27" ht="14.5" x14ac:dyDescent="0.35">
      <c r="A1445" s="325"/>
      <c r="B1445" s="326" t="str">
        <f>IF(A1445&lt;&gt;"",_xlfn.MAXIFS($B$1:B1444,$A$1:A1444,A1445)+1,"")</f>
        <v/>
      </c>
      <c r="C1445" s="304"/>
      <c r="D1445" s="304"/>
      <c r="E1445" s="304"/>
      <c r="F1445" s="304"/>
      <c r="G1445" s="335"/>
      <c r="H1445" s="333"/>
      <c r="I1445" s="334"/>
      <c r="J1445" s="334"/>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8"/>
      <c r="R1445" s="368"/>
      <c r="S1445" s="330"/>
      <c r="T1445" s="330"/>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Methode_Keuze=""),"",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Methode_Keuze=""),"",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1"/>
      <c r="Z1445" s="324"/>
      <c r="AA1445" s="32" t="str" cm="1">
        <f t="array" ref="AA1445">IFERROR(IF(INDEX(SubsidieTabel!$X$1:$AA$12,MATCH($F1445,SubsidieTabel!$X$1:$X$12,0),IFERROR(MATCH(Methode_Keuze,SubsidieTabel!$X$1:$AA$1,0),2))&lt;&gt;1=TRUE,"ja",""),"")</f>
        <v/>
      </c>
    </row>
    <row r="1446" spans="1:27" ht="14.5" x14ac:dyDescent="0.35">
      <c r="A1446" s="325"/>
      <c r="B1446" s="326" t="str">
        <f>IF(A1446&lt;&gt;"",_xlfn.MAXIFS($B$1:B1445,$A$1:A1445,A1446)+1,"")</f>
        <v/>
      </c>
      <c r="C1446" s="304"/>
      <c r="D1446" s="304"/>
      <c r="E1446" s="304"/>
      <c r="F1446" s="304"/>
      <c r="G1446" s="335"/>
      <c r="H1446" s="333"/>
      <c r="I1446" s="334"/>
      <c r="J1446" s="334"/>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8"/>
      <c r="R1446" s="368"/>
      <c r="S1446" s="330"/>
      <c r="T1446" s="330"/>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Methode_Keuze=""),"",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Methode_Keuze=""),"",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1"/>
      <c r="Z1446" s="324"/>
      <c r="AA1446" s="32" t="str" cm="1">
        <f t="array" ref="AA1446">IFERROR(IF(INDEX(SubsidieTabel!$X$1:$AA$12,MATCH($F1446,SubsidieTabel!$X$1:$X$12,0),IFERROR(MATCH(Methode_Keuze,SubsidieTabel!$X$1:$AA$1,0),2))&lt;&gt;1=TRUE,"ja",""),"")</f>
        <v/>
      </c>
    </row>
    <row r="1447" spans="1:27" ht="14.5" x14ac:dyDescent="0.35">
      <c r="A1447" s="325"/>
      <c r="B1447" s="326" t="str">
        <f>IF(A1447&lt;&gt;"",_xlfn.MAXIFS($B$1:B1446,$A$1:A1446,A1447)+1,"")</f>
        <v/>
      </c>
      <c r="C1447" s="304"/>
      <c r="D1447" s="304"/>
      <c r="E1447" s="304"/>
      <c r="F1447" s="304"/>
      <c r="G1447" s="335"/>
      <c r="H1447" s="333"/>
      <c r="I1447" s="334"/>
      <c r="J1447" s="334"/>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8"/>
      <c r="R1447" s="368"/>
      <c r="S1447" s="330"/>
      <c r="T1447" s="330"/>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Methode_Keuze=""),"",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Methode_Keuze=""),"",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1"/>
      <c r="Z1447" s="324"/>
      <c r="AA1447" s="32" t="str" cm="1">
        <f t="array" ref="AA1447">IFERROR(IF(INDEX(SubsidieTabel!$X$1:$AA$12,MATCH($F1447,SubsidieTabel!$X$1:$X$12,0),IFERROR(MATCH(Methode_Keuze,SubsidieTabel!$X$1:$AA$1,0),2))&lt;&gt;1=TRUE,"ja",""),"")</f>
        <v/>
      </c>
    </row>
    <row r="1448" spans="1:27" ht="14.5" x14ac:dyDescent="0.35">
      <c r="A1448" s="325"/>
      <c r="B1448" s="326" t="str">
        <f>IF(A1448&lt;&gt;"",_xlfn.MAXIFS($B$1:B1447,$A$1:A1447,A1448)+1,"")</f>
        <v/>
      </c>
      <c r="C1448" s="304"/>
      <c r="D1448" s="304"/>
      <c r="E1448" s="304"/>
      <c r="F1448" s="304"/>
      <c r="G1448" s="335"/>
      <c r="H1448" s="333"/>
      <c r="I1448" s="334"/>
      <c r="J1448" s="334"/>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8"/>
      <c r="R1448" s="368"/>
      <c r="S1448" s="330"/>
      <c r="T1448" s="330"/>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Methode_Keuze=""),"",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Methode_Keuze=""),"",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1"/>
      <c r="Z1448" s="324"/>
      <c r="AA1448" s="32" t="str" cm="1">
        <f t="array" ref="AA1448">IFERROR(IF(INDEX(SubsidieTabel!$X$1:$AA$12,MATCH($F1448,SubsidieTabel!$X$1:$X$12,0),IFERROR(MATCH(Methode_Keuze,SubsidieTabel!$X$1:$AA$1,0),2))&lt;&gt;1=TRUE,"ja",""),"")</f>
        <v/>
      </c>
    </row>
    <row r="1449" spans="1:27" ht="14.5" x14ac:dyDescent="0.35">
      <c r="A1449" s="325"/>
      <c r="B1449" s="326" t="str">
        <f>IF(A1449&lt;&gt;"",_xlfn.MAXIFS($B$1:B1448,$A$1:A1448,A1449)+1,"")</f>
        <v/>
      </c>
      <c r="C1449" s="304"/>
      <c r="D1449" s="304"/>
      <c r="E1449" s="304"/>
      <c r="F1449" s="304"/>
      <c r="G1449" s="335"/>
      <c r="H1449" s="333"/>
      <c r="I1449" s="334"/>
      <c r="J1449" s="334"/>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8"/>
      <c r="R1449" s="368"/>
      <c r="S1449" s="330"/>
      <c r="T1449" s="330"/>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Methode_Keuze=""),"",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Methode_Keuze=""),"",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1"/>
      <c r="Z1449" s="324"/>
      <c r="AA1449" s="32" t="str" cm="1">
        <f t="array" ref="AA1449">IFERROR(IF(INDEX(SubsidieTabel!$X$1:$AA$12,MATCH($F1449,SubsidieTabel!$X$1:$X$12,0),IFERROR(MATCH(Methode_Keuze,SubsidieTabel!$X$1:$AA$1,0),2))&lt;&gt;1=TRUE,"ja",""),"")</f>
        <v/>
      </c>
    </row>
    <row r="1450" spans="1:27" ht="14.5" x14ac:dyDescent="0.35">
      <c r="A1450" s="325"/>
      <c r="B1450" s="326" t="str">
        <f>IF(A1450&lt;&gt;"",_xlfn.MAXIFS($B$1:B1449,$A$1:A1449,A1450)+1,"")</f>
        <v/>
      </c>
      <c r="C1450" s="304"/>
      <c r="D1450" s="304"/>
      <c r="E1450" s="304"/>
      <c r="F1450" s="304"/>
      <c r="G1450" s="335"/>
      <c r="H1450" s="333"/>
      <c r="I1450" s="334"/>
      <c r="J1450" s="334"/>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8"/>
      <c r="R1450" s="368"/>
      <c r="S1450" s="330"/>
      <c r="T1450" s="330"/>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Methode_Keuze=""),"",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Methode_Keuze=""),"",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1"/>
      <c r="Z1450" s="324"/>
      <c r="AA1450" s="32" t="str" cm="1">
        <f t="array" ref="AA1450">IFERROR(IF(INDEX(SubsidieTabel!$X$1:$AA$12,MATCH($F1450,SubsidieTabel!$X$1:$X$12,0),IFERROR(MATCH(Methode_Keuze,SubsidieTabel!$X$1:$AA$1,0),2))&lt;&gt;1=TRUE,"ja",""),"")</f>
        <v/>
      </c>
    </row>
    <row r="1451" spans="1:27" ht="14.5" x14ac:dyDescent="0.35">
      <c r="A1451" s="325"/>
      <c r="B1451" s="326" t="str">
        <f>IF(A1451&lt;&gt;"",_xlfn.MAXIFS($B$1:B1450,$A$1:A1450,A1451)+1,"")</f>
        <v/>
      </c>
      <c r="C1451" s="304"/>
      <c r="D1451" s="304"/>
      <c r="E1451" s="304"/>
      <c r="F1451" s="304"/>
      <c r="G1451" s="335"/>
      <c r="H1451" s="333"/>
      <c r="I1451" s="334"/>
      <c r="J1451" s="334"/>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8"/>
      <c r="R1451" s="368"/>
      <c r="S1451" s="330"/>
      <c r="T1451" s="330"/>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Methode_Keuze=""),"",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Methode_Keuze=""),"",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1"/>
      <c r="Z1451" s="324"/>
      <c r="AA1451" s="32" t="str" cm="1">
        <f t="array" ref="AA1451">IFERROR(IF(INDEX(SubsidieTabel!$X$1:$AA$12,MATCH($F1451,SubsidieTabel!$X$1:$X$12,0),IFERROR(MATCH(Methode_Keuze,SubsidieTabel!$X$1:$AA$1,0),2))&lt;&gt;1=TRUE,"ja",""),"")</f>
        <v/>
      </c>
    </row>
    <row r="1452" spans="1:27" ht="14.5" x14ac:dyDescent="0.35">
      <c r="A1452" s="325"/>
      <c r="B1452" s="326" t="str">
        <f>IF(A1452&lt;&gt;"",_xlfn.MAXIFS($B$1:B1451,$A$1:A1451,A1452)+1,"")</f>
        <v/>
      </c>
      <c r="C1452" s="304"/>
      <c r="D1452" s="304"/>
      <c r="E1452" s="304"/>
      <c r="F1452" s="304"/>
      <c r="G1452" s="335"/>
      <c r="H1452" s="333"/>
      <c r="I1452" s="334"/>
      <c r="J1452" s="334"/>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8"/>
      <c r="R1452" s="368"/>
      <c r="S1452" s="330"/>
      <c r="T1452" s="330"/>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Methode_Keuze=""),"",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Methode_Keuze=""),"",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1"/>
      <c r="Z1452" s="324"/>
      <c r="AA1452" s="32" t="str" cm="1">
        <f t="array" ref="AA1452">IFERROR(IF(INDEX(SubsidieTabel!$X$1:$AA$12,MATCH($F1452,SubsidieTabel!$X$1:$X$12,0),IFERROR(MATCH(Methode_Keuze,SubsidieTabel!$X$1:$AA$1,0),2))&lt;&gt;1=TRUE,"ja",""),"")</f>
        <v/>
      </c>
    </row>
    <row r="1453" spans="1:27" ht="14.5" x14ac:dyDescent="0.35">
      <c r="A1453" s="325"/>
      <c r="B1453" s="326" t="str">
        <f>IF(A1453&lt;&gt;"",_xlfn.MAXIFS($B$1:B1452,$A$1:A1452,A1453)+1,"")</f>
        <v/>
      </c>
      <c r="C1453" s="304"/>
      <c r="D1453" s="304"/>
      <c r="E1453" s="304"/>
      <c r="F1453" s="304"/>
      <c r="G1453" s="335"/>
      <c r="H1453" s="333"/>
      <c r="I1453" s="334"/>
      <c r="J1453" s="334"/>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8"/>
      <c r="R1453" s="368"/>
      <c r="S1453" s="330"/>
      <c r="T1453" s="330"/>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Methode_Keuze=""),"",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Methode_Keuze=""),"",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1"/>
      <c r="Z1453" s="324"/>
      <c r="AA1453" s="32" t="str" cm="1">
        <f t="array" ref="AA1453">IFERROR(IF(INDEX(SubsidieTabel!$X$1:$AA$12,MATCH($F1453,SubsidieTabel!$X$1:$X$12,0),IFERROR(MATCH(Methode_Keuze,SubsidieTabel!$X$1:$AA$1,0),2))&lt;&gt;1=TRUE,"ja",""),"")</f>
        <v/>
      </c>
    </row>
    <row r="1454" spans="1:27" ht="14.5" x14ac:dyDescent="0.35">
      <c r="A1454" s="325"/>
      <c r="B1454" s="326" t="str">
        <f>IF(A1454&lt;&gt;"",_xlfn.MAXIFS($B$1:B1453,$A$1:A1453,A1454)+1,"")</f>
        <v/>
      </c>
      <c r="C1454" s="304"/>
      <c r="D1454" s="304"/>
      <c r="E1454" s="304"/>
      <c r="F1454" s="304"/>
      <c r="G1454" s="335"/>
      <c r="H1454" s="333"/>
      <c r="I1454" s="334"/>
      <c r="J1454" s="334"/>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8"/>
      <c r="R1454" s="368"/>
      <c r="S1454" s="330"/>
      <c r="T1454" s="330"/>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Methode_Keuze=""),"",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Methode_Keuze=""),"",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1"/>
      <c r="Z1454" s="324"/>
      <c r="AA1454" s="32" t="str" cm="1">
        <f t="array" ref="AA1454">IFERROR(IF(INDEX(SubsidieTabel!$X$1:$AA$12,MATCH($F1454,SubsidieTabel!$X$1:$X$12,0),IFERROR(MATCH(Methode_Keuze,SubsidieTabel!$X$1:$AA$1,0),2))&lt;&gt;1=TRUE,"ja",""),"")</f>
        <v/>
      </c>
    </row>
    <row r="1455" spans="1:27" ht="14.5" x14ac:dyDescent="0.35">
      <c r="A1455" s="325"/>
      <c r="B1455" s="326" t="str">
        <f>IF(A1455&lt;&gt;"",_xlfn.MAXIFS($B$1:B1454,$A$1:A1454,A1455)+1,"")</f>
        <v/>
      </c>
      <c r="C1455" s="304"/>
      <c r="D1455" s="304"/>
      <c r="E1455" s="304"/>
      <c r="F1455" s="304"/>
      <c r="G1455" s="335"/>
      <c r="H1455" s="333"/>
      <c r="I1455" s="334"/>
      <c r="J1455" s="334"/>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8"/>
      <c r="R1455" s="368"/>
      <c r="S1455" s="330"/>
      <c r="T1455" s="330"/>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Methode_Keuze=""),"",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Methode_Keuze=""),"",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1"/>
      <c r="Z1455" s="324"/>
      <c r="AA1455" s="32" t="str" cm="1">
        <f t="array" ref="AA1455">IFERROR(IF(INDEX(SubsidieTabel!$X$1:$AA$12,MATCH($F1455,SubsidieTabel!$X$1:$X$12,0),IFERROR(MATCH(Methode_Keuze,SubsidieTabel!$X$1:$AA$1,0),2))&lt;&gt;1=TRUE,"ja",""),"")</f>
        <v/>
      </c>
    </row>
    <row r="1456" spans="1:27" ht="14.5" x14ac:dyDescent="0.35">
      <c r="A1456" s="325"/>
      <c r="B1456" s="326" t="str">
        <f>IF(A1456&lt;&gt;"",_xlfn.MAXIFS($B$1:B1455,$A$1:A1455,A1456)+1,"")</f>
        <v/>
      </c>
      <c r="C1456" s="304"/>
      <c r="D1456" s="304"/>
      <c r="E1456" s="304"/>
      <c r="F1456" s="304"/>
      <c r="G1456" s="335"/>
      <c r="H1456" s="333"/>
      <c r="I1456" s="334"/>
      <c r="J1456" s="334"/>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8"/>
      <c r="R1456" s="368"/>
      <c r="S1456" s="330"/>
      <c r="T1456" s="330"/>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Methode_Keuze=""),"",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Methode_Keuze=""),"",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1"/>
      <c r="Z1456" s="324"/>
      <c r="AA1456" s="32" t="str" cm="1">
        <f t="array" ref="AA1456">IFERROR(IF(INDEX(SubsidieTabel!$X$1:$AA$12,MATCH($F1456,SubsidieTabel!$X$1:$X$12,0),IFERROR(MATCH(Methode_Keuze,SubsidieTabel!$X$1:$AA$1,0),2))&lt;&gt;1=TRUE,"ja",""),"")</f>
        <v/>
      </c>
    </row>
    <row r="1457" spans="1:27" ht="14.5" x14ac:dyDescent="0.35">
      <c r="A1457" s="325"/>
      <c r="B1457" s="326" t="str">
        <f>IF(A1457&lt;&gt;"",_xlfn.MAXIFS($B$1:B1456,$A$1:A1456,A1457)+1,"")</f>
        <v/>
      </c>
      <c r="C1457" s="304"/>
      <c r="D1457" s="304"/>
      <c r="E1457" s="304"/>
      <c r="F1457" s="304"/>
      <c r="G1457" s="335"/>
      <c r="H1457" s="333"/>
      <c r="I1457" s="334"/>
      <c r="J1457" s="334"/>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8"/>
      <c r="R1457" s="368"/>
      <c r="S1457" s="330"/>
      <c r="T1457" s="330"/>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Methode_Keuze=""),"",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Methode_Keuze=""),"",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1"/>
      <c r="Z1457" s="324"/>
      <c r="AA1457" s="32" t="str" cm="1">
        <f t="array" ref="AA1457">IFERROR(IF(INDEX(SubsidieTabel!$X$1:$AA$12,MATCH($F1457,SubsidieTabel!$X$1:$X$12,0),IFERROR(MATCH(Methode_Keuze,SubsidieTabel!$X$1:$AA$1,0),2))&lt;&gt;1=TRUE,"ja",""),"")</f>
        <v/>
      </c>
    </row>
    <row r="1458" spans="1:27" ht="14.5" x14ac:dyDescent="0.35">
      <c r="A1458" s="325"/>
      <c r="B1458" s="326" t="str">
        <f>IF(A1458&lt;&gt;"",_xlfn.MAXIFS($B$1:B1457,$A$1:A1457,A1458)+1,"")</f>
        <v/>
      </c>
      <c r="C1458" s="304"/>
      <c r="D1458" s="304"/>
      <c r="E1458" s="304"/>
      <c r="F1458" s="304"/>
      <c r="G1458" s="335"/>
      <c r="H1458" s="333"/>
      <c r="I1458" s="334"/>
      <c r="J1458" s="334"/>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8"/>
      <c r="R1458" s="368"/>
      <c r="S1458" s="330"/>
      <c r="T1458" s="330"/>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Methode_Keuze=""),"",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Methode_Keuze=""),"",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1"/>
      <c r="Z1458" s="324"/>
      <c r="AA1458" s="32" t="str" cm="1">
        <f t="array" ref="AA1458">IFERROR(IF(INDEX(SubsidieTabel!$X$1:$AA$12,MATCH($F1458,SubsidieTabel!$X$1:$X$12,0),IFERROR(MATCH(Methode_Keuze,SubsidieTabel!$X$1:$AA$1,0),2))&lt;&gt;1=TRUE,"ja",""),"")</f>
        <v/>
      </c>
    </row>
    <row r="1459" spans="1:27" ht="14.5" x14ac:dyDescent="0.35">
      <c r="A1459" s="325"/>
      <c r="B1459" s="326" t="str">
        <f>IF(A1459&lt;&gt;"",_xlfn.MAXIFS($B$1:B1458,$A$1:A1458,A1459)+1,"")</f>
        <v/>
      </c>
      <c r="C1459" s="304"/>
      <c r="D1459" s="304"/>
      <c r="E1459" s="304"/>
      <c r="F1459" s="304"/>
      <c r="G1459" s="335"/>
      <c r="H1459" s="333"/>
      <c r="I1459" s="334"/>
      <c r="J1459" s="334"/>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8"/>
      <c r="R1459" s="368"/>
      <c r="S1459" s="330"/>
      <c r="T1459" s="330"/>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Methode_Keuze=""),"",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Methode_Keuze=""),"",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1"/>
      <c r="Z1459" s="324"/>
      <c r="AA1459" s="32" t="str" cm="1">
        <f t="array" ref="AA1459">IFERROR(IF(INDEX(SubsidieTabel!$X$1:$AA$12,MATCH($F1459,SubsidieTabel!$X$1:$X$12,0),IFERROR(MATCH(Methode_Keuze,SubsidieTabel!$X$1:$AA$1,0),2))&lt;&gt;1=TRUE,"ja",""),"")</f>
        <v/>
      </c>
    </row>
    <row r="1460" spans="1:27" ht="14.5" x14ac:dyDescent="0.35">
      <c r="A1460" s="325"/>
      <c r="B1460" s="326" t="str">
        <f>IF(A1460&lt;&gt;"",_xlfn.MAXIFS($B$1:B1459,$A$1:A1459,A1460)+1,"")</f>
        <v/>
      </c>
      <c r="C1460" s="304"/>
      <c r="D1460" s="304"/>
      <c r="E1460" s="304"/>
      <c r="F1460" s="304"/>
      <c r="G1460" s="335"/>
      <c r="H1460" s="333"/>
      <c r="I1460" s="334"/>
      <c r="J1460" s="334"/>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8"/>
      <c r="R1460" s="368"/>
      <c r="S1460" s="330"/>
      <c r="T1460" s="330"/>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Methode_Keuze=""),"",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Methode_Keuze=""),"",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1"/>
      <c r="Z1460" s="324"/>
      <c r="AA1460" s="32" t="str" cm="1">
        <f t="array" ref="AA1460">IFERROR(IF(INDEX(SubsidieTabel!$X$1:$AA$12,MATCH($F1460,SubsidieTabel!$X$1:$X$12,0),IFERROR(MATCH(Methode_Keuze,SubsidieTabel!$X$1:$AA$1,0),2))&lt;&gt;1=TRUE,"ja",""),"")</f>
        <v/>
      </c>
    </row>
    <row r="1461" spans="1:27" ht="14.5" x14ac:dyDescent="0.35">
      <c r="A1461" s="325"/>
      <c r="B1461" s="326" t="str">
        <f>IF(A1461&lt;&gt;"",_xlfn.MAXIFS($B$1:B1460,$A$1:A1460,A1461)+1,"")</f>
        <v/>
      </c>
      <c r="C1461" s="304"/>
      <c r="D1461" s="304"/>
      <c r="E1461" s="304"/>
      <c r="F1461" s="304"/>
      <c r="G1461" s="335"/>
      <c r="H1461" s="333"/>
      <c r="I1461" s="334"/>
      <c r="J1461" s="334"/>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8"/>
      <c r="R1461" s="368"/>
      <c r="S1461" s="330"/>
      <c r="T1461" s="330"/>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Methode_Keuze=""),"",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Methode_Keuze=""),"",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1"/>
      <c r="Z1461" s="324"/>
      <c r="AA1461" s="32" t="str" cm="1">
        <f t="array" ref="AA1461">IFERROR(IF(INDEX(SubsidieTabel!$X$1:$AA$12,MATCH($F1461,SubsidieTabel!$X$1:$X$12,0),IFERROR(MATCH(Methode_Keuze,SubsidieTabel!$X$1:$AA$1,0),2))&lt;&gt;1=TRUE,"ja",""),"")</f>
        <v/>
      </c>
    </row>
    <row r="1462" spans="1:27" ht="14.5" x14ac:dyDescent="0.35">
      <c r="A1462" s="325"/>
      <c r="B1462" s="326" t="str">
        <f>IF(A1462&lt;&gt;"",_xlfn.MAXIFS($B$1:B1461,$A$1:A1461,A1462)+1,"")</f>
        <v/>
      </c>
      <c r="C1462" s="304"/>
      <c r="D1462" s="304"/>
      <c r="E1462" s="304"/>
      <c r="F1462" s="304"/>
      <c r="G1462" s="335"/>
      <c r="H1462" s="333"/>
      <c r="I1462" s="334"/>
      <c r="J1462" s="334"/>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8"/>
      <c r="R1462" s="368"/>
      <c r="S1462" s="330"/>
      <c r="T1462" s="330"/>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Methode_Keuze=""),"",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Methode_Keuze=""),"",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1"/>
      <c r="Z1462" s="324"/>
      <c r="AA1462" s="32" t="str" cm="1">
        <f t="array" ref="AA1462">IFERROR(IF(INDEX(SubsidieTabel!$X$1:$AA$12,MATCH($F1462,SubsidieTabel!$X$1:$X$12,0),IFERROR(MATCH(Methode_Keuze,SubsidieTabel!$X$1:$AA$1,0),2))&lt;&gt;1=TRUE,"ja",""),"")</f>
        <v/>
      </c>
    </row>
    <row r="1463" spans="1:27" ht="14.5" x14ac:dyDescent="0.35">
      <c r="A1463" s="325"/>
      <c r="B1463" s="326" t="str">
        <f>IF(A1463&lt;&gt;"",_xlfn.MAXIFS($B$1:B1462,$A$1:A1462,A1463)+1,"")</f>
        <v/>
      </c>
      <c r="C1463" s="304"/>
      <c r="D1463" s="304"/>
      <c r="E1463" s="304"/>
      <c r="F1463" s="304"/>
      <c r="G1463" s="335"/>
      <c r="H1463" s="333"/>
      <c r="I1463" s="334"/>
      <c r="J1463" s="334"/>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8"/>
      <c r="R1463" s="368"/>
      <c r="S1463" s="330"/>
      <c r="T1463" s="330"/>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Methode_Keuze=""),"",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Methode_Keuze=""),"",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1"/>
      <c r="Z1463" s="324"/>
      <c r="AA1463" s="32" t="str" cm="1">
        <f t="array" ref="AA1463">IFERROR(IF(INDEX(SubsidieTabel!$X$1:$AA$12,MATCH($F1463,SubsidieTabel!$X$1:$X$12,0),IFERROR(MATCH(Methode_Keuze,SubsidieTabel!$X$1:$AA$1,0),2))&lt;&gt;1=TRUE,"ja",""),"")</f>
        <v/>
      </c>
    </row>
    <row r="1464" spans="1:27" ht="14.5" x14ac:dyDescent="0.35">
      <c r="A1464" s="325"/>
      <c r="B1464" s="326" t="str">
        <f>IF(A1464&lt;&gt;"",_xlfn.MAXIFS($B$1:B1463,$A$1:A1463,A1464)+1,"")</f>
        <v/>
      </c>
      <c r="C1464" s="304"/>
      <c r="D1464" s="304"/>
      <c r="E1464" s="304"/>
      <c r="F1464" s="304"/>
      <c r="G1464" s="335"/>
      <c r="H1464" s="333"/>
      <c r="I1464" s="334"/>
      <c r="J1464" s="334"/>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8"/>
      <c r="R1464" s="368"/>
      <c r="S1464" s="330"/>
      <c r="T1464" s="330"/>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Methode_Keuze=""),"",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Methode_Keuze=""),"",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1"/>
      <c r="Z1464" s="324"/>
      <c r="AA1464" s="32" t="str" cm="1">
        <f t="array" ref="AA1464">IFERROR(IF(INDEX(SubsidieTabel!$X$1:$AA$12,MATCH($F1464,SubsidieTabel!$X$1:$X$12,0),IFERROR(MATCH(Methode_Keuze,SubsidieTabel!$X$1:$AA$1,0),2))&lt;&gt;1=TRUE,"ja",""),"")</f>
        <v/>
      </c>
    </row>
    <row r="1465" spans="1:27" ht="14.5" x14ac:dyDescent="0.35">
      <c r="A1465" s="325"/>
      <c r="B1465" s="326" t="str">
        <f>IF(A1465&lt;&gt;"",_xlfn.MAXIFS($B$1:B1464,$A$1:A1464,A1465)+1,"")</f>
        <v/>
      </c>
      <c r="C1465" s="304"/>
      <c r="D1465" s="304"/>
      <c r="E1465" s="304"/>
      <c r="F1465" s="304"/>
      <c r="G1465" s="335"/>
      <c r="H1465" s="333"/>
      <c r="I1465" s="334"/>
      <c r="J1465" s="334"/>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8"/>
      <c r="R1465" s="368"/>
      <c r="S1465" s="330"/>
      <c r="T1465" s="330"/>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Methode_Keuze=""),"",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Methode_Keuze=""),"",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1"/>
      <c r="Z1465" s="324"/>
      <c r="AA1465" s="32" t="str" cm="1">
        <f t="array" ref="AA1465">IFERROR(IF(INDEX(SubsidieTabel!$X$1:$AA$12,MATCH($F1465,SubsidieTabel!$X$1:$X$12,0),IFERROR(MATCH(Methode_Keuze,SubsidieTabel!$X$1:$AA$1,0),2))&lt;&gt;1=TRUE,"ja",""),"")</f>
        <v/>
      </c>
    </row>
    <row r="1466" spans="1:27" ht="14.5" x14ac:dyDescent="0.35">
      <c r="A1466" s="325"/>
      <c r="B1466" s="326" t="str">
        <f>IF(A1466&lt;&gt;"",_xlfn.MAXIFS($B$1:B1465,$A$1:A1465,A1466)+1,"")</f>
        <v/>
      </c>
      <c r="C1466" s="304"/>
      <c r="D1466" s="304"/>
      <c r="E1466" s="304"/>
      <c r="F1466" s="304"/>
      <c r="G1466" s="335"/>
      <c r="H1466" s="333"/>
      <c r="I1466" s="334"/>
      <c r="J1466" s="334"/>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8"/>
      <c r="R1466" s="368"/>
      <c r="S1466" s="330"/>
      <c r="T1466" s="330"/>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Methode_Keuze=""),"",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Methode_Keuze=""),"",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1"/>
      <c r="Z1466" s="324"/>
      <c r="AA1466" s="32" t="str" cm="1">
        <f t="array" ref="AA1466">IFERROR(IF(INDEX(SubsidieTabel!$X$1:$AA$12,MATCH($F1466,SubsidieTabel!$X$1:$X$12,0),IFERROR(MATCH(Methode_Keuze,SubsidieTabel!$X$1:$AA$1,0),2))&lt;&gt;1=TRUE,"ja",""),"")</f>
        <v/>
      </c>
    </row>
    <row r="1467" spans="1:27" ht="14.5" x14ac:dyDescent="0.35">
      <c r="A1467" s="325"/>
      <c r="B1467" s="326" t="str">
        <f>IF(A1467&lt;&gt;"",_xlfn.MAXIFS($B$1:B1466,$A$1:A1466,A1467)+1,"")</f>
        <v/>
      </c>
      <c r="C1467" s="304"/>
      <c r="D1467" s="304"/>
      <c r="E1467" s="304"/>
      <c r="F1467" s="304"/>
      <c r="G1467" s="335"/>
      <c r="H1467" s="333"/>
      <c r="I1467" s="334"/>
      <c r="J1467" s="334"/>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8"/>
      <c r="R1467" s="368"/>
      <c r="S1467" s="330"/>
      <c r="T1467" s="330"/>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Methode_Keuze=""),"",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Methode_Keuze=""),"",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1"/>
      <c r="Z1467" s="324"/>
      <c r="AA1467" s="32" t="str" cm="1">
        <f t="array" ref="AA1467">IFERROR(IF(INDEX(SubsidieTabel!$X$1:$AA$12,MATCH($F1467,SubsidieTabel!$X$1:$X$12,0),IFERROR(MATCH(Methode_Keuze,SubsidieTabel!$X$1:$AA$1,0),2))&lt;&gt;1=TRUE,"ja",""),"")</f>
        <v/>
      </c>
    </row>
    <row r="1468" spans="1:27" ht="14.5" x14ac:dyDescent="0.35">
      <c r="A1468" s="325"/>
      <c r="B1468" s="326" t="str">
        <f>IF(A1468&lt;&gt;"",_xlfn.MAXIFS($B$1:B1467,$A$1:A1467,A1468)+1,"")</f>
        <v/>
      </c>
      <c r="C1468" s="304"/>
      <c r="D1468" s="304"/>
      <c r="E1468" s="304"/>
      <c r="F1468" s="304"/>
      <c r="G1468" s="335"/>
      <c r="H1468" s="333"/>
      <c r="I1468" s="334"/>
      <c r="J1468" s="334"/>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8"/>
      <c r="R1468" s="368"/>
      <c r="S1468" s="330"/>
      <c r="T1468" s="330"/>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Methode_Keuze=""),"",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Methode_Keuze=""),"",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1"/>
      <c r="Z1468" s="324"/>
      <c r="AA1468" s="32" t="str" cm="1">
        <f t="array" ref="AA1468">IFERROR(IF(INDEX(SubsidieTabel!$X$1:$AA$12,MATCH($F1468,SubsidieTabel!$X$1:$X$12,0),IFERROR(MATCH(Methode_Keuze,SubsidieTabel!$X$1:$AA$1,0),2))&lt;&gt;1=TRUE,"ja",""),"")</f>
        <v/>
      </c>
    </row>
    <row r="1469" spans="1:27" ht="14.5" x14ac:dyDescent="0.35">
      <c r="A1469" s="325"/>
      <c r="B1469" s="326" t="str">
        <f>IF(A1469&lt;&gt;"",_xlfn.MAXIFS($B$1:B1468,$A$1:A1468,A1469)+1,"")</f>
        <v/>
      </c>
      <c r="C1469" s="304"/>
      <c r="D1469" s="304"/>
      <c r="E1469" s="304"/>
      <c r="F1469" s="304"/>
      <c r="G1469" s="335"/>
      <c r="H1469" s="333"/>
      <c r="I1469" s="334"/>
      <c r="J1469" s="334"/>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8"/>
      <c r="R1469" s="368"/>
      <c r="S1469" s="330"/>
      <c r="T1469" s="330"/>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Methode_Keuze=""),"",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Methode_Keuze=""),"",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1"/>
      <c r="Z1469" s="324"/>
      <c r="AA1469" s="32" t="str" cm="1">
        <f t="array" ref="AA1469">IFERROR(IF(INDEX(SubsidieTabel!$X$1:$AA$12,MATCH($F1469,SubsidieTabel!$X$1:$X$12,0),IFERROR(MATCH(Methode_Keuze,SubsidieTabel!$X$1:$AA$1,0),2))&lt;&gt;1=TRUE,"ja",""),"")</f>
        <v/>
      </c>
    </row>
    <row r="1470" spans="1:27" ht="14.5" x14ac:dyDescent="0.35">
      <c r="A1470" s="325"/>
      <c r="B1470" s="326" t="str">
        <f>IF(A1470&lt;&gt;"",_xlfn.MAXIFS($B$1:B1469,$A$1:A1469,A1470)+1,"")</f>
        <v/>
      </c>
      <c r="C1470" s="304"/>
      <c r="D1470" s="304"/>
      <c r="E1470" s="304"/>
      <c r="F1470" s="304"/>
      <c r="G1470" s="335"/>
      <c r="H1470" s="333"/>
      <c r="I1470" s="334"/>
      <c r="J1470" s="334"/>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8"/>
      <c r="R1470" s="368"/>
      <c r="S1470" s="330"/>
      <c r="T1470" s="330"/>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Methode_Keuze=""),"",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Methode_Keuze=""),"",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1"/>
      <c r="Z1470" s="324"/>
      <c r="AA1470" s="32" t="str" cm="1">
        <f t="array" ref="AA1470">IFERROR(IF(INDEX(SubsidieTabel!$X$1:$AA$12,MATCH($F1470,SubsidieTabel!$X$1:$X$12,0),IFERROR(MATCH(Methode_Keuze,SubsidieTabel!$X$1:$AA$1,0),2))&lt;&gt;1=TRUE,"ja",""),"")</f>
        <v/>
      </c>
    </row>
    <row r="1471" spans="1:27" ht="14.5" x14ac:dyDescent="0.35">
      <c r="A1471" s="325"/>
      <c r="B1471" s="326" t="str">
        <f>IF(A1471&lt;&gt;"",_xlfn.MAXIFS($B$1:B1470,$A$1:A1470,A1471)+1,"")</f>
        <v/>
      </c>
      <c r="C1471" s="304"/>
      <c r="D1471" s="304"/>
      <c r="E1471" s="304"/>
      <c r="F1471" s="304"/>
      <c r="G1471" s="335"/>
      <c r="H1471" s="333"/>
      <c r="I1471" s="334"/>
      <c r="J1471" s="334"/>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8"/>
      <c r="R1471" s="368"/>
      <c r="S1471" s="330"/>
      <c r="T1471" s="330"/>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Methode_Keuze=""),"",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Methode_Keuze=""),"",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1"/>
      <c r="Z1471" s="324"/>
      <c r="AA1471" s="32" t="str" cm="1">
        <f t="array" ref="AA1471">IFERROR(IF(INDEX(SubsidieTabel!$X$1:$AA$12,MATCH($F1471,SubsidieTabel!$X$1:$X$12,0),IFERROR(MATCH(Methode_Keuze,SubsidieTabel!$X$1:$AA$1,0),2))&lt;&gt;1=TRUE,"ja",""),"")</f>
        <v/>
      </c>
    </row>
    <row r="1472" spans="1:27" ht="14.5" x14ac:dyDescent="0.35">
      <c r="A1472" s="325"/>
      <c r="B1472" s="326" t="str">
        <f>IF(A1472&lt;&gt;"",_xlfn.MAXIFS($B$1:B1471,$A$1:A1471,A1472)+1,"")</f>
        <v/>
      </c>
      <c r="C1472" s="304"/>
      <c r="D1472" s="304"/>
      <c r="E1472" s="304"/>
      <c r="F1472" s="304"/>
      <c r="G1472" s="335"/>
      <c r="H1472" s="333"/>
      <c r="I1472" s="334"/>
      <c r="J1472" s="334"/>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8"/>
      <c r="R1472" s="368"/>
      <c r="S1472" s="330"/>
      <c r="T1472" s="330"/>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Methode_Keuze=""),"",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Methode_Keuze=""),"",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1"/>
      <c r="Z1472" s="324"/>
      <c r="AA1472" s="32" t="str" cm="1">
        <f t="array" ref="AA1472">IFERROR(IF(INDEX(SubsidieTabel!$X$1:$AA$12,MATCH($F1472,SubsidieTabel!$X$1:$X$12,0),IFERROR(MATCH(Methode_Keuze,SubsidieTabel!$X$1:$AA$1,0),2))&lt;&gt;1=TRUE,"ja",""),"")</f>
        <v/>
      </c>
    </row>
    <row r="1473" spans="1:27" ht="14.5" x14ac:dyDescent="0.35">
      <c r="A1473" s="325"/>
      <c r="B1473" s="326" t="str">
        <f>IF(A1473&lt;&gt;"",_xlfn.MAXIFS($B$1:B1472,$A$1:A1472,A1473)+1,"")</f>
        <v/>
      </c>
      <c r="C1473" s="304"/>
      <c r="D1473" s="304"/>
      <c r="E1473" s="304"/>
      <c r="F1473" s="304"/>
      <c r="G1473" s="335"/>
      <c r="H1473" s="333"/>
      <c r="I1473" s="334"/>
      <c r="J1473" s="334"/>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8"/>
      <c r="R1473" s="368"/>
      <c r="S1473" s="330"/>
      <c r="T1473" s="330"/>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Methode_Keuze=""),"",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Methode_Keuze=""),"",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1"/>
      <c r="Z1473" s="324"/>
      <c r="AA1473" s="32" t="str" cm="1">
        <f t="array" ref="AA1473">IFERROR(IF(INDEX(SubsidieTabel!$X$1:$AA$12,MATCH($F1473,SubsidieTabel!$X$1:$X$12,0),IFERROR(MATCH(Methode_Keuze,SubsidieTabel!$X$1:$AA$1,0),2))&lt;&gt;1=TRUE,"ja",""),"")</f>
        <v/>
      </c>
    </row>
    <row r="1474" spans="1:27" ht="14.5" x14ac:dyDescent="0.35">
      <c r="A1474" s="325"/>
      <c r="B1474" s="326" t="str">
        <f>IF(A1474&lt;&gt;"",_xlfn.MAXIFS($B$1:B1473,$A$1:A1473,A1474)+1,"")</f>
        <v/>
      </c>
      <c r="C1474" s="304"/>
      <c r="D1474" s="304"/>
      <c r="E1474" s="304"/>
      <c r="F1474" s="304"/>
      <c r="G1474" s="335"/>
      <c r="H1474" s="333"/>
      <c r="I1474" s="334"/>
      <c r="J1474" s="334"/>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8"/>
      <c r="R1474" s="368"/>
      <c r="S1474" s="330"/>
      <c r="T1474" s="330"/>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Methode_Keuze=""),"",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Methode_Keuze=""),"",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1"/>
      <c r="Z1474" s="324"/>
      <c r="AA1474" s="32" t="str" cm="1">
        <f t="array" ref="AA1474">IFERROR(IF(INDEX(SubsidieTabel!$X$1:$AA$12,MATCH($F1474,SubsidieTabel!$X$1:$X$12,0),IFERROR(MATCH(Methode_Keuze,SubsidieTabel!$X$1:$AA$1,0),2))&lt;&gt;1=TRUE,"ja",""),"")</f>
        <v/>
      </c>
    </row>
    <row r="1475" spans="1:27" ht="14.5" x14ac:dyDescent="0.35">
      <c r="A1475" s="325"/>
      <c r="B1475" s="326" t="str">
        <f>IF(A1475&lt;&gt;"",_xlfn.MAXIFS($B$1:B1474,$A$1:A1474,A1475)+1,"")</f>
        <v/>
      </c>
      <c r="C1475" s="304"/>
      <c r="D1475" s="304"/>
      <c r="E1475" s="304"/>
      <c r="F1475" s="304"/>
      <c r="G1475" s="335"/>
      <c r="H1475" s="333"/>
      <c r="I1475" s="334"/>
      <c r="J1475" s="334"/>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8"/>
      <c r="R1475" s="368"/>
      <c r="S1475" s="330"/>
      <c r="T1475" s="330"/>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Methode_Keuze=""),"",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Methode_Keuze=""),"",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1"/>
      <c r="Z1475" s="324"/>
      <c r="AA1475" s="32" t="str" cm="1">
        <f t="array" ref="AA1475">IFERROR(IF(INDEX(SubsidieTabel!$X$1:$AA$12,MATCH($F1475,SubsidieTabel!$X$1:$X$12,0),IFERROR(MATCH(Methode_Keuze,SubsidieTabel!$X$1:$AA$1,0),2))&lt;&gt;1=TRUE,"ja",""),"")</f>
        <v/>
      </c>
    </row>
    <row r="1476" spans="1:27" ht="14.5" x14ac:dyDescent="0.35">
      <c r="A1476" s="325"/>
      <c r="B1476" s="326" t="str">
        <f>IF(A1476&lt;&gt;"",_xlfn.MAXIFS($B$1:B1475,$A$1:A1475,A1476)+1,"")</f>
        <v/>
      </c>
      <c r="C1476" s="304"/>
      <c r="D1476" s="304"/>
      <c r="E1476" s="304"/>
      <c r="F1476" s="304"/>
      <c r="G1476" s="335"/>
      <c r="H1476" s="333"/>
      <c r="I1476" s="334"/>
      <c r="J1476" s="334"/>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8"/>
      <c r="R1476" s="368"/>
      <c r="S1476" s="330"/>
      <c r="T1476" s="330"/>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Methode_Keuze=""),"",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Methode_Keuze=""),"",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1"/>
      <c r="Z1476" s="324"/>
      <c r="AA1476" s="32" t="str" cm="1">
        <f t="array" ref="AA1476">IFERROR(IF(INDEX(SubsidieTabel!$X$1:$AA$12,MATCH($F1476,SubsidieTabel!$X$1:$X$12,0),IFERROR(MATCH(Methode_Keuze,SubsidieTabel!$X$1:$AA$1,0),2))&lt;&gt;1=TRUE,"ja",""),"")</f>
        <v/>
      </c>
    </row>
    <row r="1477" spans="1:27" ht="14.5" x14ac:dyDescent="0.35">
      <c r="A1477" s="325"/>
      <c r="B1477" s="326" t="str">
        <f>IF(A1477&lt;&gt;"",_xlfn.MAXIFS($B$1:B1476,$A$1:A1476,A1477)+1,"")</f>
        <v/>
      </c>
      <c r="C1477" s="304"/>
      <c r="D1477" s="304"/>
      <c r="E1477" s="304"/>
      <c r="F1477" s="304"/>
      <c r="G1477" s="335"/>
      <c r="H1477" s="333"/>
      <c r="I1477" s="334"/>
      <c r="J1477" s="334"/>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8"/>
      <c r="R1477" s="368"/>
      <c r="S1477" s="330"/>
      <c r="T1477" s="330"/>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Methode_Keuze=""),"",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Methode_Keuze=""),"",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1"/>
      <c r="Z1477" s="324"/>
      <c r="AA1477" s="32" t="str" cm="1">
        <f t="array" ref="AA1477">IFERROR(IF(INDEX(SubsidieTabel!$X$1:$AA$12,MATCH($F1477,SubsidieTabel!$X$1:$X$12,0),IFERROR(MATCH(Methode_Keuze,SubsidieTabel!$X$1:$AA$1,0),2))&lt;&gt;1=TRUE,"ja",""),"")</f>
        <v/>
      </c>
    </row>
    <row r="1478" spans="1:27" ht="14.5" x14ac:dyDescent="0.35">
      <c r="A1478" s="325"/>
      <c r="B1478" s="326" t="str">
        <f>IF(A1478&lt;&gt;"",_xlfn.MAXIFS($B$1:B1477,$A$1:A1477,A1478)+1,"")</f>
        <v/>
      </c>
      <c r="C1478" s="304"/>
      <c r="D1478" s="304"/>
      <c r="E1478" s="304"/>
      <c r="F1478" s="304"/>
      <c r="G1478" s="335"/>
      <c r="H1478" s="333"/>
      <c r="I1478" s="334"/>
      <c r="J1478" s="334"/>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8"/>
      <c r="R1478" s="368"/>
      <c r="S1478" s="330"/>
      <c r="T1478" s="330"/>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Methode_Keuze=""),"",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Methode_Keuze=""),"",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1"/>
      <c r="Z1478" s="324"/>
      <c r="AA1478" s="32" t="str" cm="1">
        <f t="array" ref="AA1478">IFERROR(IF(INDEX(SubsidieTabel!$X$1:$AA$12,MATCH($F1478,SubsidieTabel!$X$1:$X$12,0),IFERROR(MATCH(Methode_Keuze,SubsidieTabel!$X$1:$AA$1,0),2))&lt;&gt;1=TRUE,"ja",""),"")</f>
        <v/>
      </c>
    </row>
    <row r="1479" spans="1:27" ht="14.5" x14ac:dyDescent="0.35">
      <c r="A1479" s="325"/>
      <c r="B1479" s="326" t="str">
        <f>IF(A1479&lt;&gt;"",_xlfn.MAXIFS($B$1:B1478,$A$1:A1478,A1479)+1,"")</f>
        <v/>
      </c>
      <c r="C1479" s="304"/>
      <c r="D1479" s="304"/>
      <c r="E1479" s="304"/>
      <c r="F1479" s="304"/>
      <c r="G1479" s="335"/>
      <c r="H1479" s="333"/>
      <c r="I1479" s="334"/>
      <c r="J1479" s="334"/>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8"/>
      <c r="R1479" s="368"/>
      <c r="S1479" s="330"/>
      <c r="T1479" s="330"/>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Methode_Keuze=""),"",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Methode_Keuze=""),"",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1"/>
      <c r="Z1479" s="324"/>
      <c r="AA1479" s="32" t="str" cm="1">
        <f t="array" ref="AA1479">IFERROR(IF(INDEX(SubsidieTabel!$X$1:$AA$12,MATCH($F1479,SubsidieTabel!$X$1:$X$12,0),IFERROR(MATCH(Methode_Keuze,SubsidieTabel!$X$1:$AA$1,0),2))&lt;&gt;1=TRUE,"ja",""),"")</f>
        <v/>
      </c>
    </row>
    <row r="1480" spans="1:27" ht="14.5" x14ac:dyDescent="0.35">
      <c r="A1480" s="325"/>
      <c r="B1480" s="326" t="str">
        <f>IF(A1480&lt;&gt;"",_xlfn.MAXIFS($B$1:B1479,$A$1:A1479,A1480)+1,"")</f>
        <v/>
      </c>
      <c r="C1480" s="304"/>
      <c r="D1480" s="304"/>
      <c r="E1480" s="304"/>
      <c r="F1480" s="304"/>
      <c r="G1480" s="335"/>
      <c r="H1480" s="333"/>
      <c r="I1480" s="334"/>
      <c r="J1480" s="334"/>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8"/>
      <c r="R1480" s="368"/>
      <c r="S1480" s="330"/>
      <c r="T1480" s="330"/>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Methode_Keuze=""),"",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Methode_Keuze=""),"",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1"/>
      <c r="Z1480" s="324"/>
      <c r="AA1480" s="32" t="str" cm="1">
        <f t="array" ref="AA1480">IFERROR(IF(INDEX(SubsidieTabel!$X$1:$AA$12,MATCH($F1480,SubsidieTabel!$X$1:$X$12,0),IFERROR(MATCH(Methode_Keuze,SubsidieTabel!$X$1:$AA$1,0),2))&lt;&gt;1=TRUE,"ja",""),"")</f>
        <v/>
      </c>
    </row>
    <row r="1481" spans="1:27" ht="14.5" x14ac:dyDescent="0.35">
      <c r="A1481" s="325"/>
      <c r="B1481" s="326" t="str">
        <f>IF(A1481&lt;&gt;"",_xlfn.MAXIFS($B$1:B1480,$A$1:A1480,A1481)+1,"")</f>
        <v/>
      </c>
      <c r="C1481" s="304"/>
      <c r="D1481" s="304"/>
      <c r="E1481" s="304"/>
      <c r="F1481" s="304"/>
      <c r="G1481" s="335"/>
      <c r="H1481" s="333"/>
      <c r="I1481" s="334"/>
      <c r="J1481" s="334"/>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8"/>
      <c r="R1481" s="368"/>
      <c r="S1481" s="330"/>
      <c r="T1481" s="330"/>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Methode_Keuze=""),"",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Methode_Keuze=""),"",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1"/>
      <c r="Z1481" s="324"/>
      <c r="AA1481" s="32" t="str" cm="1">
        <f t="array" ref="AA1481">IFERROR(IF(INDEX(SubsidieTabel!$X$1:$AA$12,MATCH($F1481,SubsidieTabel!$X$1:$X$12,0),IFERROR(MATCH(Methode_Keuze,SubsidieTabel!$X$1:$AA$1,0),2))&lt;&gt;1=TRUE,"ja",""),"")</f>
        <v/>
      </c>
    </row>
    <row r="1482" spans="1:27" ht="14.5" x14ac:dyDescent="0.35">
      <c r="A1482" s="325"/>
      <c r="B1482" s="326" t="str">
        <f>IF(A1482&lt;&gt;"",_xlfn.MAXIFS($B$1:B1481,$A$1:A1481,A1482)+1,"")</f>
        <v/>
      </c>
      <c r="C1482" s="304"/>
      <c r="D1482" s="304"/>
      <c r="E1482" s="304"/>
      <c r="F1482" s="304"/>
      <c r="G1482" s="335"/>
      <c r="H1482" s="333"/>
      <c r="I1482" s="334"/>
      <c r="J1482" s="334"/>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8"/>
      <c r="R1482" s="368"/>
      <c r="S1482" s="330"/>
      <c r="T1482" s="330"/>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Methode_Keuze=""),"",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Methode_Keuze=""),"",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1"/>
      <c r="Z1482" s="324"/>
      <c r="AA1482" s="32" t="str" cm="1">
        <f t="array" ref="AA1482">IFERROR(IF(INDEX(SubsidieTabel!$X$1:$AA$12,MATCH($F1482,SubsidieTabel!$X$1:$X$12,0),IFERROR(MATCH(Methode_Keuze,SubsidieTabel!$X$1:$AA$1,0),2))&lt;&gt;1=TRUE,"ja",""),"")</f>
        <v/>
      </c>
    </row>
    <row r="1483" spans="1:27" ht="14.5" x14ac:dyDescent="0.35">
      <c r="A1483" s="325"/>
      <c r="B1483" s="326" t="str">
        <f>IF(A1483&lt;&gt;"",_xlfn.MAXIFS($B$1:B1482,$A$1:A1482,A1483)+1,"")</f>
        <v/>
      </c>
      <c r="C1483" s="304"/>
      <c r="D1483" s="304"/>
      <c r="E1483" s="304"/>
      <c r="F1483" s="304"/>
      <c r="G1483" s="335"/>
      <c r="H1483" s="333"/>
      <c r="I1483" s="334"/>
      <c r="J1483" s="334"/>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8"/>
      <c r="R1483" s="368"/>
      <c r="S1483" s="330"/>
      <c r="T1483" s="330"/>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Methode_Keuze=""),"",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Methode_Keuze=""),"",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1"/>
      <c r="Z1483" s="324"/>
      <c r="AA1483" s="32" t="str" cm="1">
        <f t="array" ref="AA1483">IFERROR(IF(INDEX(SubsidieTabel!$X$1:$AA$12,MATCH($F1483,SubsidieTabel!$X$1:$X$12,0),IFERROR(MATCH(Methode_Keuze,SubsidieTabel!$X$1:$AA$1,0),2))&lt;&gt;1=TRUE,"ja",""),"")</f>
        <v/>
      </c>
    </row>
    <row r="1484" spans="1:27" ht="14.5" x14ac:dyDescent="0.35">
      <c r="A1484" s="325"/>
      <c r="B1484" s="326" t="str">
        <f>IF(A1484&lt;&gt;"",_xlfn.MAXIFS($B$1:B1483,$A$1:A1483,A1484)+1,"")</f>
        <v/>
      </c>
      <c r="C1484" s="304"/>
      <c r="D1484" s="304"/>
      <c r="E1484" s="304"/>
      <c r="F1484" s="304"/>
      <c r="G1484" s="335"/>
      <c r="H1484" s="333"/>
      <c r="I1484" s="334"/>
      <c r="J1484" s="334"/>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8"/>
      <c r="R1484" s="368"/>
      <c r="S1484" s="330"/>
      <c r="T1484" s="330"/>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Methode_Keuze=""),"",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Methode_Keuze=""),"",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1"/>
      <c r="Z1484" s="324"/>
      <c r="AA1484" s="32" t="str" cm="1">
        <f t="array" ref="AA1484">IFERROR(IF(INDEX(SubsidieTabel!$X$1:$AA$12,MATCH($F1484,SubsidieTabel!$X$1:$X$12,0),IFERROR(MATCH(Methode_Keuze,SubsidieTabel!$X$1:$AA$1,0),2))&lt;&gt;1=TRUE,"ja",""),"")</f>
        <v/>
      </c>
    </row>
    <row r="1485" spans="1:27" ht="14.5" x14ac:dyDescent="0.35">
      <c r="A1485" s="325"/>
      <c r="B1485" s="326" t="str">
        <f>IF(A1485&lt;&gt;"",_xlfn.MAXIFS($B$1:B1484,$A$1:A1484,A1485)+1,"")</f>
        <v/>
      </c>
      <c r="C1485" s="304"/>
      <c r="D1485" s="304"/>
      <c r="E1485" s="304"/>
      <c r="F1485" s="304"/>
      <c r="G1485" s="335"/>
      <c r="H1485" s="333"/>
      <c r="I1485" s="334"/>
      <c r="J1485" s="334"/>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8"/>
      <c r="R1485" s="368"/>
      <c r="S1485" s="330"/>
      <c r="T1485" s="330"/>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Methode_Keuze=""),"",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Methode_Keuze=""),"",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1"/>
      <c r="Z1485" s="324"/>
      <c r="AA1485" s="32" t="str" cm="1">
        <f t="array" ref="AA1485">IFERROR(IF(INDEX(SubsidieTabel!$X$1:$AA$12,MATCH($F1485,SubsidieTabel!$X$1:$X$12,0),IFERROR(MATCH(Methode_Keuze,SubsidieTabel!$X$1:$AA$1,0),2))&lt;&gt;1=TRUE,"ja",""),"")</f>
        <v/>
      </c>
    </row>
    <row r="1486" spans="1:27" ht="14.5" x14ac:dyDescent="0.35">
      <c r="A1486" s="325"/>
      <c r="B1486" s="326" t="str">
        <f>IF(A1486&lt;&gt;"",_xlfn.MAXIFS($B$1:B1485,$A$1:A1485,A1486)+1,"")</f>
        <v/>
      </c>
      <c r="C1486" s="304"/>
      <c r="D1486" s="304"/>
      <c r="E1486" s="304"/>
      <c r="F1486" s="304"/>
      <c r="G1486" s="335"/>
      <c r="H1486" s="333"/>
      <c r="I1486" s="334"/>
      <c r="J1486" s="334"/>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8"/>
      <c r="R1486" s="368"/>
      <c r="S1486" s="330"/>
      <c r="T1486" s="330"/>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Methode_Keuze=""),"",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Methode_Keuze=""),"",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1"/>
      <c r="Z1486" s="324"/>
      <c r="AA1486" s="32" t="str" cm="1">
        <f t="array" ref="AA1486">IFERROR(IF(INDEX(SubsidieTabel!$X$1:$AA$12,MATCH($F1486,SubsidieTabel!$X$1:$X$12,0),IFERROR(MATCH(Methode_Keuze,SubsidieTabel!$X$1:$AA$1,0),2))&lt;&gt;1=TRUE,"ja",""),"")</f>
        <v/>
      </c>
    </row>
    <row r="1487" spans="1:27" ht="14.5" x14ac:dyDescent="0.35">
      <c r="A1487" s="325"/>
      <c r="B1487" s="326" t="str">
        <f>IF(A1487&lt;&gt;"",_xlfn.MAXIFS($B$1:B1486,$A$1:A1486,A1487)+1,"")</f>
        <v/>
      </c>
      <c r="C1487" s="304"/>
      <c r="D1487" s="304"/>
      <c r="E1487" s="304"/>
      <c r="F1487" s="304"/>
      <c r="G1487" s="335"/>
      <c r="H1487" s="333"/>
      <c r="I1487" s="334"/>
      <c r="J1487" s="334"/>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8"/>
      <c r="R1487" s="368"/>
      <c r="S1487" s="330"/>
      <c r="T1487" s="330"/>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Methode_Keuze=""),"",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Methode_Keuze=""),"",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1"/>
      <c r="Z1487" s="324"/>
      <c r="AA1487" s="32" t="str" cm="1">
        <f t="array" ref="AA1487">IFERROR(IF(INDEX(SubsidieTabel!$X$1:$AA$12,MATCH($F1487,SubsidieTabel!$X$1:$X$12,0),IFERROR(MATCH(Methode_Keuze,SubsidieTabel!$X$1:$AA$1,0),2))&lt;&gt;1=TRUE,"ja",""),"")</f>
        <v/>
      </c>
    </row>
    <row r="1488" spans="1:27" ht="14.5" x14ac:dyDescent="0.35">
      <c r="A1488" s="325"/>
      <c r="B1488" s="326" t="str">
        <f>IF(A1488&lt;&gt;"",_xlfn.MAXIFS($B$1:B1487,$A$1:A1487,A1488)+1,"")</f>
        <v/>
      </c>
      <c r="C1488" s="304"/>
      <c r="D1488" s="304"/>
      <c r="E1488" s="304"/>
      <c r="F1488" s="304"/>
      <c r="G1488" s="335"/>
      <c r="H1488" s="333"/>
      <c r="I1488" s="334"/>
      <c r="J1488" s="334"/>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8"/>
      <c r="R1488" s="368"/>
      <c r="S1488" s="330"/>
      <c r="T1488" s="330"/>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Methode_Keuze=""),"",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Methode_Keuze=""),"",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1"/>
      <c r="Z1488" s="324"/>
      <c r="AA1488" s="32" t="str" cm="1">
        <f t="array" ref="AA1488">IFERROR(IF(INDEX(SubsidieTabel!$X$1:$AA$12,MATCH($F1488,SubsidieTabel!$X$1:$X$12,0),IFERROR(MATCH(Methode_Keuze,SubsidieTabel!$X$1:$AA$1,0),2))&lt;&gt;1=TRUE,"ja",""),"")</f>
        <v/>
      </c>
    </row>
    <row r="1489" spans="1:27" ht="14.5" x14ac:dyDescent="0.35">
      <c r="A1489" s="325"/>
      <c r="B1489" s="326" t="str">
        <f>IF(A1489&lt;&gt;"",_xlfn.MAXIFS($B$1:B1488,$A$1:A1488,A1489)+1,"")</f>
        <v/>
      </c>
      <c r="C1489" s="304"/>
      <c r="D1489" s="304"/>
      <c r="E1489" s="304"/>
      <c r="F1489" s="304"/>
      <c r="G1489" s="335"/>
      <c r="H1489" s="333"/>
      <c r="I1489" s="334"/>
      <c r="J1489" s="334"/>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8"/>
      <c r="R1489" s="368"/>
      <c r="S1489" s="330"/>
      <c r="T1489" s="330"/>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Methode_Keuze=""),"",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Methode_Keuze=""),"",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1"/>
      <c r="Z1489" s="324"/>
      <c r="AA1489" s="32" t="str" cm="1">
        <f t="array" ref="AA1489">IFERROR(IF(INDEX(SubsidieTabel!$X$1:$AA$12,MATCH($F1489,SubsidieTabel!$X$1:$X$12,0),IFERROR(MATCH(Methode_Keuze,SubsidieTabel!$X$1:$AA$1,0),2))&lt;&gt;1=TRUE,"ja",""),"")</f>
        <v/>
      </c>
    </row>
    <row r="1490" spans="1:27" ht="14.5" x14ac:dyDescent="0.35">
      <c r="A1490" s="325"/>
      <c r="B1490" s="326" t="str">
        <f>IF(A1490&lt;&gt;"",_xlfn.MAXIFS($B$1:B1489,$A$1:A1489,A1490)+1,"")</f>
        <v/>
      </c>
      <c r="C1490" s="304"/>
      <c r="D1490" s="304"/>
      <c r="E1490" s="304"/>
      <c r="F1490" s="304"/>
      <c r="G1490" s="335"/>
      <c r="H1490" s="333"/>
      <c r="I1490" s="334"/>
      <c r="J1490" s="334"/>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8"/>
      <c r="R1490" s="368"/>
      <c r="S1490" s="330"/>
      <c r="T1490" s="330"/>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Methode_Keuze=""),"",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Methode_Keuze=""),"",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1"/>
      <c r="Z1490" s="324"/>
      <c r="AA1490" s="32" t="str" cm="1">
        <f t="array" ref="AA1490">IFERROR(IF(INDEX(SubsidieTabel!$X$1:$AA$12,MATCH($F1490,SubsidieTabel!$X$1:$X$12,0),IFERROR(MATCH(Methode_Keuze,SubsidieTabel!$X$1:$AA$1,0),2))&lt;&gt;1=TRUE,"ja",""),"")</f>
        <v/>
      </c>
    </row>
    <row r="1491" spans="1:27" ht="14.5" x14ac:dyDescent="0.35">
      <c r="A1491" s="325"/>
      <c r="B1491" s="326" t="str">
        <f>IF(A1491&lt;&gt;"",_xlfn.MAXIFS($B$1:B1490,$A$1:A1490,A1491)+1,"")</f>
        <v/>
      </c>
      <c r="C1491" s="304"/>
      <c r="D1491" s="304"/>
      <c r="E1491" s="304"/>
      <c r="F1491" s="304"/>
      <c r="G1491" s="335"/>
      <c r="H1491" s="333"/>
      <c r="I1491" s="334"/>
      <c r="J1491" s="334"/>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8"/>
      <c r="R1491" s="368"/>
      <c r="S1491" s="330"/>
      <c r="T1491" s="330"/>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Methode_Keuze=""),"",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Methode_Keuze=""),"",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1"/>
      <c r="Z1491" s="324"/>
      <c r="AA1491" s="32" t="str" cm="1">
        <f t="array" ref="AA1491">IFERROR(IF(INDEX(SubsidieTabel!$X$1:$AA$12,MATCH($F1491,SubsidieTabel!$X$1:$X$12,0),IFERROR(MATCH(Methode_Keuze,SubsidieTabel!$X$1:$AA$1,0),2))&lt;&gt;1=TRUE,"ja",""),"")</f>
        <v/>
      </c>
    </row>
    <row r="1492" spans="1:27" ht="14.5" x14ac:dyDescent="0.35">
      <c r="A1492" s="325"/>
      <c r="B1492" s="326" t="str">
        <f>IF(A1492&lt;&gt;"",_xlfn.MAXIFS($B$1:B1491,$A$1:A1491,A1492)+1,"")</f>
        <v/>
      </c>
      <c r="C1492" s="304"/>
      <c r="D1492" s="304"/>
      <c r="E1492" s="304"/>
      <c r="F1492" s="304"/>
      <c r="G1492" s="335"/>
      <c r="H1492" s="333"/>
      <c r="I1492" s="334"/>
      <c r="J1492" s="334"/>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8"/>
      <c r="R1492" s="368"/>
      <c r="S1492" s="330"/>
      <c r="T1492" s="330"/>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Methode_Keuze=""),"",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Methode_Keuze=""),"",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1"/>
      <c r="Z1492" s="324"/>
      <c r="AA1492" s="32" t="str" cm="1">
        <f t="array" ref="AA1492">IFERROR(IF(INDEX(SubsidieTabel!$X$1:$AA$12,MATCH($F1492,SubsidieTabel!$X$1:$X$12,0),IFERROR(MATCH(Methode_Keuze,SubsidieTabel!$X$1:$AA$1,0),2))&lt;&gt;1=TRUE,"ja",""),"")</f>
        <v/>
      </c>
    </row>
    <row r="1493" spans="1:27" ht="14.5" x14ac:dyDescent="0.35">
      <c r="A1493" s="325"/>
      <c r="B1493" s="326" t="str">
        <f>IF(A1493&lt;&gt;"",_xlfn.MAXIFS($B$1:B1492,$A$1:A1492,A1493)+1,"")</f>
        <v/>
      </c>
      <c r="C1493" s="304"/>
      <c r="D1493" s="304"/>
      <c r="E1493" s="304"/>
      <c r="F1493" s="304"/>
      <c r="G1493" s="335"/>
      <c r="H1493" s="333"/>
      <c r="I1493" s="334"/>
      <c r="J1493" s="334"/>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8"/>
      <c r="R1493" s="368"/>
      <c r="S1493" s="330"/>
      <c r="T1493" s="330"/>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Methode_Keuze=""),"",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Methode_Keuze=""),"",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1"/>
      <c r="Z1493" s="324"/>
      <c r="AA1493" s="32" t="str" cm="1">
        <f t="array" ref="AA1493">IFERROR(IF(INDEX(SubsidieTabel!$X$1:$AA$12,MATCH($F1493,SubsidieTabel!$X$1:$X$12,0),IFERROR(MATCH(Methode_Keuze,SubsidieTabel!$X$1:$AA$1,0),2))&lt;&gt;1=TRUE,"ja",""),"")</f>
        <v/>
      </c>
    </row>
    <row r="1494" spans="1:27" ht="14.5" x14ac:dyDescent="0.35">
      <c r="A1494" s="325"/>
      <c r="B1494" s="326" t="str">
        <f>IF(A1494&lt;&gt;"",_xlfn.MAXIFS($B$1:B1493,$A$1:A1493,A1494)+1,"")</f>
        <v/>
      </c>
      <c r="C1494" s="304"/>
      <c r="D1494" s="304"/>
      <c r="E1494" s="304"/>
      <c r="F1494" s="304"/>
      <c r="G1494" s="335"/>
      <c r="H1494" s="333"/>
      <c r="I1494" s="334"/>
      <c r="J1494" s="334"/>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8"/>
      <c r="R1494" s="368"/>
      <c r="S1494" s="330"/>
      <c r="T1494" s="330"/>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Methode_Keuze=""),"",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Methode_Keuze=""),"",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1"/>
      <c r="Z1494" s="324"/>
      <c r="AA1494" s="32" t="str" cm="1">
        <f t="array" ref="AA1494">IFERROR(IF(INDEX(SubsidieTabel!$X$1:$AA$12,MATCH($F1494,SubsidieTabel!$X$1:$X$12,0),IFERROR(MATCH(Methode_Keuze,SubsidieTabel!$X$1:$AA$1,0),2))&lt;&gt;1=TRUE,"ja",""),"")</f>
        <v/>
      </c>
    </row>
    <row r="1495" spans="1:27" ht="14.5" x14ac:dyDescent="0.35">
      <c r="A1495" s="325"/>
      <c r="B1495" s="326" t="str">
        <f>IF(A1495&lt;&gt;"",_xlfn.MAXIFS($B$1:B1494,$A$1:A1494,A1495)+1,"")</f>
        <v/>
      </c>
      <c r="C1495" s="304"/>
      <c r="D1495" s="304"/>
      <c r="E1495" s="304"/>
      <c r="F1495" s="304"/>
      <c r="G1495" s="335"/>
      <c r="H1495" s="333"/>
      <c r="I1495" s="334"/>
      <c r="J1495" s="334"/>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8"/>
      <c r="R1495" s="368"/>
      <c r="S1495" s="330"/>
      <c r="T1495" s="330"/>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Methode_Keuze=""),"",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Methode_Keuze=""),"",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1"/>
      <c r="Z1495" s="324"/>
      <c r="AA1495" s="32" t="str" cm="1">
        <f t="array" ref="AA1495">IFERROR(IF(INDEX(SubsidieTabel!$X$1:$AA$12,MATCH($F1495,SubsidieTabel!$X$1:$X$12,0),IFERROR(MATCH(Methode_Keuze,SubsidieTabel!$X$1:$AA$1,0),2))&lt;&gt;1=TRUE,"ja",""),"")</f>
        <v/>
      </c>
    </row>
    <row r="1496" spans="1:27" ht="14.5" x14ac:dyDescent="0.35">
      <c r="A1496" s="325"/>
      <c r="B1496" s="326" t="str">
        <f>IF(A1496&lt;&gt;"",_xlfn.MAXIFS($B$1:B1495,$A$1:A1495,A1496)+1,"")</f>
        <v/>
      </c>
      <c r="C1496" s="304"/>
      <c r="D1496" s="304"/>
      <c r="E1496" s="304"/>
      <c r="F1496" s="304"/>
      <c r="G1496" s="335"/>
      <c r="H1496" s="333"/>
      <c r="I1496" s="334"/>
      <c r="J1496" s="334"/>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8"/>
      <c r="R1496" s="368"/>
      <c r="S1496" s="330"/>
      <c r="T1496" s="330"/>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Methode_Keuze=""),"",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Methode_Keuze=""),"",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1"/>
      <c r="Z1496" s="324"/>
      <c r="AA1496" s="32" t="str" cm="1">
        <f t="array" ref="AA1496">IFERROR(IF(INDEX(SubsidieTabel!$X$1:$AA$12,MATCH($F1496,SubsidieTabel!$X$1:$X$12,0),IFERROR(MATCH(Methode_Keuze,SubsidieTabel!$X$1:$AA$1,0),2))&lt;&gt;1=TRUE,"ja",""),"")</f>
        <v/>
      </c>
    </row>
    <row r="1497" spans="1:27" ht="14.5" x14ac:dyDescent="0.35">
      <c r="A1497" s="325"/>
      <c r="B1497" s="326" t="str">
        <f>IF(A1497&lt;&gt;"",_xlfn.MAXIFS($B$1:B1496,$A$1:A1496,A1497)+1,"")</f>
        <v/>
      </c>
      <c r="C1497" s="304"/>
      <c r="D1497" s="304"/>
      <c r="E1497" s="304"/>
      <c r="F1497" s="304"/>
      <c r="G1497" s="335"/>
      <c r="H1497" s="333"/>
      <c r="I1497" s="334"/>
      <c r="J1497" s="334"/>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8"/>
      <c r="R1497" s="368"/>
      <c r="S1497" s="330"/>
      <c r="T1497" s="330"/>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Methode_Keuze=""),"",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Methode_Keuze=""),"",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1"/>
      <c r="Z1497" s="324"/>
      <c r="AA1497" s="32" t="str" cm="1">
        <f t="array" ref="AA1497">IFERROR(IF(INDEX(SubsidieTabel!$X$1:$AA$12,MATCH($F1497,SubsidieTabel!$X$1:$X$12,0),IFERROR(MATCH(Methode_Keuze,SubsidieTabel!$X$1:$AA$1,0),2))&lt;&gt;1=TRUE,"ja",""),"")</f>
        <v/>
      </c>
    </row>
    <row r="1498" spans="1:27" ht="14.5" x14ac:dyDescent="0.35">
      <c r="A1498" s="325"/>
      <c r="B1498" s="326" t="str">
        <f>IF(A1498&lt;&gt;"",_xlfn.MAXIFS($B$1:B1497,$A$1:A1497,A1498)+1,"")</f>
        <v/>
      </c>
      <c r="C1498" s="304"/>
      <c r="D1498" s="304"/>
      <c r="E1498" s="304"/>
      <c r="F1498" s="304"/>
      <c r="G1498" s="335"/>
      <c r="H1498" s="333"/>
      <c r="I1498" s="334"/>
      <c r="J1498" s="334"/>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8"/>
      <c r="R1498" s="368"/>
      <c r="S1498" s="330"/>
      <c r="T1498" s="330"/>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Methode_Keuze=""),"",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Methode_Keuze=""),"",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1"/>
      <c r="Z1498" s="324"/>
      <c r="AA1498" s="32" t="str" cm="1">
        <f t="array" ref="AA1498">IFERROR(IF(INDEX(SubsidieTabel!$X$1:$AA$12,MATCH($F1498,SubsidieTabel!$X$1:$X$12,0),IFERROR(MATCH(Methode_Keuze,SubsidieTabel!$X$1:$AA$1,0),2))&lt;&gt;1=TRUE,"ja",""),"")</f>
        <v/>
      </c>
    </row>
    <row r="1499" spans="1:27" ht="14.5" x14ac:dyDescent="0.35">
      <c r="A1499" s="325"/>
      <c r="B1499" s="326" t="str">
        <f>IF(A1499&lt;&gt;"",_xlfn.MAXIFS($B$1:B1498,$A$1:A1498,A1499)+1,"")</f>
        <v/>
      </c>
      <c r="C1499" s="304"/>
      <c r="D1499" s="304"/>
      <c r="E1499" s="304"/>
      <c r="F1499" s="304"/>
      <c r="G1499" s="335"/>
      <c r="H1499" s="333"/>
      <c r="I1499" s="334"/>
      <c r="J1499" s="334"/>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8"/>
      <c r="R1499" s="368"/>
      <c r="S1499" s="330"/>
      <c r="T1499" s="330"/>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Methode_Keuze=""),"",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Methode_Keuze=""),"",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1"/>
      <c r="Z1499" s="324"/>
      <c r="AA1499" s="32" t="str" cm="1">
        <f t="array" ref="AA1499">IFERROR(IF(INDEX(SubsidieTabel!$X$1:$AA$12,MATCH($F1499,SubsidieTabel!$X$1:$X$12,0),IFERROR(MATCH(Methode_Keuze,SubsidieTabel!$X$1:$AA$1,0),2))&lt;&gt;1=TRUE,"ja",""),"")</f>
        <v/>
      </c>
    </row>
    <row r="1500" spans="1:27" ht="14.5" x14ac:dyDescent="0.35">
      <c r="A1500" s="325"/>
      <c r="B1500" s="326" t="str">
        <f>IF(A1500&lt;&gt;"",_xlfn.MAXIFS($B$1:B1499,$A$1:A1499,A1500)+1,"")</f>
        <v/>
      </c>
      <c r="C1500" s="304"/>
      <c r="D1500" s="304"/>
      <c r="E1500" s="304"/>
      <c r="F1500" s="304"/>
      <c r="G1500" s="335"/>
      <c r="H1500" s="333"/>
      <c r="I1500" s="334"/>
      <c r="J1500" s="334"/>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8"/>
      <c r="R1500" s="368"/>
      <c r="S1500" s="330"/>
      <c r="T1500" s="330"/>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Methode_Keuze=""),"",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Methode_Keuze=""),"",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1"/>
      <c r="Z1500" s="324"/>
      <c r="AA1500" s="32" t="str" cm="1">
        <f t="array" ref="AA1500">IFERROR(IF(INDEX(SubsidieTabel!$X$1:$AA$12,MATCH($F1500,SubsidieTabel!$X$1:$X$12,0),IFERROR(MATCH(Methode_Keuze,SubsidieTabel!$X$1:$AA$1,0),2))&lt;&gt;1=TRUE,"ja",""),"")</f>
        <v/>
      </c>
    </row>
    <row r="1501" spans="1:27" ht="14.5" x14ac:dyDescent="0.35">
      <c r="A1501" s="325"/>
      <c r="B1501" s="326" t="str">
        <f>IF(A1501&lt;&gt;"",_xlfn.MAXIFS($B$1:B1500,$A$1:A1500,A1501)+1,"")</f>
        <v/>
      </c>
      <c r="C1501" s="304"/>
      <c r="D1501" s="304"/>
      <c r="E1501" s="304"/>
      <c r="F1501" s="304"/>
      <c r="G1501" s="335"/>
      <c r="H1501" s="333"/>
      <c r="I1501" s="334"/>
      <c r="J1501" s="334"/>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8"/>
      <c r="R1501" s="368"/>
      <c r="S1501" s="330"/>
      <c r="T1501" s="330"/>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Methode_Keuze=""),"",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Methode_Keuze=""),"",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1"/>
      <c r="Z1501" s="324"/>
      <c r="AA1501" s="32" t="str" cm="1">
        <f t="array" ref="AA1501">IFERROR(IF(INDEX(SubsidieTabel!$X$1:$AA$12,MATCH($F1501,SubsidieTabel!$X$1:$X$12,0),IFERROR(MATCH(Methode_Keuze,SubsidieTabel!$X$1:$AA$1,0),2))&lt;&gt;1=TRUE,"ja",""),"")</f>
        <v/>
      </c>
    </row>
    <row r="1502" spans="1:27" ht="14.5" x14ac:dyDescent="0.35">
      <c r="A1502" s="325"/>
      <c r="B1502" s="326" t="str">
        <f>IF(A1502&lt;&gt;"",_xlfn.MAXIFS($B$1:B1501,$A$1:A1501,A1502)+1,"")</f>
        <v/>
      </c>
      <c r="C1502" s="304"/>
      <c r="D1502" s="304"/>
      <c r="E1502" s="304"/>
      <c r="F1502" s="304"/>
      <c r="G1502" s="335"/>
      <c r="H1502" s="333"/>
      <c r="I1502" s="334"/>
      <c r="J1502" s="334"/>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8"/>
      <c r="R1502" s="368"/>
      <c r="S1502" s="330"/>
      <c r="T1502" s="330"/>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Methode_Keuze=""),"",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Methode_Keuze=""),"",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1"/>
      <c r="Z1502" s="324"/>
      <c r="AA1502" s="32" t="str" cm="1">
        <f t="array" ref="AA1502">IFERROR(IF(INDEX(SubsidieTabel!$X$1:$AA$12,MATCH($F1502,SubsidieTabel!$X$1:$X$12,0),IFERROR(MATCH(Methode_Keuze,SubsidieTabel!$X$1:$AA$1,0),2))&lt;&gt;1=TRUE,"ja",""),"")</f>
        <v/>
      </c>
    </row>
    <row r="1503" spans="1:27" ht="14.5" x14ac:dyDescent="0.35">
      <c r="A1503" s="325"/>
      <c r="B1503" s="326" t="str">
        <f>IF(A1503&lt;&gt;"",_xlfn.MAXIFS($B$1:B1502,$A$1:A1502,A1503)+1,"")</f>
        <v/>
      </c>
      <c r="C1503" s="304"/>
      <c r="D1503" s="304"/>
      <c r="E1503" s="304"/>
      <c r="F1503" s="304"/>
      <c r="G1503" s="335"/>
      <c r="H1503" s="333"/>
      <c r="I1503" s="334"/>
      <c r="J1503" s="334"/>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8"/>
      <c r="R1503" s="368"/>
      <c r="S1503" s="330"/>
      <c r="T1503" s="330"/>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Methode_Keuze=""),"",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Methode_Keuze=""),"",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1"/>
      <c r="Z1503" s="324"/>
      <c r="AA1503" s="32" t="str" cm="1">
        <f t="array" ref="AA1503">IFERROR(IF(INDEX(SubsidieTabel!$X$1:$AA$12,MATCH($F1503,SubsidieTabel!$X$1:$X$12,0),IFERROR(MATCH(Methode_Keuze,SubsidieTabel!$X$1:$AA$1,0),2))&lt;&gt;1=TRUE,"ja",""),"")</f>
        <v/>
      </c>
    </row>
    <row r="1504" spans="1:27" ht="14.5" x14ac:dyDescent="0.35">
      <c r="A1504" s="325"/>
      <c r="B1504" s="326" t="str">
        <f>IF(A1504&lt;&gt;"",_xlfn.MAXIFS($B$1:B1503,$A$1:A1503,A1504)+1,"")</f>
        <v/>
      </c>
      <c r="C1504" s="304"/>
      <c r="D1504" s="304"/>
      <c r="E1504" s="304"/>
      <c r="F1504" s="304"/>
      <c r="G1504" s="335"/>
      <c r="H1504" s="333"/>
      <c r="I1504" s="334"/>
      <c r="J1504" s="334"/>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8"/>
      <c r="R1504" s="368"/>
      <c r="S1504" s="330"/>
      <c r="T1504" s="330"/>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Methode_Keuze=""),"",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Methode_Keuze=""),"",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1"/>
      <c r="Z1504" s="324"/>
      <c r="AA1504" s="32" t="str" cm="1">
        <f t="array" ref="AA1504">IFERROR(IF(INDEX(SubsidieTabel!$X$1:$AA$12,MATCH($F1504,SubsidieTabel!$X$1:$X$12,0),IFERROR(MATCH(Methode_Keuze,SubsidieTabel!$X$1:$AA$1,0),2))&lt;&gt;1=TRUE,"ja",""),"")</f>
        <v/>
      </c>
    </row>
    <row r="1505" spans="1:27" ht="14.5" x14ac:dyDescent="0.35">
      <c r="A1505" s="325"/>
      <c r="B1505" s="326" t="str">
        <f>IF(A1505&lt;&gt;"",_xlfn.MAXIFS($B$1:B1504,$A$1:A1504,A1505)+1,"")</f>
        <v/>
      </c>
      <c r="C1505" s="304"/>
      <c r="D1505" s="304"/>
      <c r="E1505" s="304"/>
      <c r="F1505" s="304"/>
      <c r="G1505" s="335"/>
      <c r="H1505" s="333"/>
      <c r="I1505" s="334"/>
      <c r="J1505" s="334"/>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8"/>
      <c r="R1505" s="368"/>
      <c r="S1505" s="330"/>
      <c r="T1505" s="330"/>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Methode_Keuze=""),"",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Methode_Keuze=""),"",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1"/>
      <c r="Z1505" s="324"/>
      <c r="AA1505" s="32" t="str" cm="1">
        <f t="array" ref="AA1505">IFERROR(IF(INDEX(SubsidieTabel!$X$1:$AA$12,MATCH($F1505,SubsidieTabel!$X$1:$X$12,0),IFERROR(MATCH(Methode_Keuze,SubsidieTabel!$X$1:$AA$1,0),2))&lt;&gt;1=TRUE,"ja",""),"")</f>
        <v/>
      </c>
    </row>
    <row r="1506" spans="1:27" ht="14.5" x14ac:dyDescent="0.35">
      <c r="A1506" s="325"/>
      <c r="B1506" s="326" t="str">
        <f>IF(A1506&lt;&gt;"",_xlfn.MAXIFS($B$1:B1505,$A$1:A1505,A1506)+1,"")</f>
        <v/>
      </c>
      <c r="C1506" s="304"/>
      <c r="D1506" s="304"/>
      <c r="E1506" s="304"/>
      <c r="F1506" s="304"/>
      <c r="G1506" s="335"/>
      <c r="H1506" s="333"/>
      <c r="I1506" s="334"/>
      <c r="J1506" s="334"/>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8"/>
      <c r="R1506" s="368"/>
      <c r="S1506" s="330"/>
      <c r="T1506" s="330"/>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Methode_Keuze=""),"",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Methode_Keuze=""),"",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1"/>
      <c r="Z1506" s="324"/>
      <c r="AA1506" s="32" t="str" cm="1">
        <f t="array" ref="AA1506">IFERROR(IF(INDEX(SubsidieTabel!$X$1:$AA$12,MATCH($F1506,SubsidieTabel!$X$1:$X$12,0),IFERROR(MATCH(Methode_Keuze,SubsidieTabel!$X$1:$AA$1,0),2))&lt;&gt;1=TRUE,"ja",""),"")</f>
        <v/>
      </c>
    </row>
    <row r="1507" spans="1:27" ht="14.5" x14ac:dyDescent="0.35">
      <c r="A1507" s="325"/>
      <c r="B1507" s="326" t="str">
        <f>IF(A1507&lt;&gt;"",_xlfn.MAXIFS($B$1:B1506,$A$1:A1506,A1507)+1,"")</f>
        <v/>
      </c>
      <c r="C1507" s="304"/>
      <c r="D1507" s="304"/>
      <c r="E1507" s="304"/>
      <c r="F1507" s="304"/>
      <c r="G1507" s="335"/>
      <c r="H1507" s="333"/>
      <c r="I1507" s="334"/>
      <c r="J1507" s="334"/>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8"/>
      <c r="R1507" s="368"/>
      <c r="S1507" s="330"/>
      <c r="T1507" s="330"/>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Methode_Keuze=""),"",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Methode_Keuze=""),"",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1"/>
      <c r="Z1507" s="324"/>
      <c r="AA1507" s="32" t="str" cm="1">
        <f t="array" ref="AA1507">IFERROR(IF(INDEX(SubsidieTabel!$X$1:$AA$12,MATCH($F1507,SubsidieTabel!$X$1:$X$12,0),IFERROR(MATCH(Methode_Keuze,SubsidieTabel!$X$1:$AA$1,0),2))&lt;&gt;1=TRUE,"ja",""),"")</f>
        <v/>
      </c>
    </row>
    <row r="1508" spans="1:27" ht="14.5" x14ac:dyDescent="0.35">
      <c r="A1508" s="325"/>
      <c r="B1508" s="326" t="str">
        <f>IF(A1508&lt;&gt;"",_xlfn.MAXIFS($B$1:B1507,$A$1:A1507,A1508)+1,"")</f>
        <v/>
      </c>
      <c r="C1508" s="304"/>
      <c r="D1508" s="304"/>
      <c r="E1508" s="304"/>
      <c r="F1508" s="304"/>
      <c r="G1508" s="335"/>
      <c r="H1508" s="333"/>
      <c r="I1508" s="334"/>
      <c r="J1508" s="334"/>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8"/>
      <c r="R1508" s="368"/>
      <c r="S1508" s="330"/>
      <c r="T1508" s="330"/>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Methode_Keuze=""),"",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Methode_Keuze=""),"",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1"/>
      <c r="Z1508" s="324"/>
      <c r="AA1508" s="32" t="str" cm="1">
        <f t="array" ref="AA1508">IFERROR(IF(INDEX(SubsidieTabel!$X$1:$AA$12,MATCH($F1508,SubsidieTabel!$X$1:$X$12,0),IFERROR(MATCH(Methode_Keuze,SubsidieTabel!$X$1:$AA$1,0),2))&lt;&gt;1=TRUE,"ja",""),"")</f>
        <v/>
      </c>
    </row>
    <row r="1509" spans="1:27" ht="14.5" x14ac:dyDescent="0.35">
      <c r="A1509" s="325"/>
      <c r="B1509" s="326" t="str">
        <f>IF(A1509&lt;&gt;"",_xlfn.MAXIFS($B$1:B1508,$A$1:A1508,A1509)+1,"")</f>
        <v/>
      </c>
      <c r="C1509" s="304"/>
      <c r="D1509" s="304"/>
      <c r="E1509" s="304"/>
      <c r="F1509" s="304"/>
      <c r="G1509" s="335"/>
      <c r="H1509" s="333"/>
      <c r="I1509" s="334"/>
      <c r="J1509" s="334"/>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8"/>
      <c r="R1509" s="368"/>
      <c r="S1509" s="330"/>
      <c r="T1509" s="330"/>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Methode_Keuze=""),"",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Methode_Keuze=""),"",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1"/>
      <c r="Z1509" s="324"/>
      <c r="AA1509" s="32" t="str" cm="1">
        <f t="array" ref="AA1509">IFERROR(IF(INDEX(SubsidieTabel!$X$1:$AA$12,MATCH($F1509,SubsidieTabel!$X$1:$X$12,0),IFERROR(MATCH(Methode_Keuze,SubsidieTabel!$X$1:$AA$1,0),2))&lt;&gt;1=TRUE,"ja",""),"")</f>
        <v/>
      </c>
    </row>
    <row r="1510" spans="1:27" ht="14.5" x14ac:dyDescent="0.35">
      <c r="A1510" s="325"/>
      <c r="B1510" s="326" t="str">
        <f>IF(A1510&lt;&gt;"",_xlfn.MAXIFS($B$1:B1509,$A$1:A1509,A1510)+1,"")</f>
        <v/>
      </c>
      <c r="C1510" s="304"/>
      <c r="D1510" s="304"/>
      <c r="E1510" s="304"/>
      <c r="F1510" s="304"/>
      <c r="G1510" s="335"/>
      <c r="H1510" s="333"/>
      <c r="I1510" s="334"/>
      <c r="J1510" s="334"/>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8"/>
      <c r="R1510" s="368"/>
      <c r="S1510" s="330"/>
      <c r="T1510" s="330"/>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Methode_Keuze=""),"",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Methode_Keuze=""),"",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1"/>
      <c r="Z1510" s="324"/>
      <c r="AA1510" s="32" t="str" cm="1">
        <f t="array" ref="AA1510">IFERROR(IF(INDEX(SubsidieTabel!$X$1:$AA$12,MATCH($F1510,SubsidieTabel!$X$1:$X$12,0),IFERROR(MATCH(Methode_Keuze,SubsidieTabel!$X$1:$AA$1,0),2))&lt;&gt;1=TRUE,"ja",""),"")</f>
        <v/>
      </c>
    </row>
    <row r="1511" spans="1:27" ht="14.5" x14ac:dyDescent="0.35">
      <c r="A1511" s="325"/>
      <c r="B1511" s="326" t="str">
        <f>IF(A1511&lt;&gt;"",_xlfn.MAXIFS($B$1:B1510,$A$1:A1510,A1511)+1,"")</f>
        <v/>
      </c>
      <c r="C1511" s="304"/>
      <c r="D1511" s="304"/>
      <c r="E1511" s="304"/>
      <c r="F1511" s="304"/>
      <c r="G1511" s="335"/>
      <c r="H1511" s="333"/>
      <c r="I1511" s="334"/>
      <c r="J1511" s="334"/>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8"/>
      <c r="R1511" s="368"/>
      <c r="S1511" s="330"/>
      <c r="T1511" s="330"/>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Methode_Keuze=""),"",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Methode_Keuze=""),"",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1"/>
      <c r="Z1511" s="324"/>
      <c r="AA1511" s="32" t="str" cm="1">
        <f t="array" ref="AA1511">IFERROR(IF(INDEX(SubsidieTabel!$X$1:$AA$12,MATCH($F1511,SubsidieTabel!$X$1:$X$12,0),IFERROR(MATCH(Methode_Keuze,SubsidieTabel!$X$1:$AA$1,0),2))&lt;&gt;1=TRUE,"ja",""),"")</f>
        <v/>
      </c>
    </row>
    <row r="1512" spans="1:27" ht="14.5" x14ac:dyDescent="0.35">
      <c r="A1512" s="325"/>
      <c r="B1512" s="326" t="str">
        <f>IF(A1512&lt;&gt;"",_xlfn.MAXIFS($B$1:B1511,$A$1:A1511,A1512)+1,"")</f>
        <v/>
      </c>
      <c r="C1512" s="304"/>
      <c r="D1512" s="304"/>
      <c r="E1512" s="304"/>
      <c r="F1512" s="304"/>
      <c r="G1512" s="335"/>
      <c r="H1512" s="333"/>
      <c r="I1512" s="334"/>
      <c r="J1512" s="334"/>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8"/>
      <c r="R1512" s="368"/>
      <c r="S1512" s="330"/>
      <c r="T1512" s="330"/>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Methode_Keuze=""),"",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Methode_Keuze=""),"",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1"/>
      <c r="Z1512" s="324"/>
      <c r="AA1512" s="32" t="str" cm="1">
        <f t="array" ref="AA1512">IFERROR(IF(INDEX(SubsidieTabel!$X$1:$AA$12,MATCH($F1512,SubsidieTabel!$X$1:$X$12,0),IFERROR(MATCH(Methode_Keuze,SubsidieTabel!$X$1:$AA$1,0),2))&lt;&gt;1=TRUE,"ja",""),"")</f>
        <v/>
      </c>
    </row>
    <row r="1513" spans="1:27" ht="14.5" x14ac:dyDescent="0.35">
      <c r="A1513" s="325"/>
      <c r="B1513" s="326" t="str">
        <f>IF(A1513&lt;&gt;"",_xlfn.MAXIFS($B$1:B1512,$A$1:A1512,A1513)+1,"")</f>
        <v/>
      </c>
      <c r="C1513" s="304"/>
      <c r="D1513" s="304"/>
      <c r="E1513" s="304"/>
      <c r="F1513" s="304"/>
      <c r="G1513" s="335"/>
      <c r="H1513" s="333"/>
      <c r="I1513" s="334"/>
      <c r="J1513" s="334"/>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8"/>
      <c r="R1513" s="368"/>
      <c r="S1513" s="330"/>
      <c r="T1513" s="330"/>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Methode_Keuze=""),"",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Methode_Keuze=""),"",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1"/>
      <c r="Z1513" s="324"/>
      <c r="AA1513" s="32" t="str" cm="1">
        <f t="array" ref="AA1513">IFERROR(IF(INDEX(SubsidieTabel!$X$1:$AA$12,MATCH($F1513,SubsidieTabel!$X$1:$X$12,0),IFERROR(MATCH(Methode_Keuze,SubsidieTabel!$X$1:$AA$1,0),2))&lt;&gt;1=TRUE,"ja",""),"")</f>
        <v/>
      </c>
    </row>
    <row r="1514" spans="1:27" ht="14.5" x14ac:dyDescent="0.35">
      <c r="A1514" s="325"/>
      <c r="B1514" s="326" t="str">
        <f>IF(A1514&lt;&gt;"",_xlfn.MAXIFS($B$1:B1513,$A$1:A1513,A1514)+1,"")</f>
        <v/>
      </c>
      <c r="C1514" s="304"/>
      <c r="D1514" s="304"/>
      <c r="E1514" s="304"/>
      <c r="F1514" s="304"/>
      <c r="G1514" s="335"/>
      <c r="H1514" s="333"/>
      <c r="I1514" s="334"/>
      <c r="J1514" s="334"/>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8"/>
      <c r="R1514" s="368"/>
      <c r="S1514" s="330"/>
      <c r="T1514" s="330"/>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Methode_Keuze=""),"",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Methode_Keuze=""),"",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1"/>
      <c r="Z1514" s="324"/>
      <c r="AA1514" s="32" t="str" cm="1">
        <f t="array" ref="AA1514">IFERROR(IF(INDEX(SubsidieTabel!$X$1:$AA$12,MATCH($F1514,SubsidieTabel!$X$1:$X$12,0),IFERROR(MATCH(Methode_Keuze,SubsidieTabel!$X$1:$AA$1,0),2))&lt;&gt;1=TRUE,"ja",""),"")</f>
        <v/>
      </c>
    </row>
    <row r="1515" spans="1:27" ht="14.5" x14ac:dyDescent="0.35">
      <c r="A1515" s="325"/>
      <c r="B1515" s="326" t="str">
        <f>IF(A1515&lt;&gt;"",_xlfn.MAXIFS($B$1:B1514,$A$1:A1514,A1515)+1,"")</f>
        <v/>
      </c>
      <c r="C1515" s="304"/>
      <c r="D1515" s="304"/>
      <c r="E1515" s="304"/>
      <c r="F1515" s="304"/>
      <c r="G1515" s="335"/>
      <c r="H1515" s="333"/>
      <c r="I1515" s="334"/>
      <c r="J1515" s="334"/>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8"/>
      <c r="R1515" s="368"/>
      <c r="S1515" s="330"/>
      <c r="T1515" s="330"/>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Methode_Keuze=""),"",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Methode_Keuze=""),"",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1"/>
      <c r="Z1515" s="324"/>
      <c r="AA1515" s="32" t="str" cm="1">
        <f t="array" ref="AA1515">IFERROR(IF(INDEX(SubsidieTabel!$X$1:$AA$12,MATCH($F1515,SubsidieTabel!$X$1:$X$12,0),IFERROR(MATCH(Methode_Keuze,SubsidieTabel!$X$1:$AA$1,0),2))&lt;&gt;1=TRUE,"ja",""),"")</f>
        <v/>
      </c>
    </row>
    <row r="1516" spans="1:27" ht="14.5" x14ac:dyDescent="0.35">
      <c r="A1516" s="325"/>
      <c r="B1516" s="326" t="str">
        <f>IF(A1516&lt;&gt;"",_xlfn.MAXIFS($B$1:B1515,$A$1:A1515,A1516)+1,"")</f>
        <v/>
      </c>
      <c r="C1516" s="304"/>
      <c r="D1516" s="304"/>
      <c r="E1516" s="304"/>
      <c r="F1516" s="304"/>
      <c r="G1516" s="335"/>
      <c r="H1516" s="333"/>
      <c r="I1516" s="334"/>
      <c r="J1516" s="334"/>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8"/>
      <c r="R1516" s="368"/>
      <c r="S1516" s="330"/>
      <c r="T1516" s="330"/>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Methode_Keuze=""),"",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Methode_Keuze=""),"",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1"/>
      <c r="Z1516" s="324"/>
      <c r="AA1516" s="32" t="str" cm="1">
        <f t="array" ref="AA1516">IFERROR(IF(INDEX(SubsidieTabel!$X$1:$AA$12,MATCH($F1516,SubsidieTabel!$X$1:$X$12,0),IFERROR(MATCH(Methode_Keuze,SubsidieTabel!$X$1:$AA$1,0),2))&lt;&gt;1=TRUE,"ja",""),"")</f>
        <v/>
      </c>
    </row>
    <row r="1517" spans="1:27" ht="14.5" x14ac:dyDescent="0.35">
      <c r="A1517" s="325"/>
      <c r="B1517" s="326" t="str">
        <f>IF(A1517&lt;&gt;"",_xlfn.MAXIFS($B$1:B1516,$A$1:A1516,A1517)+1,"")</f>
        <v/>
      </c>
      <c r="C1517" s="304"/>
      <c r="D1517" s="304"/>
      <c r="E1517" s="304"/>
      <c r="F1517" s="304"/>
      <c r="G1517" s="335"/>
      <c r="H1517" s="333"/>
      <c r="I1517" s="334"/>
      <c r="J1517" s="334"/>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8"/>
      <c r="R1517" s="368"/>
      <c r="S1517" s="330"/>
      <c r="T1517" s="330"/>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Methode_Keuze=""),"",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Methode_Keuze=""),"",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1"/>
      <c r="Z1517" s="324"/>
      <c r="AA1517" s="32" t="str" cm="1">
        <f t="array" ref="AA1517">IFERROR(IF(INDEX(SubsidieTabel!$X$1:$AA$12,MATCH($F1517,SubsidieTabel!$X$1:$X$12,0),IFERROR(MATCH(Methode_Keuze,SubsidieTabel!$X$1:$AA$1,0),2))&lt;&gt;1=TRUE,"ja",""),"")</f>
        <v/>
      </c>
    </row>
    <row r="1518" spans="1:27" ht="14.5" x14ac:dyDescent="0.35">
      <c r="A1518" s="325"/>
      <c r="B1518" s="326" t="str">
        <f>IF(A1518&lt;&gt;"",_xlfn.MAXIFS($B$1:B1517,$A$1:A1517,A1518)+1,"")</f>
        <v/>
      </c>
      <c r="C1518" s="304"/>
      <c r="D1518" s="304"/>
      <c r="E1518" s="304"/>
      <c r="F1518" s="304"/>
      <c r="G1518" s="335"/>
      <c r="H1518" s="333"/>
      <c r="I1518" s="334"/>
      <c r="J1518" s="334"/>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8"/>
      <c r="R1518" s="368"/>
      <c r="S1518" s="330"/>
      <c r="T1518" s="330"/>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Methode_Keuze=""),"",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Methode_Keuze=""),"",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1"/>
      <c r="Z1518" s="324"/>
      <c r="AA1518" s="32" t="str" cm="1">
        <f t="array" ref="AA1518">IFERROR(IF(INDEX(SubsidieTabel!$X$1:$AA$12,MATCH($F1518,SubsidieTabel!$X$1:$X$12,0),IFERROR(MATCH(Methode_Keuze,SubsidieTabel!$X$1:$AA$1,0),2))&lt;&gt;1=TRUE,"ja",""),"")</f>
        <v/>
      </c>
    </row>
    <row r="1519" spans="1:27" ht="14.5" x14ac:dyDescent="0.35">
      <c r="A1519" s="325"/>
      <c r="B1519" s="326" t="str">
        <f>IF(A1519&lt;&gt;"",_xlfn.MAXIFS($B$1:B1518,$A$1:A1518,A1519)+1,"")</f>
        <v/>
      </c>
      <c r="C1519" s="304"/>
      <c r="D1519" s="304"/>
      <c r="E1519" s="304"/>
      <c r="F1519" s="304"/>
      <c r="G1519" s="335"/>
      <c r="H1519" s="333"/>
      <c r="I1519" s="334"/>
      <c r="J1519" s="334"/>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8"/>
      <c r="R1519" s="368"/>
      <c r="S1519" s="330"/>
      <c r="T1519" s="330"/>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Methode_Keuze=""),"",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Methode_Keuze=""),"",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1"/>
      <c r="Z1519" s="324"/>
      <c r="AA1519" s="32" t="str" cm="1">
        <f t="array" ref="AA1519">IFERROR(IF(INDEX(SubsidieTabel!$X$1:$AA$12,MATCH($F1519,SubsidieTabel!$X$1:$X$12,0),IFERROR(MATCH(Methode_Keuze,SubsidieTabel!$X$1:$AA$1,0),2))&lt;&gt;1=TRUE,"ja",""),"")</f>
        <v/>
      </c>
    </row>
    <row r="1520" spans="1:27" ht="14.5" x14ac:dyDescent="0.35">
      <c r="A1520" s="325"/>
      <c r="B1520" s="326" t="str">
        <f>IF(A1520&lt;&gt;"",_xlfn.MAXIFS($B$1:B1519,$A$1:A1519,A1520)+1,"")</f>
        <v/>
      </c>
      <c r="C1520" s="304"/>
      <c r="D1520" s="304"/>
      <c r="E1520" s="304"/>
      <c r="F1520" s="304"/>
      <c r="G1520" s="335"/>
      <c r="H1520" s="333"/>
      <c r="I1520" s="334"/>
      <c r="J1520" s="334"/>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8"/>
      <c r="R1520" s="368"/>
      <c r="S1520" s="330"/>
      <c r="T1520" s="330"/>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Methode_Keuze=""),"",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Methode_Keuze=""),"",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1"/>
      <c r="Z1520" s="324"/>
      <c r="AA1520" s="32" t="str" cm="1">
        <f t="array" ref="AA1520">IFERROR(IF(INDEX(SubsidieTabel!$X$1:$AA$12,MATCH($F1520,SubsidieTabel!$X$1:$X$12,0),IFERROR(MATCH(Methode_Keuze,SubsidieTabel!$X$1:$AA$1,0),2))&lt;&gt;1=TRUE,"ja",""),"")</f>
        <v/>
      </c>
    </row>
    <row r="1521" spans="1:27" ht="14.5" x14ac:dyDescent="0.35">
      <c r="A1521" s="325"/>
      <c r="B1521" s="326" t="str">
        <f>IF(A1521&lt;&gt;"",_xlfn.MAXIFS($B$1:B1520,$A$1:A1520,A1521)+1,"")</f>
        <v/>
      </c>
      <c r="C1521" s="304"/>
      <c r="D1521" s="304"/>
      <c r="E1521" s="304"/>
      <c r="F1521" s="304"/>
      <c r="G1521" s="335"/>
      <c r="H1521" s="333"/>
      <c r="I1521" s="334"/>
      <c r="J1521" s="334"/>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8"/>
      <c r="R1521" s="368"/>
      <c r="S1521" s="330"/>
      <c r="T1521" s="330"/>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Methode_Keuze=""),"",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Methode_Keuze=""),"",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1"/>
      <c r="Z1521" s="324"/>
      <c r="AA1521" s="32" t="str" cm="1">
        <f t="array" ref="AA1521">IFERROR(IF(INDEX(SubsidieTabel!$X$1:$AA$12,MATCH($F1521,SubsidieTabel!$X$1:$X$12,0),IFERROR(MATCH(Methode_Keuze,SubsidieTabel!$X$1:$AA$1,0),2))&lt;&gt;1=TRUE,"ja",""),"")</f>
        <v/>
      </c>
    </row>
    <row r="1522" spans="1:27" ht="14.5" x14ac:dyDescent="0.35">
      <c r="A1522" s="325"/>
      <c r="B1522" s="326" t="str">
        <f>IF(A1522&lt;&gt;"",_xlfn.MAXIFS($B$1:B1521,$A$1:A1521,A1522)+1,"")</f>
        <v/>
      </c>
      <c r="C1522" s="304"/>
      <c r="D1522" s="304"/>
      <c r="E1522" s="304"/>
      <c r="F1522" s="304"/>
      <c r="G1522" s="335"/>
      <c r="H1522" s="333"/>
      <c r="I1522" s="334"/>
      <c r="J1522" s="334"/>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8"/>
      <c r="R1522" s="368"/>
      <c r="S1522" s="330"/>
      <c r="T1522" s="330"/>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Methode_Keuze=""),"",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Methode_Keuze=""),"",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1"/>
      <c r="Z1522" s="324"/>
      <c r="AA1522" s="32" t="str" cm="1">
        <f t="array" ref="AA1522">IFERROR(IF(INDEX(SubsidieTabel!$X$1:$AA$12,MATCH($F1522,SubsidieTabel!$X$1:$X$12,0),IFERROR(MATCH(Methode_Keuze,SubsidieTabel!$X$1:$AA$1,0),2))&lt;&gt;1=TRUE,"ja",""),"")</f>
        <v/>
      </c>
    </row>
    <row r="1523" spans="1:27" ht="14.5" x14ac:dyDescent="0.35">
      <c r="A1523" s="325"/>
      <c r="B1523" s="326" t="str">
        <f>IF(A1523&lt;&gt;"",_xlfn.MAXIFS($B$1:B1522,$A$1:A1522,A1523)+1,"")</f>
        <v/>
      </c>
      <c r="C1523" s="304"/>
      <c r="D1523" s="304"/>
      <c r="E1523" s="304"/>
      <c r="F1523" s="304"/>
      <c r="G1523" s="335"/>
      <c r="H1523" s="333"/>
      <c r="I1523" s="334"/>
      <c r="J1523" s="334"/>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8"/>
      <c r="R1523" s="368"/>
      <c r="S1523" s="330"/>
      <c r="T1523" s="330"/>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Methode_Keuze=""),"",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Methode_Keuze=""),"",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1"/>
      <c r="Z1523" s="324"/>
      <c r="AA1523" s="32" t="str" cm="1">
        <f t="array" ref="AA1523">IFERROR(IF(INDEX(SubsidieTabel!$X$1:$AA$12,MATCH($F1523,SubsidieTabel!$X$1:$X$12,0),IFERROR(MATCH(Methode_Keuze,SubsidieTabel!$X$1:$AA$1,0),2))&lt;&gt;1=TRUE,"ja",""),"")</f>
        <v/>
      </c>
    </row>
    <row r="1524" spans="1:27" ht="14.5" x14ac:dyDescent="0.35">
      <c r="A1524" s="325"/>
      <c r="B1524" s="326" t="str">
        <f>IF(A1524&lt;&gt;"",_xlfn.MAXIFS($B$1:B1523,$A$1:A1523,A1524)+1,"")</f>
        <v/>
      </c>
      <c r="C1524" s="304"/>
      <c r="D1524" s="304"/>
      <c r="E1524" s="304"/>
      <c r="F1524" s="304"/>
      <c r="G1524" s="335"/>
      <c r="H1524" s="333"/>
      <c r="I1524" s="334"/>
      <c r="J1524" s="334"/>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8"/>
      <c r="R1524" s="368"/>
      <c r="S1524" s="330"/>
      <c r="T1524" s="330"/>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Methode_Keuze=""),"",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Methode_Keuze=""),"",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1"/>
      <c r="Z1524" s="324"/>
      <c r="AA1524" s="32" t="str" cm="1">
        <f t="array" ref="AA1524">IFERROR(IF(INDEX(SubsidieTabel!$X$1:$AA$12,MATCH($F1524,SubsidieTabel!$X$1:$X$12,0),IFERROR(MATCH(Methode_Keuze,SubsidieTabel!$X$1:$AA$1,0),2))&lt;&gt;1=TRUE,"ja",""),"")</f>
        <v/>
      </c>
    </row>
    <row r="1525" spans="1:27" ht="14.5" x14ac:dyDescent="0.35">
      <c r="A1525" s="325"/>
      <c r="B1525" s="326" t="str">
        <f>IF(A1525&lt;&gt;"",_xlfn.MAXIFS($B$1:B1524,$A$1:A1524,A1525)+1,"")</f>
        <v/>
      </c>
      <c r="C1525" s="304"/>
      <c r="D1525" s="304"/>
      <c r="E1525" s="304"/>
      <c r="F1525" s="304"/>
      <c r="G1525" s="335"/>
      <c r="H1525" s="333"/>
      <c r="I1525" s="334"/>
      <c r="J1525" s="334"/>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8"/>
      <c r="R1525" s="368"/>
      <c r="S1525" s="330"/>
      <c r="T1525" s="330"/>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Methode_Keuze=""),"",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Methode_Keuze=""),"",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1"/>
      <c r="Z1525" s="324"/>
      <c r="AA1525" s="32" t="str" cm="1">
        <f t="array" ref="AA1525">IFERROR(IF(INDEX(SubsidieTabel!$X$1:$AA$12,MATCH($F1525,SubsidieTabel!$X$1:$X$12,0),IFERROR(MATCH(Methode_Keuze,SubsidieTabel!$X$1:$AA$1,0),2))&lt;&gt;1=TRUE,"ja",""),"")</f>
        <v/>
      </c>
    </row>
    <row r="1526" spans="1:27" ht="14.5" x14ac:dyDescent="0.35">
      <c r="A1526" s="325"/>
      <c r="B1526" s="326" t="str">
        <f>IF(A1526&lt;&gt;"",_xlfn.MAXIFS($B$1:B1525,$A$1:A1525,A1526)+1,"")</f>
        <v/>
      </c>
      <c r="C1526" s="304"/>
      <c r="D1526" s="304"/>
      <c r="E1526" s="304"/>
      <c r="F1526" s="304"/>
      <c r="G1526" s="335"/>
      <c r="H1526" s="333"/>
      <c r="I1526" s="334"/>
      <c r="J1526" s="334"/>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8"/>
      <c r="R1526" s="368"/>
      <c r="S1526" s="330"/>
      <c r="T1526" s="330"/>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Methode_Keuze=""),"",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Methode_Keuze=""),"",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1"/>
      <c r="Z1526" s="324"/>
      <c r="AA1526" s="32" t="str" cm="1">
        <f t="array" ref="AA1526">IFERROR(IF(INDEX(SubsidieTabel!$X$1:$AA$12,MATCH($F1526,SubsidieTabel!$X$1:$X$12,0),IFERROR(MATCH(Methode_Keuze,SubsidieTabel!$X$1:$AA$1,0),2))&lt;&gt;1=TRUE,"ja",""),"")</f>
        <v/>
      </c>
    </row>
    <row r="1527" spans="1:27" ht="14.5" x14ac:dyDescent="0.35">
      <c r="A1527" s="325"/>
      <c r="B1527" s="326" t="str">
        <f>IF(A1527&lt;&gt;"",_xlfn.MAXIFS($B$1:B1526,$A$1:A1526,A1527)+1,"")</f>
        <v/>
      </c>
      <c r="C1527" s="304"/>
      <c r="D1527" s="304"/>
      <c r="E1527" s="304"/>
      <c r="F1527" s="304"/>
      <c r="G1527" s="335"/>
      <c r="H1527" s="333"/>
      <c r="I1527" s="334"/>
      <c r="J1527" s="334"/>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8"/>
      <c r="R1527" s="368"/>
      <c r="S1527" s="330"/>
      <c r="T1527" s="330"/>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Methode_Keuze=""),"",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Methode_Keuze=""),"",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1"/>
      <c r="Z1527" s="324"/>
      <c r="AA1527" s="32" t="str" cm="1">
        <f t="array" ref="AA1527">IFERROR(IF(INDEX(SubsidieTabel!$X$1:$AA$12,MATCH($F1527,SubsidieTabel!$X$1:$X$12,0),IFERROR(MATCH(Methode_Keuze,SubsidieTabel!$X$1:$AA$1,0),2))&lt;&gt;1=TRUE,"ja",""),"")</f>
        <v/>
      </c>
    </row>
    <row r="1528" spans="1:27" ht="14.5" x14ac:dyDescent="0.35">
      <c r="A1528" s="325"/>
      <c r="B1528" s="326" t="str">
        <f>IF(A1528&lt;&gt;"",_xlfn.MAXIFS($B$1:B1527,$A$1:A1527,A1528)+1,"")</f>
        <v/>
      </c>
      <c r="C1528" s="304"/>
      <c r="D1528" s="304"/>
      <c r="E1528" s="304"/>
      <c r="F1528" s="304"/>
      <c r="G1528" s="335"/>
      <c r="H1528" s="333"/>
      <c r="I1528" s="334"/>
      <c r="J1528" s="334"/>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8"/>
      <c r="R1528" s="368"/>
      <c r="S1528" s="330"/>
      <c r="T1528" s="330"/>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Methode_Keuze=""),"",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Methode_Keuze=""),"",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1"/>
      <c r="Z1528" s="324"/>
      <c r="AA1528" s="32" t="str" cm="1">
        <f t="array" ref="AA1528">IFERROR(IF(INDEX(SubsidieTabel!$X$1:$AA$12,MATCH($F1528,SubsidieTabel!$X$1:$X$12,0),IFERROR(MATCH(Methode_Keuze,SubsidieTabel!$X$1:$AA$1,0),2))&lt;&gt;1=TRUE,"ja",""),"")</f>
        <v/>
      </c>
    </row>
    <row r="1529" spans="1:27" ht="14.5" x14ac:dyDescent="0.35">
      <c r="A1529" s="325"/>
      <c r="B1529" s="326" t="str">
        <f>IF(A1529&lt;&gt;"",_xlfn.MAXIFS($B$1:B1528,$A$1:A1528,A1529)+1,"")</f>
        <v/>
      </c>
      <c r="C1529" s="304"/>
      <c r="D1529" s="304"/>
      <c r="E1529" s="304"/>
      <c r="F1529" s="304"/>
      <c r="G1529" s="335"/>
      <c r="H1529" s="333"/>
      <c r="I1529" s="334"/>
      <c r="J1529" s="334"/>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8"/>
      <c r="R1529" s="368"/>
      <c r="S1529" s="330"/>
      <c r="T1529" s="330"/>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Methode_Keuze=""),"",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Methode_Keuze=""),"",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1"/>
      <c r="Z1529" s="324"/>
      <c r="AA1529" s="32" t="str" cm="1">
        <f t="array" ref="AA1529">IFERROR(IF(INDEX(SubsidieTabel!$X$1:$AA$12,MATCH($F1529,SubsidieTabel!$X$1:$X$12,0),IFERROR(MATCH(Methode_Keuze,SubsidieTabel!$X$1:$AA$1,0),2))&lt;&gt;1=TRUE,"ja",""),"")</f>
        <v/>
      </c>
    </row>
    <row r="1530" spans="1:27" ht="14.5" x14ac:dyDescent="0.35">
      <c r="A1530" s="325"/>
      <c r="B1530" s="326" t="str">
        <f>IF(A1530&lt;&gt;"",_xlfn.MAXIFS($B$1:B1529,$A$1:A1529,A1530)+1,"")</f>
        <v/>
      </c>
      <c r="C1530" s="304"/>
      <c r="D1530" s="304"/>
      <c r="E1530" s="304"/>
      <c r="F1530" s="304"/>
      <c r="G1530" s="335"/>
      <c r="H1530" s="333"/>
      <c r="I1530" s="334"/>
      <c r="J1530" s="334"/>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8"/>
      <c r="R1530" s="368"/>
      <c r="S1530" s="330"/>
      <c r="T1530" s="330"/>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Methode_Keuze=""),"",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Methode_Keuze=""),"",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1"/>
      <c r="Z1530" s="324"/>
      <c r="AA1530" s="32" t="str" cm="1">
        <f t="array" ref="AA1530">IFERROR(IF(INDEX(SubsidieTabel!$X$1:$AA$12,MATCH($F1530,SubsidieTabel!$X$1:$X$12,0),IFERROR(MATCH(Methode_Keuze,SubsidieTabel!$X$1:$AA$1,0),2))&lt;&gt;1=TRUE,"ja",""),"")</f>
        <v/>
      </c>
    </row>
    <row r="1531" spans="1:27" ht="14.5" x14ac:dyDescent="0.35">
      <c r="A1531" s="325"/>
      <c r="B1531" s="326" t="str">
        <f>IF(A1531&lt;&gt;"",_xlfn.MAXIFS($B$1:B1530,$A$1:A1530,A1531)+1,"")</f>
        <v/>
      </c>
      <c r="C1531" s="304"/>
      <c r="D1531" s="304"/>
      <c r="E1531" s="304"/>
      <c r="F1531" s="304"/>
      <c r="G1531" s="335"/>
      <c r="H1531" s="333"/>
      <c r="I1531" s="334"/>
      <c r="J1531" s="334"/>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8"/>
      <c r="R1531" s="368"/>
      <c r="S1531" s="330"/>
      <c r="T1531" s="330"/>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Methode_Keuze=""),"",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Methode_Keuze=""),"",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1"/>
      <c r="Z1531" s="324"/>
      <c r="AA1531" s="32" t="str" cm="1">
        <f t="array" ref="AA1531">IFERROR(IF(INDEX(SubsidieTabel!$X$1:$AA$12,MATCH($F1531,SubsidieTabel!$X$1:$X$12,0),IFERROR(MATCH(Methode_Keuze,SubsidieTabel!$X$1:$AA$1,0),2))&lt;&gt;1=TRUE,"ja",""),"")</f>
        <v/>
      </c>
    </row>
    <row r="1532" spans="1:27" ht="14.5" x14ac:dyDescent="0.35">
      <c r="A1532" s="325"/>
      <c r="B1532" s="326" t="str">
        <f>IF(A1532&lt;&gt;"",_xlfn.MAXIFS($B$1:B1531,$A$1:A1531,A1532)+1,"")</f>
        <v/>
      </c>
      <c r="C1532" s="304"/>
      <c r="D1532" s="304"/>
      <c r="E1532" s="304"/>
      <c r="F1532" s="304"/>
      <c r="G1532" s="335"/>
      <c r="H1532" s="333"/>
      <c r="I1532" s="334"/>
      <c r="J1532" s="334"/>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8"/>
      <c r="R1532" s="368"/>
      <c r="S1532" s="330"/>
      <c r="T1532" s="330"/>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Methode_Keuze=""),"",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Methode_Keuze=""),"",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1"/>
      <c r="Z1532" s="324"/>
      <c r="AA1532" s="32" t="str" cm="1">
        <f t="array" ref="AA1532">IFERROR(IF(INDEX(SubsidieTabel!$X$1:$AA$12,MATCH($F1532,SubsidieTabel!$X$1:$X$12,0),IFERROR(MATCH(Methode_Keuze,SubsidieTabel!$X$1:$AA$1,0),2))&lt;&gt;1=TRUE,"ja",""),"")</f>
        <v/>
      </c>
    </row>
    <row r="1533" spans="1:27" ht="14.5" x14ac:dyDescent="0.35">
      <c r="A1533" s="325"/>
      <c r="B1533" s="326" t="str">
        <f>IF(A1533&lt;&gt;"",_xlfn.MAXIFS($B$1:B1532,$A$1:A1532,A1533)+1,"")</f>
        <v/>
      </c>
      <c r="C1533" s="304"/>
      <c r="D1533" s="304"/>
      <c r="E1533" s="304"/>
      <c r="F1533" s="304"/>
      <c r="G1533" s="335"/>
      <c r="H1533" s="333"/>
      <c r="I1533" s="334"/>
      <c r="J1533" s="334"/>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8"/>
      <c r="R1533" s="368"/>
      <c r="S1533" s="330"/>
      <c r="T1533" s="330"/>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Methode_Keuze=""),"",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Methode_Keuze=""),"",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1"/>
      <c r="Z1533" s="324"/>
      <c r="AA1533" s="32" t="str" cm="1">
        <f t="array" ref="AA1533">IFERROR(IF(INDEX(SubsidieTabel!$X$1:$AA$12,MATCH($F1533,SubsidieTabel!$X$1:$X$12,0),IFERROR(MATCH(Methode_Keuze,SubsidieTabel!$X$1:$AA$1,0),2))&lt;&gt;1=TRUE,"ja",""),"")</f>
        <v/>
      </c>
    </row>
    <row r="1534" spans="1:27" ht="14.5" x14ac:dyDescent="0.35">
      <c r="A1534" s="325"/>
      <c r="B1534" s="326" t="str">
        <f>IF(A1534&lt;&gt;"",_xlfn.MAXIFS($B$1:B1533,$A$1:A1533,A1534)+1,"")</f>
        <v/>
      </c>
      <c r="C1534" s="304"/>
      <c r="D1534" s="304"/>
      <c r="E1534" s="304"/>
      <c r="F1534" s="304"/>
      <c r="G1534" s="335"/>
      <c r="H1534" s="333"/>
      <c r="I1534" s="334"/>
      <c r="J1534" s="334"/>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8"/>
      <c r="R1534" s="368"/>
      <c r="S1534" s="330"/>
      <c r="T1534" s="330"/>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Methode_Keuze=""),"",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Methode_Keuze=""),"",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1"/>
      <c r="Z1534" s="324"/>
      <c r="AA1534" s="32" t="str" cm="1">
        <f t="array" ref="AA1534">IFERROR(IF(INDEX(SubsidieTabel!$X$1:$AA$12,MATCH($F1534,SubsidieTabel!$X$1:$X$12,0),IFERROR(MATCH(Methode_Keuze,SubsidieTabel!$X$1:$AA$1,0),2))&lt;&gt;1=TRUE,"ja",""),"")</f>
        <v/>
      </c>
    </row>
    <row r="1535" spans="1:27" ht="14.5" x14ac:dyDescent="0.35">
      <c r="A1535" s="325"/>
      <c r="B1535" s="326" t="str">
        <f>IF(A1535&lt;&gt;"",_xlfn.MAXIFS($B$1:B1534,$A$1:A1534,A1535)+1,"")</f>
        <v/>
      </c>
      <c r="C1535" s="304"/>
      <c r="D1535" s="304"/>
      <c r="E1535" s="304"/>
      <c r="F1535" s="304"/>
      <c r="G1535" s="335"/>
      <c r="H1535" s="333"/>
      <c r="I1535" s="334"/>
      <c r="J1535" s="334"/>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8"/>
      <c r="R1535" s="368"/>
      <c r="S1535" s="330"/>
      <c r="T1535" s="330"/>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Methode_Keuze=""),"",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Methode_Keuze=""),"",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1"/>
      <c r="Z1535" s="324"/>
      <c r="AA1535" s="32" t="str" cm="1">
        <f t="array" ref="AA1535">IFERROR(IF(INDEX(SubsidieTabel!$X$1:$AA$12,MATCH($F1535,SubsidieTabel!$X$1:$X$12,0),IFERROR(MATCH(Methode_Keuze,SubsidieTabel!$X$1:$AA$1,0),2))&lt;&gt;1=TRUE,"ja",""),"")</f>
        <v/>
      </c>
    </row>
    <row r="1536" spans="1:27" ht="14.5" x14ac:dyDescent="0.35">
      <c r="A1536" s="325"/>
      <c r="B1536" s="326" t="str">
        <f>IF(A1536&lt;&gt;"",_xlfn.MAXIFS($B$1:B1535,$A$1:A1535,A1536)+1,"")</f>
        <v/>
      </c>
      <c r="C1536" s="304"/>
      <c r="D1536" s="304"/>
      <c r="E1536" s="304"/>
      <c r="F1536" s="304"/>
      <c r="G1536" s="335"/>
      <c r="H1536" s="333"/>
      <c r="I1536" s="334"/>
      <c r="J1536" s="334"/>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8"/>
      <c r="R1536" s="368"/>
      <c r="S1536" s="330"/>
      <c r="T1536" s="330"/>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Methode_Keuze=""),"",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Methode_Keuze=""),"",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1"/>
      <c r="Z1536" s="324"/>
      <c r="AA1536" s="32" t="str" cm="1">
        <f t="array" ref="AA1536">IFERROR(IF(INDEX(SubsidieTabel!$X$1:$AA$12,MATCH($F1536,SubsidieTabel!$X$1:$X$12,0),IFERROR(MATCH(Methode_Keuze,SubsidieTabel!$X$1:$AA$1,0),2))&lt;&gt;1=TRUE,"ja",""),"")</f>
        <v/>
      </c>
    </row>
    <row r="1537" spans="1:27" ht="14.5" x14ac:dyDescent="0.35">
      <c r="A1537" s="325"/>
      <c r="B1537" s="326" t="str">
        <f>IF(A1537&lt;&gt;"",_xlfn.MAXIFS($B$1:B1536,$A$1:A1536,A1537)+1,"")</f>
        <v/>
      </c>
      <c r="C1537" s="304"/>
      <c r="D1537" s="304"/>
      <c r="E1537" s="304"/>
      <c r="F1537" s="304"/>
      <c r="G1537" s="335"/>
      <c r="H1537" s="333"/>
      <c r="I1537" s="334"/>
      <c r="J1537" s="334"/>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8"/>
      <c r="R1537" s="368"/>
      <c r="S1537" s="330"/>
      <c r="T1537" s="330"/>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Methode_Keuze=""),"",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Methode_Keuze=""),"",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1"/>
      <c r="Z1537" s="324"/>
      <c r="AA1537" s="32" t="str" cm="1">
        <f t="array" ref="AA1537">IFERROR(IF(INDEX(SubsidieTabel!$X$1:$AA$12,MATCH($F1537,SubsidieTabel!$X$1:$X$12,0),IFERROR(MATCH(Methode_Keuze,SubsidieTabel!$X$1:$AA$1,0),2))&lt;&gt;1=TRUE,"ja",""),"")</f>
        <v/>
      </c>
    </row>
    <row r="1538" spans="1:27" ht="14.5" x14ac:dyDescent="0.35">
      <c r="A1538" s="325"/>
      <c r="B1538" s="326" t="str">
        <f>IF(A1538&lt;&gt;"",_xlfn.MAXIFS($B$1:B1537,$A$1:A1537,A1538)+1,"")</f>
        <v/>
      </c>
      <c r="C1538" s="304"/>
      <c r="D1538" s="304"/>
      <c r="E1538" s="304"/>
      <c r="F1538" s="304"/>
      <c r="G1538" s="335"/>
      <c r="H1538" s="333"/>
      <c r="I1538" s="334"/>
      <c r="J1538" s="334"/>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8"/>
      <c r="R1538" s="368"/>
      <c r="S1538" s="330"/>
      <c r="T1538" s="330"/>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Methode_Keuze=""),"",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Methode_Keuze=""),"",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1"/>
      <c r="Z1538" s="324"/>
      <c r="AA1538" s="32" t="str" cm="1">
        <f t="array" ref="AA1538">IFERROR(IF(INDEX(SubsidieTabel!$X$1:$AA$12,MATCH($F1538,SubsidieTabel!$X$1:$X$12,0),IFERROR(MATCH(Methode_Keuze,SubsidieTabel!$X$1:$AA$1,0),2))&lt;&gt;1=TRUE,"ja",""),"")</f>
        <v/>
      </c>
    </row>
    <row r="1539" spans="1:27" ht="14.5" x14ac:dyDescent="0.35">
      <c r="A1539" s="325"/>
      <c r="B1539" s="326" t="str">
        <f>IF(A1539&lt;&gt;"",_xlfn.MAXIFS($B$1:B1538,$A$1:A1538,A1539)+1,"")</f>
        <v/>
      </c>
      <c r="C1539" s="304"/>
      <c r="D1539" s="304"/>
      <c r="E1539" s="304"/>
      <c r="F1539" s="304"/>
      <c r="G1539" s="335"/>
      <c r="H1539" s="333"/>
      <c r="I1539" s="334"/>
      <c r="J1539" s="334"/>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8"/>
      <c r="R1539" s="368"/>
      <c r="S1539" s="330"/>
      <c r="T1539" s="330"/>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Methode_Keuze=""),"",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Methode_Keuze=""),"",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1"/>
      <c r="Z1539" s="324"/>
      <c r="AA1539" s="32" t="str" cm="1">
        <f t="array" ref="AA1539">IFERROR(IF(INDEX(SubsidieTabel!$X$1:$AA$12,MATCH($F1539,SubsidieTabel!$X$1:$X$12,0),IFERROR(MATCH(Methode_Keuze,SubsidieTabel!$X$1:$AA$1,0),2))&lt;&gt;1=TRUE,"ja",""),"")</f>
        <v/>
      </c>
    </row>
    <row r="1540" spans="1:27" ht="14.5" x14ac:dyDescent="0.35">
      <c r="A1540" s="325"/>
      <c r="B1540" s="326" t="str">
        <f>IF(A1540&lt;&gt;"",_xlfn.MAXIFS($B$1:B1539,$A$1:A1539,A1540)+1,"")</f>
        <v/>
      </c>
      <c r="C1540" s="304"/>
      <c r="D1540" s="304"/>
      <c r="E1540" s="304"/>
      <c r="F1540" s="304"/>
      <c r="G1540" s="335"/>
      <c r="H1540" s="333"/>
      <c r="I1540" s="334"/>
      <c r="J1540" s="334"/>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8"/>
      <c r="R1540" s="368"/>
      <c r="S1540" s="330"/>
      <c r="T1540" s="330"/>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Methode_Keuze=""),"",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Methode_Keuze=""),"",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1"/>
      <c r="Z1540" s="324"/>
      <c r="AA1540" s="32" t="str" cm="1">
        <f t="array" ref="AA1540">IFERROR(IF(INDEX(SubsidieTabel!$X$1:$AA$12,MATCH($F1540,SubsidieTabel!$X$1:$X$12,0),IFERROR(MATCH(Methode_Keuze,SubsidieTabel!$X$1:$AA$1,0),2))&lt;&gt;1=TRUE,"ja",""),"")</f>
        <v/>
      </c>
    </row>
    <row r="1541" spans="1:27" ht="14.5" x14ac:dyDescent="0.35">
      <c r="A1541" s="325"/>
      <c r="B1541" s="326" t="str">
        <f>IF(A1541&lt;&gt;"",_xlfn.MAXIFS($B$1:B1540,$A$1:A1540,A1541)+1,"")</f>
        <v/>
      </c>
      <c r="C1541" s="304"/>
      <c r="D1541" s="304"/>
      <c r="E1541" s="304"/>
      <c r="F1541" s="304"/>
      <c r="G1541" s="335"/>
      <c r="H1541" s="333"/>
      <c r="I1541" s="334"/>
      <c r="J1541" s="334"/>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8"/>
      <c r="R1541" s="368"/>
      <c r="S1541" s="330"/>
      <c r="T1541" s="330"/>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Methode_Keuze=""),"",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Methode_Keuze=""),"",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1"/>
      <c r="Z1541" s="324"/>
      <c r="AA1541" s="32" t="str" cm="1">
        <f t="array" ref="AA1541">IFERROR(IF(INDEX(SubsidieTabel!$X$1:$AA$12,MATCH($F1541,SubsidieTabel!$X$1:$X$12,0),IFERROR(MATCH(Methode_Keuze,SubsidieTabel!$X$1:$AA$1,0),2))&lt;&gt;1=TRUE,"ja",""),"")</f>
        <v/>
      </c>
    </row>
    <row r="1542" spans="1:27" ht="14.5" x14ac:dyDescent="0.35">
      <c r="A1542" s="325"/>
      <c r="B1542" s="326" t="str">
        <f>IF(A1542&lt;&gt;"",_xlfn.MAXIFS($B$1:B1541,$A$1:A1541,A1542)+1,"")</f>
        <v/>
      </c>
      <c r="C1542" s="304"/>
      <c r="D1542" s="304"/>
      <c r="E1542" s="304"/>
      <c r="F1542" s="304"/>
      <c r="G1542" s="335"/>
      <c r="H1542" s="333"/>
      <c r="I1542" s="334"/>
      <c r="J1542" s="334"/>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8"/>
      <c r="R1542" s="368"/>
      <c r="S1542" s="330"/>
      <c r="T1542" s="330"/>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Methode_Keuze=""),"",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Methode_Keuze=""),"",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1"/>
      <c r="Z1542" s="324"/>
      <c r="AA1542" s="32" t="str" cm="1">
        <f t="array" ref="AA1542">IFERROR(IF(INDEX(SubsidieTabel!$X$1:$AA$12,MATCH($F1542,SubsidieTabel!$X$1:$X$12,0),IFERROR(MATCH(Methode_Keuze,SubsidieTabel!$X$1:$AA$1,0),2))&lt;&gt;1=TRUE,"ja",""),"")</f>
        <v/>
      </c>
    </row>
    <row r="1543" spans="1:27" ht="14.5" x14ac:dyDescent="0.35">
      <c r="A1543" s="325"/>
      <c r="B1543" s="326" t="str">
        <f>IF(A1543&lt;&gt;"",_xlfn.MAXIFS($B$1:B1542,$A$1:A1542,A1543)+1,"")</f>
        <v/>
      </c>
      <c r="C1543" s="304"/>
      <c r="D1543" s="304"/>
      <c r="E1543" s="304"/>
      <c r="F1543" s="304"/>
      <c r="G1543" s="335"/>
      <c r="H1543" s="333"/>
      <c r="I1543" s="334"/>
      <c r="J1543" s="334"/>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8"/>
      <c r="R1543" s="368"/>
      <c r="S1543" s="330"/>
      <c r="T1543" s="330"/>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Methode_Keuze=""),"",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Methode_Keuze=""),"",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1"/>
      <c r="Z1543" s="324"/>
      <c r="AA1543" s="32" t="str" cm="1">
        <f t="array" ref="AA1543">IFERROR(IF(INDEX(SubsidieTabel!$X$1:$AA$12,MATCH($F1543,SubsidieTabel!$X$1:$X$12,0),IFERROR(MATCH(Methode_Keuze,SubsidieTabel!$X$1:$AA$1,0),2))&lt;&gt;1=TRUE,"ja",""),"")</f>
        <v/>
      </c>
    </row>
    <row r="1544" spans="1:27" ht="14.5" x14ac:dyDescent="0.35">
      <c r="A1544" s="325"/>
      <c r="B1544" s="326" t="str">
        <f>IF(A1544&lt;&gt;"",_xlfn.MAXIFS($B$1:B1543,$A$1:A1543,A1544)+1,"")</f>
        <v/>
      </c>
      <c r="C1544" s="304"/>
      <c r="D1544" s="304"/>
      <c r="E1544" s="304"/>
      <c r="F1544" s="304"/>
      <c r="G1544" s="335"/>
      <c r="H1544" s="333"/>
      <c r="I1544" s="334"/>
      <c r="J1544" s="334"/>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8"/>
      <c r="R1544" s="368"/>
      <c r="S1544" s="330"/>
      <c r="T1544" s="330"/>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Methode_Keuze=""),"",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Methode_Keuze=""),"",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1"/>
      <c r="Z1544" s="324"/>
      <c r="AA1544" s="32" t="str" cm="1">
        <f t="array" ref="AA1544">IFERROR(IF(INDEX(SubsidieTabel!$X$1:$AA$12,MATCH($F1544,SubsidieTabel!$X$1:$X$12,0),IFERROR(MATCH(Methode_Keuze,SubsidieTabel!$X$1:$AA$1,0),2))&lt;&gt;1=TRUE,"ja",""),"")</f>
        <v/>
      </c>
    </row>
    <row r="1545" spans="1:27" ht="14.5" x14ac:dyDescent="0.35">
      <c r="A1545" s="325"/>
      <c r="B1545" s="326" t="str">
        <f>IF(A1545&lt;&gt;"",_xlfn.MAXIFS($B$1:B1544,$A$1:A1544,A1545)+1,"")</f>
        <v/>
      </c>
      <c r="C1545" s="304"/>
      <c r="D1545" s="304"/>
      <c r="E1545" s="304"/>
      <c r="F1545" s="304"/>
      <c r="G1545" s="335"/>
      <c r="H1545" s="333"/>
      <c r="I1545" s="334"/>
      <c r="J1545" s="334"/>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8"/>
      <c r="R1545" s="368"/>
      <c r="S1545" s="330"/>
      <c r="T1545" s="330"/>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Methode_Keuze=""),"",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Methode_Keuze=""),"",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1"/>
      <c r="Z1545" s="324"/>
      <c r="AA1545" s="32" t="str" cm="1">
        <f t="array" ref="AA1545">IFERROR(IF(INDEX(SubsidieTabel!$X$1:$AA$12,MATCH($F1545,SubsidieTabel!$X$1:$X$12,0),IFERROR(MATCH(Methode_Keuze,SubsidieTabel!$X$1:$AA$1,0),2))&lt;&gt;1=TRUE,"ja",""),"")</f>
        <v/>
      </c>
    </row>
    <row r="1546" spans="1:27" ht="14.5" x14ac:dyDescent="0.35">
      <c r="A1546" s="325"/>
      <c r="B1546" s="326" t="str">
        <f>IF(A1546&lt;&gt;"",_xlfn.MAXIFS($B$1:B1545,$A$1:A1545,A1546)+1,"")</f>
        <v/>
      </c>
      <c r="C1546" s="304"/>
      <c r="D1546" s="304"/>
      <c r="E1546" s="304"/>
      <c r="F1546" s="304"/>
      <c r="G1546" s="335"/>
      <c r="H1546" s="333"/>
      <c r="I1546" s="334"/>
      <c r="J1546" s="334"/>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8"/>
      <c r="R1546" s="368"/>
      <c r="S1546" s="330"/>
      <c r="T1546" s="330"/>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Methode_Keuze=""),"",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Methode_Keuze=""),"",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1"/>
      <c r="Z1546" s="324"/>
      <c r="AA1546" s="32" t="str" cm="1">
        <f t="array" ref="AA1546">IFERROR(IF(INDEX(SubsidieTabel!$X$1:$AA$12,MATCH($F1546,SubsidieTabel!$X$1:$X$12,0),IFERROR(MATCH(Methode_Keuze,SubsidieTabel!$X$1:$AA$1,0),2))&lt;&gt;1=TRUE,"ja",""),"")</f>
        <v/>
      </c>
    </row>
    <row r="1547" spans="1:27" ht="14.5" x14ac:dyDescent="0.35">
      <c r="A1547" s="325"/>
      <c r="B1547" s="326" t="str">
        <f>IF(A1547&lt;&gt;"",_xlfn.MAXIFS($B$1:B1546,$A$1:A1546,A1547)+1,"")</f>
        <v/>
      </c>
      <c r="C1547" s="304"/>
      <c r="D1547" s="304"/>
      <c r="E1547" s="304"/>
      <c r="F1547" s="304"/>
      <c r="G1547" s="335"/>
      <c r="H1547" s="333"/>
      <c r="I1547" s="334"/>
      <c r="J1547" s="334"/>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8"/>
      <c r="R1547" s="368"/>
      <c r="S1547" s="330"/>
      <c r="T1547" s="330"/>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Methode_Keuze=""),"",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Methode_Keuze=""),"",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1"/>
      <c r="Z1547" s="324"/>
      <c r="AA1547" s="32" t="str" cm="1">
        <f t="array" ref="AA1547">IFERROR(IF(INDEX(SubsidieTabel!$X$1:$AA$12,MATCH($F1547,SubsidieTabel!$X$1:$X$12,0),IFERROR(MATCH(Methode_Keuze,SubsidieTabel!$X$1:$AA$1,0),2))&lt;&gt;1=TRUE,"ja",""),"")</f>
        <v/>
      </c>
    </row>
    <row r="1548" spans="1:27" ht="14.5" x14ac:dyDescent="0.35">
      <c r="A1548" s="325"/>
      <c r="B1548" s="326" t="str">
        <f>IF(A1548&lt;&gt;"",_xlfn.MAXIFS($B$1:B1547,$A$1:A1547,A1548)+1,"")</f>
        <v/>
      </c>
      <c r="C1548" s="304"/>
      <c r="D1548" s="304"/>
      <c r="E1548" s="304"/>
      <c r="F1548" s="304"/>
      <c r="G1548" s="335"/>
      <c r="H1548" s="333"/>
      <c r="I1548" s="334"/>
      <c r="J1548" s="334"/>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8"/>
      <c r="R1548" s="368"/>
      <c r="S1548" s="330"/>
      <c r="T1548" s="330"/>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Methode_Keuze=""),"",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Methode_Keuze=""),"",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1"/>
      <c r="Z1548" s="324"/>
      <c r="AA1548" s="32" t="str" cm="1">
        <f t="array" ref="AA1548">IFERROR(IF(INDEX(SubsidieTabel!$X$1:$AA$12,MATCH($F1548,SubsidieTabel!$X$1:$X$12,0),IFERROR(MATCH(Methode_Keuze,SubsidieTabel!$X$1:$AA$1,0),2))&lt;&gt;1=TRUE,"ja",""),"")</f>
        <v/>
      </c>
    </row>
    <row r="1549" spans="1:27" ht="14.5" x14ac:dyDescent="0.35">
      <c r="A1549" s="325"/>
      <c r="B1549" s="326" t="str">
        <f>IF(A1549&lt;&gt;"",_xlfn.MAXIFS($B$1:B1548,$A$1:A1548,A1549)+1,"")</f>
        <v/>
      </c>
      <c r="C1549" s="304"/>
      <c r="D1549" s="304"/>
      <c r="E1549" s="304"/>
      <c r="F1549" s="304"/>
      <c r="G1549" s="335"/>
      <c r="H1549" s="333"/>
      <c r="I1549" s="334"/>
      <c r="J1549" s="334"/>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8"/>
      <c r="R1549" s="368"/>
      <c r="S1549" s="330"/>
      <c r="T1549" s="330"/>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Methode_Keuze=""),"",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Methode_Keuze=""),"",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1"/>
      <c r="Z1549" s="324"/>
      <c r="AA1549" s="32" t="str" cm="1">
        <f t="array" ref="AA1549">IFERROR(IF(INDEX(SubsidieTabel!$X$1:$AA$12,MATCH($F1549,SubsidieTabel!$X$1:$X$12,0),IFERROR(MATCH(Methode_Keuze,SubsidieTabel!$X$1:$AA$1,0),2))&lt;&gt;1=TRUE,"ja",""),"")</f>
        <v/>
      </c>
    </row>
    <row r="1550" spans="1:27" ht="14.5" x14ac:dyDescent="0.35">
      <c r="A1550" s="325"/>
      <c r="B1550" s="326" t="str">
        <f>IF(A1550&lt;&gt;"",_xlfn.MAXIFS($B$1:B1549,$A$1:A1549,A1550)+1,"")</f>
        <v/>
      </c>
      <c r="C1550" s="304"/>
      <c r="D1550" s="304"/>
      <c r="E1550" s="304"/>
      <c r="F1550" s="304"/>
      <c r="G1550" s="335"/>
      <c r="H1550" s="333"/>
      <c r="I1550" s="334"/>
      <c r="J1550" s="334"/>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8"/>
      <c r="R1550" s="368"/>
      <c r="S1550" s="330"/>
      <c r="T1550" s="330"/>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Methode_Keuze=""),"",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Methode_Keuze=""),"",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1"/>
      <c r="Z1550" s="324"/>
      <c r="AA1550" s="32" t="str" cm="1">
        <f t="array" ref="AA1550">IFERROR(IF(INDEX(SubsidieTabel!$X$1:$AA$12,MATCH($F1550,SubsidieTabel!$X$1:$X$12,0),IFERROR(MATCH(Methode_Keuze,SubsidieTabel!$X$1:$AA$1,0),2))&lt;&gt;1=TRUE,"ja",""),"")</f>
        <v/>
      </c>
    </row>
    <row r="1551" spans="1:27" ht="14.5" x14ac:dyDescent="0.35">
      <c r="A1551" s="325"/>
      <c r="B1551" s="326" t="str">
        <f>IF(A1551&lt;&gt;"",_xlfn.MAXIFS($B$1:B1550,$A$1:A1550,A1551)+1,"")</f>
        <v/>
      </c>
      <c r="C1551" s="304"/>
      <c r="D1551" s="304"/>
      <c r="E1551" s="304"/>
      <c r="F1551" s="304"/>
      <c r="G1551" s="335"/>
      <c r="H1551" s="333"/>
      <c r="I1551" s="334"/>
      <c r="J1551" s="334"/>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8"/>
      <c r="R1551" s="368"/>
      <c r="S1551" s="330"/>
      <c r="T1551" s="330"/>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Methode_Keuze=""),"",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Methode_Keuze=""),"",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1"/>
      <c r="Z1551" s="324"/>
      <c r="AA1551" s="32" t="str" cm="1">
        <f t="array" ref="AA1551">IFERROR(IF(INDEX(SubsidieTabel!$X$1:$AA$12,MATCH($F1551,SubsidieTabel!$X$1:$X$12,0),IFERROR(MATCH(Methode_Keuze,SubsidieTabel!$X$1:$AA$1,0),2))&lt;&gt;1=TRUE,"ja",""),"")</f>
        <v/>
      </c>
    </row>
    <row r="1552" spans="1:27" ht="14.5" x14ac:dyDescent="0.35">
      <c r="A1552" s="325"/>
      <c r="B1552" s="326" t="str">
        <f>IF(A1552&lt;&gt;"",_xlfn.MAXIFS($B$1:B1551,$A$1:A1551,A1552)+1,"")</f>
        <v/>
      </c>
      <c r="C1552" s="304"/>
      <c r="D1552" s="304"/>
      <c r="E1552" s="304"/>
      <c r="F1552" s="304"/>
      <c r="G1552" s="335"/>
      <c r="H1552" s="333"/>
      <c r="I1552" s="334"/>
      <c r="J1552" s="334"/>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8"/>
      <c r="R1552" s="368"/>
      <c r="S1552" s="330"/>
      <c r="T1552" s="330"/>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Methode_Keuze=""),"",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Methode_Keuze=""),"",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1"/>
      <c r="Z1552" s="324"/>
      <c r="AA1552" s="32" t="str" cm="1">
        <f t="array" ref="AA1552">IFERROR(IF(INDEX(SubsidieTabel!$X$1:$AA$12,MATCH($F1552,SubsidieTabel!$X$1:$X$12,0),IFERROR(MATCH(Methode_Keuze,SubsidieTabel!$X$1:$AA$1,0),2))&lt;&gt;1=TRUE,"ja",""),"")</f>
        <v/>
      </c>
    </row>
    <row r="1553" spans="1:27" ht="14.5" x14ac:dyDescent="0.35">
      <c r="A1553" s="325"/>
      <c r="B1553" s="326" t="str">
        <f>IF(A1553&lt;&gt;"",_xlfn.MAXIFS($B$1:B1552,$A$1:A1552,A1553)+1,"")</f>
        <v/>
      </c>
      <c r="C1553" s="304"/>
      <c r="D1553" s="304"/>
      <c r="E1553" s="304"/>
      <c r="F1553" s="304"/>
      <c r="G1553" s="335"/>
      <c r="H1553" s="333"/>
      <c r="I1553" s="334"/>
      <c r="J1553" s="334"/>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8"/>
      <c r="R1553" s="368"/>
      <c r="S1553" s="330"/>
      <c r="T1553" s="330"/>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Methode_Keuze=""),"",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Methode_Keuze=""),"",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1"/>
      <c r="Z1553" s="324"/>
      <c r="AA1553" s="32" t="str" cm="1">
        <f t="array" ref="AA1553">IFERROR(IF(INDEX(SubsidieTabel!$X$1:$AA$12,MATCH($F1553,SubsidieTabel!$X$1:$X$12,0),IFERROR(MATCH(Methode_Keuze,SubsidieTabel!$X$1:$AA$1,0),2))&lt;&gt;1=TRUE,"ja",""),"")</f>
        <v/>
      </c>
    </row>
    <row r="1554" spans="1:27" ht="14.5" x14ac:dyDescent="0.35">
      <c r="A1554" s="325"/>
      <c r="B1554" s="326" t="str">
        <f>IF(A1554&lt;&gt;"",_xlfn.MAXIFS($B$1:B1553,$A$1:A1553,A1554)+1,"")</f>
        <v/>
      </c>
      <c r="C1554" s="304"/>
      <c r="D1554" s="304"/>
      <c r="E1554" s="304"/>
      <c r="F1554" s="304"/>
      <c r="G1554" s="335"/>
      <c r="H1554" s="333"/>
      <c r="I1554" s="334"/>
      <c r="J1554" s="334"/>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8"/>
      <c r="R1554" s="368"/>
      <c r="S1554" s="330"/>
      <c r="T1554" s="330"/>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Methode_Keuze=""),"",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Methode_Keuze=""),"",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1"/>
      <c r="Z1554" s="324"/>
      <c r="AA1554" s="32" t="str" cm="1">
        <f t="array" ref="AA1554">IFERROR(IF(INDEX(SubsidieTabel!$X$1:$AA$12,MATCH($F1554,SubsidieTabel!$X$1:$X$12,0),IFERROR(MATCH(Methode_Keuze,SubsidieTabel!$X$1:$AA$1,0),2))&lt;&gt;1=TRUE,"ja",""),"")</f>
        <v/>
      </c>
    </row>
    <row r="1555" spans="1:27" ht="14.5" x14ac:dyDescent="0.35">
      <c r="A1555" s="325"/>
      <c r="B1555" s="326" t="str">
        <f>IF(A1555&lt;&gt;"",_xlfn.MAXIFS($B$1:B1554,$A$1:A1554,A1555)+1,"")</f>
        <v/>
      </c>
      <c r="C1555" s="304"/>
      <c r="D1555" s="304"/>
      <c r="E1555" s="304"/>
      <c r="F1555" s="304"/>
      <c r="G1555" s="335"/>
      <c r="H1555" s="333"/>
      <c r="I1555" s="334"/>
      <c r="J1555" s="334"/>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8"/>
      <c r="R1555" s="368"/>
      <c r="S1555" s="330"/>
      <c r="T1555" s="330"/>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Methode_Keuze=""),"",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Methode_Keuze=""),"",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1"/>
      <c r="Z1555" s="324"/>
      <c r="AA1555" s="32" t="str" cm="1">
        <f t="array" ref="AA1555">IFERROR(IF(INDEX(SubsidieTabel!$X$1:$AA$12,MATCH($F1555,SubsidieTabel!$X$1:$X$12,0),IFERROR(MATCH(Methode_Keuze,SubsidieTabel!$X$1:$AA$1,0),2))&lt;&gt;1=TRUE,"ja",""),"")</f>
        <v/>
      </c>
    </row>
    <row r="1556" spans="1:27" ht="14.5" x14ac:dyDescent="0.35">
      <c r="A1556" s="325"/>
      <c r="B1556" s="326" t="str">
        <f>IF(A1556&lt;&gt;"",_xlfn.MAXIFS($B$1:B1555,$A$1:A1555,A1556)+1,"")</f>
        <v/>
      </c>
      <c r="C1556" s="304"/>
      <c r="D1556" s="304"/>
      <c r="E1556" s="304"/>
      <c r="F1556" s="304"/>
      <c r="G1556" s="335"/>
      <c r="H1556" s="333"/>
      <c r="I1556" s="334"/>
      <c r="J1556" s="334"/>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8"/>
      <c r="R1556" s="368"/>
      <c r="S1556" s="330"/>
      <c r="T1556" s="330"/>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Methode_Keuze=""),"",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Methode_Keuze=""),"",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1"/>
      <c r="Z1556" s="324"/>
      <c r="AA1556" s="32" t="str" cm="1">
        <f t="array" ref="AA1556">IFERROR(IF(INDEX(SubsidieTabel!$X$1:$AA$12,MATCH($F1556,SubsidieTabel!$X$1:$X$12,0),IFERROR(MATCH(Methode_Keuze,SubsidieTabel!$X$1:$AA$1,0),2))&lt;&gt;1=TRUE,"ja",""),"")</f>
        <v/>
      </c>
    </row>
    <row r="1557" spans="1:27" ht="14.5" x14ac:dyDescent="0.35">
      <c r="A1557" s="325"/>
      <c r="B1557" s="326" t="str">
        <f>IF(A1557&lt;&gt;"",_xlfn.MAXIFS($B$1:B1556,$A$1:A1556,A1557)+1,"")</f>
        <v/>
      </c>
      <c r="C1557" s="304"/>
      <c r="D1557" s="304"/>
      <c r="E1557" s="304"/>
      <c r="F1557" s="304"/>
      <c r="G1557" s="335"/>
      <c r="H1557" s="333"/>
      <c r="I1557" s="334"/>
      <c r="J1557" s="334"/>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8"/>
      <c r="R1557" s="368"/>
      <c r="S1557" s="330"/>
      <c r="T1557" s="330"/>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Methode_Keuze=""),"",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Methode_Keuze=""),"",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1"/>
      <c r="Z1557" s="324"/>
      <c r="AA1557" s="32" t="str" cm="1">
        <f t="array" ref="AA1557">IFERROR(IF(INDEX(SubsidieTabel!$X$1:$AA$12,MATCH($F1557,SubsidieTabel!$X$1:$X$12,0),IFERROR(MATCH(Methode_Keuze,SubsidieTabel!$X$1:$AA$1,0),2))&lt;&gt;1=TRUE,"ja",""),"")</f>
        <v/>
      </c>
    </row>
    <row r="1558" spans="1:27" ht="14.5" x14ac:dyDescent="0.35">
      <c r="A1558" s="325"/>
      <c r="B1558" s="326" t="str">
        <f>IF(A1558&lt;&gt;"",_xlfn.MAXIFS($B$1:B1557,$A$1:A1557,A1558)+1,"")</f>
        <v/>
      </c>
      <c r="C1558" s="304"/>
      <c r="D1558" s="304"/>
      <c r="E1558" s="304"/>
      <c r="F1558" s="304"/>
      <c r="G1558" s="335"/>
      <c r="H1558" s="333"/>
      <c r="I1558" s="334"/>
      <c r="J1558" s="334"/>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8"/>
      <c r="R1558" s="368"/>
      <c r="S1558" s="330"/>
      <c r="T1558" s="330"/>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Methode_Keuze=""),"",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Methode_Keuze=""),"",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1"/>
      <c r="Z1558" s="324"/>
      <c r="AA1558" s="32" t="str" cm="1">
        <f t="array" ref="AA1558">IFERROR(IF(INDEX(SubsidieTabel!$X$1:$AA$12,MATCH($F1558,SubsidieTabel!$X$1:$X$12,0),IFERROR(MATCH(Methode_Keuze,SubsidieTabel!$X$1:$AA$1,0),2))&lt;&gt;1=TRUE,"ja",""),"")</f>
        <v/>
      </c>
    </row>
    <row r="1559" spans="1:27" ht="14.5" x14ac:dyDescent="0.35">
      <c r="A1559" s="325"/>
      <c r="B1559" s="326" t="str">
        <f>IF(A1559&lt;&gt;"",_xlfn.MAXIFS($B$1:B1558,$A$1:A1558,A1559)+1,"")</f>
        <v/>
      </c>
      <c r="C1559" s="304"/>
      <c r="D1559" s="304"/>
      <c r="E1559" s="304"/>
      <c r="F1559" s="304"/>
      <c r="G1559" s="335"/>
      <c r="H1559" s="333"/>
      <c r="I1559" s="334"/>
      <c r="J1559" s="334"/>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8"/>
      <c r="R1559" s="368"/>
      <c r="S1559" s="330"/>
      <c r="T1559" s="330"/>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Methode_Keuze=""),"",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Methode_Keuze=""),"",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1"/>
      <c r="Z1559" s="324"/>
      <c r="AA1559" s="32" t="str" cm="1">
        <f t="array" ref="AA1559">IFERROR(IF(INDEX(SubsidieTabel!$X$1:$AA$12,MATCH($F1559,SubsidieTabel!$X$1:$X$12,0),IFERROR(MATCH(Methode_Keuze,SubsidieTabel!$X$1:$AA$1,0),2))&lt;&gt;1=TRUE,"ja",""),"")</f>
        <v/>
      </c>
    </row>
    <row r="1560" spans="1:27" ht="14.5" x14ac:dyDescent="0.35">
      <c r="A1560" s="325"/>
      <c r="B1560" s="326" t="str">
        <f>IF(A1560&lt;&gt;"",_xlfn.MAXIFS($B$1:B1559,$A$1:A1559,A1560)+1,"")</f>
        <v/>
      </c>
      <c r="C1560" s="304"/>
      <c r="D1560" s="304"/>
      <c r="E1560" s="304"/>
      <c r="F1560" s="304"/>
      <c r="G1560" s="335"/>
      <c r="H1560" s="333"/>
      <c r="I1560" s="334"/>
      <c r="J1560" s="334"/>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8"/>
      <c r="R1560" s="368"/>
      <c r="S1560" s="330"/>
      <c r="T1560" s="330"/>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Methode_Keuze=""),"",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Methode_Keuze=""),"",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1"/>
      <c r="Z1560" s="324"/>
      <c r="AA1560" s="32" t="str" cm="1">
        <f t="array" ref="AA1560">IFERROR(IF(INDEX(SubsidieTabel!$X$1:$AA$12,MATCH($F1560,SubsidieTabel!$X$1:$X$12,0),IFERROR(MATCH(Methode_Keuze,SubsidieTabel!$X$1:$AA$1,0),2))&lt;&gt;1=TRUE,"ja",""),"")</f>
        <v/>
      </c>
    </row>
    <row r="1561" spans="1:27" ht="14.5" x14ac:dyDescent="0.35">
      <c r="A1561" s="325"/>
      <c r="B1561" s="326" t="str">
        <f>IF(A1561&lt;&gt;"",_xlfn.MAXIFS($B$1:B1560,$A$1:A1560,A1561)+1,"")</f>
        <v/>
      </c>
      <c r="C1561" s="304"/>
      <c r="D1561" s="304"/>
      <c r="E1561" s="304"/>
      <c r="F1561" s="304"/>
      <c r="G1561" s="335"/>
      <c r="H1561" s="333"/>
      <c r="I1561" s="334"/>
      <c r="J1561" s="334"/>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8"/>
      <c r="R1561" s="368"/>
      <c r="S1561" s="330"/>
      <c r="T1561" s="330"/>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Methode_Keuze=""),"",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Methode_Keuze=""),"",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1"/>
      <c r="Z1561" s="324"/>
      <c r="AA1561" s="32" t="str" cm="1">
        <f t="array" ref="AA1561">IFERROR(IF(INDEX(SubsidieTabel!$X$1:$AA$12,MATCH($F1561,SubsidieTabel!$X$1:$X$12,0),IFERROR(MATCH(Methode_Keuze,SubsidieTabel!$X$1:$AA$1,0),2))&lt;&gt;1=TRUE,"ja",""),"")</f>
        <v/>
      </c>
    </row>
    <row r="1562" spans="1:27" ht="14.5" x14ac:dyDescent="0.35">
      <c r="A1562" s="325"/>
      <c r="B1562" s="326" t="str">
        <f>IF(A1562&lt;&gt;"",_xlfn.MAXIFS($B$1:B1561,$A$1:A1561,A1562)+1,"")</f>
        <v/>
      </c>
      <c r="C1562" s="304"/>
      <c r="D1562" s="304"/>
      <c r="E1562" s="304"/>
      <c r="F1562" s="304"/>
      <c r="G1562" s="335"/>
      <c r="H1562" s="333"/>
      <c r="I1562" s="334"/>
      <c r="J1562" s="334"/>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8"/>
      <c r="R1562" s="368"/>
      <c r="S1562" s="330"/>
      <c r="T1562" s="330"/>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Methode_Keuze=""),"",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Methode_Keuze=""),"",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1"/>
      <c r="Z1562" s="324"/>
      <c r="AA1562" s="32" t="str" cm="1">
        <f t="array" ref="AA1562">IFERROR(IF(INDEX(SubsidieTabel!$X$1:$AA$12,MATCH($F1562,SubsidieTabel!$X$1:$X$12,0),IFERROR(MATCH(Methode_Keuze,SubsidieTabel!$X$1:$AA$1,0),2))&lt;&gt;1=TRUE,"ja",""),"")</f>
        <v/>
      </c>
    </row>
    <row r="1563" spans="1:27" ht="14.5" x14ac:dyDescent="0.35">
      <c r="A1563" s="325"/>
      <c r="B1563" s="326" t="str">
        <f>IF(A1563&lt;&gt;"",_xlfn.MAXIFS($B$1:B1562,$A$1:A1562,A1563)+1,"")</f>
        <v/>
      </c>
      <c r="C1563" s="304"/>
      <c r="D1563" s="304"/>
      <c r="E1563" s="304"/>
      <c r="F1563" s="304"/>
      <c r="G1563" s="335"/>
      <c r="H1563" s="333"/>
      <c r="I1563" s="334"/>
      <c r="J1563" s="334"/>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8"/>
      <c r="R1563" s="368"/>
      <c r="S1563" s="330"/>
      <c r="T1563" s="330"/>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Methode_Keuze=""),"",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Methode_Keuze=""),"",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1"/>
      <c r="Z1563" s="324"/>
      <c r="AA1563" s="32" t="str" cm="1">
        <f t="array" ref="AA1563">IFERROR(IF(INDEX(SubsidieTabel!$X$1:$AA$12,MATCH($F1563,SubsidieTabel!$X$1:$X$12,0),IFERROR(MATCH(Methode_Keuze,SubsidieTabel!$X$1:$AA$1,0),2))&lt;&gt;1=TRUE,"ja",""),"")</f>
        <v/>
      </c>
    </row>
    <row r="1564" spans="1:27" ht="14.5" x14ac:dyDescent="0.35">
      <c r="A1564" s="325"/>
      <c r="B1564" s="326" t="str">
        <f>IF(A1564&lt;&gt;"",_xlfn.MAXIFS($B$1:B1563,$A$1:A1563,A1564)+1,"")</f>
        <v/>
      </c>
      <c r="C1564" s="304"/>
      <c r="D1564" s="304"/>
      <c r="E1564" s="304"/>
      <c r="F1564" s="304"/>
      <c r="G1564" s="335"/>
      <c r="H1564" s="333"/>
      <c r="I1564" s="334"/>
      <c r="J1564" s="334"/>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8"/>
      <c r="R1564" s="368"/>
      <c r="S1564" s="330"/>
      <c r="T1564" s="330"/>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Methode_Keuze=""),"",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Methode_Keuze=""),"",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1"/>
      <c r="Z1564" s="324"/>
      <c r="AA1564" s="32" t="str" cm="1">
        <f t="array" ref="AA1564">IFERROR(IF(INDEX(SubsidieTabel!$X$1:$AA$12,MATCH($F1564,SubsidieTabel!$X$1:$X$12,0),IFERROR(MATCH(Methode_Keuze,SubsidieTabel!$X$1:$AA$1,0),2))&lt;&gt;1=TRUE,"ja",""),"")</f>
        <v/>
      </c>
    </row>
    <row r="1565" spans="1:27" ht="14.5" x14ac:dyDescent="0.35">
      <c r="A1565" s="325"/>
      <c r="B1565" s="326" t="str">
        <f>IF(A1565&lt;&gt;"",_xlfn.MAXIFS($B$1:B1564,$A$1:A1564,A1565)+1,"")</f>
        <v/>
      </c>
      <c r="C1565" s="304"/>
      <c r="D1565" s="304"/>
      <c r="E1565" s="304"/>
      <c r="F1565" s="304"/>
      <c r="G1565" s="335"/>
      <c r="H1565" s="333"/>
      <c r="I1565" s="334"/>
      <c r="J1565" s="334"/>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8"/>
      <c r="R1565" s="368"/>
      <c r="S1565" s="330"/>
      <c r="T1565" s="330"/>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Methode_Keuze=""),"",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Methode_Keuze=""),"",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1"/>
      <c r="Z1565" s="324"/>
      <c r="AA1565" s="32" t="str" cm="1">
        <f t="array" ref="AA1565">IFERROR(IF(INDEX(SubsidieTabel!$X$1:$AA$12,MATCH($F1565,SubsidieTabel!$X$1:$X$12,0),IFERROR(MATCH(Methode_Keuze,SubsidieTabel!$X$1:$AA$1,0),2))&lt;&gt;1=TRUE,"ja",""),"")</f>
        <v/>
      </c>
    </row>
    <row r="1566" spans="1:27" ht="14.5" x14ac:dyDescent="0.35">
      <c r="A1566" s="325"/>
      <c r="B1566" s="326" t="str">
        <f>IF(A1566&lt;&gt;"",_xlfn.MAXIFS($B$1:B1565,$A$1:A1565,A1566)+1,"")</f>
        <v/>
      </c>
      <c r="C1566" s="304"/>
      <c r="D1566" s="304"/>
      <c r="E1566" s="304"/>
      <c r="F1566" s="304"/>
      <c r="G1566" s="335"/>
      <c r="H1566" s="333"/>
      <c r="I1566" s="334"/>
      <c r="J1566" s="334"/>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8"/>
      <c r="R1566" s="368"/>
      <c r="S1566" s="330"/>
      <c r="T1566" s="330"/>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Methode_Keuze=""),"",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Methode_Keuze=""),"",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1"/>
      <c r="Z1566" s="324"/>
      <c r="AA1566" s="32" t="str" cm="1">
        <f t="array" ref="AA1566">IFERROR(IF(INDEX(SubsidieTabel!$X$1:$AA$12,MATCH($F1566,SubsidieTabel!$X$1:$X$12,0),IFERROR(MATCH(Methode_Keuze,SubsidieTabel!$X$1:$AA$1,0),2))&lt;&gt;1=TRUE,"ja",""),"")</f>
        <v/>
      </c>
    </row>
    <row r="1567" spans="1:27" ht="14.5" x14ac:dyDescent="0.35">
      <c r="A1567" s="325"/>
      <c r="B1567" s="326" t="str">
        <f>IF(A1567&lt;&gt;"",_xlfn.MAXIFS($B$1:B1566,$A$1:A1566,A1567)+1,"")</f>
        <v/>
      </c>
      <c r="C1567" s="304"/>
      <c r="D1567" s="304"/>
      <c r="E1567" s="304"/>
      <c r="F1567" s="304"/>
      <c r="G1567" s="335"/>
      <c r="H1567" s="333"/>
      <c r="I1567" s="334"/>
      <c r="J1567" s="334"/>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8"/>
      <c r="R1567" s="368"/>
      <c r="S1567" s="330"/>
      <c r="T1567" s="330"/>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Methode_Keuze=""),"",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Methode_Keuze=""),"",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1"/>
      <c r="Z1567" s="324"/>
      <c r="AA1567" s="32" t="str" cm="1">
        <f t="array" ref="AA1567">IFERROR(IF(INDEX(SubsidieTabel!$X$1:$AA$12,MATCH($F1567,SubsidieTabel!$X$1:$X$12,0),IFERROR(MATCH(Methode_Keuze,SubsidieTabel!$X$1:$AA$1,0),2))&lt;&gt;1=TRUE,"ja",""),"")</f>
        <v/>
      </c>
    </row>
    <row r="1568" spans="1:27" ht="14.5" x14ac:dyDescent="0.35">
      <c r="A1568" s="325"/>
      <c r="B1568" s="326" t="str">
        <f>IF(A1568&lt;&gt;"",_xlfn.MAXIFS($B$1:B1567,$A$1:A1567,A1568)+1,"")</f>
        <v/>
      </c>
      <c r="C1568" s="304"/>
      <c r="D1568" s="304"/>
      <c r="E1568" s="304"/>
      <c r="F1568" s="304"/>
      <c r="G1568" s="335"/>
      <c r="H1568" s="333"/>
      <c r="I1568" s="334"/>
      <c r="J1568" s="334"/>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8"/>
      <c r="R1568" s="368"/>
      <c r="S1568" s="330"/>
      <c r="T1568" s="330"/>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Methode_Keuze=""),"",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Methode_Keuze=""),"",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1"/>
      <c r="Z1568" s="324"/>
      <c r="AA1568" s="32" t="str" cm="1">
        <f t="array" ref="AA1568">IFERROR(IF(INDEX(SubsidieTabel!$X$1:$AA$12,MATCH($F1568,SubsidieTabel!$X$1:$X$12,0),IFERROR(MATCH(Methode_Keuze,SubsidieTabel!$X$1:$AA$1,0),2))&lt;&gt;1=TRUE,"ja",""),"")</f>
        <v/>
      </c>
    </row>
    <row r="1569" spans="1:27" ht="14.5" x14ac:dyDescent="0.35">
      <c r="A1569" s="325"/>
      <c r="B1569" s="326" t="str">
        <f>IF(A1569&lt;&gt;"",_xlfn.MAXIFS($B$1:B1568,$A$1:A1568,A1569)+1,"")</f>
        <v/>
      </c>
      <c r="C1569" s="304"/>
      <c r="D1569" s="304"/>
      <c r="E1569" s="304"/>
      <c r="F1569" s="304"/>
      <c r="G1569" s="335"/>
      <c r="H1569" s="333"/>
      <c r="I1569" s="334"/>
      <c r="J1569" s="334"/>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8"/>
      <c r="R1569" s="368"/>
      <c r="S1569" s="330"/>
      <c r="T1569" s="330"/>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Methode_Keuze=""),"",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Methode_Keuze=""),"",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1"/>
      <c r="Z1569" s="324"/>
      <c r="AA1569" s="32" t="str" cm="1">
        <f t="array" ref="AA1569">IFERROR(IF(INDEX(SubsidieTabel!$X$1:$AA$12,MATCH($F1569,SubsidieTabel!$X$1:$X$12,0),IFERROR(MATCH(Methode_Keuze,SubsidieTabel!$X$1:$AA$1,0),2))&lt;&gt;1=TRUE,"ja",""),"")</f>
        <v/>
      </c>
    </row>
    <row r="1570" spans="1:27" ht="14.5" x14ac:dyDescent="0.35">
      <c r="A1570" s="325"/>
      <c r="B1570" s="326" t="str">
        <f>IF(A1570&lt;&gt;"",_xlfn.MAXIFS($B$1:B1569,$A$1:A1569,A1570)+1,"")</f>
        <v/>
      </c>
      <c r="C1570" s="304"/>
      <c r="D1570" s="304"/>
      <c r="E1570" s="304"/>
      <c r="F1570" s="304"/>
      <c r="G1570" s="335"/>
      <c r="H1570" s="333"/>
      <c r="I1570" s="334"/>
      <c r="J1570" s="334"/>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8"/>
      <c r="R1570" s="368"/>
      <c r="S1570" s="330"/>
      <c r="T1570" s="330"/>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Methode_Keuze=""),"",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Methode_Keuze=""),"",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1"/>
      <c r="Z1570" s="324"/>
      <c r="AA1570" s="32" t="str" cm="1">
        <f t="array" ref="AA1570">IFERROR(IF(INDEX(SubsidieTabel!$X$1:$AA$12,MATCH($F1570,SubsidieTabel!$X$1:$X$12,0),IFERROR(MATCH(Methode_Keuze,SubsidieTabel!$X$1:$AA$1,0),2))&lt;&gt;1=TRUE,"ja",""),"")</f>
        <v/>
      </c>
    </row>
    <row r="1571" spans="1:27" ht="14.5" x14ac:dyDescent="0.35">
      <c r="A1571" s="325"/>
      <c r="B1571" s="326" t="str">
        <f>IF(A1571&lt;&gt;"",_xlfn.MAXIFS($B$1:B1570,$A$1:A1570,A1571)+1,"")</f>
        <v/>
      </c>
      <c r="C1571" s="304"/>
      <c r="D1571" s="304"/>
      <c r="E1571" s="304"/>
      <c r="F1571" s="304"/>
      <c r="G1571" s="335"/>
      <c r="H1571" s="333"/>
      <c r="I1571" s="334"/>
      <c r="J1571" s="334"/>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8"/>
      <c r="R1571" s="368"/>
      <c r="S1571" s="330"/>
      <c r="T1571" s="330"/>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Methode_Keuze=""),"",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Methode_Keuze=""),"",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1"/>
      <c r="Z1571" s="324"/>
      <c r="AA1571" s="32" t="str" cm="1">
        <f t="array" ref="AA1571">IFERROR(IF(INDEX(SubsidieTabel!$X$1:$AA$12,MATCH($F1571,SubsidieTabel!$X$1:$X$12,0),IFERROR(MATCH(Methode_Keuze,SubsidieTabel!$X$1:$AA$1,0),2))&lt;&gt;1=TRUE,"ja",""),"")</f>
        <v/>
      </c>
    </row>
    <row r="1572" spans="1:27" ht="14.5" x14ac:dyDescent="0.35">
      <c r="A1572" s="325"/>
      <c r="B1572" s="326" t="str">
        <f>IF(A1572&lt;&gt;"",_xlfn.MAXIFS($B$1:B1571,$A$1:A1571,A1572)+1,"")</f>
        <v/>
      </c>
      <c r="C1572" s="304"/>
      <c r="D1572" s="304"/>
      <c r="E1572" s="304"/>
      <c r="F1572" s="304"/>
      <c r="G1572" s="335"/>
      <c r="H1572" s="333"/>
      <c r="I1572" s="334"/>
      <c r="J1572" s="334"/>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8"/>
      <c r="R1572" s="368"/>
      <c r="S1572" s="330"/>
      <c r="T1572" s="330"/>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Methode_Keuze=""),"",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Methode_Keuze=""),"",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1"/>
      <c r="Z1572" s="324"/>
      <c r="AA1572" s="32" t="str" cm="1">
        <f t="array" ref="AA1572">IFERROR(IF(INDEX(SubsidieTabel!$X$1:$AA$12,MATCH($F1572,SubsidieTabel!$X$1:$X$12,0),IFERROR(MATCH(Methode_Keuze,SubsidieTabel!$X$1:$AA$1,0),2))&lt;&gt;1=TRUE,"ja",""),"")</f>
        <v/>
      </c>
    </row>
    <row r="1573" spans="1:27" ht="14.5" x14ac:dyDescent="0.35">
      <c r="A1573" s="325"/>
      <c r="B1573" s="326" t="str">
        <f>IF(A1573&lt;&gt;"",_xlfn.MAXIFS($B$1:B1572,$A$1:A1572,A1573)+1,"")</f>
        <v/>
      </c>
      <c r="C1573" s="304"/>
      <c r="D1573" s="304"/>
      <c r="E1573" s="304"/>
      <c r="F1573" s="304"/>
      <c r="G1573" s="335"/>
      <c r="H1573" s="333"/>
      <c r="I1573" s="334"/>
      <c r="J1573" s="334"/>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8"/>
      <c r="R1573" s="368"/>
      <c r="S1573" s="330"/>
      <c r="T1573" s="330"/>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Methode_Keuze=""),"",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Methode_Keuze=""),"",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1"/>
      <c r="Z1573" s="324"/>
      <c r="AA1573" s="32" t="str" cm="1">
        <f t="array" ref="AA1573">IFERROR(IF(INDEX(SubsidieTabel!$X$1:$AA$12,MATCH($F1573,SubsidieTabel!$X$1:$X$12,0),IFERROR(MATCH(Methode_Keuze,SubsidieTabel!$X$1:$AA$1,0),2))&lt;&gt;1=TRUE,"ja",""),"")</f>
        <v/>
      </c>
    </row>
    <row r="1574" spans="1:27" ht="14.5" x14ac:dyDescent="0.35">
      <c r="A1574" s="325"/>
      <c r="B1574" s="326" t="str">
        <f>IF(A1574&lt;&gt;"",_xlfn.MAXIFS($B$1:B1573,$A$1:A1573,A1574)+1,"")</f>
        <v/>
      </c>
      <c r="C1574" s="304"/>
      <c r="D1574" s="304"/>
      <c r="E1574" s="304"/>
      <c r="F1574" s="304"/>
      <c r="G1574" s="335"/>
      <c r="H1574" s="333"/>
      <c r="I1574" s="334"/>
      <c r="J1574" s="334"/>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8"/>
      <c r="R1574" s="368"/>
      <c r="S1574" s="330"/>
      <c r="T1574" s="330"/>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Methode_Keuze=""),"",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Methode_Keuze=""),"",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1"/>
      <c r="Z1574" s="324"/>
      <c r="AA1574" s="32" t="str" cm="1">
        <f t="array" ref="AA1574">IFERROR(IF(INDEX(SubsidieTabel!$X$1:$AA$12,MATCH($F1574,SubsidieTabel!$X$1:$X$12,0),IFERROR(MATCH(Methode_Keuze,SubsidieTabel!$X$1:$AA$1,0),2))&lt;&gt;1=TRUE,"ja",""),"")</f>
        <v/>
      </c>
    </row>
    <row r="1575" spans="1:27" ht="14.5" x14ac:dyDescent="0.35">
      <c r="A1575" s="325"/>
      <c r="B1575" s="326" t="str">
        <f>IF(A1575&lt;&gt;"",_xlfn.MAXIFS($B$1:B1574,$A$1:A1574,A1575)+1,"")</f>
        <v/>
      </c>
      <c r="C1575" s="304"/>
      <c r="D1575" s="304"/>
      <c r="E1575" s="304"/>
      <c r="F1575" s="304"/>
      <c r="G1575" s="335"/>
      <c r="H1575" s="333"/>
      <c r="I1575" s="334"/>
      <c r="J1575" s="334"/>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8"/>
      <c r="R1575" s="368"/>
      <c r="S1575" s="330"/>
      <c r="T1575" s="330"/>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Methode_Keuze=""),"",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Methode_Keuze=""),"",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1"/>
      <c r="Z1575" s="324"/>
      <c r="AA1575" s="32" t="str" cm="1">
        <f t="array" ref="AA1575">IFERROR(IF(INDEX(SubsidieTabel!$X$1:$AA$12,MATCH($F1575,SubsidieTabel!$X$1:$X$12,0),IFERROR(MATCH(Methode_Keuze,SubsidieTabel!$X$1:$AA$1,0),2))&lt;&gt;1=TRUE,"ja",""),"")</f>
        <v/>
      </c>
    </row>
    <row r="1576" spans="1:27" ht="14.5" x14ac:dyDescent="0.35">
      <c r="A1576" s="325"/>
      <c r="B1576" s="326" t="str">
        <f>IF(A1576&lt;&gt;"",_xlfn.MAXIFS($B$1:B1575,$A$1:A1575,A1576)+1,"")</f>
        <v/>
      </c>
      <c r="C1576" s="304"/>
      <c r="D1576" s="304"/>
      <c r="E1576" s="304"/>
      <c r="F1576" s="304"/>
      <c r="G1576" s="335"/>
      <c r="H1576" s="333"/>
      <c r="I1576" s="334"/>
      <c r="J1576" s="334"/>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8"/>
      <c r="R1576" s="368"/>
      <c r="S1576" s="330"/>
      <c r="T1576" s="330"/>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Methode_Keuze=""),"",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Methode_Keuze=""),"",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1"/>
      <c r="Z1576" s="324"/>
      <c r="AA1576" s="32" t="str" cm="1">
        <f t="array" ref="AA1576">IFERROR(IF(INDEX(SubsidieTabel!$X$1:$AA$12,MATCH($F1576,SubsidieTabel!$X$1:$X$12,0),IFERROR(MATCH(Methode_Keuze,SubsidieTabel!$X$1:$AA$1,0),2))&lt;&gt;1=TRUE,"ja",""),"")</f>
        <v/>
      </c>
    </row>
    <row r="1577" spans="1:27" ht="14.5" x14ac:dyDescent="0.35">
      <c r="A1577" s="325"/>
      <c r="B1577" s="326" t="str">
        <f>IF(A1577&lt;&gt;"",_xlfn.MAXIFS($B$1:B1576,$A$1:A1576,A1577)+1,"")</f>
        <v/>
      </c>
      <c r="C1577" s="304"/>
      <c r="D1577" s="304"/>
      <c r="E1577" s="304"/>
      <c r="F1577" s="304"/>
      <c r="G1577" s="335"/>
      <c r="H1577" s="333"/>
      <c r="I1577" s="334"/>
      <c r="J1577" s="334"/>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8"/>
      <c r="R1577" s="368"/>
      <c r="S1577" s="330"/>
      <c r="T1577" s="330"/>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Methode_Keuze=""),"",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Methode_Keuze=""),"",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1"/>
      <c r="Z1577" s="324"/>
      <c r="AA1577" s="32" t="str" cm="1">
        <f t="array" ref="AA1577">IFERROR(IF(INDEX(SubsidieTabel!$X$1:$AA$12,MATCH($F1577,SubsidieTabel!$X$1:$X$12,0),IFERROR(MATCH(Methode_Keuze,SubsidieTabel!$X$1:$AA$1,0),2))&lt;&gt;1=TRUE,"ja",""),"")</f>
        <v/>
      </c>
    </row>
    <row r="1578" spans="1:27" ht="14.5" x14ac:dyDescent="0.35">
      <c r="A1578" s="325"/>
      <c r="B1578" s="326" t="str">
        <f>IF(A1578&lt;&gt;"",_xlfn.MAXIFS($B$1:B1577,$A$1:A1577,A1578)+1,"")</f>
        <v/>
      </c>
      <c r="C1578" s="304"/>
      <c r="D1578" s="304"/>
      <c r="E1578" s="304"/>
      <c r="F1578" s="304"/>
      <c r="G1578" s="335"/>
      <c r="H1578" s="333"/>
      <c r="I1578" s="334"/>
      <c r="J1578" s="334"/>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8"/>
      <c r="R1578" s="368"/>
      <c r="S1578" s="330"/>
      <c r="T1578" s="330"/>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Methode_Keuze=""),"",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Methode_Keuze=""),"",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1"/>
      <c r="Z1578" s="324"/>
      <c r="AA1578" s="32" t="str" cm="1">
        <f t="array" ref="AA1578">IFERROR(IF(INDEX(SubsidieTabel!$X$1:$AA$12,MATCH($F1578,SubsidieTabel!$X$1:$X$12,0),IFERROR(MATCH(Methode_Keuze,SubsidieTabel!$X$1:$AA$1,0),2))&lt;&gt;1=TRUE,"ja",""),"")</f>
        <v/>
      </c>
    </row>
    <row r="1579" spans="1:27" ht="14.5" x14ac:dyDescent="0.35">
      <c r="A1579" s="325"/>
      <c r="B1579" s="326" t="str">
        <f>IF(A1579&lt;&gt;"",_xlfn.MAXIFS($B$1:B1578,$A$1:A1578,A1579)+1,"")</f>
        <v/>
      </c>
      <c r="C1579" s="304"/>
      <c r="D1579" s="304"/>
      <c r="E1579" s="304"/>
      <c r="F1579" s="304"/>
      <c r="G1579" s="335"/>
      <c r="H1579" s="333"/>
      <c r="I1579" s="334"/>
      <c r="J1579" s="334"/>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8"/>
      <c r="R1579" s="368"/>
      <c r="S1579" s="330"/>
      <c r="T1579" s="330"/>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Methode_Keuze=""),"",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Methode_Keuze=""),"",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1"/>
      <c r="Z1579" s="324"/>
      <c r="AA1579" s="32" t="str" cm="1">
        <f t="array" ref="AA1579">IFERROR(IF(INDEX(SubsidieTabel!$X$1:$AA$12,MATCH($F1579,SubsidieTabel!$X$1:$X$12,0),IFERROR(MATCH(Methode_Keuze,SubsidieTabel!$X$1:$AA$1,0),2))&lt;&gt;1=TRUE,"ja",""),"")</f>
        <v/>
      </c>
    </row>
    <row r="1580" spans="1:27" ht="14.5" x14ac:dyDescent="0.35">
      <c r="A1580" s="325"/>
      <c r="B1580" s="326" t="str">
        <f>IF(A1580&lt;&gt;"",_xlfn.MAXIFS($B$1:B1579,$A$1:A1579,A1580)+1,"")</f>
        <v/>
      </c>
      <c r="C1580" s="304"/>
      <c r="D1580" s="304"/>
      <c r="E1580" s="304"/>
      <c r="F1580" s="304"/>
      <c r="G1580" s="335"/>
      <c r="H1580" s="333"/>
      <c r="I1580" s="334"/>
      <c r="J1580" s="334"/>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8"/>
      <c r="R1580" s="368"/>
      <c r="S1580" s="330"/>
      <c r="T1580" s="330"/>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Methode_Keuze=""),"",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Methode_Keuze=""),"",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1"/>
      <c r="Z1580" s="324"/>
      <c r="AA1580" s="32" t="str" cm="1">
        <f t="array" ref="AA1580">IFERROR(IF(INDEX(SubsidieTabel!$X$1:$AA$12,MATCH($F1580,SubsidieTabel!$X$1:$X$12,0),IFERROR(MATCH(Methode_Keuze,SubsidieTabel!$X$1:$AA$1,0),2))&lt;&gt;1=TRUE,"ja",""),"")</f>
        <v/>
      </c>
    </row>
    <row r="1581" spans="1:27" ht="14.5" x14ac:dyDescent="0.35">
      <c r="A1581" s="325"/>
      <c r="B1581" s="326" t="str">
        <f>IF(A1581&lt;&gt;"",_xlfn.MAXIFS($B$1:B1580,$A$1:A1580,A1581)+1,"")</f>
        <v/>
      </c>
      <c r="C1581" s="304"/>
      <c r="D1581" s="304"/>
      <c r="E1581" s="304"/>
      <c r="F1581" s="304"/>
      <c r="G1581" s="335"/>
      <c r="H1581" s="333"/>
      <c r="I1581" s="334"/>
      <c r="J1581" s="334"/>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8"/>
      <c r="R1581" s="368"/>
      <c r="S1581" s="330"/>
      <c r="T1581" s="330"/>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Methode_Keuze=""),"",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Methode_Keuze=""),"",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1"/>
      <c r="Z1581" s="324"/>
      <c r="AA1581" s="32" t="str" cm="1">
        <f t="array" ref="AA1581">IFERROR(IF(INDEX(SubsidieTabel!$X$1:$AA$12,MATCH($F1581,SubsidieTabel!$X$1:$X$12,0),IFERROR(MATCH(Methode_Keuze,SubsidieTabel!$X$1:$AA$1,0),2))&lt;&gt;1=TRUE,"ja",""),"")</f>
        <v/>
      </c>
    </row>
    <row r="1582" spans="1:27" ht="14.5" x14ac:dyDescent="0.35">
      <c r="A1582" s="325"/>
      <c r="B1582" s="326" t="str">
        <f>IF(A1582&lt;&gt;"",_xlfn.MAXIFS($B$1:B1581,$A$1:A1581,A1582)+1,"")</f>
        <v/>
      </c>
      <c r="C1582" s="304"/>
      <c r="D1582" s="304"/>
      <c r="E1582" s="304"/>
      <c r="F1582" s="304"/>
      <c r="G1582" s="335"/>
      <c r="H1582" s="333"/>
      <c r="I1582" s="334"/>
      <c r="J1582" s="334"/>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8"/>
      <c r="R1582" s="368"/>
      <c r="S1582" s="330"/>
      <c r="T1582" s="330"/>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Methode_Keuze=""),"",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Methode_Keuze=""),"",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1"/>
      <c r="Z1582" s="324"/>
      <c r="AA1582" s="32" t="str" cm="1">
        <f t="array" ref="AA1582">IFERROR(IF(INDEX(SubsidieTabel!$X$1:$AA$12,MATCH($F1582,SubsidieTabel!$X$1:$X$12,0),IFERROR(MATCH(Methode_Keuze,SubsidieTabel!$X$1:$AA$1,0),2))&lt;&gt;1=TRUE,"ja",""),"")</f>
        <v/>
      </c>
    </row>
    <row r="1583" spans="1:27" ht="14.5" x14ac:dyDescent="0.35">
      <c r="A1583" s="325"/>
      <c r="B1583" s="326" t="str">
        <f>IF(A1583&lt;&gt;"",_xlfn.MAXIFS($B$1:B1582,$A$1:A1582,A1583)+1,"")</f>
        <v/>
      </c>
      <c r="C1583" s="304"/>
      <c r="D1583" s="304"/>
      <c r="E1583" s="304"/>
      <c r="F1583" s="304"/>
      <c r="G1583" s="335"/>
      <c r="H1583" s="333"/>
      <c r="I1583" s="334"/>
      <c r="J1583" s="334"/>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8"/>
      <c r="R1583" s="368"/>
      <c r="S1583" s="330"/>
      <c r="T1583" s="330"/>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Methode_Keuze=""),"",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Methode_Keuze=""),"",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1"/>
      <c r="Z1583" s="324"/>
      <c r="AA1583" s="32" t="str" cm="1">
        <f t="array" ref="AA1583">IFERROR(IF(INDEX(SubsidieTabel!$X$1:$AA$12,MATCH($F1583,SubsidieTabel!$X$1:$X$12,0),IFERROR(MATCH(Methode_Keuze,SubsidieTabel!$X$1:$AA$1,0),2))&lt;&gt;1=TRUE,"ja",""),"")</f>
        <v/>
      </c>
    </row>
    <row r="1584" spans="1:27" ht="14.5" x14ac:dyDescent="0.35">
      <c r="A1584" s="325"/>
      <c r="B1584" s="326" t="str">
        <f>IF(A1584&lt;&gt;"",_xlfn.MAXIFS($B$1:B1583,$A$1:A1583,A1584)+1,"")</f>
        <v/>
      </c>
      <c r="C1584" s="304"/>
      <c r="D1584" s="304"/>
      <c r="E1584" s="304"/>
      <c r="F1584" s="304"/>
      <c r="G1584" s="335"/>
      <c r="H1584" s="333"/>
      <c r="I1584" s="334"/>
      <c r="J1584" s="334"/>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8"/>
      <c r="R1584" s="368"/>
      <c r="S1584" s="330"/>
      <c r="T1584" s="330"/>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Methode_Keuze=""),"",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Methode_Keuze=""),"",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1"/>
      <c r="Z1584" s="324"/>
      <c r="AA1584" s="32" t="str" cm="1">
        <f t="array" ref="AA1584">IFERROR(IF(INDEX(SubsidieTabel!$X$1:$AA$12,MATCH($F1584,SubsidieTabel!$X$1:$X$12,0),IFERROR(MATCH(Methode_Keuze,SubsidieTabel!$X$1:$AA$1,0),2))&lt;&gt;1=TRUE,"ja",""),"")</f>
        <v/>
      </c>
    </row>
    <row r="1585" spans="1:27" ht="14.5" x14ac:dyDescent="0.35">
      <c r="A1585" s="325"/>
      <c r="B1585" s="326" t="str">
        <f>IF(A1585&lt;&gt;"",_xlfn.MAXIFS($B$1:B1584,$A$1:A1584,A1585)+1,"")</f>
        <v/>
      </c>
      <c r="C1585" s="304"/>
      <c r="D1585" s="304"/>
      <c r="E1585" s="304"/>
      <c r="F1585" s="304"/>
      <c r="G1585" s="335"/>
      <c r="H1585" s="333"/>
      <c r="I1585" s="334"/>
      <c r="J1585" s="334"/>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8"/>
      <c r="R1585" s="368"/>
      <c r="S1585" s="330"/>
      <c r="T1585" s="330"/>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Methode_Keuze=""),"",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Methode_Keuze=""),"",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1"/>
      <c r="Z1585" s="324"/>
      <c r="AA1585" s="32" t="str" cm="1">
        <f t="array" ref="AA1585">IFERROR(IF(INDEX(SubsidieTabel!$X$1:$AA$12,MATCH($F1585,SubsidieTabel!$X$1:$X$12,0),IFERROR(MATCH(Methode_Keuze,SubsidieTabel!$X$1:$AA$1,0),2))&lt;&gt;1=TRUE,"ja",""),"")</f>
        <v/>
      </c>
    </row>
    <row r="1586" spans="1:27" ht="14.5" x14ac:dyDescent="0.35">
      <c r="A1586" s="325"/>
      <c r="B1586" s="326" t="str">
        <f>IF(A1586&lt;&gt;"",_xlfn.MAXIFS($B$1:B1585,$A$1:A1585,A1586)+1,"")</f>
        <v/>
      </c>
      <c r="C1586" s="304"/>
      <c r="D1586" s="304"/>
      <c r="E1586" s="304"/>
      <c r="F1586" s="304"/>
      <c r="G1586" s="335"/>
      <c r="H1586" s="333"/>
      <c r="I1586" s="334"/>
      <c r="J1586" s="334"/>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8"/>
      <c r="R1586" s="368"/>
      <c r="S1586" s="330"/>
      <c r="T1586" s="330"/>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Methode_Keuze=""),"",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Methode_Keuze=""),"",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1"/>
      <c r="Z1586" s="324"/>
      <c r="AA1586" s="32" t="str" cm="1">
        <f t="array" ref="AA1586">IFERROR(IF(INDEX(SubsidieTabel!$X$1:$AA$12,MATCH($F1586,SubsidieTabel!$X$1:$X$12,0),IFERROR(MATCH(Methode_Keuze,SubsidieTabel!$X$1:$AA$1,0),2))&lt;&gt;1=TRUE,"ja",""),"")</f>
        <v/>
      </c>
    </row>
    <row r="1587" spans="1:27" ht="14.5" x14ac:dyDescent="0.35">
      <c r="A1587" s="325"/>
      <c r="B1587" s="326" t="str">
        <f>IF(A1587&lt;&gt;"",_xlfn.MAXIFS($B$1:B1586,$A$1:A1586,A1587)+1,"")</f>
        <v/>
      </c>
      <c r="C1587" s="304"/>
      <c r="D1587" s="304"/>
      <c r="E1587" s="304"/>
      <c r="F1587" s="304"/>
      <c r="G1587" s="335"/>
      <c r="H1587" s="333"/>
      <c r="I1587" s="334"/>
      <c r="J1587" s="334"/>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8"/>
      <c r="R1587" s="368"/>
      <c r="S1587" s="330"/>
      <c r="T1587" s="330"/>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Methode_Keuze=""),"",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Methode_Keuze=""),"",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1"/>
      <c r="Z1587" s="324"/>
      <c r="AA1587" s="32" t="str" cm="1">
        <f t="array" ref="AA1587">IFERROR(IF(INDEX(SubsidieTabel!$X$1:$AA$12,MATCH($F1587,SubsidieTabel!$X$1:$X$12,0),IFERROR(MATCH(Methode_Keuze,SubsidieTabel!$X$1:$AA$1,0),2))&lt;&gt;1=TRUE,"ja",""),"")</f>
        <v/>
      </c>
    </row>
    <row r="1588" spans="1:27" ht="14.5" x14ac:dyDescent="0.35">
      <c r="A1588" s="325"/>
      <c r="B1588" s="326" t="str">
        <f>IF(A1588&lt;&gt;"",_xlfn.MAXIFS($B$1:B1587,$A$1:A1587,A1588)+1,"")</f>
        <v/>
      </c>
      <c r="C1588" s="304"/>
      <c r="D1588" s="304"/>
      <c r="E1588" s="304"/>
      <c r="F1588" s="304"/>
      <c r="G1588" s="335"/>
      <c r="H1588" s="333"/>
      <c r="I1588" s="334"/>
      <c r="J1588" s="334"/>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8"/>
      <c r="R1588" s="368"/>
      <c r="S1588" s="330"/>
      <c r="T1588" s="330"/>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Methode_Keuze=""),"",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Methode_Keuze=""),"",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1"/>
      <c r="Z1588" s="324"/>
      <c r="AA1588" s="32" t="str" cm="1">
        <f t="array" ref="AA1588">IFERROR(IF(INDEX(SubsidieTabel!$X$1:$AA$12,MATCH($F1588,SubsidieTabel!$X$1:$X$12,0),IFERROR(MATCH(Methode_Keuze,SubsidieTabel!$X$1:$AA$1,0),2))&lt;&gt;1=TRUE,"ja",""),"")</f>
        <v/>
      </c>
    </row>
    <row r="1589" spans="1:27" ht="14.5" x14ac:dyDescent="0.35">
      <c r="A1589" s="325"/>
      <c r="B1589" s="326" t="str">
        <f>IF(A1589&lt;&gt;"",_xlfn.MAXIFS($B$1:B1588,$A$1:A1588,A1589)+1,"")</f>
        <v/>
      </c>
      <c r="C1589" s="304"/>
      <c r="D1589" s="304"/>
      <c r="E1589" s="304"/>
      <c r="F1589" s="304"/>
      <c r="G1589" s="335"/>
      <c r="H1589" s="333"/>
      <c r="I1589" s="334"/>
      <c r="J1589" s="334"/>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8"/>
      <c r="R1589" s="368"/>
      <c r="S1589" s="330"/>
      <c r="T1589" s="330"/>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Methode_Keuze=""),"",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Methode_Keuze=""),"",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1"/>
      <c r="Z1589" s="324"/>
      <c r="AA1589" s="32" t="str" cm="1">
        <f t="array" ref="AA1589">IFERROR(IF(INDEX(SubsidieTabel!$X$1:$AA$12,MATCH($F1589,SubsidieTabel!$X$1:$X$12,0),IFERROR(MATCH(Methode_Keuze,SubsidieTabel!$X$1:$AA$1,0),2))&lt;&gt;1=TRUE,"ja",""),"")</f>
        <v/>
      </c>
    </row>
    <row r="1590" spans="1:27" ht="14.5" x14ac:dyDescent="0.35">
      <c r="A1590" s="325"/>
      <c r="B1590" s="326" t="str">
        <f>IF(A1590&lt;&gt;"",_xlfn.MAXIFS($B$1:B1589,$A$1:A1589,A1590)+1,"")</f>
        <v/>
      </c>
      <c r="C1590" s="304"/>
      <c r="D1590" s="304"/>
      <c r="E1590" s="304"/>
      <c r="F1590" s="304"/>
      <c r="G1590" s="335"/>
      <c r="H1590" s="333"/>
      <c r="I1590" s="334"/>
      <c r="J1590" s="334"/>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8"/>
      <c r="R1590" s="368"/>
      <c r="S1590" s="330"/>
      <c r="T1590" s="330"/>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Methode_Keuze=""),"",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Methode_Keuze=""),"",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1"/>
      <c r="Z1590" s="324"/>
      <c r="AA1590" s="32" t="str" cm="1">
        <f t="array" ref="AA1590">IFERROR(IF(INDEX(SubsidieTabel!$X$1:$AA$12,MATCH($F1590,SubsidieTabel!$X$1:$X$12,0),IFERROR(MATCH(Methode_Keuze,SubsidieTabel!$X$1:$AA$1,0),2))&lt;&gt;1=TRUE,"ja",""),"")</f>
        <v/>
      </c>
    </row>
    <row r="1591" spans="1:27" ht="14.5" x14ac:dyDescent="0.35">
      <c r="A1591" s="325"/>
      <c r="B1591" s="326" t="str">
        <f>IF(A1591&lt;&gt;"",_xlfn.MAXIFS($B$1:B1590,$A$1:A1590,A1591)+1,"")</f>
        <v/>
      </c>
      <c r="C1591" s="304"/>
      <c r="D1591" s="304"/>
      <c r="E1591" s="304"/>
      <c r="F1591" s="304"/>
      <c r="G1591" s="335"/>
      <c r="H1591" s="333"/>
      <c r="I1591" s="334"/>
      <c r="J1591" s="334"/>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8"/>
      <c r="R1591" s="368"/>
      <c r="S1591" s="330"/>
      <c r="T1591" s="330"/>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Methode_Keuze=""),"",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Methode_Keuze=""),"",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1"/>
      <c r="Z1591" s="324"/>
      <c r="AA1591" s="32" t="str" cm="1">
        <f t="array" ref="AA1591">IFERROR(IF(INDEX(SubsidieTabel!$X$1:$AA$12,MATCH($F1591,SubsidieTabel!$X$1:$X$12,0),IFERROR(MATCH(Methode_Keuze,SubsidieTabel!$X$1:$AA$1,0),2))&lt;&gt;1=TRUE,"ja",""),"")</f>
        <v/>
      </c>
    </row>
    <row r="1592" spans="1:27" ht="14.5" x14ac:dyDescent="0.35">
      <c r="A1592" s="325"/>
      <c r="B1592" s="326" t="str">
        <f>IF(A1592&lt;&gt;"",_xlfn.MAXIFS($B$1:B1591,$A$1:A1591,A1592)+1,"")</f>
        <v/>
      </c>
      <c r="C1592" s="304"/>
      <c r="D1592" s="304"/>
      <c r="E1592" s="304"/>
      <c r="F1592" s="304"/>
      <c r="G1592" s="335"/>
      <c r="H1592" s="333"/>
      <c r="I1592" s="334"/>
      <c r="J1592" s="334"/>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8"/>
      <c r="R1592" s="368"/>
      <c r="S1592" s="330"/>
      <c r="T1592" s="330"/>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Methode_Keuze=""),"",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Methode_Keuze=""),"",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1"/>
      <c r="Z1592" s="324"/>
      <c r="AA1592" s="32" t="str" cm="1">
        <f t="array" ref="AA1592">IFERROR(IF(INDEX(SubsidieTabel!$X$1:$AA$12,MATCH($F1592,SubsidieTabel!$X$1:$X$12,0),IFERROR(MATCH(Methode_Keuze,SubsidieTabel!$X$1:$AA$1,0),2))&lt;&gt;1=TRUE,"ja",""),"")</f>
        <v/>
      </c>
    </row>
    <row r="1593" spans="1:27" ht="14.5" x14ac:dyDescent="0.35">
      <c r="A1593" s="325"/>
      <c r="B1593" s="326" t="str">
        <f>IF(A1593&lt;&gt;"",_xlfn.MAXIFS($B$1:B1592,$A$1:A1592,A1593)+1,"")</f>
        <v/>
      </c>
      <c r="C1593" s="304"/>
      <c r="D1593" s="304"/>
      <c r="E1593" s="304"/>
      <c r="F1593" s="304"/>
      <c r="G1593" s="335"/>
      <c r="H1593" s="333"/>
      <c r="I1593" s="334"/>
      <c r="J1593" s="334"/>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8"/>
      <c r="R1593" s="368"/>
      <c r="S1593" s="330"/>
      <c r="T1593" s="330"/>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Methode_Keuze=""),"",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Methode_Keuze=""),"",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1"/>
      <c r="Z1593" s="324"/>
      <c r="AA1593" s="32" t="str" cm="1">
        <f t="array" ref="AA1593">IFERROR(IF(INDEX(SubsidieTabel!$X$1:$AA$12,MATCH($F1593,SubsidieTabel!$X$1:$X$12,0),IFERROR(MATCH(Methode_Keuze,SubsidieTabel!$X$1:$AA$1,0),2))&lt;&gt;1=TRUE,"ja",""),"")</f>
        <v/>
      </c>
    </row>
    <row r="1594" spans="1:27" ht="14.5" x14ac:dyDescent="0.35">
      <c r="A1594" s="325"/>
      <c r="B1594" s="326" t="str">
        <f>IF(A1594&lt;&gt;"",_xlfn.MAXIFS($B$1:B1593,$A$1:A1593,A1594)+1,"")</f>
        <v/>
      </c>
      <c r="C1594" s="304"/>
      <c r="D1594" s="304"/>
      <c r="E1594" s="304"/>
      <c r="F1594" s="304"/>
      <c r="G1594" s="335"/>
      <c r="H1594" s="333"/>
      <c r="I1594" s="334"/>
      <c r="J1594" s="334"/>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8"/>
      <c r="R1594" s="368"/>
      <c r="S1594" s="330"/>
      <c r="T1594" s="330"/>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Methode_Keuze=""),"",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Methode_Keuze=""),"",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1"/>
      <c r="Z1594" s="324"/>
      <c r="AA1594" s="32" t="str" cm="1">
        <f t="array" ref="AA1594">IFERROR(IF(INDEX(SubsidieTabel!$X$1:$AA$12,MATCH($F1594,SubsidieTabel!$X$1:$X$12,0),IFERROR(MATCH(Methode_Keuze,SubsidieTabel!$X$1:$AA$1,0),2))&lt;&gt;1=TRUE,"ja",""),"")</f>
        <v/>
      </c>
    </row>
    <row r="1595" spans="1:27" ht="14.5" x14ac:dyDescent="0.35">
      <c r="A1595" s="325"/>
      <c r="B1595" s="326" t="str">
        <f>IF(A1595&lt;&gt;"",_xlfn.MAXIFS($B$1:B1594,$A$1:A1594,A1595)+1,"")</f>
        <v/>
      </c>
      <c r="C1595" s="304"/>
      <c r="D1595" s="304"/>
      <c r="E1595" s="304"/>
      <c r="F1595" s="304"/>
      <c r="G1595" s="335"/>
      <c r="H1595" s="333"/>
      <c r="I1595" s="334"/>
      <c r="J1595" s="334"/>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8"/>
      <c r="R1595" s="368"/>
      <c r="S1595" s="330"/>
      <c r="T1595" s="330"/>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Methode_Keuze=""),"",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Methode_Keuze=""),"",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1"/>
      <c r="Z1595" s="324"/>
      <c r="AA1595" s="32" t="str" cm="1">
        <f t="array" ref="AA1595">IFERROR(IF(INDEX(SubsidieTabel!$X$1:$AA$12,MATCH($F1595,SubsidieTabel!$X$1:$X$12,0),IFERROR(MATCH(Methode_Keuze,SubsidieTabel!$X$1:$AA$1,0),2))&lt;&gt;1=TRUE,"ja",""),"")</f>
        <v/>
      </c>
    </row>
    <row r="1596" spans="1:27" ht="14.5" x14ac:dyDescent="0.35">
      <c r="A1596" s="325"/>
      <c r="B1596" s="326" t="str">
        <f>IF(A1596&lt;&gt;"",_xlfn.MAXIFS($B$1:B1595,$A$1:A1595,A1596)+1,"")</f>
        <v/>
      </c>
      <c r="C1596" s="304"/>
      <c r="D1596" s="304"/>
      <c r="E1596" s="304"/>
      <c r="F1596" s="304"/>
      <c r="G1596" s="335"/>
      <c r="H1596" s="333"/>
      <c r="I1596" s="334"/>
      <c r="J1596" s="334"/>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8"/>
      <c r="R1596" s="368"/>
      <c r="S1596" s="330"/>
      <c r="T1596" s="330"/>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Methode_Keuze=""),"",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Methode_Keuze=""),"",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1"/>
      <c r="Z1596" s="324"/>
      <c r="AA1596" s="32" t="str" cm="1">
        <f t="array" ref="AA1596">IFERROR(IF(INDEX(SubsidieTabel!$X$1:$AA$12,MATCH($F1596,SubsidieTabel!$X$1:$X$12,0),IFERROR(MATCH(Methode_Keuze,SubsidieTabel!$X$1:$AA$1,0),2))&lt;&gt;1=TRUE,"ja",""),"")</f>
        <v/>
      </c>
    </row>
    <row r="1597" spans="1:27" ht="14.5" x14ac:dyDescent="0.35">
      <c r="A1597" s="325"/>
      <c r="B1597" s="326" t="str">
        <f>IF(A1597&lt;&gt;"",_xlfn.MAXIFS($B$1:B1596,$A$1:A1596,A1597)+1,"")</f>
        <v/>
      </c>
      <c r="C1597" s="304"/>
      <c r="D1597" s="304"/>
      <c r="E1597" s="304"/>
      <c r="F1597" s="304"/>
      <c r="G1597" s="335"/>
      <c r="H1597" s="333"/>
      <c r="I1597" s="334"/>
      <c r="J1597" s="334"/>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8"/>
      <c r="R1597" s="368"/>
      <c r="S1597" s="330"/>
      <c r="T1597" s="330"/>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Methode_Keuze=""),"",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Methode_Keuze=""),"",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1"/>
      <c r="Z1597" s="324"/>
      <c r="AA1597" s="32" t="str" cm="1">
        <f t="array" ref="AA1597">IFERROR(IF(INDEX(SubsidieTabel!$X$1:$AA$12,MATCH($F1597,SubsidieTabel!$X$1:$X$12,0),IFERROR(MATCH(Methode_Keuze,SubsidieTabel!$X$1:$AA$1,0),2))&lt;&gt;1=TRUE,"ja",""),"")</f>
        <v/>
      </c>
    </row>
    <row r="1598" spans="1:27" ht="14.5" x14ac:dyDescent="0.35">
      <c r="A1598" s="325"/>
      <c r="B1598" s="326" t="str">
        <f>IF(A1598&lt;&gt;"",_xlfn.MAXIFS($B$1:B1597,$A$1:A1597,A1598)+1,"")</f>
        <v/>
      </c>
      <c r="C1598" s="304"/>
      <c r="D1598" s="304"/>
      <c r="E1598" s="304"/>
      <c r="F1598" s="304"/>
      <c r="G1598" s="335"/>
      <c r="H1598" s="333"/>
      <c r="I1598" s="334"/>
      <c r="J1598" s="334"/>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8"/>
      <c r="R1598" s="368"/>
      <c r="S1598" s="330"/>
      <c r="T1598" s="330"/>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Methode_Keuze=""),"",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Methode_Keuze=""),"",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1"/>
      <c r="Z1598" s="324"/>
      <c r="AA1598" s="32" t="str" cm="1">
        <f t="array" ref="AA1598">IFERROR(IF(INDEX(SubsidieTabel!$X$1:$AA$12,MATCH($F1598,SubsidieTabel!$X$1:$X$12,0),IFERROR(MATCH(Methode_Keuze,SubsidieTabel!$X$1:$AA$1,0),2))&lt;&gt;1=TRUE,"ja",""),"")</f>
        <v/>
      </c>
    </row>
    <row r="1599" spans="1:27" ht="14.5" x14ac:dyDescent="0.35">
      <c r="A1599" s="325"/>
      <c r="B1599" s="326" t="str">
        <f>IF(A1599&lt;&gt;"",_xlfn.MAXIFS($B$1:B1598,$A$1:A1598,A1599)+1,"")</f>
        <v/>
      </c>
      <c r="C1599" s="304"/>
      <c r="D1599" s="304"/>
      <c r="E1599" s="304"/>
      <c r="F1599" s="304"/>
      <c r="G1599" s="335"/>
      <c r="H1599" s="333"/>
      <c r="I1599" s="334"/>
      <c r="J1599" s="334"/>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8"/>
      <c r="R1599" s="368"/>
      <c r="S1599" s="330"/>
      <c r="T1599" s="330"/>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Methode_Keuze=""),"",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Methode_Keuze=""),"",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1"/>
      <c r="Z1599" s="324"/>
      <c r="AA1599" s="32" t="str" cm="1">
        <f t="array" ref="AA1599">IFERROR(IF(INDEX(SubsidieTabel!$X$1:$AA$12,MATCH($F1599,SubsidieTabel!$X$1:$X$12,0),IFERROR(MATCH(Methode_Keuze,SubsidieTabel!$X$1:$AA$1,0),2))&lt;&gt;1=TRUE,"ja",""),"")</f>
        <v/>
      </c>
    </row>
    <row r="1600" spans="1:27" ht="14.5" x14ac:dyDescent="0.35">
      <c r="A1600" s="325"/>
      <c r="B1600" s="326" t="str">
        <f>IF(A1600&lt;&gt;"",_xlfn.MAXIFS($B$1:B1599,$A$1:A1599,A1600)+1,"")</f>
        <v/>
      </c>
      <c r="C1600" s="304"/>
      <c r="D1600" s="304"/>
      <c r="E1600" s="304"/>
      <c r="F1600" s="304"/>
      <c r="G1600" s="335"/>
      <c r="H1600" s="333"/>
      <c r="I1600" s="334"/>
      <c r="J1600" s="334"/>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8"/>
      <c r="R1600" s="368"/>
      <c r="S1600" s="330"/>
      <c r="T1600" s="330"/>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Methode_Keuze=""),"",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Methode_Keuze=""),"",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1"/>
      <c r="Z1600" s="324"/>
      <c r="AA1600" s="32" t="str" cm="1">
        <f t="array" ref="AA1600">IFERROR(IF(INDEX(SubsidieTabel!$X$1:$AA$12,MATCH($F1600,SubsidieTabel!$X$1:$X$12,0),IFERROR(MATCH(Methode_Keuze,SubsidieTabel!$X$1:$AA$1,0),2))&lt;&gt;1=TRUE,"ja",""),"")</f>
        <v/>
      </c>
    </row>
    <row r="1601" spans="1:27" ht="14.5" x14ac:dyDescent="0.35">
      <c r="A1601" s="325"/>
      <c r="B1601" s="326" t="str">
        <f>IF(A1601&lt;&gt;"",_xlfn.MAXIFS($B$1:B1600,$A$1:A1600,A1601)+1,"")</f>
        <v/>
      </c>
      <c r="C1601" s="304"/>
      <c r="D1601" s="304"/>
      <c r="E1601" s="304"/>
      <c r="F1601" s="304"/>
      <c r="G1601" s="335"/>
      <c r="H1601" s="333"/>
      <c r="I1601" s="334"/>
      <c r="J1601" s="334"/>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8"/>
      <c r="R1601" s="368"/>
      <c r="S1601" s="330"/>
      <c r="T1601" s="330"/>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Methode_Keuze=""),"",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Methode_Keuze=""),"",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1"/>
      <c r="Z1601" s="324"/>
      <c r="AA1601" s="32" t="str" cm="1">
        <f t="array" ref="AA1601">IFERROR(IF(INDEX(SubsidieTabel!$X$1:$AA$12,MATCH($F1601,SubsidieTabel!$X$1:$X$12,0),IFERROR(MATCH(Methode_Keuze,SubsidieTabel!$X$1:$AA$1,0),2))&lt;&gt;1=TRUE,"ja",""),"")</f>
        <v/>
      </c>
    </row>
    <row r="1602" spans="1:27" ht="14.5" x14ac:dyDescent="0.35">
      <c r="A1602" s="325"/>
      <c r="B1602" s="326" t="str">
        <f>IF(A1602&lt;&gt;"",_xlfn.MAXIFS($B$1:B1601,$A$1:A1601,A1602)+1,"")</f>
        <v/>
      </c>
      <c r="C1602" s="304"/>
      <c r="D1602" s="304"/>
      <c r="E1602" s="304"/>
      <c r="F1602" s="304"/>
      <c r="G1602" s="335"/>
      <c r="H1602" s="333"/>
      <c r="I1602" s="334"/>
      <c r="J1602" s="334"/>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8"/>
      <c r="R1602" s="368"/>
      <c r="S1602" s="330"/>
      <c r="T1602" s="330"/>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Methode_Keuze=""),"",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Methode_Keuze=""),"",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1"/>
      <c r="Z1602" s="324"/>
      <c r="AA1602" s="32" t="str" cm="1">
        <f t="array" ref="AA1602">IFERROR(IF(INDEX(SubsidieTabel!$X$1:$AA$12,MATCH($F1602,SubsidieTabel!$X$1:$X$12,0),IFERROR(MATCH(Methode_Keuze,SubsidieTabel!$X$1:$AA$1,0),2))&lt;&gt;1=TRUE,"ja",""),"")</f>
        <v/>
      </c>
    </row>
    <row r="1603" spans="1:27" ht="14.5" x14ac:dyDescent="0.35">
      <c r="A1603" s="325"/>
      <c r="B1603" s="326" t="str">
        <f>IF(A1603&lt;&gt;"",_xlfn.MAXIFS($B$1:B1602,$A$1:A1602,A1603)+1,"")</f>
        <v/>
      </c>
      <c r="C1603" s="304"/>
      <c r="D1603" s="304"/>
      <c r="E1603" s="304"/>
      <c r="F1603" s="304"/>
      <c r="G1603" s="335"/>
      <c r="H1603" s="333"/>
      <c r="I1603" s="334"/>
      <c r="J1603" s="334"/>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8"/>
      <c r="R1603" s="368"/>
      <c r="S1603" s="330"/>
      <c r="T1603" s="330"/>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Methode_Keuze=""),"",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Methode_Keuze=""),"",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1"/>
      <c r="Z1603" s="324"/>
      <c r="AA1603" s="32" t="str" cm="1">
        <f t="array" ref="AA1603">IFERROR(IF(INDEX(SubsidieTabel!$X$1:$AA$12,MATCH($F1603,SubsidieTabel!$X$1:$X$12,0),IFERROR(MATCH(Methode_Keuze,SubsidieTabel!$X$1:$AA$1,0),2))&lt;&gt;1=TRUE,"ja",""),"")</f>
        <v/>
      </c>
    </row>
    <row r="1604" spans="1:27" ht="14.5" x14ac:dyDescent="0.35">
      <c r="A1604" s="325"/>
      <c r="B1604" s="326" t="str">
        <f>IF(A1604&lt;&gt;"",_xlfn.MAXIFS($B$1:B1603,$A$1:A1603,A1604)+1,"")</f>
        <v/>
      </c>
      <c r="C1604" s="304"/>
      <c r="D1604" s="304"/>
      <c r="E1604" s="304"/>
      <c r="F1604" s="304"/>
      <c r="G1604" s="335"/>
      <c r="H1604" s="333"/>
      <c r="I1604" s="334"/>
      <c r="J1604" s="334"/>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8"/>
      <c r="R1604" s="368"/>
      <c r="S1604" s="330"/>
      <c r="T1604" s="330"/>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Methode_Keuze=""),"",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Methode_Keuze=""),"",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1"/>
      <c r="Z1604" s="324"/>
      <c r="AA1604" s="32" t="str" cm="1">
        <f t="array" ref="AA1604">IFERROR(IF(INDEX(SubsidieTabel!$X$1:$AA$12,MATCH($F1604,SubsidieTabel!$X$1:$X$12,0),IFERROR(MATCH(Methode_Keuze,SubsidieTabel!$X$1:$AA$1,0),2))&lt;&gt;1=TRUE,"ja",""),"")</f>
        <v/>
      </c>
    </row>
    <row r="1605" spans="1:27" ht="14.5" x14ac:dyDescent="0.35">
      <c r="A1605" s="325"/>
      <c r="B1605" s="326" t="str">
        <f>IF(A1605&lt;&gt;"",_xlfn.MAXIFS($B$1:B1604,$A$1:A1604,A1605)+1,"")</f>
        <v/>
      </c>
      <c r="C1605" s="304"/>
      <c r="D1605" s="304"/>
      <c r="E1605" s="304"/>
      <c r="F1605" s="304"/>
      <c r="G1605" s="335"/>
      <c r="H1605" s="333"/>
      <c r="I1605" s="334"/>
      <c r="J1605" s="334"/>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8"/>
      <c r="R1605" s="368"/>
      <c r="S1605" s="330"/>
      <c r="T1605" s="330"/>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Methode_Keuze=""),"",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Methode_Keuze=""),"",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1"/>
      <c r="Z1605" s="324"/>
      <c r="AA1605" s="32" t="str" cm="1">
        <f t="array" ref="AA1605">IFERROR(IF(INDEX(SubsidieTabel!$X$1:$AA$12,MATCH($F1605,SubsidieTabel!$X$1:$X$12,0),IFERROR(MATCH(Methode_Keuze,SubsidieTabel!$X$1:$AA$1,0),2))&lt;&gt;1=TRUE,"ja",""),"")</f>
        <v/>
      </c>
    </row>
    <row r="1606" spans="1:27" ht="14.5" x14ac:dyDescent="0.35">
      <c r="A1606" s="325"/>
      <c r="B1606" s="326" t="str">
        <f>IF(A1606&lt;&gt;"",_xlfn.MAXIFS($B$1:B1605,$A$1:A1605,A1606)+1,"")</f>
        <v/>
      </c>
      <c r="C1606" s="304"/>
      <c r="D1606" s="304"/>
      <c r="E1606" s="304"/>
      <c r="F1606" s="304"/>
      <c r="G1606" s="335"/>
      <c r="H1606" s="333"/>
      <c r="I1606" s="334"/>
      <c r="J1606" s="334"/>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8"/>
      <c r="R1606" s="368"/>
      <c r="S1606" s="330"/>
      <c r="T1606" s="330"/>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Methode_Keuze=""),"",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Methode_Keuze=""),"",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1"/>
      <c r="Z1606" s="324"/>
      <c r="AA1606" s="32" t="str" cm="1">
        <f t="array" ref="AA1606">IFERROR(IF(INDEX(SubsidieTabel!$X$1:$AA$12,MATCH($F1606,SubsidieTabel!$X$1:$X$12,0),IFERROR(MATCH(Methode_Keuze,SubsidieTabel!$X$1:$AA$1,0),2))&lt;&gt;1=TRUE,"ja",""),"")</f>
        <v/>
      </c>
    </row>
    <row r="1607" spans="1:27" ht="14.5" x14ac:dyDescent="0.35">
      <c r="A1607" s="325"/>
      <c r="B1607" s="326" t="str">
        <f>IF(A1607&lt;&gt;"",_xlfn.MAXIFS($B$1:B1606,$A$1:A1606,A1607)+1,"")</f>
        <v/>
      </c>
      <c r="C1607" s="304"/>
      <c r="D1607" s="304"/>
      <c r="E1607" s="304"/>
      <c r="F1607" s="304"/>
      <c r="G1607" s="335"/>
      <c r="H1607" s="333"/>
      <c r="I1607" s="334"/>
      <c r="J1607" s="334"/>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8"/>
      <c r="R1607" s="368"/>
      <c r="S1607" s="330"/>
      <c r="T1607" s="330"/>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Methode_Keuze=""),"",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Methode_Keuze=""),"",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1"/>
      <c r="Z1607" s="324"/>
      <c r="AA1607" s="32" t="str" cm="1">
        <f t="array" ref="AA1607">IFERROR(IF(INDEX(SubsidieTabel!$X$1:$AA$12,MATCH($F1607,SubsidieTabel!$X$1:$X$12,0),IFERROR(MATCH(Methode_Keuze,SubsidieTabel!$X$1:$AA$1,0),2))&lt;&gt;1=TRUE,"ja",""),"")</f>
        <v/>
      </c>
    </row>
    <row r="1608" spans="1:27" ht="14.5" x14ac:dyDescent="0.35">
      <c r="A1608" s="325"/>
      <c r="B1608" s="326" t="str">
        <f>IF(A1608&lt;&gt;"",_xlfn.MAXIFS($B$1:B1607,$A$1:A1607,A1608)+1,"")</f>
        <v/>
      </c>
      <c r="C1608" s="304"/>
      <c r="D1608" s="304"/>
      <c r="E1608" s="304"/>
      <c r="F1608" s="304"/>
      <c r="G1608" s="335"/>
      <c r="H1608" s="333"/>
      <c r="I1608" s="334"/>
      <c r="J1608" s="334"/>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8"/>
      <c r="R1608" s="368"/>
      <c r="S1608" s="330"/>
      <c r="T1608" s="330"/>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Methode_Keuze=""),"",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Methode_Keuze=""),"",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1"/>
      <c r="Z1608" s="324"/>
      <c r="AA1608" s="32" t="str" cm="1">
        <f t="array" ref="AA1608">IFERROR(IF(INDEX(SubsidieTabel!$X$1:$AA$12,MATCH($F1608,SubsidieTabel!$X$1:$X$12,0),IFERROR(MATCH(Methode_Keuze,SubsidieTabel!$X$1:$AA$1,0),2))&lt;&gt;1=TRUE,"ja",""),"")</f>
        <v/>
      </c>
    </row>
    <row r="1609" spans="1:27" ht="14.5" x14ac:dyDescent="0.35">
      <c r="A1609" s="325"/>
      <c r="B1609" s="326" t="str">
        <f>IF(A1609&lt;&gt;"",_xlfn.MAXIFS($B$1:B1608,$A$1:A1608,A1609)+1,"")</f>
        <v/>
      </c>
      <c r="C1609" s="304"/>
      <c r="D1609" s="304"/>
      <c r="E1609" s="304"/>
      <c r="F1609" s="304"/>
      <c r="G1609" s="335"/>
      <c r="H1609" s="333"/>
      <c r="I1609" s="334"/>
      <c r="J1609" s="334"/>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8"/>
      <c r="R1609" s="368"/>
      <c r="S1609" s="330"/>
      <c r="T1609" s="330"/>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Methode_Keuze=""),"",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Methode_Keuze=""),"",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1"/>
      <c r="Z1609" s="324"/>
      <c r="AA1609" s="32" t="str" cm="1">
        <f t="array" ref="AA1609">IFERROR(IF(INDEX(SubsidieTabel!$X$1:$AA$12,MATCH($F1609,SubsidieTabel!$X$1:$X$12,0),IFERROR(MATCH(Methode_Keuze,SubsidieTabel!$X$1:$AA$1,0),2))&lt;&gt;1=TRUE,"ja",""),"")</f>
        <v/>
      </c>
    </row>
    <row r="1610" spans="1:27" ht="14.5" x14ac:dyDescent="0.35">
      <c r="A1610" s="325"/>
      <c r="B1610" s="326" t="str">
        <f>IF(A1610&lt;&gt;"",_xlfn.MAXIFS($B$1:B1609,$A$1:A1609,A1610)+1,"")</f>
        <v/>
      </c>
      <c r="C1610" s="304"/>
      <c r="D1610" s="304"/>
      <c r="E1610" s="304"/>
      <c r="F1610" s="304"/>
      <c r="G1610" s="335"/>
      <c r="H1610" s="333"/>
      <c r="I1610" s="334"/>
      <c r="J1610" s="334"/>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8"/>
      <c r="R1610" s="368"/>
      <c r="S1610" s="330"/>
      <c r="T1610" s="330"/>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Methode_Keuze=""),"",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Methode_Keuze=""),"",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1"/>
      <c r="Z1610" s="324"/>
      <c r="AA1610" s="32" t="str" cm="1">
        <f t="array" ref="AA1610">IFERROR(IF(INDEX(SubsidieTabel!$X$1:$AA$12,MATCH($F1610,SubsidieTabel!$X$1:$X$12,0),IFERROR(MATCH(Methode_Keuze,SubsidieTabel!$X$1:$AA$1,0),2))&lt;&gt;1=TRUE,"ja",""),"")</f>
        <v/>
      </c>
    </row>
    <row r="1611" spans="1:27" ht="14.5" x14ac:dyDescent="0.35">
      <c r="A1611" s="325"/>
      <c r="B1611" s="326" t="str">
        <f>IF(A1611&lt;&gt;"",_xlfn.MAXIFS($B$1:B1610,$A$1:A1610,A1611)+1,"")</f>
        <v/>
      </c>
      <c r="C1611" s="304"/>
      <c r="D1611" s="304"/>
      <c r="E1611" s="304"/>
      <c r="F1611" s="304"/>
      <c r="G1611" s="335"/>
      <c r="H1611" s="333"/>
      <c r="I1611" s="334"/>
      <c r="J1611" s="334"/>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8"/>
      <c r="R1611" s="368"/>
      <c r="S1611" s="330"/>
      <c r="T1611" s="330"/>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Methode_Keuze=""),"",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Methode_Keuze=""),"",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1"/>
      <c r="Z1611" s="324"/>
      <c r="AA1611" s="32" t="str" cm="1">
        <f t="array" ref="AA1611">IFERROR(IF(INDEX(SubsidieTabel!$X$1:$AA$12,MATCH($F1611,SubsidieTabel!$X$1:$X$12,0),IFERROR(MATCH(Methode_Keuze,SubsidieTabel!$X$1:$AA$1,0),2))&lt;&gt;1=TRUE,"ja",""),"")</f>
        <v/>
      </c>
    </row>
    <row r="1612" spans="1:27" ht="14.5" x14ac:dyDescent="0.35">
      <c r="A1612" s="325"/>
      <c r="B1612" s="326" t="str">
        <f>IF(A1612&lt;&gt;"",_xlfn.MAXIFS($B$1:B1611,$A$1:A1611,A1612)+1,"")</f>
        <v/>
      </c>
      <c r="C1612" s="304"/>
      <c r="D1612" s="304"/>
      <c r="E1612" s="304"/>
      <c r="F1612" s="304"/>
      <c r="G1612" s="335"/>
      <c r="H1612" s="333"/>
      <c r="I1612" s="334"/>
      <c r="J1612" s="334"/>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8"/>
      <c r="R1612" s="368"/>
      <c r="S1612" s="330"/>
      <c r="T1612" s="330"/>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Methode_Keuze=""),"",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Methode_Keuze=""),"",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1"/>
      <c r="Z1612" s="324"/>
      <c r="AA1612" s="32" t="str" cm="1">
        <f t="array" ref="AA1612">IFERROR(IF(INDEX(SubsidieTabel!$X$1:$AA$12,MATCH($F1612,SubsidieTabel!$X$1:$X$12,0),IFERROR(MATCH(Methode_Keuze,SubsidieTabel!$X$1:$AA$1,0),2))&lt;&gt;1=TRUE,"ja",""),"")</f>
        <v/>
      </c>
    </row>
    <row r="1613" spans="1:27" ht="14.5" x14ac:dyDescent="0.35">
      <c r="A1613" s="325"/>
      <c r="B1613" s="326" t="str">
        <f>IF(A1613&lt;&gt;"",_xlfn.MAXIFS($B$1:B1612,$A$1:A1612,A1613)+1,"")</f>
        <v/>
      </c>
      <c r="C1613" s="304"/>
      <c r="D1613" s="304"/>
      <c r="E1613" s="304"/>
      <c r="F1613" s="304"/>
      <c r="G1613" s="335"/>
      <c r="H1613" s="333"/>
      <c r="I1613" s="334"/>
      <c r="J1613" s="334"/>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8"/>
      <c r="R1613" s="368"/>
      <c r="S1613" s="330"/>
      <c r="T1613" s="330"/>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Methode_Keuze=""),"",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Methode_Keuze=""),"",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1"/>
      <c r="Z1613" s="324"/>
      <c r="AA1613" s="32" t="str" cm="1">
        <f t="array" ref="AA1613">IFERROR(IF(INDEX(SubsidieTabel!$X$1:$AA$12,MATCH($F1613,SubsidieTabel!$X$1:$X$12,0),IFERROR(MATCH(Methode_Keuze,SubsidieTabel!$X$1:$AA$1,0),2))&lt;&gt;1=TRUE,"ja",""),"")</f>
        <v/>
      </c>
    </row>
    <row r="1614" spans="1:27" ht="14.5" x14ac:dyDescent="0.35">
      <c r="A1614" s="325"/>
      <c r="B1614" s="326" t="str">
        <f>IF(A1614&lt;&gt;"",_xlfn.MAXIFS($B$1:B1613,$A$1:A1613,A1614)+1,"")</f>
        <v/>
      </c>
      <c r="C1614" s="304"/>
      <c r="D1614" s="304"/>
      <c r="E1614" s="304"/>
      <c r="F1614" s="304"/>
      <c r="G1614" s="335"/>
      <c r="H1614" s="333"/>
      <c r="I1614" s="334"/>
      <c r="J1614" s="334"/>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8"/>
      <c r="R1614" s="368"/>
      <c r="S1614" s="330"/>
      <c r="T1614" s="330"/>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Methode_Keuze=""),"",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Methode_Keuze=""),"",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1"/>
      <c r="Z1614" s="324"/>
      <c r="AA1614" s="32" t="str" cm="1">
        <f t="array" ref="AA1614">IFERROR(IF(INDEX(SubsidieTabel!$X$1:$AA$12,MATCH($F1614,SubsidieTabel!$X$1:$X$12,0),IFERROR(MATCH(Methode_Keuze,SubsidieTabel!$X$1:$AA$1,0),2))&lt;&gt;1=TRUE,"ja",""),"")</f>
        <v/>
      </c>
    </row>
    <row r="1615" spans="1:27" ht="14.5" x14ac:dyDescent="0.35">
      <c r="A1615" s="325"/>
      <c r="B1615" s="326" t="str">
        <f>IF(A1615&lt;&gt;"",_xlfn.MAXIFS($B$1:B1614,$A$1:A1614,A1615)+1,"")</f>
        <v/>
      </c>
      <c r="C1615" s="304"/>
      <c r="D1615" s="304"/>
      <c r="E1615" s="304"/>
      <c r="F1615" s="304"/>
      <c r="G1615" s="335"/>
      <c r="H1615" s="333"/>
      <c r="I1615" s="334"/>
      <c r="J1615" s="334"/>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8"/>
      <c r="R1615" s="368"/>
      <c r="S1615" s="330"/>
      <c r="T1615" s="330"/>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Methode_Keuze=""),"",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Methode_Keuze=""),"",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1"/>
      <c r="Z1615" s="324"/>
      <c r="AA1615" s="32" t="str" cm="1">
        <f t="array" ref="AA1615">IFERROR(IF(INDEX(SubsidieTabel!$X$1:$AA$12,MATCH($F1615,SubsidieTabel!$X$1:$X$12,0),IFERROR(MATCH(Methode_Keuze,SubsidieTabel!$X$1:$AA$1,0),2))&lt;&gt;1=TRUE,"ja",""),"")</f>
        <v/>
      </c>
    </row>
    <row r="1616" spans="1:27" ht="14.5" x14ac:dyDescent="0.35">
      <c r="A1616" s="325"/>
      <c r="B1616" s="326" t="str">
        <f>IF(A1616&lt;&gt;"",_xlfn.MAXIFS($B$1:B1615,$A$1:A1615,A1616)+1,"")</f>
        <v/>
      </c>
      <c r="C1616" s="304"/>
      <c r="D1616" s="304"/>
      <c r="E1616" s="304"/>
      <c r="F1616" s="304"/>
      <c r="G1616" s="335"/>
      <c r="H1616" s="333"/>
      <c r="I1616" s="334"/>
      <c r="J1616" s="334"/>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8"/>
      <c r="R1616" s="368"/>
      <c r="S1616" s="330"/>
      <c r="T1616" s="330"/>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Methode_Keuze=""),"",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Methode_Keuze=""),"",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1"/>
      <c r="Z1616" s="324"/>
      <c r="AA1616" s="32" t="str" cm="1">
        <f t="array" ref="AA1616">IFERROR(IF(INDEX(SubsidieTabel!$X$1:$AA$12,MATCH($F1616,SubsidieTabel!$X$1:$X$12,0),IFERROR(MATCH(Methode_Keuze,SubsidieTabel!$X$1:$AA$1,0),2))&lt;&gt;1=TRUE,"ja",""),"")</f>
        <v/>
      </c>
    </row>
    <row r="1617" spans="1:27" ht="14.5" x14ac:dyDescent="0.35">
      <c r="A1617" s="325"/>
      <c r="B1617" s="326" t="str">
        <f>IF(A1617&lt;&gt;"",_xlfn.MAXIFS($B$1:B1616,$A$1:A1616,A1617)+1,"")</f>
        <v/>
      </c>
      <c r="C1617" s="304"/>
      <c r="D1617" s="304"/>
      <c r="E1617" s="304"/>
      <c r="F1617" s="304"/>
      <c r="G1617" s="335"/>
      <c r="H1617" s="333"/>
      <c r="I1617" s="334"/>
      <c r="J1617" s="334"/>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8"/>
      <c r="R1617" s="368"/>
      <c r="S1617" s="330"/>
      <c r="T1617" s="330"/>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Methode_Keuze=""),"",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Methode_Keuze=""),"",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1"/>
      <c r="Z1617" s="324"/>
      <c r="AA1617" s="32" t="str" cm="1">
        <f t="array" ref="AA1617">IFERROR(IF(INDEX(SubsidieTabel!$X$1:$AA$12,MATCH($F1617,SubsidieTabel!$X$1:$X$12,0),IFERROR(MATCH(Methode_Keuze,SubsidieTabel!$X$1:$AA$1,0),2))&lt;&gt;1=TRUE,"ja",""),"")</f>
        <v/>
      </c>
    </row>
    <row r="1618" spans="1:27" ht="14.5" x14ac:dyDescent="0.35">
      <c r="A1618" s="325"/>
      <c r="B1618" s="326" t="str">
        <f>IF(A1618&lt;&gt;"",_xlfn.MAXIFS($B$1:B1617,$A$1:A1617,A1618)+1,"")</f>
        <v/>
      </c>
      <c r="C1618" s="304"/>
      <c r="D1618" s="304"/>
      <c r="E1618" s="304"/>
      <c r="F1618" s="304"/>
      <c r="G1618" s="335"/>
      <c r="H1618" s="333"/>
      <c r="I1618" s="334"/>
      <c r="J1618" s="334"/>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8"/>
      <c r="R1618" s="368"/>
      <c r="S1618" s="330"/>
      <c r="T1618" s="330"/>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Methode_Keuze=""),"",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Methode_Keuze=""),"",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1"/>
      <c r="Z1618" s="324"/>
      <c r="AA1618" s="32" t="str" cm="1">
        <f t="array" ref="AA1618">IFERROR(IF(INDEX(SubsidieTabel!$X$1:$AA$12,MATCH($F1618,SubsidieTabel!$X$1:$X$12,0),IFERROR(MATCH(Methode_Keuze,SubsidieTabel!$X$1:$AA$1,0),2))&lt;&gt;1=TRUE,"ja",""),"")</f>
        <v/>
      </c>
    </row>
    <row r="1619" spans="1:27" ht="14.5" x14ac:dyDescent="0.35">
      <c r="A1619" s="325"/>
      <c r="B1619" s="326" t="str">
        <f>IF(A1619&lt;&gt;"",_xlfn.MAXIFS($B$1:B1618,$A$1:A1618,A1619)+1,"")</f>
        <v/>
      </c>
      <c r="C1619" s="304"/>
      <c r="D1619" s="304"/>
      <c r="E1619" s="304"/>
      <c r="F1619" s="304"/>
      <c r="G1619" s="335"/>
      <c r="H1619" s="333"/>
      <c r="I1619" s="334"/>
      <c r="J1619" s="334"/>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8"/>
      <c r="R1619" s="368"/>
      <c r="S1619" s="330"/>
      <c r="T1619" s="330"/>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Methode_Keuze=""),"",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Methode_Keuze=""),"",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1"/>
      <c r="Z1619" s="324"/>
      <c r="AA1619" s="32" t="str" cm="1">
        <f t="array" ref="AA1619">IFERROR(IF(INDEX(SubsidieTabel!$X$1:$AA$12,MATCH($F1619,SubsidieTabel!$X$1:$X$12,0),IFERROR(MATCH(Methode_Keuze,SubsidieTabel!$X$1:$AA$1,0),2))&lt;&gt;1=TRUE,"ja",""),"")</f>
        <v/>
      </c>
    </row>
    <row r="1620" spans="1:27" ht="14.5" x14ac:dyDescent="0.35">
      <c r="A1620" s="325"/>
      <c r="B1620" s="326" t="str">
        <f>IF(A1620&lt;&gt;"",_xlfn.MAXIFS($B$1:B1619,$A$1:A1619,A1620)+1,"")</f>
        <v/>
      </c>
      <c r="C1620" s="304"/>
      <c r="D1620" s="304"/>
      <c r="E1620" s="304"/>
      <c r="F1620" s="304"/>
      <c r="G1620" s="335"/>
      <c r="H1620" s="333"/>
      <c r="I1620" s="334"/>
      <c r="J1620" s="334"/>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8"/>
      <c r="R1620" s="368"/>
      <c r="S1620" s="330"/>
      <c r="T1620" s="330"/>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Methode_Keuze=""),"",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Methode_Keuze=""),"",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1"/>
      <c r="Z1620" s="324"/>
      <c r="AA1620" s="32" t="str" cm="1">
        <f t="array" ref="AA1620">IFERROR(IF(INDEX(SubsidieTabel!$X$1:$AA$12,MATCH($F1620,SubsidieTabel!$X$1:$X$12,0),IFERROR(MATCH(Methode_Keuze,SubsidieTabel!$X$1:$AA$1,0),2))&lt;&gt;1=TRUE,"ja",""),"")</f>
        <v/>
      </c>
    </row>
    <row r="1621" spans="1:27" ht="14.5" x14ac:dyDescent="0.35">
      <c r="A1621" s="325"/>
      <c r="B1621" s="326" t="str">
        <f>IF(A1621&lt;&gt;"",_xlfn.MAXIFS($B$1:B1620,$A$1:A1620,A1621)+1,"")</f>
        <v/>
      </c>
      <c r="C1621" s="304"/>
      <c r="D1621" s="304"/>
      <c r="E1621" s="304"/>
      <c r="F1621" s="304"/>
      <c r="G1621" s="335"/>
      <c r="H1621" s="333"/>
      <c r="I1621" s="334"/>
      <c r="J1621" s="334"/>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8"/>
      <c r="R1621" s="368"/>
      <c r="S1621" s="330"/>
      <c r="T1621" s="330"/>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Methode_Keuze=""),"",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Methode_Keuze=""),"",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1"/>
      <c r="Z1621" s="324"/>
      <c r="AA1621" s="32" t="str" cm="1">
        <f t="array" ref="AA1621">IFERROR(IF(INDEX(SubsidieTabel!$X$1:$AA$12,MATCH($F1621,SubsidieTabel!$X$1:$X$12,0),IFERROR(MATCH(Methode_Keuze,SubsidieTabel!$X$1:$AA$1,0),2))&lt;&gt;1=TRUE,"ja",""),"")</f>
        <v/>
      </c>
    </row>
    <row r="1622" spans="1:27" ht="14.5" x14ac:dyDescent="0.35">
      <c r="A1622" s="325"/>
      <c r="B1622" s="326" t="str">
        <f>IF(A1622&lt;&gt;"",_xlfn.MAXIFS($B$1:B1621,$A$1:A1621,A1622)+1,"")</f>
        <v/>
      </c>
      <c r="C1622" s="304"/>
      <c r="D1622" s="304"/>
      <c r="E1622" s="304"/>
      <c r="F1622" s="304"/>
      <c r="G1622" s="335"/>
      <c r="H1622" s="333"/>
      <c r="I1622" s="334"/>
      <c r="J1622" s="334"/>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8"/>
      <c r="R1622" s="368"/>
      <c r="S1622" s="330"/>
      <c r="T1622" s="330"/>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Methode_Keuze=""),"",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Methode_Keuze=""),"",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1"/>
      <c r="Z1622" s="324"/>
      <c r="AA1622" s="32" t="str" cm="1">
        <f t="array" ref="AA1622">IFERROR(IF(INDEX(SubsidieTabel!$X$1:$AA$12,MATCH($F1622,SubsidieTabel!$X$1:$X$12,0),IFERROR(MATCH(Methode_Keuze,SubsidieTabel!$X$1:$AA$1,0),2))&lt;&gt;1=TRUE,"ja",""),"")</f>
        <v/>
      </c>
    </row>
    <row r="1623" spans="1:27" ht="14.5" x14ac:dyDescent="0.35">
      <c r="A1623" s="325"/>
      <c r="B1623" s="326" t="str">
        <f>IF(A1623&lt;&gt;"",_xlfn.MAXIFS($B$1:B1622,$A$1:A1622,A1623)+1,"")</f>
        <v/>
      </c>
      <c r="C1623" s="304"/>
      <c r="D1623" s="304"/>
      <c r="E1623" s="304"/>
      <c r="F1623" s="304"/>
      <c r="G1623" s="335"/>
      <c r="H1623" s="333"/>
      <c r="I1623" s="334"/>
      <c r="J1623" s="334"/>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8"/>
      <c r="R1623" s="368"/>
      <c r="S1623" s="330"/>
      <c r="T1623" s="330"/>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Methode_Keuze=""),"",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Methode_Keuze=""),"",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1"/>
      <c r="Z1623" s="324"/>
      <c r="AA1623" s="32" t="str" cm="1">
        <f t="array" ref="AA1623">IFERROR(IF(INDEX(SubsidieTabel!$X$1:$AA$12,MATCH($F1623,SubsidieTabel!$X$1:$X$12,0),IFERROR(MATCH(Methode_Keuze,SubsidieTabel!$X$1:$AA$1,0),2))&lt;&gt;1=TRUE,"ja",""),"")</f>
        <v/>
      </c>
    </row>
    <row r="1624" spans="1:27" ht="14.5" x14ac:dyDescent="0.35">
      <c r="A1624" s="325"/>
      <c r="B1624" s="326" t="str">
        <f>IF(A1624&lt;&gt;"",_xlfn.MAXIFS($B$1:B1623,$A$1:A1623,A1624)+1,"")</f>
        <v/>
      </c>
      <c r="C1624" s="304"/>
      <c r="D1624" s="304"/>
      <c r="E1624" s="304"/>
      <c r="F1624" s="304"/>
      <c r="G1624" s="335"/>
      <c r="H1624" s="333"/>
      <c r="I1624" s="334"/>
      <c r="J1624" s="334"/>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8"/>
      <c r="R1624" s="368"/>
      <c r="S1624" s="330"/>
      <c r="T1624" s="330"/>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Methode_Keuze=""),"",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Methode_Keuze=""),"",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1"/>
      <c r="Z1624" s="324"/>
      <c r="AA1624" s="32" t="str" cm="1">
        <f t="array" ref="AA1624">IFERROR(IF(INDEX(SubsidieTabel!$X$1:$AA$12,MATCH($F1624,SubsidieTabel!$X$1:$X$12,0),IFERROR(MATCH(Methode_Keuze,SubsidieTabel!$X$1:$AA$1,0),2))&lt;&gt;1=TRUE,"ja",""),"")</f>
        <v/>
      </c>
    </row>
    <row r="1625" spans="1:27" ht="14.5" x14ac:dyDescent="0.35">
      <c r="A1625" s="325"/>
      <c r="B1625" s="326" t="str">
        <f>IF(A1625&lt;&gt;"",_xlfn.MAXIFS($B$1:B1624,$A$1:A1624,A1625)+1,"")</f>
        <v/>
      </c>
      <c r="C1625" s="304"/>
      <c r="D1625" s="304"/>
      <c r="E1625" s="304"/>
      <c r="F1625" s="304"/>
      <c r="G1625" s="335"/>
      <c r="H1625" s="333"/>
      <c r="I1625" s="334"/>
      <c r="J1625" s="334"/>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8"/>
      <c r="R1625" s="368"/>
      <c r="S1625" s="330"/>
      <c r="T1625" s="330"/>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Methode_Keuze=""),"",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Methode_Keuze=""),"",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1"/>
      <c r="Z1625" s="324"/>
      <c r="AA1625" s="32" t="str" cm="1">
        <f t="array" ref="AA1625">IFERROR(IF(INDEX(SubsidieTabel!$X$1:$AA$12,MATCH($F1625,SubsidieTabel!$X$1:$X$12,0),IFERROR(MATCH(Methode_Keuze,SubsidieTabel!$X$1:$AA$1,0),2))&lt;&gt;1=TRUE,"ja",""),"")</f>
        <v/>
      </c>
    </row>
    <row r="1626" spans="1:27" ht="14.5" x14ac:dyDescent="0.35">
      <c r="A1626" s="325"/>
      <c r="B1626" s="326" t="str">
        <f>IF(A1626&lt;&gt;"",_xlfn.MAXIFS($B$1:B1625,$A$1:A1625,A1626)+1,"")</f>
        <v/>
      </c>
      <c r="C1626" s="304"/>
      <c r="D1626" s="304"/>
      <c r="E1626" s="304"/>
      <c r="F1626" s="304"/>
      <c r="G1626" s="335"/>
      <c r="H1626" s="333"/>
      <c r="I1626" s="334"/>
      <c r="J1626" s="334"/>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8"/>
      <c r="R1626" s="368"/>
      <c r="S1626" s="330"/>
      <c r="T1626" s="330"/>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Methode_Keuze=""),"",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Methode_Keuze=""),"",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1"/>
      <c r="Z1626" s="324"/>
      <c r="AA1626" s="32" t="str" cm="1">
        <f t="array" ref="AA1626">IFERROR(IF(INDEX(SubsidieTabel!$X$1:$AA$12,MATCH($F1626,SubsidieTabel!$X$1:$X$12,0),IFERROR(MATCH(Methode_Keuze,SubsidieTabel!$X$1:$AA$1,0),2))&lt;&gt;1=TRUE,"ja",""),"")</f>
        <v/>
      </c>
    </row>
    <row r="1627" spans="1:27" ht="14.5" x14ac:dyDescent="0.35">
      <c r="A1627" s="325"/>
      <c r="B1627" s="326" t="str">
        <f>IF(A1627&lt;&gt;"",_xlfn.MAXIFS($B$1:B1626,$A$1:A1626,A1627)+1,"")</f>
        <v/>
      </c>
      <c r="C1627" s="304"/>
      <c r="D1627" s="304"/>
      <c r="E1627" s="304"/>
      <c r="F1627" s="304"/>
      <c r="G1627" s="335"/>
      <c r="H1627" s="333"/>
      <c r="I1627" s="334"/>
      <c r="J1627" s="334"/>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8"/>
      <c r="R1627" s="368"/>
      <c r="S1627" s="330"/>
      <c r="T1627" s="330"/>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Methode_Keuze=""),"",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Methode_Keuze=""),"",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1"/>
      <c r="Z1627" s="324"/>
      <c r="AA1627" s="32" t="str" cm="1">
        <f t="array" ref="AA1627">IFERROR(IF(INDEX(SubsidieTabel!$X$1:$AA$12,MATCH($F1627,SubsidieTabel!$X$1:$X$12,0),IFERROR(MATCH(Methode_Keuze,SubsidieTabel!$X$1:$AA$1,0),2))&lt;&gt;1=TRUE,"ja",""),"")</f>
        <v/>
      </c>
    </row>
    <row r="1628" spans="1:27" ht="14.5" x14ac:dyDescent="0.35">
      <c r="A1628" s="325"/>
      <c r="B1628" s="326" t="str">
        <f>IF(A1628&lt;&gt;"",_xlfn.MAXIFS($B$1:B1627,$A$1:A1627,A1628)+1,"")</f>
        <v/>
      </c>
      <c r="C1628" s="304"/>
      <c r="D1628" s="304"/>
      <c r="E1628" s="304"/>
      <c r="F1628" s="304"/>
      <c r="G1628" s="335"/>
      <c r="H1628" s="333"/>
      <c r="I1628" s="334"/>
      <c r="J1628" s="334"/>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8"/>
      <c r="R1628" s="368"/>
      <c r="S1628" s="330"/>
      <c r="T1628" s="330"/>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Methode_Keuze=""),"",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Methode_Keuze=""),"",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1"/>
      <c r="Z1628" s="324"/>
      <c r="AA1628" s="32" t="str" cm="1">
        <f t="array" ref="AA1628">IFERROR(IF(INDEX(SubsidieTabel!$X$1:$AA$12,MATCH($F1628,SubsidieTabel!$X$1:$X$12,0),IFERROR(MATCH(Methode_Keuze,SubsidieTabel!$X$1:$AA$1,0),2))&lt;&gt;1=TRUE,"ja",""),"")</f>
        <v/>
      </c>
    </row>
    <row r="1629" spans="1:27" ht="14.5" x14ac:dyDescent="0.35">
      <c r="A1629" s="325"/>
      <c r="B1629" s="326" t="str">
        <f>IF(A1629&lt;&gt;"",_xlfn.MAXIFS($B$1:B1628,$A$1:A1628,A1629)+1,"")</f>
        <v/>
      </c>
      <c r="C1629" s="304"/>
      <c r="D1629" s="304"/>
      <c r="E1629" s="304"/>
      <c r="F1629" s="304"/>
      <c r="G1629" s="335"/>
      <c r="H1629" s="333"/>
      <c r="I1629" s="334"/>
      <c r="J1629" s="334"/>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8"/>
      <c r="R1629" s="368"/>
      <c r="S1629" s="330"/>
      <c r="T1629" s="330"/>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Methode_Keuze=""),"",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Methode_Keuze=""),"",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1"/>
      <c r="Z1629" s="324"/>
      <c r="AA1629" s="32" t="str" cm="1">
        <f t="array" ref="AA1629">IFERROR(IF(INDEX(SubsidieTabel!$X$1:$AA$12,MATCH($F1629,SubsidieTabel!$X$1:$X$12,0),IFERROR(MATCH(Methode_Keuze,SubsidieTabel!$X$1:$AA$1,0),2))&lt;&gt;1=TRUE,"ja",""),"")</f>
        <v/>
      </c>
    </row>
    <row r="1630" spans="1:27" ht="14.5" x14ac:dyDescent="0.35">
      <c r="A1630" s="325"/>
      <c r="B1630" s="326" t="str">
        <f>IF(A1630&lt;&gt;"",_xlfn.MAXIFS($B$1:B1629,$A$1:A1629,A1630)+1,"")</f>
        <v/>
      </c>
      <c r="C1630" s="304"/>
      <c r="D1630" s="304"/>
      <c r="E1630" s="304"/>
      <c r="F1630" s="304"/>
      <c r="G1630" s="335"/>
      <c r="H1630" s="333"/>
      <c r="I1630" s="334"/>
      <c r="J1630" s="334"/>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8"/>
      <c r="R1630" s="368"/>
      <c r="S1630" s="330"/>
      <c r="T1630" s="330"/>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Methode_Keuze=""),"",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Methode_Keuze=""),"",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1"/>
      <c r="Z1630" s="324"/>
      <c r="AA1630" s="32" t="str" cm="1">
        <f t="array" ref="AA1630">IFERROR(IF(INDEX(SubsidieTabel!$X$1:$AA$12,MATCH($F1630,SubsidieTabel!$X$1:$X$12,0),IFERROR(MATCH(Methode_Keuze,SubsidieTabel!$X$1:$AA$1,0),2))&lt;&gt;1=TRUE,"ja",""),"")</f>
        <v/>
      </c>
    </row>
    <row r="1631" spans="1:27" ht="14.5" x14ac:dyDescent="0.35">
      <c r="A1631" s="325"/>
      <c r="B1631" s="326" t="str">
        <f>IF(A1631&lt;&gt;"",_xlfn.MAXIFS($B$1:B1630,$A$1:A1630,A1631)+1,"")</f>
        <v/>
      </c>
      <c r="C1631" s="304"/>
      <c r="D1631" s="304"/>
      <c r="E1631" s="304"/>
      <c r="F1631" s="304"/>
      <c r="G1631" s="335"/>
      <c r="H1631" s="333"/>
      <c r="I1631" s="334"/>
      <c r="J1631" s="334"/>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8"/>
      <c r="R1631" s="368"/>
      <c r="S1631" s="330"/>
      <c r="T1631" s="330"/>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Methode_Keuze=""),"",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Methode_Keuze=""),"",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1"/>
      <c r="Z1631" s="324"/>
      <c r="AA1631" s="32" t="str" cm="1">
        <f t="array" ref="AA1631">IFERROR(IF(INDEX(SubsidieTabel!$X$1:$AA$12,MATCH($F1631,SubsidieTabel!$X$1:$X$12,0),IFERROR(MATCH(Methode_Keuze,SubsidieTabel!$X$1:$AA$1,0),2))&lt;&gt;1=TRUE,"ja",""),"")</f>
        <v/>
      </c>
    </row>
    <row r="1632" spans="1:27" ht="14.5" x14ac:dyDescent="0.35">
      <c r="A1632" s="325"/>
      <c r="B1632" s="326" t="str">
        <f>IF(A1632&lt;&gt;"",_xlfn.MAXIFS($B$1:B1631,$A$1:A1631,A1632)+1,"")</f>
        <v/>
      </c>
      <c r="C1632" s="304"/>
      <c r="D1632" s="304"/>
      <c r="E1632" s="304"/>
      <c r="F1632" s="304"/>
      <c r="G1632" s="335"/>
      <c r="H1632" s="333"/>
      <c r="I1632" s="334"/>
      <c r="J1632" s="334"/>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8"/>
      <c r="R1632" s="368"/>
      <c r="S1632" s="330"/>
      <c r="T1632" s="330"/>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Methode_Keuze=""),"",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Methode_Keuze=""),"",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1"/>
      <c r="Z1632" s="324"/>
      <c r="AA1632" s="32" t="str" cm="1">
        <f t="array" ref="AA1632">IFERROR(IF(INDEX(SubsidieTabel!$X$1:$AA$12,MATCH($F1632,SubsidieTabel!$X$1:$X$12,0),IFERROR(MATCH(Methode_Keuze,SubsidieTabel!$X$1:$AA$1,0),2))&lt;&gt;1=TRUE,"ja",""),"")</f>
        <v/>
      </c>
    </row>
    <row r="1633" spans="1:27" ht="14.5" x14ac:dyDescent="0.35">
      <c r="A1633" s="325"/>
      <c r="B1633" s="326" t="str">
        <f>IF(A1633&lt;&gt;"",_xlfn.MAXIFS($B$1:B1632,$A$1:A1632,A1633)+1,"")</f>
        <v/>
      </c>
      <c r="C1633" s="304"/>
      <c r="D1633" s="304"/>
      <c r="E1633" s="304"/>
      <c r="F1633" s="304"/>
      <c r="G1633" s="335"/>
      <c r="H1633" s="333"/>
      <c r="I1633" s="334"/>
      <c r="J1633" s="334"/>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8"/>
      <c r="R1633" s="368"/>
      <c r="S1633" s="330"/>
      <c r="T1633" s="330"/>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Methode_Keuze=""),"",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Methode_Keuze=""),"",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1"/>
      <c r="Z1633" s="324"/>
      <c r="AA1633" s="32" t="str" cm="1">
        <f t="array" ref="AA1633">IFERROR(IF(INDEX(SubsidieTabel!$X$1:$AA$12,MATCH($F1633,SubsidieTabel!$X$1:$X$12,0),IFERROR(MATCH(Methode_Keuze,SubsidieTabel!$X$1:$AA$1,0),2))&lt;&gt;1=TRUE,"ja",""),"")</f>
        <v/>
      </c>
    </row>
    <row r="1634" spans="1:27" ht="14.5" x14ac:dyDescent="0.35">
      <c r="A1634" s="325"/>
      <c r="B1634" s="326" t="str">
        <f>IF(A1634&lt;&gt;"",_xlfn.MAXIFS($B$1:B1633,$A$1:A1633,A1634)+1,"")</f>
        <v/>
      </c>
      <c r="C1634" s="304"/>
      <c r="D1634" s="304"/>
      <c r="E1634" s="304"/>
      <c r="F1634" s="304"/>
      <c r="G1634" s="335"/>
      <c r="H1634" s="333"/>
      <c r="I1634" s="334"/>
      <c r="J1634" s="334"/>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8"/>
      <c r="R1634" s="368"/>
      <c r="S1634" s="330"/>
      <c r="T1634" s="330"/>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Methode_Keuze=""),"",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Methode_Keuze=""),"",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1"/>
      <c r="Z1634" s="324"/>
      <c r="AA1634" s="32" t="str" cm="1">
        <f t="array" ref="AA1634">IFERROR(IF(INDEX(SubsidieTabel!$X$1:$AA$12,MATCH($F1634,SubsidieTabel!$X$1:$X$12,0),IFERROR(MATCH(Methode_Keuze,SubsidieTabel!$X$1:$AA$1,0),2))&lt;&gt;1=TRUE,"ja",""),"")</f>
        <v/>
      </c>
    </row>
    <row r="1635" spans="1:27" ht="14.5" x14ac:dyDescent="0.35">
      <c r="A1635" s="325"/>
      <c r="B1635" s="326" t="str">
        <f>IF(A1635&lt;&gt;"",_xlfn.MAXIFS($B$1:B1634,$A$1:A1634,A1635)+1,"")</f>
        <v/>
      </c>
      <c r="C1635" s="304"/>
      <c r="D1635" s="304"/>
      <c r="E1635" s="304"/>
      <c r="F1635" s="304"/>
      <c r="G1635" s="335"/>
      <c r="H1635" s="333"/>
      <c r="I1635" s="334"/>
      <c r="J1635" s="334"/>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8"/>
      <c r="R1635" s="368"/>
      <c r="S1635" s="330"/>
      <c r="T1635" s="330"/>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Methode_Keuze=""),"",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Methode_Keuze=""),"",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1"/>
      <c r="Z1635" s="324"/>
      <c r="AA1635" s="32" t="str" cm="1">
        <f t="array" ref="AA1635">IFERROR(IF(INDEX(SubsidieTabel!$X$1:$AA$12,MATCH($F1635,SubsidieTabel!$X$1:$X$12,0),IFERROR(MATCH(Methode_Keuze,SubsidieTabel!$X$1:$AA$1,0),2))&lt;&gt;1=TRUE,"ja",""),"")</f>
        <v/>
      </c>
    </row>
    <row r="1636" spans="1:27" ht="14.5" x14ac:dyDescent="0.35">
      <c r="A1636" s="325"/>
      <c r="B1636" s="326" t="str">
        <f>IF(A1636&lt;&gt;"",_xlfn.MAXIFS($B$1:B1635,$A$1:A1635,A1636)+1,"")</f>
        <v/>
      </c>
      <c r="C1636" s="304"/>
      <c r="D1636" s="304"/>
      <c r="E1636" s="304"/>
      <c r="F1636" s="304"/>
      <c r="G1636" s="335"/>
      <c r="H1636" s="333"/>
      <c r="I1636" s="334"/>
      <c r="J1636" s="334"/>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8"/>
      <c r="R1636" s="368"/>
      <c r="S1636" s="330"/>
      <c r="T1636" s="330"/>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Methode_Keuze=""),"",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Methode_Keuze=""),"",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1"/>
      <c r="Z1636" s="324"/>
      <c r="AA1636" s="32" t="str" cm="1">
        <f t="array" ref="AA1636">IFERROR(IF(INDEX(SubsidieTabel!$X$1:$AA$12,MATCH($F1636,SubsidieTabel!$X$1:$X$12,0),IFERROR(MATCH(Methode_Keuze,SubsidieTabel!$X$1:$AA$1,0),2))&lt;&gt;1=TRUE,"ja",""),"")</f>
        <v/>
      </c>
    </row>
    <row r="1637" spans="1:27" ht="14.5" x14ac:dyDescent="0.35">
      <c r="A1637" s="325"/>
      <c r="B1637" s="326" t="str">
        <f>IF(A1637&lt;&gt;"",_xlfn.MAXIFS($B$1:B1636,$A$1:A1636,A1637)+1,"")</f>
        <v/>
      </c>
      <c r="C1637" s="304"/>
      <c r="D1637" s="304"/>
      <c r="E1637" s="304"/>
      <c r="F1637" s="304"/>
      <c r="G1637" s="335"/>
      <c r="H1637" s="333"/>
      <c r="I1637" s="334"/>
      <c r="J1637" s="334"/>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8"/>
      <c r="R1637" s="368"/>
      <c r="S1637" s="330"/>
      <c r="T1637" s="330"/>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Methode_Keuze=""),"",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Methode_Keuze=""),"",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1"/>
      <c r="Z1637" s="324"/>
      <c r="AA1637" s="32" t="str" cm="1">
        <f t="array" ref="AA1637">IFERROR(IF(INDEX(SubsidieTabel!$X$1:$AA$12,MATCH($F1637,SubsidieTabel!$X$1:$X$12,0),IFERROR(MATCH(Methode_Keuze,SubsidieTabel!$X$1:$AA$1,0),2))&lt;&gt;1=TRUE,"ja",""),"")</f>
        <v/>
      </c>
    </row>
    <row r="1638" spans="1:27" ht="14.5" x14ac:dyDescent="0.35">
      <c r="A1638" s="325"/>
      <c r="B1638" s="326" t="str">
        <f>IF(A1638&lt;&gt;"",_xlfn.MAXIFS($B$1:B1637,$A$1:A1637,A1638)+1,"")</f>
        <v/>
      </c>
      <c r="C1638" s="304"/>
      <c r="D1638" s="304"/>
      <c r="E1638" s="304"/>
      <c r="F1638" s="304"/>
      <c r="G1638" s="335"/>
      <c r="H1638" s="333"/>
      <c r="I1638" s="334"/>
      <c r="J1638" s="334"/>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8"/>
      <c r="R1638" s="368"/>
      <c r="S1638" s="330"/>
      <c r="T1638" s="330"/>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Methode_Keuze=""),"",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Methode_Keuze=""),"",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1"/>
      <c r="Z1638" s="324"/>
      <c r="AA1638" s="32" t="str" cm="1">
        <f t="array" ref="AA1638">IFERROR(IF(INDEX(SubsidieTabel!$X$1:$AA$12,MATCH($F1638,SubsidieTabel!$X$1:$X$12,0),IFERROR(MATCH(Methode_Keuze,SubsidieTabel!$X$1:$AA$1,0),2))&lt;&gt;1=TRUE,"ja",""),"")</f>
        <v/>
      </c>
    </row>
    <row r="1639" spans="1:27" ht="14.5" x14ac:dyDescent="0.35">
      <c r="A1639" s="325"/>
      <c r="B1639" s="326" t="str">
        <f>IF(A1639&lt;&gt;"",_xlfn.MAXIFS($B$1:B1638,$A$1:A1638,A1639)+1,"")</f>
        <v/>
      </c>
      <c r="C1639" s="304"/>
      <c r="D1639" s="304"/>
      <c r="E1639" s="304"/>
      <c r="F1639" s="304"/>
      <c r="G1639" s="335"/>
      <c r="H1639" s="333"/>
      <c r="I1639" s="334"/>
      <c r="J1639" s="334"/>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8"/>
      <c r="R1639" s="368"/>
      <c r="S1639" s="330"/>
      <c r="T1639" s="330"/>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Methode_Keuze=""),"",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Methode_Keuze=""),"",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1"/>
      <c r="Z1639" s="324"/>
      <c r="AA1639" s="32" t="str" cm="1">
        <f t="array" ref="AA1639">IFERROR(IF(INDEX(SubsidieTabel!$X$1:$AA$12,MATCH($F1639,SubsidieTabel!$X$1:$X$12,0),IFERROR(MATCH(Methode_Keuze,SubsidieTabel!$X$1:$AA$1,0),2))&lt;&gt;1=TRUE,"ja",""),"")</f>
        <v/>
      </c>
    </row>
    <row r="1640" spans="1:27" ht="14.5" x14ac:dyDescent="0.35">
      <c r="A1640" s="325"/>
      <c r="B1640" s="326" t="str">
        <f>IF(A1640&lt;&gt;"",_xlfn.MAXIFS($B$1:B1639,$A$1:A1639,A1640)+1,"")</f>
        <v/>
      </c>
      <c r="C1640" s="304"/>
      <c r="D1640" s="304"/>
      <c r="E1640" s="304"/>
      <c r="F1640" s="304"/>
      <c r="G1640" s="335"/>
      <c r="H1640" s="333"/>
      <c r="I1640" s="334"/>
      <c r="J1640" s="334"/>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8"/>
      <c r="R1640" s="368"/>
      <c r="S1640" s="330"/>
      <c r="T1640" s="330"/>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Methode_Keuze=""),"",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Methode_Keuze=""),"",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1"/>
      <c r="Z1640" s="324"/>
      <c r="AA1640" s="32" t="str" cm="1">
        <f t="array" ref="AA1640">IFERROR(IF(INDEX(SubsidieTabel!$X$1:$AA$12,MATCH($F1640,SubsidieTabel!$X$1:$X$12,0),IFERROR(MATCH(Methode_Keuze,SubsidieTabel!$X$1:$AA$1,0),2))&lt;&gt;1=TRUE,"ja",""),"")</f>
        <v/>
      </c>
    </row>
    <row r="1641" spans="1:27" ht="14.5" x14ac:dyDescent="0.35">
      <c r="A1641" s="325"/>
      <c r="B1641" s="326" t="str">
        <f>IF(A1641&lt;&gt;"",_xlfn.MAXIFS($B$1:B1640,$A$1:A1640,A1641)+1,"")</f>
        <v/>
      </c>
      <c r="C1641" s="304"/>
      <c r="D1641" s="304"/>
      <c r="E1641" s="304"/>
      <c r="F1641" s="304"/>
      <c r="G1641" s="335"/>
      <c r="H1641" s="333"/>
      <c r="I1641" s="334"/>
      <c r="J1641" s="334"/>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8"/>
      <c r="R1641" s="368"/>
      <c r="S1641" s="330"/>
      <c r="T1641" s="330"/>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Methode_Keuze=""),"",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Methode_Keuze=""),"",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1"/>
      <c r="Z1641" s="324"/>
      <c r="AA1641" s="32" t="str" cm="1">
        <f t="array" ref="AA1641">IFERROR(IF(INDEX(SubsidieTabel!$X$1:$AA$12,MATCH($F1641,SubsidieTabel!$X$1:$X$12,0),IFERROR(MATCH(Methode_Keuze,SubsidieTabel!$X$1:$AA$1,0),2))&lt;&gt;1=TRUE,"ja",""),"")</f>
        <v/>
      </c>
    </row>
    <row r="1642" spans="1:27" ht="14.5" x14ac:dyDescent="0.35">
      <c r="A1642" s="325"/>
      <c r="B1642" s="326" t="str">
        <f>IF(A1642&lt;&gt;"",_xlfn.MAXIFS($B$1:B1641,$A$1:A1641,A1642)+1,"")</f>
        <v/>
      </c>
      <c r="C1642" s="304"/>
      <c r="D1642" s="304"/>
      <c r="E1642" s="304"/>
      <c r="F1642" s="304"/>
      <c r="G1642" s="335"/>
      <c r="H1642" s="333"/>
      <c r="I1642" s="334"/>
      <c r="J1642" s="334"/>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8"/>
      <c r="R1642" s="368"/>
      <c r="S1642" s="330"/>
      <c r="T1642" s="330"/>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Methode_Keuze=""),"",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Methode_Keuze=""),"",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1"/>
      <c r="Z1642" s="324"/>
      <c r="AA1642" s="32" t="str" cm="1">
        <f t="array" ref="AA1642">IFERROR(IF(INDEX(SubsidieTabel!$X$1:$AA$12,MATCH($F1642,SubsidieTabel!$X$1:$X$12,0),IFERROR(MATCH(Methode_Keuze,SubsidieTabel!$X$1:$AA$1,0),2))&lt;&gt;1=TRUE,"ja",""),"")</f>
        <v/>
      </c>
    </row>
    <row r="1643" spans="1:27" ht="14.5" x14ac:dyDescent="0.35">
      <c r="A1643" s="325"/>
      <c r="B1643" s="326" t="str">
        <f>IF(A1643&lt;&gt;"",_xlfn.MAXIFS($B$1:B1642,$A$1:A1642,A1643)+1,"")</f>
        <v/>
      </c>
      <c r="C1643" s="304"/>
      <c r="D1643" s="304"/>
      <c r="E1643" s="304"/>
      <c r="F1643" s="304"/>
      <c r="G1643" s="335"/>
      <c r="H1643" s="333"/>
      <c r="I1643" s="334"/>
      <c r="J1643" s="334"/>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8"/>
      <c r="R1643" s="368"/>
      <c r="S1643" s="330"/>
      <c r="T1643" s="330"/>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Methode_Keuze=""),"",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Methode_Keuze=""),"",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1"/>
      <c r="Z1643" s="324"/>
      <c r="AA1643" s="32" t="str" cm="1">
        <f t="array" ref="AA1643">IFERROR(IF(INDEX(SubsidieTabel!$X$1:$AA$12,MATCH($F1643,SubsidieTabel!$X$1:$X$12,0),IFERROR(MATCH(Methode_Keuze,SubsidieTabel!$X$1:$AA$1,0),2))&lt;&gt;1=TRUE,"ja",""),"")</f>
        <v/>
      </c>
    </row>
    <row r="1644" spans="1:27" ht="14.5" x14ac:dyDescent="0.35">
      <c r="A1644" s="325"/>
      <c r="B1644" s="326" t="str">
        <f>IF(A1644&lt;&gt;"",_xlfn.MAXIFS($B$1:B1643,$A$1:A1643,A1644)+1,"")</f>
        <v/>
      </c>
      <c r="C1644" s="304"/>
      <c r="D1644" s="304"/>
      <c r="E1644" s="304"/>
      <c r="F1644" s="304"/>
      <c r="G1644" s="335"/>
      <c r="H1644" s="333"/>
      <c r="I1644" s="334"/>
      <c r="J1644" s="334"/>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8"/>
      <c r="R1644" s="368"/>
      <c r="S1644" s="330"/>
      <c r="T1644" s="330"/>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Methode_Keuze=""),"",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Methode_Keuze=""),"",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1"/>
      <c r="Z1644" s="324"/>
      <c r="AA1644" s="32" t="str" cm="1">
        <f t="array" ref="AA1644">IFERROR(IF(INDEX(SubsidieTabel!$X$1:$AA$12,MATCH($F1644,SubsidieTabel!$X$1:$X$12,0),IFERROR(MATCH(Methode_Keuze,SubsidieTabel!$X$1:$AA$1,0),2))&lt;&gt;1=TRUE,"ja",""),"")</f>
        <v/>
      </c>
    </row>
    <row r="1645" spans="1:27" ht="14.5" x14ac:dyDescent="0.35">
      <c r="A1645" s="325"/>
      <c r="B1645" s="326" t="str">
        <f>IF(A1645&lt;&gt;"",_xlfn.MAXIFS($B$1:B1644,$A$1:A1644,A1645)+1,"")</f>
        <v/>
      </c>
      <c r="C1645" s="304"/>
      <c r="D1645" s="304"/>
      <c r="E1645" s="304"/>
      <c r="F1645" s="304"/>
      <c r="G1645" s="335"/>
      <c r="H1645" s="333"/>
      <c r="I1645" s="334"/>
      <c r="J1645" s="334"/>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8"/>
      <c r="R1645" s="368"/>
      <c r="S1645" s="330"/>
      <c r="T1645" s="330"/>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Methode_Keuze=""),"",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Methode_Keuze=""),"",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1"/>
      <c r="Z1645" s="324"/>
      <c r="AA1645" s="32" t="str" cm="1">
        <f t="array" ref="AA1645">IFERROR(IF(INDEX(SubsidieTabel!$X$1:$AA$12,MATCH($F1645,SubsidieTabel!$X$1:$X$12,0),IFERROR(MATCH(Methode_Keuze,SubsidieTabel!$X$1:$AA$1,0),2))&lt;&gt;1=TRUE,"ja",""),"")</f>
        <v/>
      </c>
    </row>
    <row r="1646" spans="1:27" ht="14.5" x14ac:dyDescent="0.35">
      <c r="A1646" s="325"/>
      <c r="B1646" s="326" t="str">
        <f>IF(A1646&lt;&gt;"",_xlfn.MAXIFS($B$1:B1645,$A$1:A1645,A1646)+1,"")</f>
        <v/>
      </c>
      <c r="C1646" s="304"/>
      <c r="D1646" s="304"/>
      <c r="E1646" s="304"/>
      <c r="F1646" s="304"/>
      <c r="G1646" s="335"/>
      <c r="H1646" s="333"/>
      <c r="I1646" s="334"/>
      <c r="J1646" s="334"/>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8"/>
      <c r="R1646" s="368"/>
      <c r="S1646" s="330"/>
      <c r="T1646" s="330"/>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Methode_Keuze=""),"",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Methode_Keuze=""),"",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1"/>
      <c r="Z1646" s="324"/>
      <c r="AA1646" s="32" t="str" cm="1">
        <f t="array" ref="AA1646">IFERROR(IF(INDEX(SubsidieTabel!$X$1:$AA$12,MATCH($F1646,SubsidieTabel!$X$1:$X$12,0),IFERROR(MATCH(Methode_Keuze,SubsidieTabel!$X$1:$AA$1,0),2))&lt;&gt;1=TRUE,"ja",""),"")</f>
        <v/>
      </c>
    </row>
    <row r="1647" spans="1:27" ht="14.5" x14ac:dyDescent="0.35">
      <c r="A1647" s="325"/>
      <c r="B1647" s="326" t="str">
        <f>IF(A1647&lt;&gt;"",_xlfn.MAXIFS($B$1:B1646,$A$1:A1646,A1647)+1,"")</f>
        <v/>
      </c>
      <c r="C1647" s="304"/>
      <c r="D1647" s="304"/>
      <c r="E1647" s="304"/>
      <c r="F1647" s="304"/>
      <c r="G1647" s="335"/>
      <c r="H1647" s="333"/>
      <c r="I1647" s="334"/>
      <c r="J1647" s="334"/>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8"/>
      <c r="R1647" s="368"/>
      <c r="S1647" s="330"/>
      <c r="T1647" s="330"/>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Methode_Keuze=""),"",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Methode_Keuze=""),"",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1"/>
      <c r="Z1647" s="324"/>
      <c r="AA1647" s="32" t="str" cm="1">
        <f t="array" ref="AA1647">IFERROR(IF(INDEX(SubsidieTabel!$X$1:$AA$12,MATCH($F1647,SubsidieTabel!$X$1:$X$12,0),IFERROR(MATCH(Methode_Keuze,SubsidieTabel!$X$1:$AA$1,0),2))&lt;&gt;1=TRUE,"ja",""),"")</f>
        <v/>
      </c>
    </row>
    <row r="1648" spans="1:27" ht="14.5" x14ac:dyDescent="0.35">
      <c r="A1648" s="325"/>
      <c r="B1648" s="326" t="str">
        <f>IF(A1648&lt;&gt;"",_xlfn.MAXIFS($B$1:B1647,$A$1:A1647,A1648)+1,"")</f>
        <v/>
      </c>
      <c r="C1648" s="304"/>
      <c r="D1648" s="304"/>
      <c r="E1648" s="304"/>
      <c r="F1648" s="304"/>
      <c r="G1648" s="335"/>
      <c r="H1648" s="333"/>
      <c r="I1648" s="334"/>
      <c r="J1648" s="334"/>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8"/>
      <c r="R1648" s="368"/>
      <c r="S1648" s="330"/>
      <c r="T1648" s="330"/>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Methode_Keuze=""),"",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Methode_Keuze=""),"",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1"/>
      <c r="Z1648" s="324"/>
      <c r="AA1648" s="32" t="str" cm="1">
        <f t="array" ref="AA1648">IFERROR(IF(INDEX(SubsidieTabel!$X$1:$AA$12,MATCH($F1648,SubsidieTabel!$X$1:$X$12,0),IFERROR(MATCH(Methode_Keuze,SubsidieTabel!$X$1:$AA$1,0),2))&lt;&gt;1=TRUE,"ja",""),"")</f>
        <v/>
      </c>
    </row>
    <row r="1649" spans="1:27" ht="14.5" x14ac:dyDescent="0.35">
      <c r="A1649" s="325"/>
      <c r="B1649" s="326" t="str">
        <f>IF(A1649&lt;&gt;"",_xlfn.MAXIFS($B$1:B1648,$A$1:A1648,A1649)+1,"")</f>
        <v/>
      </c>
      <c r="C1649" s="304"/>
      <c r="D1649" s="304"/>
      <c r="E1649" s="304"/>
      <c r="F1649" s="304"/>
      <c r="G1649" s="335"/>
      <c r="H1649" s="333"/>
      <c r="I1649" s="334"/>
      <c r="J1649" s="334"/>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8"/>
      <c r="R1649" s="368"/>
      <c r="S1649" s="330"/>
      <c r="T1649" s="330"/>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Methode_Keuze=""),"",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Methode_Keuze=""),"",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1"/>
      <c r="Z1649" s="324"/>
      <c r="AA1649" s="32" t="str" cm="1">
        <f t="array" ref="AA1649">IFERROR(IF(INDEX(SubsidieTabel!$X$1:$AA$12,MATCH($F1649,SubsidieTabel!$X$1:$X$12,0),IFERROR(MATCH(Methode_Keuze,SubsidieTabel!$X$1:$AA$1,0),2))&lt;&gt;1=TRUE,"ja",""),"")</f>
        <v/>
      </c>
    </row>
    <row r="1650" spans="1:27" ht="14.5" x14ac:dyDescent="0.35">
      <c r="A1650" s="325"/>
      <c r="B1650" s="326" t="str">
        <f>IF(A1650&lt;&gt;"",_xlfn.MAXIFS($B$1:B1649,$A$1:A1649,A1650)+1,"")</f>
        <v/>
      </c>
      <c r="C1650" s="304"/>
      <c r="D1650" s="304"/>
      <c r="E1650" s="304"/>
      <c r="F1650" s="304"/>
      <c r="G1650" s="335"/>
      <c r="H1650" s="333"/>
      <c r="I1650" s="334"/>
      <c r="J1650" s="334"/>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8"/>
      <c r="R1650" s="368"/>
      <c r="S1650" s="330"/>
      <c r="T1650" s="330"/>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Methode_Keuze=""),"",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Methode_Keuze=""),"",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1"/>
      <c r="Z1650" s="324"/>
      <c r="AA1650" s="32" t="str" cm="1">
        <f t="array" ref="AA1650">IFERROR(IF(INDEX(SubsidieTabel!$X$1:$AA$12,MATCH($F1650,SubsidieTabel!$X$1:$X$12,0),IFERROR(MATCH(Methode_Keuze,SubsidieTabel!$X$1:$AA$1,0),2))&lt;&gt;1=TRUE,"ja",""),"")</f>
        <v/>
      </c>
    </row>
    <row r="1651" spans="1:27" ht="14.5" x14ac:dyDescent="0.35">
      <c r="A1651" s="325"/>
      <c r="B1651" s="326" t="str">
        <f>IF(A1651&lt;&gt;"",_xlfn.MAXIFS($B$1:B1650,$A$1:A1650,A1651)+1,"")</f>
        <v/>
      </c>
      <c r="C1651" s="304"/>
      <c r="D1651" s="304"/>
      <c r="E1651" s="304"/>
      <c r="F1651" s="304"/>
      <c r="G1651" s="335"/>
      <c r="H1651" s="333"/>
      <c r="I1651" s="334"/>
      <c r="J1651" s="334"/>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8"/>
      <c r="R1651" s="368"/>
      <c r="S1651" s="330"/>
      <c r="T1651" s="330"/>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Methode_Keuze=""),"",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Methode_Keuze=""),"",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1"/>
      <c r="Z1651" s="324"/>
      <c r="AA1651" s="32" t="str" cm="1">
        <f t="array" ref="AA1651">IFERROR(IF(INDEX(SubsidieTabel!$X$1:$AA$12,MATCH($F1651,SubsidieTabel!$X$1:$X$12,0),IFERROR(MATCH(Methode_Keuze,SubsidieTabel!$X$1:$AA$1,0),2))&lt;&gt;1=TRUE,"ja",""),"")</f>
        <v/>
      </c>
    </row>
    <row r="1652" spans="1:27" ht="14.5" x14ac:dyDescent="0.35">
      <c r="A1652" s="325"/>
      <c r="B1652" s="326" t="str">
        <f>IF(A1652&lt;&gt;"",_xlfn.MAXIFS($B$1:B1651,$A$1:A1651,A1652)+1,"")</f>
        <v/>
      </c>
      <c r="C1652" s="304"/>
      <c r="D1652" s="304"/>
      <c r="E1652" s="304"/>
      <c r="F1652" s="304"/>
      <c r="G1652" s="335"/>
      <c r="H1652" s="333"/>
      <c r="I1652" s="334"/>
      <c r="J1652" s="334"/>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8"/>
      <c r="R1652" s="368"/>
      <c r="S1652" s="330"/>
      <c r="T1652" s="330"/>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Methode_Keuze=""),"",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Methode_Keuze=""),"",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1"/>
      <c r="Z1652" s="324"/>
      <c r="AA1652" s="32" t="str" cm="1">
        <f t="array" ref="AA1652">IFERROR(IF(INDEX(SubsidieTabel!$X$1:$AA$12,MATCH($F1652,SubsidieTabel!$X$1:$X$12,0),IFERROR(MATCH(Methode_Keuze,SubsidieTabel!$X$1:$AA$1,0),2))&lt;&gt;1=TRUE,"ja",""),"")</f>
        <v/>
      </c>
    </row>
    <row r="1653" spans="1:27" ht="14.5" x14ac:dyDescent="0.35">
      <c r="A1653" s="325"/>
      <c r="B1653" s="326" t="str">
        <f>IF(A1653&lt;&gt;"",_xlfn.MAXIFS($B$1:B1652,$A$1:A1652,A1653)+1,"")</f>
        <v/>
      </c>
      <c r="C1653" s="304"/>
      <c r="D1653" s="304"/>
      <c r="E1653" s="304"/>
      <c r="F1653" s="304"/>
      <c r="G1653" s="335"/>
      <c r="H1653" s="333"/>
      <c r="I1653" s="334"/>
      <c r="J1653" s="334"/>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8"/>
      <c r="R1653" s="368"/>
      <c r="S1653" s="330"/>
      <c r="T1653" s="330"/>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Methode_Keuze=""),"",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Methode_Keuze=""),"",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1"/>
      <c r="Z1653" s="324"/>
      <c r="AA1653" s="32" t="str" cm="1">
        <f t="array" ref="AA1653">IFERROR(IF(INDEX(SubsidieTabel!$X$1:$AA$12,MATCH($F1653,SubsidieTabel!$X$1:$X$12,0),IFERROR(MATCH(Methode_Keuze,SubsidieTabel!$X$1:$AA$1,0),2))&lt;&gt;1=TRUE,"ja",""),"")</f>
        <v/>
      </c>
    </row>
    <row r="1654" spans="1:27" ht="14.5" x14ac:dyDescent="0.35">
      <c r="A1654" s="325"/>
      <c r="B1654" s="326" t="str">
        <f>IF(A1654&lt;&gt;"",_xlfn.MAXIFS($B$1:B1653,$A$1:A1653,A1654)+1,"")</f>
        <v/>
      </c>
      <c r="C1654" s="304"/>
      <c r="D1654" s="304"/>
      <c r="E1654" s="304"/>
      <c r="F1654" s="304"/>
      <c r="G1654" s="335"/>
      <c r="H1654" s="333"/>
      <c r="I1654" s="334"/>
      <c r="J1654" s="334"/>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8"/>
      <c r="R1654" s="368"/>
      <c r="S1654" s="330"/>
      <c r="T1654" s="330"/>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Methode_Keuze=""),"",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Methode_Keuze=""),"",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1"/>
      <c r="Z1654" s="324"/>
      <c r="AA1654" s="32" t="str" cm="1">
        <f t="array" ref="AA1654">IFERROR(IF(INDEX(SubsidieTabel!$X$1:$AA$12,MATCH($F1654,SubsidieTabel!$X$1:$X$12,0),IFERROR(MATCH(Methode_Keuze,SubsidieTabel!$X$1:$AA$1,0),2))&lt;&gt;1=TRUE,"ja",""),"")</f>
        <v/>
      </c>
    </row>
    <row r="1655" spans="1:27" ht="14.5" x14ac:dyDescent="0.35">
      <c r="A1655" s="325"/>
      <c r="B1655" s="326" t="str">
        <f>IF(A1655&lt;&gt;"",_xlfn.MAXIFS($B$1:B1654,$A$1:A1654,A1655)+1,"")</f>
        <v/>
      </c>
      <c r="C1655" s="304"/>
      <c r="D1655" s="304"/>
      <c r="E1655" s="304"/>
      <c r="F1655" s="304"/>
      <c r="G1655" s="335"/>
      <c r="H1655" s="333"/>
      <c r="I1655" s="334"/>
      <c r="J1655" s="334"/>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8"/>
      <c r="R1655" s="368"/>
      <c r="S1655" s="330"/>
      <c r="T1655" s="330"/>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Methode_Keuze=""),"",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Methode_Keuze=""),"",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1"/>
      <c r="Z1655" s="324"/>
      <c r="AA1655" s="32" t="str" cm="1">
        <f t="array" ref="AA1655">IFERROR(IF(INDEX(SubsidieTabel!$X$1:$AA$12,MATCH($F1655,SubsidieTabel!$X$1:$X$12,0),IFERROR(MATCH(Methode_Keuze,SubsidieTabel!$X$1:$AA$1,0),2))&lt;&gt;1=TRUE,"ja",""),"")</f>
        <v/>
      </c>
    </row>
    <row r="1656" spans="1:27" ht="14.5" x14ac:dyDescent="0.35">
      <c r="A1656" s="325"/>
      <c r="B1656" s="326" t="str">
        <f>IF(A1656&lt;&gt;"",_xlfn.MAXIFS($B$1:B1655,$A$1:A1655,A1656)+1,"")</f>
        <v/>
      </c>
      <c r="C1656" s="304"/>
      <c r="D1656" s="304"/>
      <c r="E1656" s="304"/>
      <c r="F1656" s="304"/>
      <c r="G1656" s="335"/>
      <c r="H1656" s="333"/>
      <c r="I1656" s="334"/>
      <c r="J1656" s="334"/>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8"/>
      <c r="R1656" s="368"/>
      <c r="S1656" s="330"/>
      <c r="T1656" s="330"/>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Methode_Keuze=""),"",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Methode_Keuze=""),"",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1"/>
      <c r="Z1656" s="324"/>
      <c r="AA1656" s="32" t="str" cm="1">
        <f t="array" ref="AA1656">IFERROR(IF(INDEX(SubsidieTabel!$X$1:$AA$12,MATCH($F1656,SubsidieTabel!$X$1:$X$12,0),IFERROR(MATCH(Methode_Keuze,SubsidieTabel!$X$1:$AA$1,0),2))&lt;&gt;1=TRUE,"ja",""),"")</f>
        <v/>
      </c>
    </row>
    <row r="1657" spans="1:27" ht="14.5" x14ac:dyDescent="0.35">
      <c r="A1657" s="325"/>
      <c r="B1657" s="326" t="str">
        <f>IF(A1657&lt;&gt;"",_xlfn.MAXIFS($B$1:B1656,$A$1:A1656,A1657)+1,"")</f>
        <v/>
      </c>
      <c r="C1657" s="304"/>
      <c r="D1657" s="304"/>
      <c r="E1657" s="304"/>
      <c r="F1657" s="304"/>
      <c r="G1657" s="335"/>
      <c r="H1657" s="333"/>
      <c r="I1657" s="334"/>
      <c r="J1657" s="334"/>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8"/>
      <c r="R1657" s="368"/>
      <c r="S1657" s="330"/>
      <c r="T1657" s="330"/>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Methode_Keuze=""),"",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Methode_Keuze=""),"",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1"/>
      <c r="Z1657" s="324"/>
      <c r="AA1657" s="32" t="str" cm="1">
        <f t="array" ref="AA1657">IFERROR(IF(INDEX(SubsidieTabel!$X$1:$AA$12,MATCH($F1657,SubsidieTabel!$X$1:$X$12,0),IFERROR(MATCH(Methode_Keuze,SubsidieTabel!$X$1:$AA$1,0),2))&lt;&gt;1=TRUE,"ja",""),"")</f>
        <v/>
      </c>
    </row>
    <row r="1658" spans="1:27" ht="14.5" x14ac:dyDescent="0.35">
      <c r="A1658" s="325"/>
      <c r="B1658" s="326" t="str">
        <f>IF(A1658&lt;&gt;"",_xlfn.MAXIFS($B$1:B1657,$A$1:A1657,A1658)+1,"")</f>
        <v/>
      </c>
      <c r="C1658" s="304"/>
      <c r="D1658" s="304"/>
      <c r="E1658" s="304"/>
      <c r="F1658" s="304"/>
      <c r="G1658" s="335"/>
      <c r="H1658" s="333"/>
      <c r="I1658" s="334"/>
      <c r="J1658" s="334"/>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8"/>
      <c r="R1658" s="368"/>
      <c r="S1658" s="330"/>
      <c r="T1658" s="330"/>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Methode_Keuze=""),"",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Methode_Keuze=""),"",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1"/>
      <c r="Z1658" s="324"/>
      <c r="AA1658" s="32" t="str" cm="1">
        <f t="array" ref="AA1658">IFERROR(IF(INDEX(SubsidieTabel!$X$1:$AA$12,MATCH($F1658,SubsidieTabel!$X$1:$X$12,0),IFERROR(MATCH(Methode_Keuze,SubsidieTabel!$X$1:$AA$1,0),2))&lt;&gt;1=TRUE,"ja",""),"")</f>
        <v/>
      </c>
    </row>
    <row r="1659" spans="1:27" ht="14.5" x14ac:dyDescent="0.35">
      <c r="A1659" s="325"/>
      <c r="B1659" s="326" t="str">
        <f>IF(A1659&lt;&gt;"",_xlfn.MAXIFS($B$1:B1658,$A$1:A1658,A1659)+1,"")</f>
        <v/>
      </c>
      <c r="C1659" s="304"/>
      <c r="D1659" s="304"/>
      <c r="E1659" s="304"/>
      <c r="F1659" s="304"/>
      <c r="G1659" s="335"/>
      <c r="H1659" s="333"/>
      <c r="I1659" s="334"/>
      <c r="J1659" s="334"/>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8"/>
      <c r="R1659" s="368"/>
      <c r="S1659" s="330"/>
      <c r="T1659" s="330"/>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Methode_Keuze=""),"",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Methode_Keuze=""),"",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1"/>
      <c r="Z1659" s="324"/>
      <c r="AA1659" s="32" t="str" cm="1">
        <f t="array" ref="AA1659">IFERROR(IF(INDEX(SubsidieTabel!$X$1:$AA$12,MATCH($F1659,SubsidieTabel!$X$1:$X$12,0),IFERROR(MATCH(Methode_Keuze,SubsidieTabel!$X$1:$AA$1,0),2))&lt;&gt;1=TRUE,"ja",""),"")</f>
        <v/>
      </c>
    </row>
    <row r="1660" spans="1:27" ht="14.5" x14ac:dyDescent="0.35">
      <c r="A1660" s="325"/>
      <c r="B1660" s="326" t="str">
        <f>IF(A1660&lt;&gt;"",_xlfn.MAXIFS($B$1:B1659,$A$1:A1659,A1660)+1,"")</f>
        <v/>
      </c>
      <c r="C1660" s="304"/>
      <c r="D1660" s="304"/>
      <c r="E1660" s="304"/>
      <c r="F1660" s="304"/>
      <c r="G1660" s="335"/>
      <c r="H1660" s="333"/>
      <c r="I1660" s="334"/>
      <c r="J1660" s="334"/>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8"/>
      <c r="R1660" s="368"/>
      <c r="S1660" s="330"/>
      <c r="T1660" s="330"/>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Methode_Keuze=""),"",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Methode_Keuze=""),"",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1"/>
      <c r="Z1660" s="324"/>
      <c r="AA1660" s="32" t="str" cm="1">
        <f t="array" ref="AA1660">IFERROR(IF(INDEX(SubsidieTabel!$X$1:$AA$12,MATCH($F1660,SubsidieTabel!$X$1:$X$12,0),IFERROR(MATCH(Methode_Keuze,SubsidieTabel!$X$1:$AA$1,0),2))&lt;&gt;1=TRUE,"ja",""),"")</f>
        <v/>
      </c>
    </row>
    <row r="1661" spans="1:27" ht="14.5" x14ac:dyDescent="0.35">
      <c r="A1661" s="325"/>
      <c r="B1661" s="326" t="str">
        <f>IF(A1661&lt;&gt;"",_xlfn.MAXIFS($B$1:B1660,$A$1:A1660,A1661)+1,"")</f>
        <v/>
      </c>
      <c r="C1661" s="304"/>
      <c r="D1661" s="304"/>
      <c r="E1661" s="304"/>
      <c r="F1661" s="304"/>
      <c r="G1661" s="335"/>
      <c r="H1661" s="333"/>
      <c r="I1661" s="334"/>
      <c r="J1661" s="334"/>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8"/>
      <c r="R1661" s="368"/>
      <c r="S1661" s="330"/>
      <c r="T1661" s="330"/>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Methode_Keuze=""),"",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Methode_Keuze=""),"",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1"/>
      <c r="Z1661" s="324"/>
      <c r="AA1661" s="32" t="str" cm="1">
        <f t="array" ref="AA1661">IFERROR(IF(INDEX(SubsidieTabel!$X$1:$AA$12,MATCH($F1661,SubsidieTabel!$X$1:$X$12,0),IFERROR(MATCH(Methode_Keuze,SubsidieTabel!$X$1:$AA$1,0),2))&lt;&gt;1=TRUE,"ja",""),"")</f>
        <v/>
      </c>
    </row>
    <row r="1662" spans="1:27" ht="14.5" x14ac:dyDescent="0.35">
      <c r="A1662" s="325"/>
      <c r="B1662" s="326" t="str">
        <f>IF(A1662&lt;&gt;"",_xlfn.MAXIFS($B$1:B1661,$A$1:A1661,A1662)+1,"")</f>
        <v/>
      </c>
      <c r="C1662" s="304"/>
      <c r="D1662" s="304"/>
      <c r="E1662" s="304"/>
      <c r="F1662" s="304"/>
      <c r="G1662" s="335"/>
      <c r="H1662" s="333"/>
      <c r="I1662" s="334"/>
      <c r="J1662" s="334"/>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8"/>
      <c r="R1662" s="368"/>
      <c r="S1662" s="330"/>
      <c r="T1662" s="330"/>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Methode_Keuze=""),"",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Methode_Keuze=""),"",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1"/>
      <c r="Z1662" s="324"/>
      <c r="AA1662" s="32" t="str" cm="1">
        <f t="array" ref="AA1662">IFERROR(IF(INDEX(SubsidieTabel!$X$1:$AA$12,MATCH($F1662,SubsidieTabel!$X$1:$X$12,0),IFERROR(MATCH(Methode_Keuze,SubsidieTabel!$X$1:$AA$1,0),2))&lt;&gt;1=TRUE,"ja",""),"")</f>
        <v/>
      </c>
    </row>
    <row r="1663" spans="1:27" ht="14.5" x14ac:dyDescent="0.35">
      <c r="A1663" s="325"/>
      <c r="B1663" s="326" t="str">
        <f>IF(A1663&lt;&gt;"",_xlfn.MAXIFS($B$1:B1662,$A$1:A1662,A1663)+1,"")</f>
        <v/>
      </c>
      <c r="C1663" s="304"/>
      <c r="D1663" s="304"/>
      <c r="E1663" s="304"/>
      <c r="F1663" s="304"/>
      <c r="G1663" s="335"/>
      <c r="H1663" s="333"/>
      <c r="I1663" s="334"/>
      <c r="J1663" s="334"/>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8"/>
      <c r="R1663" s="368"/>
      <c r="S1663" s="330"/>
      <c r="T1663" s="330"/>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Methode_Keuze=""),"",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Methode_Keuze=""),"",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1"/>
      <c r="Z1663" s="324"/>
      <c r="AA1663" s="32" t="str" cm="1">
        <f t="array" ref="AA1663">IFERROR(IF(INDEX(SubsidieTabel!$X$1:$AA$12,MATCH($F1663,SubsidieTabel!$X$1:$X$12,0),IFERROR(MATCH(Methode_Keuze,SubsidieTabel!$X$1:$AA$1,0),2))&lt;&gt;1=TRUE,"ja",""),"")</f>
        <v/>
      </c>
    </row>
    <row r="1664" spans="1:27" ht="14.5" x14ac:dyDescent="0.35">
      <c r="A1664" s="325"/>
      <c r="B1664" s="326" t="str">
        <f>IF(A1664&lt;&gt;"",_xlfn.MAXIFS($B$1:B1663,$A$1:A1663,A1664)+1,"")</f>
        <v/>
      </c>
      <c r="C1664" s="304"/>
      <c r="D1664" s="304"/>
      <c r="E1664" s="304"/>
      <c r="F1664" s="304"/>
      <c r="G1664" s="335"/>
      <c r="H1664" s="333"/>
      <c r="I1664" s="334"/>
      <c r="J1664" s="334"/>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8"/>
      <c r="R1664" s="368"/>
      <c r="S1664" s="330"/>
      <c r="T1664" s="330"/>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Methode_Keuze=""),"",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Methode_Keuze=""),"",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1"/>
      <c r="Z1664" s="324"/>
      <c r="AA1664" s="32" t="str" cm="1">
        <f t="array" ref="AA1664">IFERROR(IF(INDEX(SubsidieTabel!$X$1:$AA$12,MATCH($F1664,SubsidieTabel!$X$1:$X$12,0),IFERROR(MATCH(Methode_Keuze,SubsidieTabel!$X$1:$AA$1,0),2))&lt;&gt;1=TRUE,"ja",""),"")</f>
        <v/>
      </c>
    </row>
    <row r="1665" spans="1:27" ht="14.5" x14ac:dyDescent="0.35">
      <c r="A1665" s="325"/>
      <c r="B1665" s="326" t="str">
        <f>IF(A1665&lt;&gt;"",_xlfn.MAXIFS($B$1:B1664,$A$1:A1664,A1665)+1,"")</f>
        <v/>
      </c>
      <c r="C1665" s="304"/>
      <c r="D1665" s="304"/>
      <c r="E1665" s="304"/>
      <c r="F1665" s="304"/>
      <c r="G1665" s="335"/>
      <c r="H1665" s="333"/>
      <c r="I1665" s="334"/>
      <c r="J1665" s="334"/>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8"/>
      <c r="R1665" s="368"/>
      <c r="S1665" s="330"/>
      <c r="T1665" s="330"/>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Methode_Keuze=""),"",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Methode_Keuze=""),"",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1"/>
      <c r="Z1665" s="324"/>
      <c r="AA1665" s="32" t="str" cm="1">
        <f t="array" ref="AA1665">IFERROR(IF(INDEX(SubsidieTabel!$X$1:$AA$12,MATCH($F1665,SubsidieTabel!$X$1:$X$12,0),IFERROR(MATCH(Methode_Keuze,SubsidieTabel!$X$1:$AA$1,0),2))&lt;&gt;1=TRUE,"ja",""),"")</f>
        <v/>
      </c>
    </row>
    <row r="1666" spans="1:27" ht="14.5" x14ac:dyDescent="0.35">
      <c r="A1666" s="325"/>
      <c r="B1666" s="326" t="str">
        <f>IF(A1666&lt;&gt;"",_xlfn.MAXIFS($B$1:B1665,$A$1:A1665,A1666)+1,"")</f>
        <v/>
      </c>
      <c r="C1666" s="304"/>
      <c r="D1666" s="304"/>
      <c r="E1666" s="304"/>
      <c r="F1666" s="304"/>
      <c r="G1666" s="335"/>
      <c r="H1666" s="333"/>
      <c r="I1666" s="334"/>
      <c r="J1666" s="334"/>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8"/>
      <c r="R1666" s="368"/>
      <c r="S1666" s="330"/>
      <c r="T1666" s="330"/>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Methode_Keuze=""),"",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Methode_Keuze=""),"",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1"/>
      <c r="Z1666" s="324"/>
      <c r="AA1666" s="32" t="str" cm="1">
        <f t="array" ref="AA1666">IFERROR(IF(INDEX(SubsidieTabel!$X$1:$AA$12,MATCH($F1666,SubsidieTabel!$X$1:$X$12,0),IFERROR(MATCH(Methode_Keuze,SubsidieTabel!$X$1:$AA$1,0),2))&lt;&gt;1=TRUE,"ja",""),"")</f>
        <v/>
      </c>
    </row>
    <row r="1667" spans="1:27" ht="14.5" x14ac:dyDescent="0.35">
      <c r="A1667" s="325"/>
      <c r="B1667" s="326" t="str">
        <f>IF(A1667&lt;&gt;"",_xlfn.MAXIFS($B$1:B1666,$A$1:A1666,A1667)+1,"")</f>
        <v/>
      </c>
      <c r="C1667" s="304"/>
      <c r="D1667" s="304"/>
      <c r="E1667" s="304"/>
      <c r="F1667" s="304"/>
      <c r="G1667" s="335"/>
      <c r="H1667" s="333"/>
      <c r="I1667" s="334"/>
      <c r="J1667" s="334"/>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8"/>
      <c r="R1667" s="368"/>
      <c r="S1667" s="330"/>
      <c r="T1667" s="330"/>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Methode_Keuze=""),"",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Methode_Keuze=""),"",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1"/>
      <c r="Z1667" s="324"/>
      <c r="AA1667" s="32" t="str" cm="1">
        <f t="array" ref="AA1667">IFERROR(IF(INDEX(SubsidieTabel!$X$1:$AA$12,MATCH($F1667,SubsidieTabel!$X$1:$X$12,0),IFERROR(MATCH(Methode_Keuze,SubsidieTabel!$X$1:$AA$1,0),2))&lt;&gt;1=TRUE,"ja",""),"")</f>
        <v/>
      </c>
    </row>
    <row r="1668" spans="1:27" ht="14.5" x14ac:dyDescent="0.35">
      <c r="A1668" s="325"/>
      <c r="B1668" s="326" t="str">
        <f>IF(A1668&lt;&gt;"",_xlfn.MAXIFS($B$1:B1667,$A$1:A1667,A1668)+1,"")</f>
        <v/>
      </c>
      <c r="C1668" s="304"/>
      <c r="D1668" s="304"/>
      <c r="E1668" s="304"/>
      <c r="F1668" s="304"/>
      <c r="G1668" s="335"/>
      <c r="H1668" s="333"/>
      <c r="I1668" s="334"/>
      <c r="J1668" s="334"/>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8"/>
      <c r="R1668" s="368"/>
      <c r="S1668" s="330"/>
      <c r="T1668" s="330"/>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Methode_Keuze=""),"",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Methode_Keuze=""),"",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1"/>
      <c r="Z1668" s="324"/>
      <c r="AA1668" s="32" t="str" cm="1">
        <f t="array" ref="AA1668">IFERROR(IF(INDEX(SubsidieTabel!$X$1:$AA$12,MATCH($F1668,SubsidieTabel!$X$1:$X$12,0),IFERROR(MATCH(Methode_Keuze,SubsidieTabel!$X$1:$AA$1,0),2))&lt;&gt;1=TRUE,"ja",""),"")</f>
        <v/>
      </c>
    </row>
    <row r="1669" spans="1:27" ht="14.5" x14ac:dyDescent="0.35">
      <c r="A1669" s="325"/>
      <c r="B1669" s="326" t="str">
        <f>IF(A1669&lt;&gt;"",_xlfn.MAXIFS($B$1:B1668,$A$1:A1668,A1669)+1,"")</f>
        <v/>
      </c>
      <c r="C1669" s="304"/>
      <c r="D1669" s="304"/>
      <c r="E1669" s="304"/>
      <c r="F1669" s="304"/>
      <c r="G1669" s="335"/>
      <c r="H1669" s="333"/>
      <c r="I1669" s="334"/>
      <c r="J1669" s="334"/>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8"/>
      <c r="R1669" s="368"/>
      <c r="S1669" s="330"/>
      <c r="T1669" s="330"/>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Methode_Keuze=""),"",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Methode_Keuze=""),"",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1"/>
      <c r="Z1669" s="324"/>
      <c r="AA1669" s="32" t="str" cm="1">
        <f t="array" ref="AA1669">IFERROR(IF(INDEX(SubsidieTabel!$X$1:$AA$12,MATCH($F1669,SubsidieTabel!$X$1:$X$12,0),IFERROR(MATCH(Methode_Keuze,SubsidieTabel!$X$1:$AA$1,0),2))&lt;&gt;1=TRUE,"ja",""),"")</f>
        <v/>
      </c>
    </row>
    <row r="1670" spans="1:27" ht="14.5" x14ac:dyDescent="0.35">
      <c r="A1670" s="325"/>
      <c r="B1670" s="326" t="str">
        <f>IF(A1670&lt;&gt;"",_xlfn.MAXIFS($B$1:B1669,$A$1:A1669,A1670)+1,"")</f>
        <v/>
      </c>
      <c r="C1670" s="304"/>
      <c r="D1670" s="304"/>
      <c r="E1670" s="304"/>
      <c r="F1670" s="304"/>
      <c r="G1670" s="335"/>
      <c r="H1670" s="333"/>
      <c r="I1670" s="334"/>
      <c r="J1670" s="334"/>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8"/>
      <c r="R1670" s="368"/>
      <c r="S1670" s="330"/>
      <c r="T1670" s="330"/>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Methode_Keuze=""),"",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Methode_Keuze=""),"",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1"/>
      <c r="Z1670" s="324"/>
      <c r="AA1670" s="32" t="str" cm="1">
        <f t="array" ref="AA1670">IFERROR(IF(INDEX(SubsidieTabel!$X$1:$AA$12,MATCH($F1670,SubsidieTabel!$X$1:$X$12,0),IFERROR(MATCH(Methode_Keuze,SubsidieTabel!$X$1:$AA$1,0),2))&lt;&gt;1=TRUE,"ja",""),"")</f>
        <v/>
      </c>
    </row>
    <row r="1671" spans="1:27" ht="14.5" x14ac:dyDescent="0.35">
      <c r="A1671" s="325"/>
      <c r="B1671" s="326" t="str">
        <f>IF(A1671&lt;&gt;"",_xlfn.MAXIFS($B$1:B1670,$A$1:A1670,A1671)+1,"")</f>
        <v/>
      </c>
      <c r="C1671" s="304"/>
      <c r="D1671" s="304"/>
      <c r="E1671" s="304"/>
      <c r="F1671" s="304"/>
      <c r="G1671" s="335"/>
      <c r="H1671" s="333"/>
      <c r="I1671" s="334"/>
      <c r="J1671" s="334"/>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8"/>
      <c r="R1671" s="368"/>
      <c r="S1671" s="330"/>
      <c r="T1671" s="330"/>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Methode_Keuze=""),"",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Methode_Keuze=""),"",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1"/>
      <c r="Z1671" s="324"/>
      <c r="AA1671" s="32" t="str" cm="1">
        <f t="array" ref="AA1671">IFERROR(IF(INDEX(SubsidieTabel!$X$1:$AA$12,MATCH($F1671,SubsidieTabel!$X$1:$X$12,0),IFERROR(MATCH(Methode_Keuze,SubsidieTabel!$X$1:$AA$1,0),2))&lt;&gt;1=TRUE,"ja",""),"")</f>
        <v/>
      </c>
    </row>
    <row r="1672" spans="1:27" ht="14.5" x14ac:dyDescent="0.35">
      <c r="A1672" s="325"/>
      <c r="B1672" s="326" t="str">
        <f>IF(A1672&lt;&gt;"",_xlfn.MAXIFS($B$1:B1671,$A$1:A1671,A1672)+1,"")</f>
        <v/>
      </c>
      <c r="C1672" s="304"/>
      <c r="D1672" s="304"/>
      <c r="E1672" s="304"/>
      <c r="F1672" s="304"/>
      <c r="G1672" s="335"/>
      <c r="H1672" s="333"/>
      <c r="I1672" s="334"/>
      <c r="J1672" s="334"/>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8"/>
      <c r="R1672" s="368"/>
      <c r="S1672" s="330"/>
      <c r="T1672" s="330"/>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Methode_Keuze=""),"",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Methode_Keuze=""),"",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1"/>
      <c r="Z1672" s="324"/>
      <c r="AA1672" s="32" t="str" cm="1">
        <f t="array" ref="AA1672">IFERROR(IF(INDEX(SubsidieTabel!$X$1:$AA$12,MATCH($F1672,SubsidieTabel!$X$1:$X$12,0),IFERROR(MATCH(Methode_Keuze,SubsidieTabel!$X$1:$AA$1,0),2))&lt;&gt;1=TRUE,"ja",""),"")</f>
        <v/>
      </c>
    </row>
    <row r="1673" spans="1:27" ht="14.5" x14ac:dyDescent="0.35">
      <c r="A1673" s="325"/>
      <c r="B1673" s="326" t="str">
        <f>IF(A1673&lt;&gt;"",_xlfn.MAXIFS($B$1:B1672,$A$1:A1672,A1673)+1,"")</f>
        <v/>
      </c>
      <c r="C1673" s="304"/>
      <c r="D1673" s="304"/>
      <c r="E1673" s="304"/>
      <c r="F1673" s="304"/>
      <c r="G1673" s="335"/>
      <c r="H1673" s="333"/>
      <c r="I1673" s="334"/>
      <c r="J1673" s="334"/>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8"/>
      <c r="R1673" s="368"/>
      <c r="S1673" s="330"/>
      <c r="T1673" s="330"/>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Methode_Keuze=""),"",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Methode_Keuze=""),"",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1"/>
      <c r="Z1673" s="324"/>
      <c r="AA1673" s="32" t="str" cm="1">
        <f t="array" ref="AA1673">IFERROR(IF(INDEX(SubsidieTabel!$X$1:$AA$12,MATCH($F1673,SubsidieTabel!$X$1:$X$12,0),IFERROR(MATCH(Methode_Keuze,SubsidieTabel!$X$1:$AA$1,0),2))&lt;&gt;1=TRUE,"ja",""),"")</f>
        <v/>
      </c>
    </row>
    <row r="1674" spans="1:27" ht="14.5" x14ac:dyDescent="0.35">
      <c r="A1674" s="325"/>
      <c r="B1674" s="326" t="str">
        <f>IF(A1674&lt;&gt;"",_xlfn.MAXIFS($B$1:B1673,$A$1:A1673,A1674)+1,"")</f>
        <v/>
      </c>
      <c r="C1674" s="304"/>
      <c r="D1674" s="304"/>
      <c r="E1674" s="304"/>
      <c r="F1674" s="304"/>
      <c r="G1674" s="335"/>
      <c r="H1674" s="333"/>
      <c r="I1674" s="334"/>
      <c r="J1674" s="334"/>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8"/>
      <c r="R1674" s="368"/>
      <c r="S1674" s="330"/>
      <c r="T1674" s="330"/>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Methode_Keuze=""),"",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Methode_Keuze=""),"",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1"/>
      <c r="Z1674" s="324"/>
      <c r="AA1674" s="32" t="str" cm="1">
        <f t="array" ref="AA1674">IFERROR(IF(INDEX(SubsidieTabel!$X$1:$AA$12,MATCH($F1674,SubsidieTabel!$X$1:$X$12,0),IFERROR(MATCH(Methode_Keuze,SubsidieTabel!$X$1:$AA$1,0),2))&lt;&gt;1=TRUE,"ja",""),"")</f>
        <v/>
      </c>
    </row>
    <row r="1675" spans="1:27" ht="14.5" x14ac:dyDescent="0.35">
      <c r="A1675" s="325"/>
      <c r="B1675" s="326" t="str">
        <f>IF(A1675&lt;&gt;"",_xlfn.MAXIFS($B$1:B1674,$A$1:A1674,A1675)+1,"")</f>
        <v/>
      </c>
      <c r="C1675" s="304"/>
      <c r="D1675" s="304"/>
      <c r="E1675" s="304"/>
      <c r="F1675" s="304"/>
      <c r="G1675" s="335"/>
      <c r="H1675" s="333"/>
      <c r="I1675" s="334"/>
      <c r="J1675" s="334"/>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8"/>
      <c r="R1675" s="368"/>
      <c r="S1675" s="330"/>
      <c r="T1675" s="330"/>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Methode_Keuze=""),"",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Methode_Keuze=""),"",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1"/>
      <c r="Z1675" s="324"/>
      <c r="AA1675" s="32" t="str" cm="1">
        <f t="array" ref="AA1675">IFERROR(IF(INDEX(SubsidieTabel!$X$1:$AA$12,MATCH($F1675,SubsidieTabel!$X$1:$X$12,0),IFERROR(MATCH(Methode_Keuze,SubsidieTabel!$X$1:$AA$1,0),2))&lt;&gt;1=TRUE,"ja",""),"")</f>
        <v/>
      </c>
    </row>
    <row r="1676" spans="1:27" ht="14.5" x14ac:dyDescent="0.35">
      <c r="A1676" s="325"/>
      <c r="B1676" s="326" t="str">
        <f>IF(A1676&lt;&gt;"",_xlfn.MAXIFS($B$1:B1675,$A$1:A1675,A1676)+1,"")</f>
        <v/>
      </c>
      <c r="C1676" s="304"/>
      <c r="D1676" s="304"/>
      <c r="E1676" s="304"/>
      <c r="F1676" s="304"/>
      <c r="G1676" s="335"/>
      <c r="H1676" s="333"/>
      <c r="I1676" s="334"/>
      <c r="J1676" s="334"/>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8"/>
      <c r="R1676" s="368"/>
      <c r="S1676" s="330"/>
      <c r="T1676" s="330"/>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Methode_Keuze=""),"",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Methode_Keuze=""),"",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1"/>
      <c r="Z1676" s="324"/>
      <c r="AA1676" s="32" t="str" cm="1">
        <f t="array" ref="AA1676">IFERROR(IF(INDEX(SubsidieTabel!$X$1:$AA$12,MATCH($F1676,SubsidieTabel!$X$1:$X$12,0),IFERROR(MATCH(Methode_Keuze,SubsidieTabel!$X$1:$AA$1,0),2))&lt;&gt;1=TRUE,"ja",""),"")</f>
        <v/>
      </c>
    </row>
    <row r="1677" spans="1:27" ht="14.5" x14ac:dyDescent="0.35">
      <c r="A1677" s="325"/>
      <c r="B1677" s="326" t="str">
        <f>IF(A1677&lt;&gt;"",_xlfn.MAXIFS($B$1:B1676,$A$1:A1676,A1677)+1,"")</f>
        <v/>
      </c>
      <c r="C1677" s="304"/>
      <c r="D1677" s="304"/>
      <c r="E1677" s="304"/>
      <c r="F1677" s="304"/>
      <c r="G1677" s="335"/>
      <c r="H1677" s="333"/>
      <c r="I1677" s="334"/>
      <c r="J1677" s="334"/>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8"/>
      <c r="R1677" s="368"/>
      <c r="S1677" s="330"/>
      <c r="T1677" s="330"/>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Methode_Keuze=""),"",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Methode_Keuze=""),"",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1"/>
      <c r="Z1677" s="324"/>
      <c r="AA1677" s="32" t="str" cm="1">
        <f t="array" ref="AA1677">IFERROR(IF(INDEX(SubsidieTabel!$X$1:$AA$12,MATCH($F1677,SubsidieTabel!$X$1:$X$12,0),IFERROR(MATCH(Methode_Keuze,SubsidieTabel!$X$1:$AA$1,0),2))&lt;&gt;1=TRUE,"ja",""),"")</f>
        <v/>
      </c>
    </row>
    <row r="1678" spans="1:27" ht="14.5" x14ac:dyDescent="0.35">
      <c r="A1678" s="325"/>
      <c r="B1678" s="326" t="str">
        <f>IF(A1678&lt;&gt;"",_xlfn.MAXIFS($B$1:B1677,$A$1:A1677,A1678)+1,"")</f>
        <v/>
      </c>
      <c r="C1678" s="304"/>
      <c r="D1678" s="304"/>
      <c r="E1678" s="304"/>
      <c r="F1678" s="304"/>
      <c r="G1678" s="335"/>
      <c r="H1678" s="333"/>
      <c r="I1678" s="334"/>
      <c r="J1678" s="334"/>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8"/>
      <c r="R1678" s="368"/>
      <c r="S1678" s="330"/>
      <c r="T1678" s="330"/>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Methode_Keuze=""),"",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Methode_Keuze=""),"",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1"/>
      <c r="Z1678" s="324"/>
      <c r="AA1678" s="32" t="str" cm="1">
        <f t="array" ref="AA1678">IFERROR(IF(INDEX(SubsidieTabel!$X$1:$AA$12,MATCH($F1678,SubsidieTabel!$X$1:$X$12,0),IFERROR(MATCH(Methode_Keuze,SubsidieTabel!$X$1:$AA$1,0),2))&lt;&gt;1=TRUE,"ja",""),"")</f>
        <v/>
      </c>
    </row>
    <row r="1679" spans="1:27" ht="14.5" x14ac:dyDescent="0.35">
      <c r="A1679" s="325"/>
      <c r="B1679" s="326" t="str">
        <f>IF(A1679&lt;&gt;"",_xlfn.MAXIFS($B$1:B1678,$A$1:A1678,A1679)+1,"")</f>
        <v/>
      </c>
      <c r="C1679" s="304"/>
      <c r="D1679" s="304"/>
      <c r="E1679" s="304"/>
      <c r="F1679" s="304"/>
      <c r="G1679" s="335"/>
      <c r="H1679" s="333"/>
      <c r="I1679" s="334"/>
      <c r="J1679" s="334"/>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8"/>
      <c r="R1679" s="368"/>
      <c r="S1679" s="330"/>
      <c r="T1679" s="330"/>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Methode_Keuze=""),"",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Methode_Keuze=""),"",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1"/>
      <c r="Z1679" s="324"/>
      <c r="AA1679" s="32" t="str" cm="1">
        <f t="array" ref="AA1679">IFERROR(IF(INDEX(SubsidieTabel!$X$1:$AA$12,MATCH($F1679,SubsidieTabel!$X$1:$X$12,0),IFERROR(MATCH(Methode_Keuze,SubsidieTabel!$X$1:$AA$1,0),2))&lt;&gt;1=TRUE,"ja",""),"")</f>
        <v/>
      </c>
    </row>
    <row r="1680" spans="1:27" ht="14.5" x14ac:dyDescent="0.35">
      <c r="A1680" s="325"/>
      <c r="B1680" s="326" t="str">
        <f>IF(A1680&lt;&gt;"",_xlfn.MAXIFS($B$1:B1679,$A$1:A1679,A1680)+1,"")</f>
        <v/>
      </c>
      <c r="C1680" s="304"/>
      <c r="D1680" s="304"/>
      <c r="E1680" s="304"/>
      <c r="F1680" s="304"/>
      <c r="G1680" s="335"/>
      <c r="H1680" s="333"/>
      <c r="I1680" s="334"/>
      <c r="J1680" s="334"/>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8"/>
      <c r="R1680" s="368"/>
      <c r="S1680" s="330"/>
      <c r="T1680" s="330"/>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Methode_Keuze=""),"",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Methode_Keuze=""),"",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1"/>
      <c r="Z1680" s="324"/>
      <c r="AA1680" s="32" t="str" cm="1">
        <f t="array" ref="AA1680">IFERROR(IF(INDEX(SubsidieTabel!$X$1:$AA$12,MATCH($F1680,SubsidieTabel!$X$1:$X$12,0),IFERROR(MATCH(Methode_Keuze,SubsidieTabel!$X$1:$AA$1,0),2))&lt;&gt;1=TRUE,"ja",""),"")</f>
        <v/>
      </c>
    </row>
    <row r="1681" spans="1:27" ht="14.5" x14ac:dyDescent="0.35">
      <c r="A1681" s="325"/>
      <c r="B1681" s="326" t="str">
        <f>IF(A1681&lt;&gt;"",_xlfn.MAXIFS($B$1:B1680,$A$1:A1680,A1681)+1,"")</f>
        <v/>
      </c>
      <c r="C1681" s="304"/>
      <c r="D1681" s="304"/>
      <c r="E1681" s="304"/>
      <c r="F1681" s="304"/>
      <c r="G1681" s="335"/>
      <c r="H1681" s="333"/>
      <c r="I1681" s="334"/>
      <c r="J1681" s="334"/>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8"/>
      <c r="R1681" s="368"/>
      <c r="S1681" s="330"/>
      <c r="T1681" s="330"/>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Methode_Keuze=""),"",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Methode_Keuze=""),"",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1"/>
      <c r="Z1681" s="324"/>
      <c r="AA1681" s="32" t="str" cm="1">
        <f t="array" ref="AA1681">IFERROR(IF(INDEX(SubsidieTabel!$X$1:$AA$12,MATCH($F1681,SubsidieTabel!$X$1:$X$12,0),IFERROR(MATCH(Methode_Keuze,SubsidieTabel!$X$1:$AA$1,0),2))&lt;&gt;1=TRUE,"ja",""),"")</f>
        <v/>
      </c>
    </row>
    <row r="1682" spans="1:27" ht="14.5" x14ac:dyDescent="0.35">
      <c r="A1682" s="325"/>
      <c r="B1682" s="326" t="str">
        <f>IF(A1682&lt;&gt;"",_xlfn.MAXIFS($B$1:B1681,$A$1:A1681,A1682)+1,"")</f>
        <v/>
      </c>
      <c r="C1682" s="304"/>
      <c r="D1682" s="304"/>
      <c r="E1682" s="304"/>
      <c r="F1682" s="304"/>
      <c r="G1682" s="335"/>
      <c r="H1682" s="333"/>
      <c r="I1682" s="334"/>
      <c r="J1682" s="334"/>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8"/>
      <c r="R1682" s="368"/>
      <c r="S1682" s="330"/>
      <c r="T1682" s="330"/>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Methode_Keuze=""),"",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Methode_Keuze=""),"",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1"/>
      <c r="Z1682" s="324"/>
      <c r="AA1682" s="32" t="str" cm="1">
        <f t="array" ref="AA1682">IFERROR(IF(INDEX(SubsidieTabel!$X$1:$AA$12,MATCH($F1682,SubsidieTabel!$X$1:$X$12,0),IFERROR(MATCH(Methode_Keuze,SubsidieTabel!$X$1:$AA$1,0),2))&lt;&gt;1=TRUE,"ja",""),"")</f>
        <v/>
      </c>
    </row>
    <row r="1683" spans="1:27" ht="14.5" x14ac:dyDescent="0.35">
      <c r="A1683" s="325"/>
      <c r="B1683" s="326" t="str">
        <f>IF(A1683&lt;&gt;"",_xlfn.MAXIFS($B$1:B1682,$A$1:A1682,A1683)+1,"")</f>
        <v/>
      </c>
      <c r="C1683" s="304"/>
      <c r="D1683" s="304"/>
      <c r="E1683" s="304"/>
      <c r="F1683" s="304"/>
      <c r="G1683" s="335"/>
      <c r="H1683" s="333"/>
      <c r="I1683" s="334"/>
      <c r="J1683" s="334"/>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8"/>
      <c r="R1683" s="368"/>
      <c r="S1683" s="330"/>
      <c r="T1683" s="330"/>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Methode_Keuze=""),"",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Methode_Keuze=""),"",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1"/>
      <c r="Z1683" s="324"/>
      <c r="AA1683" s="32" t="str" cm="1">
        <f t="array" ref="AA1683">IFERROR(IF(INDEX(SubsidieTabel!$X$1:$AA$12,MATCH($F1683,SubsidieTabel!$X$1:$X$12,0),IFERROR(MATCH(Methode_Keuze,SubsidieTabel!$X$1:$AA$1,0),2))&lt;&gt;1=TRUE,"ja",""),"")</f>
        <v/>
      </c>
    </row>
    <row r="1684" spans="1:27" ht="14.5" x14ac:dyDescent="0.35">
      <c r="A1684" s="325"/>
      <c r="B1684" s="326" t="str">
        <f>IF(A1684&lt;&gt;"",_xlfn.MAXIFS($B$1:B1683,$A$1:A1683,A1684)+1,"")</f>
        <v/>
      </c>
      <c r="C1684" s="304"/>
      <c r="D1684" s="304"/>
      <c r="E1684" s="304"/>
      <c r="F1684" s="304"/>
      <c r="G1684" s="335"/>
      <c r="H1684" s="333"/>
      <c r="I1684" s="334"/>
      <c r="J1684" s="334"/>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8"/>
      <c r="R1684" s="368"/>
      <c r="S1684" s="330"/>
      <c r="T1684" s="330"/>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Methode_Keuze=""),"",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Methode_Keuze=""),"",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1"/>
      <c r="Z1684" s="324"/>
      <c r="AA1684" s="32" t="str" cm="1">
        <f t="array" ref="AA1684">IFERROR(IF(INDEX(SubsidieTabel!$X$1:$AA$12,MATCH($F1684,SubsidieTabel!$X$1:$X$12,0),IFERROR(MATCH(Methode_Keuze,SubsidieTabel!$X$1:$AA$1,0),2))&lt;&gt;1=TRUE,"ja",""),"")</f>
        <v/>
      </c>
    </row>
    <row r="1685" spans="1:27" ht="14.5" x14ac:dyDescent="0.35">
      <c r="A1685" s="325"/>
      <c r="B1685" s="326" t="str">
        <f>IF(A1685&lt;&gt;"",_xlfn.MAXIFS($B$1:B1684,$A$1:A1684,A1685)+1,"")</f>
        <v/>
      </c>
      <c r="C1685" s="304"/>
      <c r="D1685" s="304"/>
      <c r="E1685" s="304"/>
      <c r="F1685" s="304"/>
      <c r="G1685" s="335"/>
      <c r="H1685" s="333"/>
      <c r="I1685" s="334"/>
      <c r="J1685" s="334"/>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8"/>
      <c r="R1685" s="368"/>
      <c r="S1685" s="330"/>
      <c r="T1685" s="330"/>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Methode_Keuze=""),"",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Methode_Keuze=""),"",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1"/>
      <c r="Z1685" s="324"/>
      <c r="AA1685" s="32" t="str" cm="1">
        <f t="array" ref="AA1685">IFERROR(IF(INDEX(SubsidieTabel!$X$1:$AA$12,MATCH($F1685,SubsidieTabel!$X$1:$X$12,0),IFERROR(MATCH(Methode_Keuze,SubsidieTabel!$X$1:$AA$1,0),2))&lt;&gt;1=TRUE,"ja",""),"")</f>
        <v/>
      </c>
    </row>
    <row r="1686" spans="1:27" ht="14.5" x14ac:dyDescent="0.35">
      <c r="A1686" s="325"/>
      <c r="B1686" s="326" t="str">
        <f>IF(A1686&lt;&gt;"",_xlfn.MAXIFS($B$1:B1685,$A$1:A1685,A1686)+1,"")</f>
        <v/>
      </c>
      <c r="C1686" s="304"/>
      <c r="D1686" s="304"/>
      <c r="E1686" s="304"/>
      <c r="F1686" s="304"/>
      <c r="G1686" s="335"/>
      <c r="H1686" s="333"/>
      <c r="I1686" s="334"/>
      <c r="J1686" s="334"/>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8"/>
      <c r="R1686" s="368"/>
      <c r="S1686" s="330"/>
      <c r="T1686" s="330"/>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Methode_Keuze=""),"",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Methode_Keuze=""),"",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1"/>
      <c r="Z1686" s="324"/>
      <c r="AA1686" s="32" t="str" cm="1">
        <f t="array" ref="AA1686">IFERROR(IF(INDEX(SubsidieTabel!$X$1:$AA$12,MATCH($F1686,SubsidieTabel!$X$1:$X$12,0),IFERROR(MATCH(Methode_Keuze,SubsidieTabel!$X$1:$AA$1,0),2))&lt;&gt;1=TRUE,"ja",""),"")</f>
        <v/>
      </c>
    </row>
    <row r="1687" spans="1:27" ht="14.5" x14ac:dyDescent="0.35">
      <c r="A1687" s="325"/>
      <c r="B1687" s="326" t="str">
        <f>IF(A1687&lt;&gt;"",_xlfn.MAXIFS($B$1:B1686,$A$1:A1686,A1687)+1,"")</f>
        <v/>
      </c>
      <c r="C1687" s="304"/>
      <c r="D1687" s="304"/>
      <c r="E1687" s="304"/>
      <c r="F1687" s="304"/>
      <c r="G1687" s="335"/>
      <c r="H1687" s="333"/>
      <c r="I1687" s="334"/>
      <c r="J1687" s="334"/>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8"/>
      <c r="R1687" s="368"/>
      <c r="S1687" s="330"/>
      <c r="T1687" s="330"/>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Methode_Keuze=""),"",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Methode_Keuze=""),"",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1"/>
      <c r="Z1687" s="324"/>
      <c r="AA1687" s="32" t="str" cm="1">
        <f t="array" ref="AA1687">IFERROR(IF(INDEX(SubsidieTabel!$X$1:$AA$12,MATCH($F1687,SubsidieTabel!$X$1:$X$12,0),IFERROR(MATCH(Methode_Keuze,SubsidieTabel!$X$1:$AA$1,0),2))&lt;&gt;1=TRUE,"ja",""),"")</f>
        <v/>
      </c>
    </row>
    <row r="1688" spans="1:27" ht="14.5" x14ac:dyDescent="0.35">
      <c r="A1688" s="325"/>
      <c r="B1688" s="326" t="str">
        <f>IF(A1688&lt;&gt;"",_xlfn.MAXIFS($B$1:B1687,$A$1:A1687,A1688)+1,"")</f>
        <v/>
      </c>
      <c r="C1688" s="304"/>
      <c r="D1688" s="304"/>
      <c r="E1688" s="304"/>
      <c r="F1688" s="304"/>
      <c r="G1688" s="335"/>
      <c r="H1688" s="333"/>
      <c r="I1688" s="334"/>
      <c r="J1688" s="334"/>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8"/>
      <c r="R1688" s="368"/>
      <c r="S1688" s="330"/>
      <c r="T1688" s="330"/>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Methode_Keuze=""),"",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Methode_Keuze=""),"",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1"/>
      <c r="Z1688" s="324"/>
      <c r="AA1688" s="32" t="str" cm="1">
        <f t="array" ref="AA1688">IFERROR(IF(INDEX(SubsidieTabel!$X$1:$AA$12,MATCH($F1688,SubsidieTabel!$X$1:$X$12,0),IFERROR(MATCH(Methode_Keuze,SubsidieTabel!$X$1:$AA$1,0),2))&lt;&gt;1=TRUE,"ja",""),"")</f>
        <v/>
      </c>
    </row>
    <row r="1689" spans="1:27" ht="14.5" x14ac:dyDescent="0.35">
      <c r="A1689" s="325"/>
      <c r="B1689" s="326" t="str">
        <f>IF(A1689&lt;&gt;"",_xlfn.MAXIFS($B$1:B1688,$A$1:A1688,A1689)+1,"")</f>
        <v/>
      </c>
      <c r="C1689" s="304"/>
      <c r="D1689" s="304"/>
      <c r="E1689" s="304"/>
      <c r="F1689" s="304"/>
      <c r="G1689" s="335"/>
      <c r="H1689" s="333"/>
      <c r="I1689" s="334"/>
      <c r="J1689" s="334"/>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8"/>
      <c r="R1689" s="368"/>
      <c r="S1689" s="330"/>
      <c r="T1689" s="330"/>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Methode_Keuze=""),"",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Methode_Keuze=""),"",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1"/>
      <c r="Z1689" s="324"/>
      <c r="AA1689" s="32" t="str" cm="1">
        <f t="array" ref="AA1689">IFERROR(IF(INDEX(SubsidieTabel!$X$1:$AA$12,MATCH($F1689,SubsidieTabel!$X$1:$X$12,0),IFERROR(MATCH(Methode_Keuze,SubsidieTabel!$X$1:$AA$1,0),2))&lt;&gt;1=TRUE,"ja",""),"")</f>
        <v/>
      </c>
    </row>
    <row r="1690" spans="1:27" ht="14.5" x14ac:dyDescent="0.35">
      <c r="A1690" s="325"/>
      <c r="B1690" s="326" t="str">
        <f>IF(A1690&lt;&gt;"",_xlfn.MAXIFS($B$1:B1689,$A$1:A1689,A1690)+1,"")</f>
        <v/>
      </c>
      <c r="C1690" s="304"/>
      <c r="D1690" s="304"/>
      <c r="E1690" s="304"/>
      <c r="F1690" s="304"/>
      <c r="G1690" s="335"/>
      <c r="H1690" s="333"/>
      <c r="I1690" s="334"/>
      <c r="J1690" s="334"/>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8"/>
      <c r="R1690" s="368"/>
      <c r="S1690" s="330"/>
      <c r="T1690" s="330"/>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Methode_Keuze=""),"",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Methode_Keuze=""),"",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1"/>
      <c r="Z1690" s="324"/>
      <c r="AA1690" s="32" t="str" cm="1">
        <f t="array" ref="AA1690">IFERROR(IF(INDEX(SubsidieTabel!$X$1:$AA$12,MATCH($F1690,SubsidieTabel!$X$1:$X$12,0),IFERROR(MATCH(Methode_Keuze,SubsidieTabel!$X$1:$AA$1,0),2))&lt;&gt;1=TRUE,"ja",""),"")</f>
        <v/>
      </c>
    </row>
    <row r="1691" spans="1:27" ht="14.5" x14ac:dyDescent="0.35">
      <c r="A1691" s="325"/>
      <c r="B1691" s="326" t="str">
        <f>IF(A1691&lt;&gt;"",_xlfn.MAXIFS($B$1:B1690,$A$1:A1690,A1691)+1,"")</f>
        <v/>
      </c>
      <c r="C1691" s="304"/>
      <c r="D1691" s="304"/>
      <c r="E1691" s="304"/>
      <c r="F1691" s="304"/>
      <c r="G1691" s="335"/>
      <c r="H1691" s="333"/>
      <c r="I1691" s="334"/>
      <c r="J1691" s="334"/>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8"/>
      <c r="R1691" s="368"/>
      <c r="S1691" s="330"/>
      <c r="T1691" s="330"/>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Methode_Keuze=""),"",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Methode_Keuze=""),"",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1"/>
      <c r="Z1691" s="324"/>
      <c r="AA1691" s="32" t="str" cm="1">
        <f t="array" ref="AA1691">IFERROR(IF(INDEX(SubsidieTabel!$X$1:$AA$12,MATCH($F1691,SubsidieTabel!$X$1:$X$12,0),IFERROR(MATCH(Methode_Keuze,SubsidieTabel!$X$1:$AA$1,0),2))&lt;&gt;1=TRUE,"ja",""),"")</f>
        <v/>
      </c>
    </row>
    <row r="1692" spans="1:27" ht="14.5" x14ac:dyDescent="0.35">
      <c r="A1692" s="325"/>
      <c r="B1692" s="326" t="str">
        <f>IF(A1692&lt;&gt;"",_xlfn.MAXIFS($B$1:B1691,$A$1:A1691,A1692)+1,"")</f>
        <v/>
      </c>
      <c r="C1692" s="304"/>
      <c r="D1692" s="304"/>
      <c r="E1692" s="304"/>
      <c r="F1692" s="304"/>
      <c r="G1692" s="335"/>
      <c r="H1692" s="333"/>
      <c r="I1692" s="334"/>
      <c r="J1692" s="334"/>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8"/>
      <c r="R1692" s="368"/>
      <c r="S1692" s="330"/>
      <c r="T1692" s="330"/>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Methode_Keuze=""),"",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Methode_Keuze=""),"",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1"/>
      <c r="Z1692" s="324"/>
      <c r="AA1692" s="32" t="str" cm="1">
        <f t="array" ref="AA1692">IFERROR(IF(INDEX(SubsidieTabel!$X$1:$AA$12,MATCH($F1692,SubsidieTabel!$X$1:$X$12,0),IFERROR(MATCH(Methode_Keuze,SubsidieTabel!$X$1:$AA$1,0),2))&lt;&gt;1=TRUE,"ja",""),"")</f>
        <v/>
      </c>
    </row>
    <row r="1693" spans="1:27" ht="14.5" x14ac:dyDescent="0.35">
      <c r="A1693" s="325"/>
      <c r="B1693" s="326" t="str">
        <f>IF(A1693&lt;&gt;"",_xlfn.MAXIFS($B$1:B1692,$A$1:A1692,A1693)+1,"")</f>
        <v/>
      </c>
      <c r="C1693" s="304"/>
      <c r="D1693" s="304"/>
      <c r="E1693" s="304"/>
      <c r="F1693" s="304"/>
      <c r="G1693" s="335"/>
      <c r="H1693" s="333"/>
      <c r="I1693" s="334"/>
      <c r="J1693" s="334"/>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8"/>
      <c r="R1693" s="368"/>
      <c r="S1693" s="330"/>
      <c r="T1693" s="330"/>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Methode_Keuze=""),"",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Methode_Keuze=""),"",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1"/>
      <c r="Z1693" s="324"/>
      <c r="AA1693" s="32" t="str" cm="1">
        <f t="array" ref="AA1693">IFERROR(IF(INDEX(SubsidieTabel!$X$1:$AA$12,MATCH($F1693,SubsidieTabel!$X$1:$X$12,0),IFERROR(MATCH(Methode_Keuze,SubsidieTabel!$X$1:$AA$1,0),2))&lt;&gt;1=TRUE,"ja",""),"")</f>
        <v/>
      </c>
    </row>
    <row r="1694" spans="1:27" ht="14.5" x14ac:dyDescent="0.35">
      <c r="A1694" s="325"/>
      <c r="B1694" s="326" t="str">
        <f>IF(A1694&lt;&gt;"",_xlfn.MAXIFS($B$1:B1693,$A$1:A1693,A1694)+1,"")</f>
        <v/>
      </c>
      <c r="C1694" s="304"/>
      <c r="D1694" s="304"/>
      <c r="E1694" s="304"/>
      <c r="F1694" s="304"/>
      <c r="G1694" s="335"/>
      <c r="H1694" s="333"/>
      <c r="I1694" s="334"/>
      <c r="J1694" s="334"/>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8"/>
      <c r="R1694" s="368"/>
      <c r="S1694" s="330"/>
      <c r="T1694" s="330"/>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Methode_Keuze=""),"",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Methode_Keuze=""),"",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1"/>
      <c r="Z1694" s="324"/>
      <c r="AA1694" s="32" t="str" cm="1">
        <f t="array" ref="AA1694">IFERROR(IF(INDEX(SubsidieTabel!$X$1:$AA$12,MATCH($F1694,SubsidieTabel!$X$1:$X$12,0),IFERROR(MATCH(Methode_Keuze,SubsidieTabel!$X$1:$AA$1,0),2))&lt;&gt;1=TRUE,"ja",""),"")</f>
        <v/>
      </c>
    </row>
    <row r="1695" spans="1:27" ht="14.5" x14ac:dyDescent="0.35">
      <c r="A1695" s="325"/>
      <c r="B1695" s="326" t="str">
        <f>IF(A1695&lt;&gt;"",_xlfn.MAXIFS($B$1:B1694,$A$1:A1694,A1695)+1,"")</f>
        <v/>
      </c>
      <c r="C1695" s="304"/>
      <c r="D1695" s="304"/>
      <c r="E1695" s="304"/>
      <c r="F1695" s="304"/>
      <c r="G1695" s="335"/>
      <c r="H1695" s="333"/>
      <c r="I1695" s="334"/>
      <c r="J1695" s="334"/>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8"/>
      <c r="R1695" s="368"/>
      <c r="S1695" s="330"/>
      <c r="T1695" s="330"/>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Methode_Keuze=""),"",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Methode_Keuze=""),"",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1"/>
      <c r="Z1695" s="324"/>
      <c r="AA1695" s="32" t="str" cm="1">
        <f t="array" ref="AA1695">IFERROR(IF(INDEX(SubsidieTabel!$X$1:$AA$12,MATCH($F1695,SubsidieTabel!$X$1:$X$12,0),IFERROR(MATCH(Methode_Keuze,SubsidieTabel!$X$1:$AA$1,0),2))&lt;&gt;1=TRUE,"ja",""),"")</f>
        <v/>
      </c>
    </row>
    <row r="1696" spans="1:27" ht="14.5" x14ac:dyDescent="0.35">
      <c r="A1696" s="325"/>
      <c r="B1696" s="326" t="str">
        <f>IF(A1696&lt;&gt;"",_xlfn.MAXIFS($B$1:B1695,$A$1:A1695,A1696)+1,"")</f>
        <v/>
      </c>
      <c r="C1696" s="304"/>
      <c r="D1696" s="304"/>
      <c r="E1696" s="304"/>
      <c r="F1696" s="304"/>
      <c r="G1696" s="335"/>
      <c r="H1696" s="333"/>
      <c r="I1696" s="334"/>
      <c r="J1696" s="334"/>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8"/>
      <c r="R1696" s="368"/>
      <c r="S1696" s="330"/>
      <c r="T1696" s="330"/>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Methode_Keuze=""),"",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Methode_Keuze=""),"",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1"/>
      <c r="Z1696" s="324"/>
      <c r="AA1696" s="32" t="str" cm="1">
        <f t="array" ref="AA1696">IFERROR(IF(INDEX(SubsidieTabel!$X$1:$AA$12,MATCH($F1696,SubsidieTabel!$X$1:$X$12,0),IFERROR(MATCH(Methode_Keuze,SubsidieTabel!$X$1:$AA$1,0),2))&lt;&gt;1=TRUE,"ja",""),"")</f>
        <v/>
      </c>
    </row>
    <row r="1697" spans="1:27" ht="14.5" x14ac:dyDescent="0.35">
      <c r="A1697" s="325"/>
      <c r="B1697" s="326" t="str">
        <f>IF(A1697&lt;&gt;"",_xlfn.MAXIFS($B$1:B1696,$A$1:A1696,A1697)+1,"")</f>
        <v/>
      </c>
      <c r="C1697" s="304"/>
      <c r="D1697" s="304"/>
      <c r="E1697" s="304"/>
      <c r="F1697" s="304"/>
      <c r="G1697" s="335"/>
      <c r="H1697" s="333"/>
      <c r="I1697" s="334"/>
      <c r="J1697" s="334"/>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8"/>
      <c r="R1697" s="368"/>
      <c r="S1697" s="330"/>
      <c r="T1697" s="330"/>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Methode_Keuze=""),"",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Methode_Keuze=""),"",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1"/>
      <c r="Z1697" s="324"/>
      <c r="AA1697" s="32" t="str" cm="1">
        <f t="array" ref="AA1697">IFERROR(IF(INDEX(SubsidieTabel!$X$1:$AA$12,MATCH($F1697,SubsidieTabel!$X$1:$X$12,0),IFERROR(MATCH(Methode_Keuze,SubsidieTabel!$X$1:$AA$1,0),2))&lt;&gt;1=TRUE,"ja",""),"")</f>
        <v/>
      </c>
    </row>
    <row r="1698" spans="1:27" ht="14.5" x14ac:dyDescent="0.35">
      <c r="A1698" s="325"/>
      <c r="B1698" s="326" t="str">
        <f>IF(A1698&lt;&gt;"",_xlfn.MAXIFS($B$1:B1697,$A$1:A1697,A1698)+1,"")</f>
        <v/>
      </c>
      <c r="C1698" s="304"/>
      <c r="D1698" s="304"/>
      <c r="E1698" s="304"/>
      <c r="F1698" s="304"/>
      <c r="G1698" s="335"/>
      <c r="H1698" s="333"/>
      <c r="I1698" s="334"/>
      <c r="J1698" s="334"/>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8"/>
      <c r="R1698" s="368"/>
      <c r="S1698" s="330"/>
      <c r="T1698" s="330"/>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Methode_Keuze=""),"",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Methode_Keuze=""),"",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1"/>
      <c r="Z1698" s="324"/>
      <c r="AA1698" s="32" t="str" cm="1">
        <f t="array" ref="AA1698">IFERROR(IF(INDEX(SubsidieTabel!$X$1:$AA$12,MATCH($F1698,SubsidieTabel!$X$1:$X$12,0),IFERROR(MATCH(Methode_Keuze,SubsidieTabel!$X$1:$AA$1,0),2))&lt;&gt;1=TRUE,"ja",""),"")</f>
        <v/>
      </c>
    </row>
    <row r="1699" spans="1:27" ht="14.5" x14ac:dyDescent="0.35">
      <c r="A1699" s="325"/>
      <c r="B1699" s="326" t="str">
        <f>IF(A1699&lt;&gt;"",_xlfn.MAXIFS($B$1:B1698,$A$1:A1698,A1699)+1,"")</f>
        <v/>
      </c>
      <c r="C1699" s="304"/>
      <c r="D1699" s="304"/>
      <c r="E1699" s="304"/>
      <c r="F1699" s="304"/>
      <c r="G1699" s="335"/>
      <c r="H1699" s="333"/>
      <c r="I1699" s="334"/>
      <c r="J1699" s="334"/>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8"/>
      <c r="R1699" s="368"/>
      <c r="S1699" s="330"/>
      <c r="T1699" s="330"/>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Methode_Keuze=""),"",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Methode_Keuze=""),"",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1"/>
      <c r="Z1699" s="324"/>
      <c r="AA1699" s="32" t="str" cm="1">
        <f t="array" ref="AA1699">IFERROR(IF(INDEX(SubsidieTabel!$X$1:$AA$12,MATCH($F1699,SubsidieTabel!$X$1:$X$12,0),IFERROR(MATCH(Methode_Keuze,SubsidieTabel!$X$1:$AA$1,0),2))&lt;&gt;1=TRUE,"ja",""),"")</f>
        <v/>
      </c>
    </row>
    <row r="1700" spans="1:27" ht="14.5" x14ac:dyDescent="0.35">
      <c r="A1700" s="325"/>
      <c r="B1700" s="326" t="str">
        <f>IF(A1700&lt;&gt;"",_xlfn.MAXIFS($B$1:B1699,$A$1:A1699,A1700)+1,"")</f>
        <v/>
      </c>
      <c r="C1700" s="304"/>
      <c r="D1700" s="304"/>
      <c r="E1700" s="304"/>
      <c r="F1700" s="304"/>
      <c r="G1700" s="335"/>
      <c r="H1700" s="333"/>
      <c r="I1700" s="334"/>
      <c r="J1700" s="334"/>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8"/>
      <c r="R1700" s="368"/>
      <c r="S1700" s="330"/>
      <c r="T1700" s="330"/>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Methode_Keuze=""),"",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Methode_Keuze=""),"",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1"/>
      <c r="Z1700" s="324"/>
      <c r="AA1700" s="32" t="str" cm="1">
        <f t="array" ref="AA1700">IFERROR(IF(INDEX(SubsidieTabel!$X$1:$AA$12,MATCH($F1700,SubsidieTabel!$X$1:$X$12,0),IFERROR(MATCH(Methode_Keuze,SubsidieTabel!$X$1:$AA$1,0),2))&lt;&gt;1=TRUE,"ja",""),"")</f>
        <v/>
      </c>
    </row>
    <row r="1701" spans="1:27" ht="14.5" x14ac:dyDescent="0.35">
      <c r="A1701" s="325"/>
      <c r="B1701" s="326" t="str">
        <f>IF(A1701&lt;&gt;"",_xlfn.MAXIFS($B$1:B1700,$A$1:A1700,A1701)+1,"")</f>
        <v/>
      </c>
      <c r="C1701" s="304"/>
      <c r="D1701" s="304"/>
      <c r="E1701" s="304"/>
      <c r="F1701" s="304"/>
      <c r="G1701" s="335"/>
      <c r="H1701" s="333"/>
      <c r="I1701" s="334"/>
      <c r="J1701" s="334"/>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8"/>
      <c r="R1701" s="368"/>
      <c r="S1701" s="330"/>
      <c r="T1701" s="330"/>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Methode_Keuze=""),"",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Methode_Keuze=""),"",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1"/>
      <c r="Z1701" s="324"/>
      <c r="AA1701" s="32" t="str" cm="1">
        <f t="array" ref="AA1701">IFERROR(IF(INDEX(SubsidieTabel!$X$1:$AA$12,MATCH($F1701,SubsidieTabel!$X$1:$X$12,0),IFERROR(MATCH(Methode_Keuze,SubsidieTabel!$X$1:$AA$1,0),2))&lt;&gt;1=TRUE,"ja",""),"")</f>
        <v/>
      </c>
    </row>
    <row r="1702" spans="1:27" ht="14.5" x14ac:dyDescent="0.35">
      <c r="A1702" s="325"/>
      <c r="B1702" s="326" t="str">
        <f>IF(A1702&lt;&gt;"",_xlfn.MAXIFS($B$1:B1701,$A$1:A1701,A1702)+1,"")</f>
        <v/>
      </c>
      <c r="C1702" s="304"/>
      <c r="D1702" s="304"/>
      <c r="E1702" s="304"/>
      <c r="F1702" s="304"/>
      <c r="G1702" s="335"/>
      <c r="H1702" s="333"/>
      <c r="I1702" s="334"/>
      <c r="J1702" s="334"/>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8"/>
      <c r="R1702" s="368"/>
      <c r="S1702" s="330"/>
      <c r="T1702" s="330"/>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Methode_Keuze=""),"",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Methode_Keuze=""),"",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1"/>
      <c r="Z1702" s="324"/>
      <c r="AA1702" s="32" t="str" cm="1">
        <f t="array" ref="AA1702">IFERROR(IF(INDEX(SubsidieTabel!$X$1:$AA$12,MATCH($F1702,SubsidieTabel!$X$1:$X$12,0),IFERROR(MATCH(Methode_Keuze,SubsidieTabel!$X$1:$AA$1,0),2))&lt;&gt;1=TRUE,"ja",""),"")</f>
        <v/>
      </c>
    </row>
    <row r="1703" spans="1:27" ht="14.5" x14ac:dyDescent="0.35">
      <c r="A1703" s="325"/>
      <c r="B1703" s="326" t="str">
        <f>IF(A1703&lt;&gt;"",_xlfn.MAXIFS($B$1:B1702,$A$1:A1702,A1703)+1,"")</f>
        <v/>
      </c>
      <c r="C1703" s="304"/>
      <c r="D1703" s="304"/>
      <c r="E1703" s="304"/>
      <c r="F1703" s="304"/>
      <c r="G1703" s="335"/>
      <c r="H1703" s="333"/>
      <c r="I1703" s="334"/>
      <c r="J1703" s="334"/>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8"/>
      <c r="R1703" s="368"/>
      <c r="S1703" s="330"/>
      <c r="T1703" s="330"/>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Methode_Keuze=""),"",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Methode_Keuze=""),"",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1"/>
      <c r="Z1703" s="324"/>
      <c r="AA1703" s="32" t="str" cm="1">
        <f t="array" ref="AA1703">IFERROR(IF(INDEX(SubsidieTabel!$X$1:$AA$12,MATCH($F1703,SubsidieTabel!$X$1:$X$12,0),IFERROR(MATCH(Methode_Keuze,SubsidieTabel!$X$1:$AA$1,0),2))&lt;&gt;1=TRUE,"ja",""),"")</f>
        <v/>
      </c>
    </row>
    <row r="1704" spans="1:27" ht="14.5" x14ac:dyDescent="0.35">
      <c r="A1704" s="325"/>
      <c r="B1704" s="326" t="str">
        <f>IF(A1704&lt;&gt;"",_xlfn.MAXIFS($B$1:B1703,$A$1:A1703,A1704)+1,"")</f>
        <v/>
      </c>
      <c r="C1704" s="304"/>
      <c r="D1704" s="304"/>
      <c r="E1704" s="304"/>
      <c r="F1704" s="304"/>
      <c r="G1704" s="335"/>
      <c r="H1704" s="333"/>
      <c r="I1704" s="334"/>
      <c r="J1704" s="334"/>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8"/>
      <c r="R1704" s="368"/>
      <c r="S1704" s="330"/>
      <c r="T1704" s="330"/>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Methode_Keuze=""),"",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Methode_Keuze=""),"",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1"/>
      <c r="Z1704" s="324"/>
      <c r="AA1704" s="32" t="str" cm="1">
        <f t="array" ref="AA1704">IFERROR(IF(INDEX(SubsidieTabel!$X$1:$AA$12,MATCH($F1704,SubsidieTabel!$X$1:$X$12,0),IFERROR(MATCH(Methode_Keuze,SubsidieTabel!$X$1:$AA$1,0),2))&lt;&gt;1=TRUE,"ja",""),"")</f>
        <v/>
      </c>
    </row>
    <row r="1705" spans="1:27" ht="14.5" x14ac:dyDescent="0.35">
      <c r="A1705" s="325"/>
      <c r="B1705" s="326" t="str">
        <f>IF(A1705&lt;&gt;"",_xlfn.MAXIFS($B$1:B1704,$A$1:A1704,A1705)+1,"")</f>
        <v/>
      </c>
      <c r="C1705" s="304"/>
      <c r="D1705" s="304"/>
      <c r="E1705" s="304"/>
      <c r="F1705" s="304"/>
      <c r="G1705" s="335"/>
      <c r="H1705" s="333"/>
      <c r="I1705" s="334"/>
      <c r="J1705" s="334"/>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8"/>
      <c r="R1705" s="368"/>
      <c r="S1705" s="330"/>
      <c r="T1705" s="330"/>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Methode_Keuze=""),"",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Methode_Keuze=""),"",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1"/>
      <c r="Z1705" s="324"/>
      <c r="AA1705" s="32" t="str" cm="1">
        <f t="array" ref="AA1705">IFERROR(IF(INDEX(SubsidieTabel!$X$1:$AA$12,MATCH($F1705,SubsidieTabel!$X$1:$X$12,0),IFERROR(MATCH(Methode_Keuze,SubsidieTabel!$X$1:$AA$1,0),2))&lt;&gt;1=TRUE,"ja",""),"")</f>
        <v/>
      </c>
    </row>
    <row r="1706" spans="1:27" ht="14.5" x14ac:dyDescent="0.35">
      <c r="A1706" s="325"/>
      <c r="B1706" s="326" t="str">
        <f>IF(A1706&lt;&gt;"",_xlfn.MAXIFS($B$1:B1705,$A$1:A1705,A1706)+1,"")</f>
        <v/>
      </c>
      <c r="C1706" s="304"/>
      <c r="D1706" s="304"/>
      <c r="E1706" s="304"/>
      <c r="F1706" s="304"/>
      <c r="G1706" s="335"/>
      <c r="H1706" s="333"/>
      <c r="I1706" s="334"/>
      <c r="J1706" s="334"/>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8"/>
      <c r="R1706" s="368"/>
      <c r="S1706" s="330"/>
      <c r="T1706" s="330"/>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Methode_Keuze=""),"",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Methode_Keuze=""),"",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1"/>
      <c r="Z1706" s="324"/>
      <c r="AA1706" s="32" t="str" cm="1">
        <f t="array" ref="AA1706">IFERROR(IF(INDEX(SubsidieTabel!$X$1:$AA$12,MATCH($F1706,SubsidieTabel!$X$1:$X$12,0),IFERROR(MATCH(Methode_Keuze,SubsidieTabel!$X$1:$AA$1,0),2))&lt;&gt;1=TRUE,"ja",""),"")</f>
        <v/>
      </c>
    </row>
    <row r="1707" spans="1:27" ht="14.5" x14ac:dyDescent="0.35">
      <c r="A1707" s="325"/>
      <c r="B1707" s="326" t="str">
        <f>IF(A1707&lt;&gt;"",_xlfn.MAXIFS($B$1:B1706,$A$1:A1706,A1707)+1,"")</f>
        <v/>
      </c>
      <c r="C1707" s="304"/>
      <c r="D1707" s="304"/>
      <c r="E1707" s="304"/>
      <c r="F1707" s="304"/>
      <c r="G1707" s="335"/>
      <c r="H1707" s="333"/>
      <c r="I1707" s="334"/>
      <c r="J1707" s="334"/>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8"/>
      <c r="R1707" s="368"/>
      <c r="S1707" s="330"/>
      <c r="T1707" s="330"/>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Methode_Keuze=""),"",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Methode_Keuze=""),"",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1"/>
      <c r="Z1707" s="324"/>
      <c r="AA1707" s="32" t="str" cm="1">
        <f t="array" ref="AA1707">IFERROR(IF(INDEX(SubsidieTabel!$X$1:$AA$12,MATCH($F1707,SubsidieTabel!$X$1:$X$12,0),IFERROR(MATCH(Methode_Keuze,SubsidieTabel!$X$1:$AA$1,0),2))&lt;&gt;1=TRUE,"ja",""),"")</f>
        <v/>
      </c>
    </row>
    <row r="1708" spans="1:27" ht="14.5" x14ac:dyDescent="0.35">
      <c r="A1708" s="325"/>
      <c r="B1708" s="326" t="str">
        <f>IF(A1708&lt;&gt;"",_xlfn.MAXIFS($B$1:B1707,$A$1:A1707,A1708)+1,"")</f>
        <v/>
      </c>
      <c r="C1708" s="304"/>
      <c r="D1708" s="304"/>
      <c r="E1708" s="304"/>
      <c r="F1708" s="304"/>
      <c r="G1708" s="335"/>
      <c r="H1708" s="333"/>
      <c r="I1708" s="334"/>
      <c r="J1708" s="334"/>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8"/>
      <c r="R1708" s="368"/>
      <c r="S1708" s="330"/>
      <c r="T1708" s="330"/>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Methode_Keuze=""),"",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Methode_Keuze=""),"",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1"/>
      <c r="Z1708" s="324"/>
      <c r="AA1708" s="32" t="str" cm="1">
        <f t="array" ref="AA1708">IFERROR(IF(INDEX(SubsidieTabel!$X$1:$AA$12,MATCH($F1708,SubsidieTabel!$X$1:$X$12,0),IFERROR(MATCH(Methode_Keuze,SubsidieTabel!$X$1:$AA$1,0),2))&lt;&gt;1=TRUE,"ja",""),"")</f>
        <v/>
      </c>
    </row>
    <row r="1709" spans="1:27" ht="14.5" x14ac:dyDescent="0.35">
      <c r="A1709" s="325"/>
      <c r="B1709" s="326" t="str">
        <f>IF(A1709&lt;&gt;"",_xlfn.MAXIFS($B$1:B1708,$A$1:A1708,A1709)+1,"")</f>
        <v/>
      </c>
      <c r="C1709" s="304"/>
      <c r="D1709" s="304"/>
      <c r="E1709" s="304"/>
      <c r="F1709" s="304"/>
      <c r="G1709" s="335"/>
      <c r="H1709" s="333"/>
      <c r="I1709" s="334"/>
      <c r="J1709" s="334"/>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8"/>
      <c r="R1709" s="368"/>
      <c r="S1709" s="330"/>
      <c r="T1709" s="330"/>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Methode_Keuze=""),"",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Methode_Keuze=""),"",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1"/>
      <c r="Z1709" s="324"/>
      <c r="AA1709" s="32" t="str" cm="1">
        <f t="array" ref="AA1709">IFERROR(IF(INDEX(SubsidieTabel!$X$1:$AA$12,MATCH($F1709,SubsidieTabel!$X$1:$X$12,0),IFERROR(MATCH(Methode_Keuze,SubsidieTabel!$X$1:$AA$1,0),2))&lt;&gt;1=TRUE,"ja",""),"")</f>
        <v/>
      </c>
    </row>
    <row r="1710" spans="1:27" ht="14.5" x14ac:dyDescent="0.35">
      <c r="A1710" s="325"/>
      <c r="B1710" s="326" t="str">
        <f>IF(A1710&lt;&gt;"",_xlfn.MAXIFS($B$1:B1709,$A$1:A1709,A1710)+1,"")</f>
        <v/>
      </c>
      <c r="C1710" s="304"/>
      <c r="D1710" s="304"/>
      <c r="E1710" s="304"/>
      <c r="F1710" s="304"/>
      <c r="G1710" s="335"/>
      <c r="H1710" s="333"/>
      <c r="I1710" s="334"/>
      <c r="J1710" s="334"/>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8"/>
      <c r="R1710" s="368"/>
      <c r="S1710" s="330"/>
      <c r="T1710" s="330"/>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Methode_Keuze=""),"",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Methode_Keuze=""),"",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1"/>
      <c r="Z1710" s="324"/>
      <c r="AA1710" s="32" t="str" cm="1">
        <f t="array" ref="AA1710">IFERROR(IF(INDEX(SubsidieTabel!$X$1:$AA$12,MATCH($F1710,SubsidieTabel!$X$1:$X$12,0),IFERROR(MATCH(Methode_Keuze,SubsidieTabel!$X$1:$AA$1,0),2))&lt;&gt;1=TRUE,"ja",""),"")</f>
        <v/>
      </c>
    </row>
    <row r="1711" spans="1:27" ht="14.5" x14ac:dyDescent="0.35">
      <c r="A1711" s="325"/>
      <c r="B1711" s="326" t="str">
        <f>IF(A1711&lt;&gt;"",_xlfn.MAXIFS($B$1:B1710,$A$1:A1710,A1711)+1,"")</f>
        <v/>
      </c>
      <c r="C1711" s="304"/>
      <c r="D1711" s="304"/>
      <c r="E1711" s="304"/>
      <c r="F1711" s="304"/>
      <c r="G1711" s="335"/>
      <c r="H1711" s="333"/>
      <c r="I1711" s="334"/>
      <c r="J1711" s="334"/>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8"/>
      <c r="R1711" s="368"/>
      <c r="S1711" s="330"/>
      <c r="T1711" s="330"/>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Methode_Keuze=""),"",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Methode_Keuze=""),"",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1"/>
      <c r="Z1711" s="324"/>
      <c r="AA1711" s="32" t="str" cm="1">
        <f t="array" ref="AA1711">IFERROR(IF(INDEX(SubsidieTabel!$X$1:$AA$12,MATCH($F1711,SubsidieTabel!$X$1:$X$12,0),IFERROR(MATCH(Methode_Keuze,SubsidieTabel!$X$1:$AA$1,0),2))&lt;&gt;1=TRUE,"ja",""),"")</f>
        <v/>
      </c>
    </row>
    <row r="1712" spans="1:27" ht="14.5" x14ac:dyDescent="0.35">
      <c r="A1712" s="325"/>
      <c r="B1712" s="326" t="str">
        <f>IF(A1712&lt;&gt;"",_xlfn.MAXIFS($B$1:B1711,$A$1:A1711,A1712)+1,"")</f>
        <v/>
      </c>
      <c r="C1712" s="304"/>
      <c r="D1712" s="304"/>
      <c r="E1712" s="304"/>
      <c r="F1712" s="304"/>
      <c r="G1712" s="335"/>
      <c r="H1712" s="333"/>
      <c r="I1712" s="334"/>
      <c r="J1712" s="334"/>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8"/>
      <c r="R1712" s="368"/>
      <c r="S1712" s="330"/>
      <c r="T1712" s="330"/>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Methode_Keuze=""),"",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Methode_Keuze=""),"",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1"/>
      <c r="Z1712" s="324"/>
      <c r="AA1712" s="32" t="str" cm="1">
        <f t="array" ref="AA1712">IFERROR(IF(INDEX(SubsidieTabel!$X$1:$AA$12,MATCH($F1712,SubsidieTabel!$X$1:$X$12,0),IFERROR(MATCH(Methode_Keuze,SubsidieTabel!$X$1:$AA$1,0),2))&lt;&gt;1=TRUE,"ja",""),"")</f>
        <v/>
      </c>
    </row>
    <row r="1713" spans="1:27" ht="14.5" x14ac:dyDescent="0.35">
      <c r="A1713" s="325"/>
      <c r="B1713" s="326" t="str">
        <f>IF(A1713&lt;&gt;"",_xlfn.MAXIFS($B$1:B1712,$A$1:A1712,A1713)+1,"")</f>
        <v/>
      </c>
      <c r="C1713" s="304"/>
      <c r="D1713" s="304"/>
      <c r="E1713" s="304"/>
      <c r="F1713" s="304"/>
      <c r="G1713" s="335"/>
      <c r="H1713" s="333"/>
      <c r="I1713" s="334"/>
      <c r="J1713" s="334"/>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8"/>
      <c r="R1713" s="368"/>
      <c r="S1713" s="330"/>
      <c r="T1713" s="330"/>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Methode_Keuze=""),"",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Methode_Keuze=""),"",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1"/>
      <c r="Z1713" s="324"/>
      <c r="AA1713" s="32" t="str" cm="1">
        <f t="array" ref="AA1713">IFERROR(IF(INDEX(SubsidieTabel!$X$1:$AA$12,MATCH($F1713,SubsidieTabel!$X$1:$X$12,0),IFERROR(MATCH(Methode_Keuze,SubsidieTabel!$X$1:$AA$1,0),2))&lt;&gt;1=TRUE,"ja",""),"")</f>
        <v/>
      </c>
    </row>
    <row r="1714" spans="1:27" ht="14.5" x14ac:dyDescent="0.35">
      <c r="A1714" s="325"/>
      <c r="B1714" s="326" t="str">
        <f>IF(A1714&lt;&gt;"",_xlfn.MAXIFS($B$1:B1713,$A$1:A1713,A1714)+1,"")</f>
        <v/>
      </c>
      <c r="C1714" s="304"/>
      <c r="D1714" s="304"/>
      <c r="E1714" s="304"/>
      <c r="F1714" s="304"/>
      <c r="G1714" s="335"/>
      <c r="H1714" s="333"/>
      <c r="I1714" s="334"/>
      <c r="J1714" s="334"/>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8"/>
      <c r="R1714" s="368"/>
      <c r="S1714" s="330"/>
      <c r="T1714" s="330"/>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Methode_Keuze=""),"",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Methode_Keuze=""),"",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1"/>
      <c r="Z1714" s="324"/>
      <c r="AA1714" s="32" t="str" cm="1">
        <f t="array" ref="AA1714">IFERROR(IF(INDEX(SubsidieTabel!$X$1:$AA$12,MATCH($F1714,SubsidieTabel!$X$1:$X$12,0),IFERROR(MATCH(Methode_Keuze,SubsidieTabel!$X$1:$AA$1,0),2))&lt;&gt;1=TRUE,"ja",""),"")</f>
        <v/>
      </c>
    </row>
    <row r="1715" spans="1:27" ht="14.5" x14ac:dyDescent="0.35">
      <c r="A1715" s="325"/>
      <c r="B1715" s="326" t="str">
        <f>IF(A1715&lt;&gt;"",_xlfn.MAXIFS($B$1:B1714,$A$1:A1714,A1715)+1,"")</f>
        <v/>
      </c>
      <c r="C1715" s="304"/>
      <c r="D1715" s="304"/>
      <c r="E1715" s="304"/>
      <c r="F1715" s="304"/>
      <c r="G1715" s="335"/>
      <c r="H1715" s="333"/>
      <c r="I1715" s="334"/>
      <c r="J1715" s="334"/>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8"/>
      <c r="R1715" s="368"/>
      <c r="S1715" s="330"/>
      <c r="T1715" s="330"/>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Methode_Keuze=""),"",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Methode_Keuze=""),"",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1"/>
      <c r="Z1715" s="324"/>
      <c r="AA1715" s="32" t="str" cm="1">
        <f t="array" ref="AA1715">IFERROR(IF(INDEX(SubsidieTabel!$X$1:$AA$12,MATCH($F1715,SubsidieTabel!$X$1:$X$12,0),IFERROR(MATCH(Methode_Keuze,SubsidieTabel!$X$1:$AA$1,0),2))&lt;&gt;1=TRUE,"ja",""),"")</f>
        <v/>
      </c>
    </row>
    <row r="1716" spans="1:27" ht="14.5" x14ac:dyDescent="0.35">
      <c r="A1716" s="325"/>
      <c r="B1716" s="326" t="str">
        <f>IF(A1716&lt;&gt;"",_xlfn.MAXIFS($B$1:B1715,$A$1:A1715,A1716)+1,"")</f>
        <v/>
      </c>
      <c r="C1716" s="304"/>
      <c r="D1716" s="304"/>
      <c r="E1716" s="304"/>
      <c r="F1716" s="304"/>
      <c r="G1716" s="335"/>
      <c r="H1716" s="333"/>
      <c r="I1716" s="334"/>
      <c r="J1716" s="334"/>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8"/>
      <c r="R1716" s="368"/>
      <c r="S1716" s="330"/>
      <c r="T1716" s="330"/>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Methode_Keuze=""),"",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Methode_Keuze=""),"",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1"/>
      <c r="Z1716" s="324"/>
      <c r="AA1716" s="32" t="str" cm="1">
        <f t="array" ref="AA1716">IFERROR(IF(INDEX(SubsidieTabel!$X$1:$AA$12,MATCH($F1716,SubsidieTabel!$X$1:$X$12,0),IFERROR(MATCH(Methode_Keuze,SubsidieTabel!$X$1:$AA$1,0),2))&lt;&gt;1=TRUE,"ja",""),"")</f>
        <v/>
      </c>
    </row>
    <row r="1717" spans="1:27" ht="14.5" x14ac:dyDescent="0.35">
      <c r="A1717" s="325"/>
      <c r="B1717" s="326" t="str">
        <f>IF(A1717&lt;&gt;"",_xlfn.MAXIFS($B$1:B1716,$A$1:A1716,A1717)+1,"")</f>
        <v/>
      </c>
      <c r="C1717" s="304"/>
      <c r="D1717" s="304"/>
      <c r="E1717" s="304"/>
      <c r="F1717" s="304"/>
      <c r="G1717" s="335"/>
      <c r="H1717" s="333"/>
      <c r="I1717" s="334"/>
      <c r="J1717" s="334"/>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8"/>
      <c r="R1717" s="368"/>
      <c r="S1717" s="330"/>
      <c r="T1717" s="330"/>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Methode_Keuze=""),"",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Methode_Keuze=""),"",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1"/>
      <c r="Z1717" s="324"/>
      <c r="AA1717" s="32" t="str" cm="1">
        <f t="array" ref="AA1717">IFERROR(IF(INDEX(SubsidieTabel!$X$1:$AA$12,MATCH($F1717,SubsidieTabel!$X$1:$X$12,0),IFERROR(MATCH(Methode_Keuze,SubsidieTabel!$X$1:$AA$1,0),2))&lt;&gt;1=TRUE,"ja",""),"")</f>
        <v/>
      </c>
    </row>
    <row r="1718" spans="1:27" ht="14.5" x14ac:dyDescent="0.35">
      <c r="A1718" s="325"/>
      <c r="B1718" s="326" t="str">
        <f>IF(A1718&lt;&gt;"",_xlfn.MAXIFS($B$1:B1717,$A$1:A1717,A1718)+1,"")</f>
        <v/>
      </c>
      <c r="C1718" s="304"/>
      <c r="D1718" s="304"/>
      <c r="E1718" s="304"/>
      <c r="F1718" s="304"/>
      <c r="G1718" s="335"/>
      <c r="H1718" s="333"/>
      <c r="I1718" s="334"/>
      <c r="J1718" s="334"/>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8"/>
      <c r="R1718" s="368"/>
      <c r="S1718" s="330"/>
      <c r="T1718" s="330"/>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Methode_Keuze=""),"",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Methode_Keuze=""),"",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1"/>
      <c r="Z1718" s="324"/>
      <c r="AA1718" s="32" t="str" cm="1">
        <f t="array" ref="AA1718">IFERROR(IF(INDEX(SubsidieTabel!$X$1:$AA$12,MATCH($F1718,SubsidieTabel!$X$1:$X$12,0),IFERROR(MATCH(Methode_Keuze,SubsidieTabel!$X$1:$AA$1,0),2))&lt;&gt;1=TRUE,"ja",""),"")</f>
        <v/>
      </c>
    </row>
    <row r="1719" spans="1:27" ht="14.5" x14ac:dyDescent="0.35">
      <c r="A1719" s="325"/>
      <c r="B1719" s="326" t="str">
        <f>IF(A1719&lt;&gt;"",_xlfn.MAXIFS($B$1:B1718,$A$1:A1718,A1719)+1,"")</f>
        <v/>
      </c>
      <c r="C1719" s="304"/>
      <c r="D1719" s="304"/>
      <c r="E1719" s="304"/>
      <c r="F1719" s="304"/>
      <c r="G1719" s="335"/>
      <c r="H1719" s="333"/>
      <c r="I1719" s="334"/>
      <c r="J1719" s="334"/>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8"/>
      <c r="R1719" s="368"/>
      <c r="S1719" s="330"/>
      <c r="T1719" s="330"/>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Methode_Keuze=""),"",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Methode_Keuze=""),"",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1"/>
      <c r="Z1719" s="324"/>
      <c r="AA1719" s="32" t="str" cm="1">
        <f t="array" ref="AA1719">IFERROR(IF(INDEX(SubsidieTabel!$X$1:$AA$12,MATCH($F1719,SubsidieTabel!$X$1:$X$12,0),IFERROR(MATCH(Methode_Keuze,SubsidieTabel!$X$1:$AA$1,0),2))&lt;&gt;1=TRUE,"ja",""),"")</f>
        <v/>
      </c>
    </row>
    <row r="1720" spans="1:27" ht="14.5" x14ac:dyDescent="0.35">
      <c r="A1720" s="325"/>
      <c r="B1720" s="326" t="str">
        <f>IF(A1720&lt;&gt;"",_xlfn.MAXIFS($B$1:B1719,$A$1:A1719,A1720)+1,"")</f>
        <v/>
      </c>
      <c r="C1720" s="304"/>
      <c r="D1720" s="304"/>
      <c r="E1720" s="304"/>
      <c r="F1720" s="304"/>
      <c r="G1720" s="335"/>
      <c r="H1720" s="333"/>
      <c r="I1720" s="334"/>
      <c r="J1720" s="334"/>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8"/>
      <c r="R1720" s="368"/>
      <c r="S1720" s="330"/>
      <c r="T1720" s="330"/>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Methode_Keuze=""),"",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Methode_Keuze=""),"",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1"/>
      <c r="Z1720" s="324"/>
      <c r="AA1720" s="32" t="str" cm="1">
        <f t="array" ref="AA1720">IFERROR(IF(INDEX(SubsidieTabel!$X$1:$AA$12,MATCH($F1720,SubsidieTabel!$X$1:$X$12,0),IFERROR(MATCH(Methode_Keuze,SubsidieTabel!$X$1:$AA$1,0),2))&lt;&gt;1=TRUE,"ja",""),"")</f>
        <v/>
      </c>
    </row>
    <row r="1721" spans="1:27" ht="14.5" x14ac:dyDescent="0.35">
      <c r="A1721" s="325"/>
      <c r="B1721" s="326" t="str">
        <f>IF(A1721&lt;&gt;"",_xlfn.MAXIFS($B$1:B1720,$A$1:A1720,A1721)+1,"")</f>
        <v/>
      </c>
      <c r="C1721" s="304"/>
      <c r="D1721" s="304"/>
      <c r="E1721" s="304"/>
      <c r="F1721" s="304"/>
      <c r="G1721" s="335"/>
      <c r="H1721" s="333"/>
      <c r="I1721" s="334"/>
      <c r="J1721" s="334"/>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8"/>
      <c r="R1721" s="368"/>
      <c r="S1721" s="330"/>
      <c r="T1721" s="330"/>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Methode_Keuze=""),"",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Methode_Keuze=""),"",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1"/>
      <c r="Z1721" s="324"/>
      <c r="AA1721" s="32" t="str" cm="1">
        <f t="array" ref="AA1721">IFERROR(IF(INDEX(SubsidieTabel!$X$1:$AA$12,MATCH($F1721,SubsidieTabel!$X$1:$X$12,0),IFERROR(MATCH(Methode_Keuze,SubsidieTabel!$X$1:$AA$1,0),2))&lt;&gt;1=TRUE,"ja",""),"")</f>
        <v/>
      </c>
    </row>
    <row r="1722" spans="1:27" ht="14.5" x14ac:dyDescent="0.35">
      <c r="A1722" s="325"/>
      <c r="B1722" s="326" t="str">
        <f>IF(A1722&lt;&gt;"",_xlfn.MAXIFS($B$1:B1721,$A$1:A1721,A1722)+1,"")</f>
        <v/>
      </c>
      <c r="C1722" s="304"/>
      <c r="D1722" s="304"/>
      <c r="E1722" s="304"/>
      <c r="F1722" s="304"/>
      <c r="G1722" s="335"/>
      <c r="H1722" s="333"/>
      <c r="I1722" s="334"/>
      <c r="J1722" s="334"/>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8"/>
      <c r="R1722" s="368"/>
      <c r="S1722" s="330"/>
      <c r="T1722" s="330"/>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Methode_Keuze=""),"",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Methode_Keuze=""),"",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1"/>
      <c r="Z1722" s="324"/>
      <c r="AA1722" s="32" t="str" cm="1">
        <f t="array" ref="AA1722">IFERROR(IF(INDEX(SubsidieTabel!$X$1:$AA$12,MATCH($F1722,SubsidieTabel!$X$1:$X$12,0),IFERROR(MATCH(Methode_Keuze,SubsidieTabel!$X$1:$AA$1,0),2))&lt;&gt;1=TRUE,"ja",""),"")</f>
        <v/>
      </c>
    </row>
    <row r="1723" spans="1:27" ht="14.5" x14ac:dyDescent="0.35">
      <c r="A1723" s="325"/>
      <c r="B1723" s="326" t="str">
        <f>IF(A1723&lt;&gt;"",_xlfn.MAXIFS($B$1:B1722,$A$1:A1722,A1723)+1,"")</f>
        <v/>
      </c>
      <c r="C1723" s="304"/>
      <c r="D1723" s="304"/>
      <c r="E1723" s="304"/>
      <c r="F1723" s="304"/>
      <c r="G1723" s="335"/>
      <c r="H1723" s="333"/>
      <c r="I1723" s="334"/>
      <c r="J1723" s="334"/>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8"/>
      <c r="R1723" s="368"/>
      <c r="S1723" s="330"/>
      <c r="T1723" s="330"/>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Methode_Keuze=""),"",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Methode_Keuze=""),"",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1"/>
      <c r="Z1723" s="324"/>
      <c r="AA1723" s="32" t="str" cm="1">
        <f t="array" ref="AA1723">IFERROR(IF(INDEX(SubsidieTabel!$X$1:$AA$12,MATCH($F1723,SubsidieTabel!$X$1:$X$12,0),IFERROR(MATCH(Methode_Keuze,SubsidieTabel!$X$1:$AA$1,0),2))&lt;&gt;1=TRUE,"ja",""),"")</f>
        <v/>
      </c>
    </row>
    <row r="1724" spans="1:27" ht="14.5" x14ac:dyDescent="0.35">
      <c r="A1724" s="325"/>
      <c r="B1724" s="326" t="str">
        <f>IF(A1724&lt;&gt;"",_xlfn.MAXIFS($B$1:B1723,$A$1:A1723,A1724)+1,"")</f>
        <v/>
      </c>
      <c r="C1724" s="304"/>
      <c r="D1724" s="304"/>
      <c r="E1724" s="304"/>
      <c r="F1724" s="304"/>
      <c r="G1724" s="335"/>
      <c r="H1724" s="333"/>
      <c r="I1724" s="334"/>
      <c r="J1724" s="334"/>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8"/>
      <c r="R1724" s="368"/>
      <c r="S1724" s="330"/>
      <c r="T1724" s="330"/>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Methode_Keuze=""),"",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Methode_Keuze=""),"",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1"/>
      <c r="Z1724" s="324"/>
      <c r="AA1724" s="32" t="str" cm="1">
        <f t="array" ref="AA1724">IFERROR(IF(INDEX(SubsidieTabel!$X$1:$AA$12,MATCH($F1724,SubsidieTabel!$X$1:$X$12,0),IFERROR(MATCH(Methode_Keuze,SubsidieTabel!$X$1:$AA$1,0),2))&lt;&gt;1=TRUE,"ja",""),"")</f>
        <v/>
      </c>
    </row>
    <row r="1725" spans="1:27" ht="14.5" x14ac:dyDescent="0.35">
      <c r="A1725" s="325"/>
      <c r="B1725" s="326" t="str">
        <f>IF(A1725&lt;&gt;"",_xlfn.MAXIFS($B$1:B1724,$A$1:A1724,A1725)+1,"")</f>
        <v/>
      </c>
      <c r="C1725" s="304"/>
      <c r="D1725" s="304"/>
      <c r="E1725" s="304"/>
      <c r="F1725" s="304"/>
      <c r="G1725" s="335"/>
      <c r="H1725" s="333"/>
      <c r="I1725" s="334"/>
      <c r="J1725" s="334"/>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8"/>
      <c r="R1725" s="368"/>
      <c r="S1725" s="330"/>
      <c r="T1725" s="330"/>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Methode_Keuze=""),"",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Methode_Keuze=""),"",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1"/>
      <c r="Z1725" s="324"/>
      <c r="AA1725" s="32" t="str" cm="1">
        <f t="array" ref="AA1725">IFERROR(IF(INDEX(SubsidieTabel!$X$1:$AA$12,MATCH($F1725,SubsidieTabel!$X$1:$X$12,0),IFERROR(MATCH(Methode_Keuze,SubsidieTabel!$X$1:$AA$1,0),2))&lt;&gt;1=TRUE,"ja",""),"")</f>
        <v/>
      </c>
    </row>
    <row r="1726" spans="1:27" ht="14.5" x14ac:dyDescent="0.35">
      <c r="A1726" s="325"/>
      <c r="B1726" s="326" t="str">
        <f>IF(A1726&lt;&gt;"",_xlfn.MAXIFS($B$1:B1725,$A$1:A1725,A1726)+1,"")</f>
        <v/>
      </c>
      <c r="C1726" s="304"/>
      <c r="D1726" s="304"/>
      <c r="E1726" s="304"/>
      <c r="F1726" s="304"/>
      <c r="G1726" s="335"/>
      <c r="H1726" s="333"/>
      <c r="I1726" s="334"/>
      <c r="J1726" s="334"/>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8"/>
      <c r="R1726" s="368"/>
      <c r="S1726" s="330"/>
      <c r="T1726" s="330"/>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Methode_Keuze=""),"",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Methode_Keuze=""),"",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1"/>
      <c r="Z1726" s="324"/>
      <c r="AA1726" s="32" t="str" cm="1">
        <f t="array" ref="AA1726">IFERROR(IF(INDEX(SubsidieTabel!$X$1:$AA$12,MATCH($F1726,SubsidieTabel!$X$1:$X$12,0),IFERROR(MATCH(Methode_Keuze,SubsidieTabel!$X$1:$AA$1,0),2))&lt;&gt;1=TRUE,"ja",""),"")</f>
        <v/>
      </c>
    </row>
    <row r="1727" spans="1:27" ht="14.5" x14ac:dyDescent="0.35">
      <c r="A1727" s="325"/>
      <c r="B1727" s="326" t="str">
        <f>IF(A1727&lt;&gt;"",_xlfn.MAXIFS($B$1:B1726,$A$1:A1726,A1727)+1,"")</f>
        <v/>
      </c>
      <c r="C1727" s="304"/>
      <c r="D1727" s="304"/>
      <c r="E1727" s="304"/>
      <c r="F1727" s="304"/>
      <c r="G1727" s="335"/>
      <c r="H1727" s="333"/>
      <c r="I1727" s="334"/>
      <c r="J1727" s="334"/>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8"/>
      <c r="R1727" s="368"/>
      <c r="S1727" s="330"/>
      <c r="T1727" s="330"/>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Methode_Keuze=""),"",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Methode_Keuze=""),"",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1"/>
      <c r="Z1727" s="324"/>
      <c r="AA1727" s="32" t="str" cm="1">
        <f t="array" ref="AA1727">IFERROR(IF(INDEX(SubsidieTabel!$X$1:$AA$12,MATCH($F1727,SubsidieTabel!$X$1:$X$12,0),IFERROR(MATCH(Methode_Keuze,SubsidieTabel!$X$1:$AA$1,0),2))&lt;&gt;1=TRUE,"ja",""),"")</f>
        <v/>
      </c>
    </row>
    <row r="1728" spans="1:27" ht="14.5" x14ac:dyDescent="0.35">
      <c r="A1728" s="325"/>
      <c r="B1728" s="326" t="str">
        <f>IF(A1728&lt;&gt;"",_xlfn.MAXIFS($B$1:B1727,$A$1:A1727,A1728)+1,"")</f>
        <v/>
      </c>
      <c r="C1728" s="304"/>
      <c r="D1728" s="304"/>
      <c r="E1728" s="304"/>
      <c r="F1728" s="304"/>
      <c r="G1728" s="335"/>
      <c r="H1728" s="333"/>
      <c r="I1728" s="334"/>
      <c r="J1728" s="334"/>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8"/>
      <c r="R1728" s="368"/>
      <c r="S1728" s="330"/>
      <c r="T1728" s="330"/>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Methode_Keuze=""),"",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Methode_Keuze=""),"",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1"/>
      <c r="Z1728" s="324"/>
      <c r="AA1728" s="32" t="str" cm="1">
        <f t="array" ref="AA1728">IFERROR(IF(INDEX(SubsidieTabel!$X$1:$AA$12,MATCH($F1728,SubsidieTabel!$X$1:$X$12,0),IFERROR(MATCH(Methode_Keuze,SubsidieTabel!$X$1:$AA$1,0),2))&lt;&gt;1=TRUE,"ja",""),"")</f>
        <v/>
      </c>
    </row>
    <row r="1729" spans="1:27" ht="14.5" x14ac:dyDescent="0.35">
      <c r="A1729" s="325"/>
      <c r="B1729" s="326" t="str">
        <f>IF(A1729&lt;&gt;"",_xlfn.MAXIFS($B$1:B1728,$A$1:A1728,A1729)+1,"")</f>
        <v/>
      </c>
      <c r="C1729" s="304"/>
      <c r="D1729" s="304"/>
      <c r="E1729" s="304"/>
      <c r="F1729" s="304"/>
      <c r="G1729" s="335"/>
      <c r="H1729" s="333"/>
      <c r="I1729" s="334"/>
      <c r="J1729" s="334"/>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8"/>
      <c r="R1729" s="368"/>
      <c r="S1729" s="330"/>
      <c r="T1729" s="330"/>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Methode_Keuze=""),"",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Methode_Keuze=""),"",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1"/>
      <c r="Z1729" s="324"/>
      <c r="AA1729" s="32" t="str" cm="1">
        <f t="array" ref="AA1729">IFERROR(IF(INDEX(SubsidieTabel!$X$1:$AA$12,MATCH($F1729,SubsidieTabel!$X$1:$X$12,0),IFERROR(MATCH(Methode_Keuze,SubsidieTabel!$X$1:$AA$1,0),2))&lt;&gt;1=TRUE,"ja",""),"")</f>
        <v/>
      </c>
    </row>
    <row r="1730" spans="1:27" ht="14.5" x14ac:dyDescent="0.35">
      <c r="A1730" s="325"/>
      <c r="B1730" s="326" t="str">
        <f>IF(A1730&lt;&gt;"",_xlfn.MAXIFS($B$1:B1729,$A$1:A1729,A1730)+1,"")</f>
        <v/>
      </c>
      <c r="C1730" s="304"/>
      <c r="D1730" s="304"/>
      <c r="E1730" s="304"/>
      <c r="F1730" s="304"/>
      <c r="G1730" s="335"/>
      <c r="H1730" s="333"/>
      <c r="I1730" s="334"/>
      <c r="J1730" s="334"/>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8"/>
      <c r="R1730" s="368"/>
      <c r="S1730" s="330"/>
      <c r="T1730" s="330"/>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Methode_Keuze=""),"",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Methode_Keuze=""),"",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1"/>
      <c r="Z1730" s="324"/>
      <c r="AA1730" s="32" t="str" cm="1">
        <f t="array" ref="AA1730">IFERROR(IF(INDEX(SubsidieTabel!$X$1:$AA$12,MATCH($F1730,SubsidieTabel!$X$1:$X$12,0),IFERROR(MATCH(Methode_Keuze,SubsidieTabel!$X$1:$AA$1,0),2))&lt;&gt;1=TRUE,"ja",""),"")</f>
        <v/>
      </c>
    </row>
    <row r="1731" spans="1:27" ht="14.5" x14ac:dyDescent="0.35">
      <c r="A1731" s="325"/>
      <c r="B1731" s="326" t="str">
        <f>IF(A1731&lt;&gt;"",_xlfn.MAXIFS($B$1:B1730,$A$1:A1730,A1731)+1,"")</f>
        <v/>
      </c>
      <c r="C1731" s="304"/>
      <c r="D1731" s="304"/>
      <c r="E1731" s="304"/>
      <c r="F1731" s="304"/>
      <c r="G1731" s="335"/>
      <c r="H1731" s="333"/>
      <c r="I1731" s="334"/>
      <c r="J1731" s="334"/>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8"/>
      <c r="R1731" s="368"/>
      <c r="S1731" s="330"/>
      <c r="T1731" s="330"/>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Methode_Keuze=""),"",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Methode_Keuze=""),"",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1"/>
      <c r="Z1731" s="324"/>
      <c r="AA1731" s="32" t="str" cm="1">
        <f t="array" ref="AA1731">IFERROR(IF(INDEX(SubsidieTabel!$X$1:$AA$12,MATCH($F1731,SubsidieTabel!$X$1:$X$12,0),IFERROR(MATCH(Methode_Keuze,SubsidieTabel!$X$1:$AA$1,0),2))&lt;&gt;1=TRUE,"ja",""),"")</f>
        <v/>
      </c>
    </row>
    <row r="1732" spans="1:27" ht="14.5" x14ac:dyDescent="0.35">
      <c r="A1732" s="325"/>
      <c r="B1732" s="326" t="str">
        <f>IF(A1732&lt;&gt;"",_xlfn.MAXIFS($B$1:B1731,$A$1:A1731,A1732)+1,"")</f>
        <v/>
      </c>
      <c r="C1732" s="304"/>
      <c r="D1732" s="304"/>
      <c r="E1732" s="304"/>
      <c r="F1732" s="304"/>
      <c r="G1732" s="335"/>
      <c r="H1732" s="333"/>
      <c r="I1732" s="334"/>
      <c r="J1732" s="334"/>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8"/>
      <c r="R1732" s="368"/>
      <c r="S1732" s="330"/>
      <c r="T1732" s="330"/>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Methode_Keuze=""),"",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Methode_Keuze=""),"",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1"/>
      <c r="Z1732" s="324"/>
      <c r="AA1732" s="32" t="str" cm="1">
        <f t="array" ref="AA1732">IFERROR(IF(INDEX(SubsidieTabel!$X$1:$AA$12,MATCH($F1732,SubsidieTabel!$X$1:$X$12,0),IFERROR(MATCH(Methode_Keuze,SubsidieTabel!$X$1:$AA$1,0),2))&lt;&gt;1=TRUE,"ja",""),"")</f>
        <v/>
      </c>
    </row>
    <row r="1733" spans="1:27" ht="14.5" x14ac:dyDescent="0.35">
      <c r="A1733" s="325"/>
      <c r="B1733" s="326" t="str">
        <f>IF(A1733&lt;&gt;"",_xlfn.MAXIFS($B$1:B1732,$A$1:A1732,A1733)+1,"")</f>
        <v/>
      </c>
      <c r="C1733" s="304"/>
      <c r="D1733" s="304"/>
      <c r="E1733" s="304"/>
      <c r="F1733" s="304"/>
      <c r="G1733" s="335"/>
      <c r="H1733" s="333"/>
      <c r="I1733" s="334"/>
      <c r="J1733" s="334"/>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8"/>
      <c r="R1733" s="368"/>
      <c r="S1733" s="330"/>
      <c r="T1733" s="330"/>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Methode_Keuze=""),"",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Methode_Keuze=""),"",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1"/>
      <c r="Z1733" s="324"/>
      <c r="AA1733" s="32" t="str" cm="1">
        <f t="array" ref="AA1733">IFERROR(IF(INDEX(SubsidieTabel!$X$1:$AA$12,MATCH($F1733,SubsidieTabel!$X$1:$X$12,0),IFERROR(MATCH(Methode_Keuze,SubsidieTabel!$X$1:$AA$1,0),2))&lt;&gt;1=TRUE,"ja",""),"")</f>
        <v/>
      </c>
    </row>
    <row r="1734" spans="1:27" ht="14.5" x14ac:dyDescent="0.35">
      <c r="A1734" s="325"/>
      <c r="B1734" s="326" t="str">
        <f>IF(A1734&lt;&gt;"",_xlfn.MAXIFS($B$1:B1733,$A$1:A1733,A1734)+1,"")</f>
        <v/>
      </c>
      <c r="C1734" s="304"/>
      <c r="D1734" s="304"/>
      <c r="E1734" s="304"/>
      <c r="F1734" s="304"/>
      <c r="G1734" s="335"/>
      <c r="H1734" s="333"/>
      <c r="I1734" s="334"/>
      <c r="J1734" s="334"/>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8"/>
      <c r="R1734" s="368"/>
      <c r="S1734" s="330"/>
      <c r="T1734" s="330"/>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Methode_Keuze=""),"",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Methode_Keuze=""),"",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1"/>
      <c r="Z1734" s="324"/>
      <c r="AA1734" s="32" t="str" cm="1">
        <f t="array" ref="AA1734">IFERROR(IF(INDEX(SubsidieTabel!$X$1:$AA$12,MATCH($F1734,SubsidieTabel!$X$1:$X$12,0),IFERROR(MATCH(Methode_Keuze,SubsidieTabel!$X$1:$AA$1,0),2))&lt;&gt;1=TRUE,"ja",""),"")</f>
        <v/>
      </c>
    </row>
    <row r="1735" spans="1:27" ht="14.5" x14ac:dyDescent="0.35">
      <c r="A1735" s="325"/>
      <c r="B1735" s="326" t="str">
        <f>IF(A1735&lt;&gt;"",_xlfn.MAXIFS($B$1:B1734,$A$1:A1734,A1735)+1,"")</f>
        <v/>
      </c>
      <c r="C1735" s="304"/>
      <c r="D1735" s="304"/>
      <c r="E1735" s="304"/>
      <c r="F1735" s="304"/>
      <c r="G1735" s="335"/>
      <c r="H1735" s="333"/>
      <c r="I1735" s="334"/>
      <c r="J1735" s="334"/>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8"/>
      <c r="R1735" s="368"/>
      <c r="S1735" s="330"/>
      <c r="T1735" s="330"/>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Methode_Keuze=""),"",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Methode_Keuze=""),"",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1"/>
      <c r="Z1735" s="324"/>
      <c r="AA1735" s="32" t="str" cm="1">
        <f t="array" ref="AA1735">IFERROR(IF(INDEX(SubsidieTabel!$X$1:$AA$12,MATCH($F1735,SubsidieTabel!$X$1:$X$12,0),IFERROR(MATCH(Methode_Keuze,SubsidieTabel!$X$1:$AA$1,0),2))&lt;&gt;1=TRUE,"ja",""),"")</f>
        <v/>
      </c>
    </row>
    <row r="1736" spans="1:27" ht="14.5" x14ac:dyDescent="0.35">
      <c r="A1736" s="325"/>
      <c r="B1736" s="326" t="str">
        <f>IF(A1736&lt;&gt;"",_xlfn.MAXIFS($B$1:B1735,$A$1:A1735,A1736)+1,"")</f>
        <v/>
      </c>
      <c r="C1736" s="304"/>
      <c r="D1736" s="304"/>
      <c r="E1736" s="304"/>
      <c r="F1736" s="304"/>
      <c r="G1736" s="335"/>
      <c r="H1736" s="333"/>
      <c r="I1736" s="334"/>
      <c r="J1736" s="334"/>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8"/>
      <c r="R1736" s="368"/>
      <c r="S1736" s="330"/>
      <c r="T1736" s="330"/>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Methode_Keuze=""),"",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Methode_Keuze=""),"",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1"/>
      <c r="Z1736" s="324"/>
      <c r="AA1736" s="32" t="str" cm="1">
        <f t="array" ref="AA1736">IFERROR(IF(INDEX(SubsidieTabel!$X$1:$AA$12,MATCH($F1736,SubsidieTabel!$X$1:$X$12,0),IFERROR(MATCH(Methode_Keuze,SubsidieTabel!$X$1:$AA$1,0),2))&lt;&gt;1=TRUE,"ja",""),"")</f>
        <v/>
      </c>
    </row>
    <row r="1737" spans="1:27" ht="14.5" x14ac:dyDescent="0.35">
      <c r="A1737" s="325"/>
      <c r="B1737" s="326" t="str">
        <f>IF(A1737&lt;&gt;"",_xlfn.MAXIFS($B$1:B1736,$A$1:A1736,A1737)+1,"")</f>
        <v/>
      </c>
      <c r="C1737" s="304"/>
      <c r="D1737" s="304"/>
      <c r="E1737" s="304"/>
      <c r="F1737" s="304"/>
      <c r="G1737" s="335"/>
      <c r="H1737" s="333"/>
      <c r="I1737" s="334"/>
      <c r="J1737" s="334"/>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8"/>
      <c r="R1737" s="368"/>
      <c r="S1737" s="330"/>
      <c r="T1737" s="330"/>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Methode_Keuze=""),"",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Methode_Keuze=""),"",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1"/>
      <c r="Z1737" s="324"/>
      <c r="AA1737" s="32" t="str" cm="1">
        <f t="array" ref="AA1737">IFERROR(IF(INDEX(SubsidieTabel!$X$1:$AA$12,MATCH($F1737,SubsidieTabel!$X$1:$X$12,0),IFERROR(MATCH(Methode_Keuze,SubsidieTabel!$X$1:$AA$1,0),2))&lt;&gt;1=TRUE,"ja",""),"")</f>
        <v/>
      </c>
    </row>
    <row r="1738" spans="1:27" ht="14.5" x14ac:dyDescent="0.35">
      <c r="A1738" s="325"/>
      <c r="B1738" s="326" t="str">
        <f>IF(A1738&lt;&gt;"",_xlfn.MAXIFS($B$1:B1737,$A$1:A1737,A1738)+1,"")</f>
        <v/>
      </c>
      <c r="C1738" s="304"/>
      <c r="D1738" s="304"/>
      <c r="E1738" s="304"/>
      <c r="F1738" s="304"/>
      <c r="G1738" s="335"/>
      <c r="H1738" s="333"/>
      <c r="I1738" s="334"/>
      <c r="J1738" s="334"/>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8"/>
      <c r="R1738" s="368"/>
      <c r="S1738" s="330"/>
      <c r="T1738" s="330"/>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Methode_Keuze=""),"",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Methode_Keuze=""),"",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1"/>
      <c r="Z1738" s="324"/>
      <c r="AA1738" s="32" t="str" cm="1">
        <f t="array" ref="AA1738">IFERROR(IF(INDEX(SubsidieTabel!$X$1:$AA$12,MATCH($F1738,SubsidieTabel!$X$1:$X$12,0),IFERROR(MATCH(Methode_Keuze,SubsidieTabel!$X$1:$AA$1,0),2))&lt;&gt;1=TRUE,"ja",""),"")</f>
        <v/>
      </c>
    </row>
    <row r="1739" spans="1:27" ht="14.5" x14ac:dyDescent="0.35">
      <c r="A1739" s="325"/>
      <c r="B1739" s="326" t="str">
        <f>IF(A1739&lt;&gt;"",_xlfn.MAXIFS($B$1:B1738,$A$1:A1738,A1739)+1,"")</f>
        <v/>
      </c>
      <c r="C1739" s="304"/>
      <c r="D1739" s="304"/>
      <c r="E1739" s="304"/>
      <c r="F1739" s="304"/>
      <c r="G1739" s="335"/>
      <c r="H1739" s="333"/>
      <c r="I1739" s="334"/>
      <c r="J1739" s="334"/>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8"/>
      <c r="R1739" s="368"/>
      <c r="S1739" s="330"/>
      <c r="T1739" s="330"/>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Methode_Keuze=""),"",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Methode_Keuze=""),"",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1"/>
      <c r="Z1739" s="324"/>
      <c r="AA1739" s="32" t="str" cm="1">
        <f t="array" ref="AA1739">IFERROR(IF(INDEX(SubsidieTabel!$X$1:$AA$12,MATCH($F1739,SubsidieTabel!$X$1:$X$12,0),IFERROR(MATCH(Methode_Keuze,SubsidieTabel!$X$1:$AA$1,0),2))&lt;&gt;1=TRUE,"ja",""),"")</f>
        <v/>
      </c>
    </row>
    <row r="1740" spans="1:27" ht="14.5" x14ac:dyDescent="0.35">
      <c r="A1740" s="325"/>
      <c r="B1740" s="326" t="str">
        <f>IF(A1740&lt;&gt;"",_xlfn.MAXIFS($B$1:B1739,$A$1:A1739,A1740)+1,"")</f>
        <v/>
      </c>
      <c r="C1740" s="304"/>
      <c r="D1740" s="304"/>
      <c r="E1740" s="304"/>
      <c r="F1740" s="304"/>
      <c r="G1740" s="335"/>
      <c r="H1740" s="333"/>
      <c r="I1740" s="334"/>
      <c r="J1740" s="334"/>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8"/>
      <c r="R1740" s="368"/>
      <c r="S1740" s="330"/>
      <c r="T1740" s="330"/>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Methode_Keuze=""),"",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Methode_Keuze=""),"",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1"/>
      <c r="Z1740" s="324"/>
      <c r="AA1740" s="32" t="str" cm="1">
        <f t="array" ref="AA1740">IFERROR(IF(INDEX(SubsidieTabel!$X$1:$AA$12,MATCH($F1740,SubsidieTabel!$X$1:$X$12,0),IFERROR(MATCH(Methode_Keuze,SubsidieTabel!$X$1:$AA$1,0),2))&lt;&gt;1=TRUE,"ja",""),"")</f>
        <v/>
      </c>
    </row>
    <row r="1741" spans="1:27" ht="14.5" x14ac:dyDescent="0.35">
      <c r="A1741" s="325"/>
      <c r="B1741" s="326" t="str">
        <f>IF(A1741&lt;&gt;"",_xlfn.MAXIFS($B$1:B1740,$A$1:A1740,A1741)+1,"")</f>
        <v/>
      </c>
      <c r="C1741" s="304"/>
      <c r="D1741" s="304"/>
      <c r="E1741" s="304"/>
      <c r="F1741" s="304"/>
      <c r="G1741" s="335"/>
      <c r="H1741" s="333"/>
      <c r="I1741" s="334"/>
      <c r="J1741" s="334"/>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8"/>
      <c r="R1741" s="368"/>
      <c r="S1741" s="330"/>
      <c r="T1741" s="330"/>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Methode_Keuze=""),"",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Methode_Keuze=""),"",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1"/>
      <c r="Z1741" s="324"/>
      <c r="AA1741" s="32" t="str" cm="1">
        <f t="array" ref="AA1741">IFERROR(IF(INDEX(SubsidieTabel!$X$1:$AA$12,MATCH($F1741,SubsidieTabel!$X$1:$X$12,0),IFERROR(MATCH(Methode_Keuze,SubsidieTabel!$X$1:$AA$1,0),2))&lt;&gt;1=TRUE,"ja",""),"")</f>
        <v/>
      </c>
    </row>
    <row r="1742" spans="1:27" ht="14.5" x14ac:dyDescent="0.35">
      <c r="A1742" s="325"/>
      <c r="B1742" s="326" t="str">
        <f>IF(A1742&lt;&gt;"",_xlfn.MAXIFS($B$1:B1741,$A$1:A1741,A1742)+1,"")</f>
        <v/>
      </c>
      <c r="C1742" s="304"/>
      <c r="D1742" s="304"/>
      <c r="E1742" s="304"/>
      <c r="F1742" s="304"/>
      <c r="G1742" s="335"/>
      <c r="H1742" s="333"/>
      <c r="I1742" s="334"/>
      <c r="J1742" s="334"/>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8"/>
      <c r="R1742" s="368"/>
      <c r="S1742" s="330"/>
      <c r="T1742" s="330"/>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Methode_Keuze=""),"",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Methode_Keuze=""),"",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1"/>
      <c r="Z1742" s="324"/>
      <c r="AA1742" s="32" t="str" cm="1">
        <f t="array" ref="AA1742">IFERROR(IF(INDEX(SubsidieTabel!$X$1:$AA$12,MATCH($F1742,SubsidieTabel!$X$1:$X$12,0),IFERROR(MATCH(Methode_Keuze,SubsidieTabel!$X$1:$AA$1,0),2))&lt;&gt;1=TRUE,"ja",""),"")</f>
        <v/>
      </c>
    </row>
    <row r="1743" spans="1:27" ht="14.5" x14ac:dyDescent="0.35">
      <c r="A1743" s="325"/>
      <c r="B1743" s="326" t="str">
        <f>IF(A1743&lt;&gt;"",_xlfn.MAXIFS($B$1:B1742,$A$1:A1742,A1743)+1,"")</f>
        <v/>
      </c>
      <c r="C1743" s="304"/>
      <c r="D1743" s="304"/>
      <c r="E1743" s="304"/>
      <c r="F1743" s="304"/>
      <c r="G1743" s="335"/>
      <c r="H1743" s="333"/>
      <c r="I1743" s="334"/>
      <c r="J1743" s="334"/>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8"/>
      <c r="R1743" s="368"/>
      <c r="S1743" s="330"/>
      <c r="T1743" s="330"/>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Methode_Keuze=""),"",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Methode_Keuze=""),"",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1"/>
      <c r="Z1743" s="324"/>
      <c r="AA1743" s="32" t="str" cm="1">
        <f t="array" ref="AA1743">IFERROR(IF(INDEX(SubsidieTabel!$X$1:$AA$12,MATCH($F1743,SubsidieTabel!$X$1:$X$12,0),IFERROR(MATCH(Methode_Keuze,SubsidieTabel!$X$1:$AA$1,0),2))&lt;&gt;1=TRUE,"ja",""),"")</f>
        <v/>
      </c>
    </row>
    <row r="1744" spans="1:27" ht="14.5" x14ac:dyDescent="0.35">
      <c r="A1744" s="325"/>
      <c r="B1744" s="326" t="str">
        <f>IF(A1744&lt;&gt;"",_xlfn.MAXIFS($B$1:B1743,$A$1:A1743,A1744)+1,"")</f>
        <v/>
      </c>
      <c r="C1744" s="304"/>
      <c r="D1744" s="304"/>
      <c r="E1744" s="304"/>
      <c r="F1744" s="304"/>
      <c r="G1744" s="335"/>
      <c r="H1744" s="333"/>
      <c r="I1744" s="334"/>
      <c r="J1744" s="334"/>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8"/>
      <c r="R1744" s="368"/>
      <c r="S1744" s="330"/>
      <c r="T1744" s="330"/>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Methode_Keuze=""),"",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Methode_Keuze=""),"",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1"/>
      <c r="Z1744" s="324"/>
      <c r="AA1744" s="32" t="str" cm="1">
        <f t="array" ref="AA1744">IFERROR(IF(INDEX(SubsidieTabel!$X$1:$AA$12,MATCH($F1744,SubsidieTabel!$X$1:$X$12,0),IFERROR(MATCH(Methode_Keuze,SubsidieTabel!$X$1:$AA$1,0),2))&lt;&gt;1=TRUE,"ja",""),"")</f>
        <v/>
      </c>
    </row>
    <row r="1745" spans="1:27" ht="14.5" x14ac:dyDescent="0.35">
      <c r="A1745" s="325"/>
      <c r="B1745" s="326" t="str">
        <f>IF(A1745&lt;&gt;"",_xlfn.MAXIFS($B$1:B1744,$A$1:A1744,A1745)+1,"")</f>
        <v/>
      </c>
      <c r="C1745" s="304"/>
      <c r="D1745" s="304"/>
      <c r="E1745" s="304"/>
      <c r="F1745" s="304"/>
      <c r="G1745" s="335"/>
      <c r="H1745" s="333"/>
      <c r="I1745" s="334"/>
      <c r="J1745" s="334"/>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8"/>
      <c r="R1745" s="368"/>
      <c r="S1745" s="330"/>
      <c r="T1745" s="330"/>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Methode_Keuze=""),"",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Methode_Keuze=""),"",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1"/>
      <c r="Z1745" s="324"/>
      <c r="AA1745" s="32" t="str" cm="1">
        <f t="array" ref="AA1745">IFERROR(IF(INDEX(SubsidieTabel!$X$1:$AA$12,MATCH($F1745,SubsidieTabel!$X$1:$X$12,0),IFERROR(MATCH(Methode_Keuze,SubsidieTabel!$X$1:$AA$1,0),2))&lt;&gt;1=TRUE,"ja",""),"")</f>
        <v/>
      </c>
    </row>
    <row r="1746" spans="1:27" ht="14.5" x14ac:dyDescent="0.35">
      <c r="A1746" s="325"/>
      <c r="B1746" s="326" t="str">
        <f>IF(A1746&lt;&gt;"",_xlfn.MAXIFS($B$1:B1745,$A$1:A1745,A1746)+1,"")</f>
        <v/>
      </c>
      <c r="C1746" s="304"/>
      <c r="D1746" s="304"/>
      <c r="E1746" s="304"/>
      <c r="F1746" s="304"/>
      <c r="G1746" s="335"/>
      <c r="H1746" s="333"/>
      <c r="I1746" s="334"/>
      <c r="J1746" s="334"/>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8"/>
      <c r="R1746" s="368"/>
      <c r="S1746" s="330"/>
      <c r="T1746" s="330"/>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Methode_Keuze=""),"",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Methode_Keuze=""),"",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1"/>
      <c r="Z1746" s="324"/>
      <c r="AA1746" s="32" t="str" cm="1">
        <f t="array" ref="AA1746">IFERROR(IF(INDEX(SubsidieTabel!$X$1:$AA$12,MATCH($F1746,SubsidieTabel!$X$1:$X$12,0),IFERROR(MATCH(Methode_Keuze,SubsidieTabel!$X$1:$AA$1,0),2))&lt;&gt;1=TRUE,"ja",""),"")</f>
        <v/>
      </c>
    </row>
    <row r="1747" spans="1:27" ht="14.5" x14ac:dyDescent="0.35">
      <c r="A1747" s="325"/>
      <c r="B1747" s="326" t="str">
        <f>IF(A1747&lt;&gt;"",_xlfn.MAXIFS($B$1:B1746,$A$1:A1746,A1747)+1,"")</f>
        <v/>
      </c>
      <c r="C1747" s="304"/>
      <c r="D1747" s="304"/>
      <c r="E1747" s="304"/>
      <c r="F1747" s="304"/>
      <c r="G1747" s="335"/>
      <c r="H1747" s="333"/>
      <c r="I1747" s="334"/>
      <c r="J1747" s="334"/>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8"/>
      <c r="R1747" s="368"/>
      <c r="S1747" s="330"/>
      <c r="T1747" s="330"/>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Methode_Keuze=""),"",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Methode_Keuze=""),"",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1"/>
      <c r="Z1747" s="324"/>
      <c r="AA1747" s="32" t="str" cm="1">
        <f t="array" ref="AA1747">IFERROR(IF(INDEX(SubsidieTabel!$X$1:$AA$12,MATCH($F1747,SubsidieTabel!$X$1:$X$12,0),IFERROR(MATCH(Methode_Keuze,SubsidieTabel!$X$1:$AA$1,0),2))&lt;&gt;1=TRUE,"ja",""),"")</f>
        <v/>
      </c>
    </row>
    <row r="1748" spans="1:27" ht="14.5" x14ac:dyDescent="0.35">
      <c r="A1748" s="325"/>
      <c r="B1748" s="326" t="str">
        <f>IF(A1748&lt;&gt;"",_xlfn.MAXIFS($B$1:B1747,$A$1:A1747,A1748)+1,"")</f>
        <v/>
      </c>
      <c r="C1748" s="304"/>
      <c r="D1748" s="304"/>
      <c r="E1748" s="304"/>
      <c r="F1748" s="304"/>
      <c r="G1748" s="335"/>
      <c r="H1748" s="333"/>
      <c r="I1748" s="334"/>
      <c r="J1748" s="334"/>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8"/>
      <c r="R1748" s="368"/>
      <c r="S1748" s="330"/>
      <c r="T1748" s="330"/>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Methode_Keuze=""),"",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Methode_Keuze=""),"",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1"/>
      <c r="Z1748" s="324"/>
      <c r="AA1748" s="32" t="str" cm="1">
        <f t="array" ref="AA1748">IFERROR(IF(INDEX(SubsidieTabel!$X$1:$AA$12,MATCH($F1748,SubsidieTabel!$X$1:$X$12,0),IFERROR(MATCH(Methode_Keuze,SubsidieTabel!$X$1:$AA$1,0),2))&lt;&gt;1=TRUE,"ja",""),"")</f>
        <v/>
      </c>
    </row>
    <row r="1749" spans="1:27" ht="14.5" x14ac:dyDescent="0.35">
      <c r="A1749" s="325"/>
      <c r="B1749" s="326" t="str">
        <f>IF(A1749&lt;&gt;"",_xlfn.MAXIFS($B$1:B1748,$A$1:A1748,A1749)+1,"")</f>
        <v/>
      </c>
      <c r="C1749" s="304"/>
      <c r="D1749" s="304"/>
      <c r="E1749" s="304"/>
      <c r="F1749" s="304"/>
      <c r="G1749" s="335"/>
      <c r="H1749" s="333"/>
      <c r="I1749" s="334"/>
      <c r="J1749" s="334"/>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8"/>
      <c r="R1749" s="368"/>
      <c r="S1749" s="330"/>
      <c r="T1749" s="330"/>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Methode_Keuze=""),"",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Methode_Keuze=""),"",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1"/>
      <c r="Z1749" s="324"/>
      <c r="AA1749" s="32" t="str" cm="1">
        <f t="array" ref="AA1749">IFERROR(IF(INDEX(SubsidieTabel!$X$1:$AA$12,MATCH($F1749,SubsidieTabel!$X$1:$X$12,0),IFERROR(MATCH(Methode_Keuze,SubsidieTabel!$X$1:$AA$1,0),2))&lt;&gt;1=TRUE,"ja",""),"")</f>
        <v/>
      </c>
    </row>
    <row r="1750" spans="1:27" ht="14.5" x14ac:dyDescent="0.35">
      <c r="A1750" s="325"/>
      <c r="B1750" s="326" t="str">
        <f>IF(A1750&lt;&gt;"",_xlfn.MAXIFS($B$1:B1749,$A$1:A1749,A1750)+1,"")</f>
        <v/>
      </c>
      <c r="C1750" s="304"/>
      <c r="D1750" s="304"/>
      <c r="E1750" s="304"/>
      <c r="F1750" s="304"/>
      <c r="G1750" s="335"/>
      <c r="H1750" s="333"/>
      <c r="I1750" s="334"/>
      <c r="J1750" s="334"/>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8"/>
      <c r="R1750" s="368"/>
      <c r="S1750" s="330"/>
      <c r="T1750" s="330"/>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Methode_Keuze=""),"",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Methode_Keuze=""),"",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1"/>
      <c r="Z1750" s="324"/>
      <c r="AA1750" s="32" t="str" cm="1">
        <f t="array" ref="AA1750">IFERROR(IF(INDEX(SubsidieTabel!$X$1:$AA$12,MATCH($F1750,SubsidieTabel!$X$1:$X$12,0),IFERROR(MATCH(Methode_Keuze,SubsidieTabel!$X$1:$AA$1,0),2))&lt;&gt;1=TRUE,"ja",""),"")</f>
        <v/>
      </c>
    </row>
    <row r="1751" spans="1:27" ht="14.5" x14ac:dyDescent="0.35">
      <c r="A1751" s="325"/>
      <c r="B1751" s="326" t="str">
        <f>IF(A1751&lt;&gt;"",_xlfn.MAXIFS($B$1:B1750,$A$1:A1750,A1751)+1,"")</f>
        <v/>
      </c>
      <c r="C1751" s="304"/>
      <c r="D1751" s="304"/>
      <c r="E1751" s="304"/>
      <c r="F1751" s="304"/>
      <c r="G1751" s="335"/>
      <c r="H1751" s="333"/>
      <c r="I1751" s="334"/>
      <c r="J1751" s="334"/>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8"/>
      <c r="R1751" s="368"/>
      <c r="S1751" s="330"/>
      <c r="T1751" s="330"/>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Methode_Keuze=""),"",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Methode_Keuze=""),"",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1"/>
      <c r="Z1751" s="324"/>
      <c r="AA1751" s="32" t="str" cm="1">
        <f t="array" ref="AA1751">IFERROR(IF(INDEX(SubsidieTabel!$X$1:$AA$12,MATCH($F1751,SubsidieTabel!$X$1:$X$12,0),IFERROR(MATCH(Methode_Keuze,SubsidieTabel!$X$1:$AA$1,0),2))&lt;&gt;1=TRUE,"ja",""),"")</f>
        <v/>
      </c>
    </row>
    <row r="1752" spans="1:27" ht="14.5" x14ac:dyDescent="0.35">
      <c r="A1752" s="325"/>
      <c r="B1752" s="326" t="str">
        <f>IF(A1752&lt;&gt;"",_xlfn.MAXIFS($B$1:B1751,$A$1:A1751,A1752)+1,"")</f>
        <v/>
      </c>
      <c r="C1752" s="304"/>
      <c r="D1752" s="304"/>
      <c r="E1752" s="304"/>
      <c r="F1752" s="304"/>
      <c r="G1752" s="335"/>
      <c r="H1752" s="333"/>
      <c r="I1752" s="334"/>
      <c r="J1752" s="334"/>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8"/>
      <c r="R1752" s="368"/>
      <c r="S1752" s="330"/>
      <c r="T1752" s="330"/>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Methode_Keuze=""),"",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Methode_Keuze=""),"",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1"/>
      <c r="Z1752" s="324"/>
      <c r="AA1752" s="32" t="str" cm="1">
        <f t="array" ref="AA1752">IFERROR(IF(INDEX(SubsidieTabel!$X$1:$AA$12,MATCH($F1752,SubsidieTabel!$X$1:$X$12,0),IFERROR(MATCH(Methode_Keuze,SubsidieTabel!$X$1:$AA$1,0),2))&lt;&gt;1=TRUE,"ja",""),"")</f>
        <v/>
      </c>
    </row>
    <row r="1753" spans="1:27" ht="14.5" x14ac:dyDescent="0.35">
      <c r="A1753" s="325"/>
      <c r="B1753" s="326" t="str">
        <f>IF(A1753&lt;&gt;"",_xlfn.MAXIFS($B$1:B1752,$A$1:A1752,A1753)+1,"")</f>
        <v/>
      </c>
      <c r="C1753" s="304"/>
      <c r="D1753" s="304"/>
      <c r="E1753" s="304"/>
      <c r="F1753" s="304"/>
      <c r="G1753" s="335"/>
      <c r="H1753" s="333"/>
      <c r="I1753" s="334"/>
      <c r="J1753" s="334"/>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8"/>
      <c r="R1753" s="368"/>
      <c r="S1753" s="330"/>
      <c r="T1753" s="330"/>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Methode_Keuze=""),"",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Methode_Keuze=""),"",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1"/>
      <c r="Z1753" s="324"/>
      <c r="AA1753" s="32" t="str" cm="1">
        <f t="array" ref="AA1753">IFERROR(IF(INDEX(SubsidieTabel!$X$1:$AA$12,MATCH($F1753,SubsidieTabel!$X$1:$X$12,0),IFERROR(MATCH(Methode_Keuze,SubsidieTabel!$X$1:$AA$1,0),2))&lt;&gt;1=TRUE,"ja",""),"")</f>
        <v/>
      </c>
    </row>
    <row r="1754" spans="1:27" ht="14.5" x14ac:dyDescent="0.35">
      <c r="A1754" s="325"/>
      <c r="B1754" s="326" t="str">
        <f>IF(A1754&lt;&gt;"",_xlfn.MAXIFS($B$1:B1753,$A$1:A1753,A1754)+1,"")</f>
        <v/>
      </c>
      <c r="C1754" s="304"/>
      <c r="D1754" s="304"/>
      <c r="E1754" s="304"/>
      <c r="F1754" s="304"/>
      <c r="G1754" s="335"/>
      <c r="H1754" s="333"/>
      <c r="I1754" s="334"/>
      <c r="J1754" s="334"/>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8"/>
      <c r="R1754" s="368"/>
      <c r="S1754" s="330"/>
      <c r="T1754" s="330"/>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Methode_Keuze=""),"",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Methode_Keuze=""),"",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1"/>
      <c r="Z1754" s="324"/>
      <c r="AA1754" s="32" t="str" cm="1">
        <f t="array" ref="AA1754">IFERROR(IF(INDEX(SubsidieTabel!$X$1:$AA$12,MATCH($F1754,SubsidieTabel!$X$1:$X$12,0),IFERROR(MATCH(Methode_Keuze,SubsidieTabel!$X$1:$AA$1,0),2))&lt;&gt;1=TRUE,"ja",""),"")</f>
        <v/>
      </c>
    </row>
    <row r="1755" spans="1:27" ht="14.5" x14ac:dyDescent="0.35">
      <c r="A1755" s="325"/>
      <c r="B1755" s="326" t="str">
        <f>IF(A1755&lt;&gt;"",_xlfn.MAXIFS($B$1:B1754,$A$1:A1754,A1755)+1,"")</f>
        <v/>
      </c>
      <c r="C1755" s="304"/>
      <c r="D1755" s="304"/>
      <c r="E1755" s="304"/>
      <c r="F1755" s="304"/>
      <c r="G1755" s="335"/>
      <c r="H1755" s="333"/>
      <c r="I1755" s="334"/>
      <c r="J1755" s="334"/>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8"/>
      <c r="R1755" s="368"/>
      <c r="S1755" s="330"/>
      <c r="T1755" s="330"/>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Methode_Keuze=""),"",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Methode_Keuze=""),"",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1"/>
      <c r="Z1755" s="324"/>
      <c r="AA1755" s="32" t="str" cm="1">
        <f t="array" ref="AA1755">IFERROR(IF(INDEX(SubsidieTabel!$X$1:$AA$12,MATCH($F1755,SubsidieTabel!$X$1:$X$12,0),IFERROR(MATCH(Methode_Keuze,SubsidieTabel!$X$1:$AA$1,0),2))&lt;&gt;1=TRUE,"ja",""),"")</f>
        <v/>
      </c>
    </row>
    <row r="1756" spans="1:27" ht="14.5" x14ac:dyDescent="0.35">
      <c r="A1756" s="325"/>
      <c r="B1756" s="326" t="str">
        <f>IF(A1756&lt;&gt;"",_xlfn.MAXIFS($B$1:B1755,$A$1:A1755,A1756)+1,"")</f>
        <v/>
      </c>
      <c r="C1756" s="304"/>
      <c r="D1756" s="304"/>
      <c r="E1756" s="304"/>
      <c r="F1756" s="304"/>
      <c r="G1756" s="335"/>
      <c r="H1756" s="333"/>
      <c r="I1756" s="334"/>
      <c r="J1756" s="334"/>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8"/>
      <c r="R1756" s="368"/>
      <c r="S1756" s="330"/>
      <c r="T1756" s="330"/>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Methode_Keuze=""),"",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Methode_Keuze=""),"",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1"/>
      <c r="Z1756" s="324"/>
      <c r="AA1756" s="32" t="str" cm="1">
        <f t="array" ref="AA1756">IFERROR(IF(INDEX(SubsidieTabel!$X$1:$AA$12,MATCH($F1756,SubsidieTabel!$X$1:$X$12,0),IFERROR(MATCH(Methode_Keuze,SubsidieTabel!$X$1:$AA$1,0),2))&lt;&gt;1=TRUE,"ja",""),"")</f>
        <v/>
      </c>
    </row>
    <row r="1757" spans="1:27" ht="14.5" x14ac:dyDescent="0.35">
      <c r="A1757" s="325"/>
      <c r="B1757" s="326" t="str">
        <f>IF(A1757&lt;&gt;"",_xlfn.MAXIFS($B$1:B1756,$A$1:A1756,A1757)+1,"")</f>
        <v/>
      </c>
      <c r="C1757" s="304"/>
      <c r="D1757" s="304"/>
      <c r="E1757" s="304"/>
      <c r="F1757" s="304"/>
      <c r="G1757" s="335"/>
      <c r="H1757" s="333"/>
      <c r="I1757" s="334"/>
      <c r="J1757" s="334"/>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8"/>
      <c r="R1757" s="368"/>
      <c r="S1757" s="330"/>
      <c r="T1757" s="330"/>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Methode_Keuze=""),"",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Methode_Keuze=""),"",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1"/>
      <c r="Z1757" s="324"/>
      <c r="AA1757" s="32" t="str" cm="1">
        <f t="array" ref="AA1757">IFERROR(IF(INDEX(SubsidieTabel!$X$1:$AA$12,MATCH($F1757,SubsidieTabel!$X$1:$X$12,0),IFERROR(MATCH(Methode_Keuze,SubsidieTabel!$X$1:$AA$1,0),2))&lt;&gt;1=TRUE,"ja",""),"")</f>
        <v/>
      </c>
    </row>
    <row r="1758" spans="1:27" ht="14.5" x14ac:dyDescent="0.35">
      <c r="A1758" s="325"/>
      <c r="B1758" s="326" t="str">
        <f>IF(A1758&lt;&gt;"",_xlfn.MAXIFS($B$1:B1757,$A$1:A1757,A1758)+1,"")</f>
        <v/>
      </c>
      <c r="C1758" s="304"/>
      <c r="D1758" s="304"/>
      <c r="E1758" s="304"/>
      <c r="F1758" s="304"/>
      <c r="G1758" s="335"/>
      <c r="H1758" s="333"/>
      <c r="I1758" s="334"/>
      <c r="J1758" s="334"/>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8"/>
      <c r="R1758" s="368"/>
      <c r="S1758" s="330"/>
      <c r="T1758" s="330"/>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Methode_Keuze=""),"",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Methode_Keuze=""),"",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1"/>
      <c r="Z1758" s="324"/>
      <c r="AA1758" s="32" t="str" cm="1">
        <f t="array" ref="AA1758">IFERROR(IF(INDEX(SubsidieTabel!$X$1:$AA$12,MATCH($F1758,SubsidieTabel!$X$1:$X$12,0),IFERROR(MATCH(Methode_Keuze,SubsidieTabel!$X$1:$AA$1,0),2))&lt;&gt;1=TRUE,"ja",""),"")</f>
        <v/>
      </c>
    </row>
    <row r="1759" spans="1:27" ht="14.5" x14ac:dyDescent="0.35">
      <c r="A1759" s="325"/>
      <c r="B1759" s="326" t="str">
        <f>IF(A1759&lt;&gt;"",_xlfn.MAXIFS($B$1:B1758,$A$1:A1758,A1759)+1,"")</f>
        <v/>
      </c>
      <c r="C1759" s="304"/>
      <c r="D1759" s="304"/>
      <c r="E1759" s="304"/>
      <c r="F1759" s="304"/>
      <c r="G1759" s="335"/>
      <c r="H1759" s="333"/>
      <c r="I1759" s="334"/>
      <c r="J1759" s="334"/>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8"/>
      <c r="R1759" s="368"/>
      <c r="S1759" s="330"/>
      <c r="T1759" s="330"/>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Methode_Keuze=""),"",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Methode_Keuze=""),"",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1"/>
      <c r="Z1759" s="324"/>
      <c r="AA1759" s="32" t="str" cm="1">
        <f t="array" ref="AA1759">IFERROR(IF(INDEX(SubsidieTabel!$X$1:$AA$12,MATCH($F1759,SubsidieTabel!$X$1:$X$12,0),IFERROR(MATCH(Methode_Keuze,SubsidieTabel!$X$1:$AA$1,0),2))&lt;&gt;1=TRUE,"ja",""),"")</f>
        <v/>
      </c>
    </row>
    <row r="1760" spans="1:27" ht="14.5" x14ac:dyDescent="0.35">
      <c r="A1760" s="325"/>
      <c r="B1760" s="326" t="str">
        <f>IF(A1760&lt;&gt;"",_xlfn.MAXIFS($B$1:B1759,$A$1:A1759,A1760)+1,"")</f>
        <v/>
      </c>
      <c r="C1760" s="304"/>
      <c r="D1760" s="304"/>
      <c r="E1760" s="304"/>
      <c r="F1760" s="304"/>
      <c r="G1760" s="335"/>
      <c r="H1760" s="333"/>
      <c r="I1760" s="334"/>
      <c r="J1760" s="334"/>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8"/>
      <c r="R1760" s="368"/>
      <c r="S1760" s="330"/>
      <c r="T1760" s="330"/>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Methode_Keuze=""),"",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Methode_Keuze=""),"",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1"/>
      <c r="Z1760" s="324"/>
      <c r="AA1760" s="32" t="str" cm="1">
        <f t="array" ref="AA1760">IFERROR(IF(INDEX(SubsidieTabel!$X$1:$AA$12,MATCH($F1760,SubsidieTabel!$X$1:$X$12,0),IFERROR(MATCH(Methode_Keuze,SubsidieTabel!$X$1:$AA$1,0),2))&lt;&gt;1=TRUE,"ja",""),"")</f>
        <v/>
      </c>
    </row>
    <row r="1761" spans="1:27" ht="14.5" x14ac:dyDescent="0.35">
      <c r="A1761" s="325"/>
      <c r="B1761" s="326" t="str">
        <f>IF(A1761&lt;&gt;"",_xlfn.MAXIFS($B$1:B1760,$A$1:A1760,A1761)+1,"")</f>
        <v/>
      </c>
      <c r="C1761" s="304"/>
      <c r="D1761" s="304"/>
      <c r="E1761" s="304"/>
      <c r="F1761" s="304"/>
      <c r="G1761" s="335"/>
      <c r="H1761" s="333"/>
      <c r="I1761" s="334"/>
      <c r="J1761" s="334"/>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8"/>
      <c r="R1761" s="368"/>
      <c r="S1761" s="330"/>
      <c r="T1761" s="330"/>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Methode_Keuze=""),"",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Methode_Keuze=""),"",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1"/>
      <c r="Z1761" s="324"/>
      <c r="AA1761" s="32" t="str" cm="1">
        <f t="array" ref="AA1761">IFERROR(IF(INDEX(SubsidieTabel!$X$1:$AA$12,MATCH($F1761,SubsidieTabel!$X$1:$X$12,0),IFERROR(MATCH(Methode_Keuze,SubsidieTabel!$X$1:$AA$1,0),2))&lt;&gt;1=TRUE,"ja",""),"")</f>
        <v/>
      </c>
    </row>
    <row r="1762" spans="1:27" ht="14.5" x14ac:dyDescent="0.35">
      <c r="A1762" s="325"/>
      <c r="B1762" s="326" t="str">
        <f>IF(A1762&lt;&gt;"",_xlfn.MAXIFS($B$1:B1761,$A$1:A1761,A1762)+1,"")</f>
        <v/>
      </c>
      <c r="C1762" s="304"/>
      <c r="D1762" s="304"/>
      <c r="E1762" s="304"/>
      <c r="F1762" s="304"/>
      <c r="G1762" s="335"/>
      <c r="H1762" s="333"/>
      <c r="I1762" s="334"/>
      <c r="J1762" s="334"/>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8"/>
      <c r="R1762" s="368"/>
      <c r="S1762" s="330"/>
      <c r="T1762" s="330"/>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Methode_Keuze=""),"",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Methode_Keuze=""),"",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1"/>
      <c r="Z1762" s="324"/>
      <c r="AA1762" s="32" t="str" cm="1">
        <f t="array" ref="AA1762">IFERROR(IF(INDEX(SubsidieTabel!$X$1:$AA$12,MATCH($F1762,SubsidieTabel!$X$1:$X$12,0),IFERROR(MATCH(Methode_Keuze,SubsidieTabel!$X$1:$AA$1,0),2))&lt;&gt;1=TRUE,"ja",""),"")</f>
        <v/>
      </c>
    </row>
    <row r="1763" spans="1:27" ht="14.5" x14ac:dyDescent="0.35">
      <c r="A1763" s="325"/>
      <c r="B1763" s="326" t="str">
        <f>IF(A1763&lt;&gt;"",_xlfn.MAXIFS($B$1:B1762,$A$1:A1762,A1763)+1,"")</f>
        <v/>
      </c>
      <c r="C1763" s="304"/>
      <c r="D1763" s="304"/>
      <c r="E1763" s="304"/>
      <c r="F1763" s="304"/>
      <c r="G1763" s="335"/>
      <c r="H1763" s="333"/>
      <c r="I1763" s="334"/>
      <c r="J1763" s="334"/>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8"/>
      <c r="R1763" s="368"/>
      <c r="S1763" s="330"/>
      <c r="T1763" s="330"/>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Methode_Keuze=""),"",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Methode_Keuze=""),"",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1"/>
      <c r="Z1763" s="324"/>
      <c r="AA1763" s="32" t="str" cm="1">
        <f t="array" ref="AA1763">IFERROR(IF(INDEX(SubsidieTabel!$X$1:$AA$12,MATCH($F1763,SubsidieTabel!$X$1:$X$12,0),IFERROR(MATCH(Methode_Keuze,SubsidieTabel!$X$1:$AA$1,0),2))&lt;&gt;1=TRUE,"ja",""),"")</f>
        <v/>
      </c>
    </row>
    <row r="1764" spans="1:27" ht="14.5" x14ac:dyDescent="0.35">
      <c r="A1764" s="325"/>
      <c r="B1764" s="326" t="str">
        <f>IF(A1764&lt;&gt;"",_xlfn.MAXIFS($B$1:B1763,$A$1:A1763,A1764)+1,"")</f>
        <v/>
      </c>
      <c r="C1764" s="304"/>
      <c r="D1764" s="304"/>
      <c r="E1764" s="304"/>
      <c r="F1764" s="304"/>
      <c r="G1764" s="335"/>
      <c r="H1764" s="333"/>
      <c r="I1764" s="334"/>
      <c r="J1764" s="334"/>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8"/>
      <c r="R1764" s="368"/>
      <c r="S1764" s="330"/>
      <c r="T1764" s="330"/>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Methode_Keuze=""),"",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Methode_Keuze=""),"",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1"/>
      <c r="Z1764" s="324"/>
      <c r="AA1764" s="32" t="str" cm="1">
        <f t="array" ref="AA1764">IFERROR(IF(INDEX(SubsidieTabel!$X$1:$AA$12,MATCH($F1764,SubsidieTabel!$X$1:$X$12,0),IFERROR(MATCH(Methode_Keuze,SubsidieTabel!$X$1:$AA$1,0),2))&lt;&gt;1=TRUE,"ja",""),"")</f>
        <v/>
      </c>
    </row>
    <row r="1765" spans="1:27" ht="14.5" x14ac:dyDescent="0.35">
      <c r="A1765" s="325"/>
      <c r="B1765" s="326" t="str">
        <f>IF(A1765&lt;&gt;"",_xlfn.MAXIFS($B$1:B1764,$A$1:A1764,A1765)+1,"")</f>
        <v/>
      </c>
      <c r="C1765" s="304"/>
      <c r="D1765" s="304"/>
      <c r="E1765" s="304"/>
      <c r="F1765" s="304"/>
      <c r="G1765" s="335"/>
      <c r="H1765" s="333"/>
      <c r="I1765" s="334"/>
      <c r="J1765" s="334"/>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8"/>
      <c r="R1765" s="368"/>
      <c r="S1765" s="330"/>
      <c r="T1765" s="330"/>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Methode_Keuze=""),"",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Methode_Keuze=""),"",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1"/>
      <c r="Z1765" s="324"/>
      <c r="AA1765" s="32" t="str" cm="1">
        <f t="array" ref="AA1765">IFERROR(IF(INDEX(SubsidieTabel!$X$1:$AA$12,MATCH($F1765,SubsidieTabel!$X$1:$X$12,0),IFERROR(MATCH(Methode_Keuze,SubsidieTabel!$X$1:$AA$1,0),2))&lt;&gt;1=TRUE,"ja",""),"")</f>
        <v/>
      </c>
    </row>
    <row r="1766" spans="1:27" ht="14.5" x14ac:dyDescent="0.35">
      <c r="A1766" s="325"/>
      <c r="B1766" s="326" t="str">
        <f>IF(A1766&lt;&gt;"",_xlfn.MAXIFS($B$1:B1765,$A$1:A1765,A1766)+1,"")</f>
        <v/>
      </c>
      <c r="C1766" s="304"/>
      <c r="D1766" s="304"/>
      <c r="E1766" s="304"/>
      <c r="F1766" s="304"/>
      <c r="G1766" s="335"/>
      <c r="H1766" s="333"/>
      <c r="I1766" s="334"/>
      <c r="J1766" s="334"/>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8"/>
      <c r="R1766" s="368"/>
      <c r="S1766" s="330"/>
      <c r="T1766" s="330"/>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Methode_Keuze=""),"",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Methode_Keuze=""),"",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1"/>
      <c r="Z1766" s="324"/>
      <c r="AA1766" s="32" t="str" cm="1">
        <f t="array" ref="AA1766">IFERROR(IF(INDEX(SubsidieTabel!$X$1:$AA$12,MATCH($F1766,SubsidieTabel!$X$1:$X$12,0),IFERROR(MATCH(Methode_Keuze,SubsidieTabel!$X$1:$AA$1,0),2))&lt;&gt;1=TRUE,"ja",""),"")</f>
        <v/>
      </c>
    </row>
    <row r="1767" spans="1:27" ht="14.5" x14ac:dyDescent="0.35">
      <c r="A1767" s="325"/>
      <c r="B1767" s="326" t="str">
        <f>IF(A1767&lt;&gt;"",_xlfn.MAXIFS($B$1:B1766,$A$1:A1766,A1767)+1,"")</f>
        <v/>
      </c>
      <c r="C1767" s="304"/>
      <c r="D1767" s="304"/>
      <c r="E1767" s="304"/>
      <c r="F1767" s="304"/>
      <c r="G1767" s="335"/>
      <c r="H1767" s="333"/>
      <c r="I1767" s="334"/>
      <c r="J1767" s="334"/>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8"/>
      <c r="R1767" s="368"/>
      <c r="S1767" s="330"/>
      <c r="T1767" s="330"/>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Methode_Keuze=""),"",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Methode_Keuze=""),"",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1"/>
      <c r="Z1767" s="324"/>
      <c r="AA1767" s="32" t="str" cm="1">
        <f t="array" ref="AA1767">IFERROR(IF(INDEX(SubsidieTabel!$X$1:$AA$12,MATCH($F1767,SubsidieTabel!$X$1:$X$12,0),IFERROR(MATCH(Methode_Keuze,SubsidieTabel!$X$1:$AA$1,0),2))&lt;&gt;1=TRUE,"ja",""),"")</f>
        <v/>
      </c>
    </row>
    <row r="1768" spans="1:27" ht="14.5" x14ac:dyDescent="0.35">
      <c r="A1768" s="325"/>
      <c r="B1768" s="326" t="str">
        <f>IF(A1768&lt;&gt;"",_xlfn.MAXIFS($B$1:B1767,$A$1:A1767,A1768)+1,"")</f>
        <v/>
      </c>
      <c r="C1768" s="304"/>
      <c r="D1768" s="304"/>
      <c r="E1768" s="304"/>
      <c r="F1768" s="304"/>
      <c r="G1768" s="335"/>
      <c r="H1768" s="333"/>
      <c r="I1768" s="334"/>
      <c r="J1768" s="334"/>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8"/>
      <c r="R1768" s="368"/>
      <c r="S1768" s="330"/>
      <c r="T1768" s="330"/>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Methode_Keuze=""),"",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Methode_Keuze=""),"",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1"/>
      <c r="Z1768" s="324"/>
      <c r="AA1768" s="32" t="str" cm="1">
        <f t="array" ref="AA1768">IFERROR(IF(INDEX(SubsidieTabel!$X$1:$AA$12,MATCH($F1768,SubsidieTabel!$X$1:$X$12,0),IFERROR(MATCH(Methode_Keuze,SubsidieTabel!$X$1:$AA$1,0),2))&lt;&gt;1=TRUE,"ja",""),"")</f>
        <v/>
      </c>
    </row>
    <row r="1769" spans="1:27" ht="14.5" x14ac:dyDescent="0.35">
      <c r="A1769" s="325"/>
      <c r="B1769" s="326" t="str">
        <f>IF(A1769&lt;&gt;"",_xlfn.MAXIFS($B$1:B1768,$A$1:A1768,A1769)+1,"")</f>
        <v/>
      </c>
      <c r="C1769" s="304"/>
      <c r="D1769" s="304"/>
      <c r="E1769" s="304"/>
      <c r="F1769" s="304"/>
      <c r="G1769" s="335"/>
      <c r="H1769" s="333"/>
      <c r="I1769" s="334"/>
      <c r="J1769" s="334"/>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8"/>
      <c r="R1769" s="368"/>
      <c r="S1769" s="330"/>
      <c r="T1769" s="330"/>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Methode_Keuze=""),"",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Methode_Keuze=""),"",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1"/>
      <c r="Z1769" s="324"/>
      <c r="AA1769" s="32" t="str" cm="1">
        <f t="array" ref="AA1769">IFERROR(IF(INDEX(SubsidieTabel!$X$1:$AA$12,MATCH($F1769,SubsidieTabel!$X$1:$X$12,0),IFERROR(MATCH(Methode_Keuze,SubsidieTabel!$X$1:$AA$1,0),2))&lt;&gt;1=TRUE,"ja",""),"")</f>
        <v/>
      </c>
    </row>
    <row r="1770" spans="1:27" ht="14.5" x14ac:dyDescent="0.35">
      <c r="A1770" s="325"/>
      <c r="B1770" s="326" t="str">
        <f>IF(A1770&lt;&gt;"",_xlfn.MAXIFS($B$1:B1769,$A$1:A1769,A1770)+1,"")</f>
        <v/>
      </c>
      <c r="C1770" s="304"/>
      <c r="D1770" s="304"/>
      <c r="E1770" s="304"/>
      <c r="F1770" s="304"/>
      <c r="G1770" s="335"/>
      <c r="H1770" s="333"/>
      <c r="I1770" s="334"/>
      <c r="J1770" s="334"/>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8"/>
      <c r="R1770" s="368"/>
      <c r="S1770" s="330"/>
      <c r="T1770" s="330"/>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Methode_Keuze=""),"",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Methode_Keuze=""),"",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1"/>
      <c r="Z1770" s="324"/>
      <c r="AA1770" s="32" t="str" cm="1">
        <f t="array" ref="AA1770">IFERROR(IF(INDEX(SubsidieTabel!$X$1:$AA$12,MATCH($F1770,SubsidieTabel!$X$1:$X$12,0),IFERROR(MATCH(Methode_Keuze,SubsidieTabel!$X$1:$AA$1,0),2))&lt;&gt;1=TRUE,"ja",""),"")</f>
        <v/>
      </c>
    </row>
    <row r="1771" spans="1:27" ht="14.5" x14ac:dyDescent="0.35">
      <c r="A1771" s="325"/>
      <c r="B1771" s="326" t="str">
        <f>IF(A1771&lt;&gt;"",_xlfn.MAXIFS($B$1:B1770,$A$1:A1770,A1771)+1,"")</f>
        <v/>
      </c>
      <c r="C1771" s="304"/>
      <c r="D1771" s="304"/>
      <c r="E1771" s="304"/>
      <c r="F1771" s="304"/>
      <c r="G1771" s="335"/>
      <c r="H1771" s="333"/>
      <c r="I1771" s="334"/>
      <c r="J1771" s="334"/>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8"/>
      <c r="R1771" s="368"/>
      <c r="S1771" s="330"/>
      <c r="T1771" s="330"/>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Methode_Keuze=""),"",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Methode_Keuze=""),"",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1"/>
      <c r="Z1771" s="324"/>
      <c r="AA1771" s="32" t="str" cm="1">
        <f t="array" ref="AA1771">IFERROR(IF(INDEX(SubsidieTabel!$X$1:$AA$12,MATCH($F1771,SubsidieTabel!$X$1:$X$12,0),IFERROR(MATCH(Methode_Keuze,SubsidieTabel!$X$1:$AA$1,0),2))&lt;&gt;1=TRUE,"ja",""),"")</f>
        <v/>
      </c>
    </row>
    <row r="1772" spans="1:27" ht="14.5" x14ac:dyDescent="0.35">
      <c r="A1772" s="325"/>
      <c r="B1772" s="326" t="str">
        <f>IF(A1772&lt;&gt;"",_xlfn.MAXIFS($B$1:B1771,$A$1:A1771,A1772)+1,"")</f>
        <v/>
      </c>
      <c r="C1772" s="304"/>
      <c r="D1772" s="304"/>
      <c r="E1772" s="304"/>
      <c r="F1772" s="304"/>
      <c r="G1772" s="335"/>
      <c r="H1772" s="333"/>
      <c r="I1772" s="334"/>
      <c r="J1772" s="334"/>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8"/>
      <c r="R1772" s="368"/>
      <c r="S1772" s="330"/>
      <c r="T1772" s="330"/>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Methode_Keuze=""),"",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Methode_Keuze=""),"",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1"/>
      <c r="Z1772" s="324"/>
      <c r="AA1772" s="32" t="str" cm="1">
        <f t="array" ref="AA1772">IFERROR(IF(INDEX(SubsidieTabel!$X$1:$AA$12,MATCH($F1772,SubsidieTabel!$X$1:$X$12,0),IFERROR(MATCH(Methode_Keuze,SubsidieTabel!$X$1:$AA$1,0),2))&lt;&gt;1=TRUE,"ja",""),"")</f>
        <v/>
      </c>
    </row>
    <row r="1773" spans="1:27" ht="14.5" x14ac:dyDescent="0.35">
      <c r="A1773" s="325"/>
      <c r="B1773" s="326" t="str">
        <f>IF(A1773&lt;&gt;"",_xlfn.MAXIFS($B$1:B1772,$A$1:A1772,A1773)+1,"")</f>
        <v/>
      </c>
      <c r="C1773" s="304"/>
      <c r="D1773" s="304"/>
      <c r="E1773" s="304"/>
      <c r="F1773" s="304"/>
      <c r="G1773" s="335"/>
      <c r="H1773" s="333"/>
      <c r="I1773" s="334"/>
      <c r="J1773" s="334"/>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8"/>
      <c r="R1773" s="368"/>
      <c r="S1773" s="330"/>
      <c r="T1773" s="330"/>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Methode_Keuze=""),"",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Methode_Keuze=""),"",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1"/>
      <c r="Z1773" s="324"/>
      <c r="AA1773" s="32" t="str" cm="1">
        <f t="array" ref="AA1773">IFERROR(IF(INDEX(SubsidieTabel!$X$1:$AA$12,MATCH($F1773,SubsidieTabel!$X$1:$X$12,0),IFERROR(MATCH(Methode_Keuze,SubsidieTabel!$X$1:$AA$1,0),2))&lt;&gt;1=TRUE,"ja",""),"")</f>
        <v/>
      </c>
    </row>
    <row r="1774" spans="1:27" ht="14.5" x14ac:dyDescent="0.35">
      <c r="A1774" s="325"/>
      <c r="B1774" s="326" t="str">
        <f>IF(A1774&lt;&gt;"",_xlfn.MAXIFS($B$1:B1773,$A$1:A1773,A1774)+1,"")</f>
        <v/>
      </c>
      <c r="C1774" s="304"/>
      <c r="D1774" s="304"/>
      <c r="E1774" s="304"/>
      <c r="F1774" s="304"/>
      <c r="G1774" s="335"/>
      <c r="H1774" s="333"/>
      <c r="I1774" s="334"/>
      <c r="J1774" s="334"/>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8"/>
      <c r="R1774" s="368"/>
      <c r="S1774" s="330"/>
      <c r="T1774" s="330"/>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Methode_Keuze=""),"",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Methode_Keuze=""),"",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1"/>
      <c r="Z1774" s="324"/>
      <c r="AA1774" s="32" t="str" cm="1">
        <f t="array" ref="AA1774">IFERROR(IF(INDEX(SubsidieTabel!$X$1:$AA$12,MATCH($F1774,SubsidieTabel!$X$1:$X$12,0),IFERROR(MATCH(Methode_Keuze,SubsidieTabel!$X$1:$AA$1,0),2))&lt;&gt;1=TRUE,"ja",""),"")</f>
        <v/>
      </c>
    </row>
    <row r="1775" spans="1:27" ht="14.5" x14ac:dyDescent="0.35">
      <c r="A1775" s="325"/>
      <c r="B1775" s="326" t="str">
        <f>IF(A1775&lt;&gt;"",_xlfn.MAXIFS($B$1:B1774,$A$1:A1774,A1775)+1,"")</f>
        <v/>
      </c>
      <c r="C1775" s="304"/>
      <c r="D1775" s="304"/>
      <c r="E1775" s="304"/>
      <c r="F1775" s="304"/>
      <c r="G1775" s="335"/>
      <c r="H1775" s="333"/>
      <c r="I1775" s="334"/>
      <c r="J1775" s="334"/>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8"/>
      <c r="R1775" s="368"/>
      <c r="S1775" s="330"/>
      <c r="T1775" s="330"/>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Methode_Keuze=""),"",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Methode_Keuze=""),"",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1"/>
      <c r="Z1775" s="324"/>
      <c r="AA1775" s="32" t="str" cm="1">
        <f t="array" ref="AA1775">IFERROR(IF(INDEX(SubsidieTabel!$X$1:$AA$12,MATCH($F1775,SubsidieTabel!$X$1:$X$12,0),IFERROR(MATCH(Methode_Keuze,SubsidieTabel!$X$1:$AA$1,0),2))&lt;&gt;1=TRUE,"ja",""),"")</f>
        <v/>
      </c>
    </row>
    <row r="1776" spans="1:27" ht="14.5" x14ac:dyDescent="0.35">
      <c r="A1776" s="325"/>
      <c r="B1776" s="326" t="str">
        <f>IF(A1776&lt;&gt;"",_xlfn.MAXIFS($B$1:B1775,$A$1:A1775,A1776)+1,"")</f>
        <v/>
      </c>
      <c r="C1776" s="304"/>
      <c r="D1776" s="304"/>
      <c r="E1776" s="304"/>
      <c r="F1776" s="304"/>
      <c r="G1776" s="335"/>
      <c r="H1776" s="333"/>
      <c r="I1776" s="334"/>
      <c r="J1776" s="334"/>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8"/>
      <c r="R1776" s="368"/>
      <c r="S1776" s="330"/>
      <c r="T1776" s="330"/>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Methode_Keuze=""),"",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Methode_Keuze=""),"",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1"/>
      <c r="Z1776" s="324"/>
      <c r="AA1776" s="32" t="str" cm="1">
        <f t="array" ref="AA1776">IFERROR(IF(INDEX(SubsidieTabel!$X$1:$AA$12,MATCH($F1776,SubsidieTabel!$X$1:$X$12,0),IFERROR(MATCH(Methode_Keuze,SubsidieTabel!$X$1:$AA$1,0),2))&lt;&gt;1=TRUE,"ja",""),"")</f>
        <v/>
      </c>
    </row>
    <row r="1777" spans="1:27" ht="14.5" x14ac:dyDescent="0.35">
      <c r="A1777" s="325"/>
      <c r="B1777" s="326" t="str">
        <f>IF(A1777&lt;&gt;"",_xlfn.MAXIFS($B$1:B1776,$A$1:A1776,A1777)+1,"")</f>
        <v/>
      </c>
      <c r="C1777" s="304"/>
      <c r="D1777" s="304"/>
      <c r="E1777" s="304"/>
      <c r="F1777" s="304"/>
      <c r="G1777" s="335"/>
      <c r="H1777" s="333"/>
      <c r="I1777" s="334"/>
      <c r="J1777" s="334"/>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8"/>
      <c r="R1777" s="368"/>
      <c r="S1777" s="330"/>
      <c r="T1777" s="330"/>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Methode_Keuze=""),"",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Methode_Keuze=""),"",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1"/>
      <c r="Z1777" s="324"/>
      <c r="AA1777" s="32" t="str" cm="1">
        <f t="array" ref="AA1777">IFERROR(IF(INDEX(SubsidieTabel!$X$1:$AA$12,MATCH($F1777,SubsidieTabel!$X$1:$X$12,0),IFERROR(MATCH(Methode_Keuze,SubsidieTabel!$X$1:$AA$1,0),2))&lt;&gt;1=TRUE,"ja",""),"")</f>
        <v/>
      </c>
    </row>
    <row r="1778" spans="1:27" ht="14.5" x14ac:dyDescent="0.35">
      <c r="A1778" s="325"/>
      <c r="B1778" s="326" t="str">
        <f>IF(A1778&lt;&gt;"",_xlfn.MAXIFS($B$1:B1777,$A$1:A1777,A1778)+1,"")</f>
        <v/>
      </c>
      <c r="C1778" s="304"/>
      <c r="D1778" s="304"/>
      <c r="E1778" s="304"/>
      <c r="F1778" s="304"/>
      <c r="G1778" s="335"/>
      <c r="H1778" s="333"/>
      <c r="I1778" s="334"/>
      <c r="J1778" s="334"/>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8"/>
      <c r="R1778" s="368"/>
      <c r="S1778" s="330"/>
      <c r="T1778" s="330"/>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Methode_Keuze=""),"",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Methode_Keuze=""),"",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1"/>
      <c r="Z1778" s="324"/>
      <c r="AA1778" s="32" t="str" cm="1">
        <f t="array" ref="AA1778">IFERROR(IF(INDEX(SubsidieTabel!$X$1:$AA$12,MATCH($F1778,SubsidieTabel!$X$1:$X$12,0),IFERROR(MATCH(Methode_Keuze,SubsidieTabel!$X$1:$AA$1,0),2))&lt;&gt;1=TRUE,"ja",""),"")</f>
        <v/>
      </c>
    </row>
    <row r="1779" spans="1:27" ht="14.5" x14ac:dyDescent="0.35">
      <c r="A1779" s="325"/>
      <c r="B1779" s="326" t="str">
        <f>IF(A1779&lt;&gt;"",_xlfn.MAXIFS($B$1:B1778,$A$1:A1778,A1779)+1,"")</f>
        <v/>
      </c>
      <c r="C1779" s="304"/>
      <c r="D1779" s="304"/>
      <c r="E1779" s="304"/>
      <c r="F1779" s="304"/>
      <c r="G1779" s="335"/>
      <c r="H1779" s="333"/>
      <c r="I1779" s="334"/>
      <c r="J1779" s="334"/>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8"/>
      <c r="R1779" s="368"/>
      <c r="S1779" s="330"/>
      <c r="T1779" s="330"/>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Methode_Keuze=""),"",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Methode_Keuze=""),"",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1"/>
      <c r="Z1779" s="324"/>
      <c r="AA1779" s="32" t="str" cm="1">
        <f t="array" ref="AA1779">IFERROR(IF(INDEX(SubsidieTabel!$X$1:$AA$12,MATCH($F1779,SubsidieTabel!$X$1:$X$12,0),IFERROR(MATCH(Methode_Keuze,SubsidieTabel!$X$1:$AA$1,0),2))&lt;&gt;1=TRUE,"ja",""),"")</f>
        <v/>
      </c>
    </row>
    <row r="1780" spans="1:27" ht="14.5" x14ac:dyDescent="0.35">
      <c r="A1780" s="325"/>
      <c r="B1780" s="326" t="str">
        <f>IF(A1780&lt;&gt;"",_xlfn.MAXIFS($B$1:B1779,$A$1:A1779,A1780)+1,"")</f>
        <v/>
      </c>
      <c r="C1780" s="304"/>
      <c r="D1780" s="304"/>
      <c r="E1780" s="304"/>
      <c r="F1780" s="304"/>
      <c r="G1780" s="335"/>
      <c r="H1780" s="333"/>
      <c r="I1780" s="334"/>
      <c r="J1780" s="334"/>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8"/>
      <c r="R1780" s="368"/>
      <c r="S1780" s="330"/>
      <c r="T1780" s="330"/>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Methode_Keuze=""),"",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Methode_Keuze=""),"",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1"/>
      <c r="Z1780" s="324"/>
      <c r="AA1780" s="32" t="str" cm="1">
        <f t="array" ref="AA1780">IFERROR(IF(INDEX(SubsidieTabel!$X$1:$AA$12,MATCH($F1780,SubsidieTabel!$X$1:$X$12,0),IFERROR(MATCH(Methode_Keuze,SubsidieTabel!$X$1:$AA$1,0),2))&lt;&gt;1=TRUE,"ja",""),"")</f>
        <v/>
      </c>
    </row>
    <row r="1781" spans="1:27" ht="14.5" x14ac:dyDescent="0.35">
      <c r="A1781" s="325"/>
      <c r="B1781" s="326" t="str">
        <f>IF(A1781&lt;&gt;"",_xlfn.MAXIFS($B$1:B1780,$A$1:A1780,A1781)+1,"")</f>
        <v/>
      </c>
      <c r="C1781" s="304"/>
      <c r="D1781" s="304"/>
      <c r="E1781" s="304"/>
      <c r="F1781" s="304"/>
      <c r="G1781" s="335"/>
      <c r="H1781" s="333"/>
      <c r="I1781" s="334"/>
      <c r="J1781" s="334"/>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8"/>
      <c r="R1781" s="368"/>
      <c r="S1781" s="330"/>
      <c r="T1781" s="330"/>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Methode_Keuze=""),"",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Methode_Keuze=""),"",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1"/>
      <c r="Z1781" s="324"/>
      <c r="AA1781" s="32" t="str" cm="1">
        <f t="array" ref="AA1781">IFERROR(IF(INDEX(SubsidieTabel!$X$1:$AA$12,MATCH($F1781,SubsidieTabel!$X$1:$X$12,0),IFERROR(MATCH(Methode_Keuze,SubsidieTabel!$X$1:$AA$1,0),2))&lt;&gt;1=TRUE,"ja",""),"")</f>
        <v/>
      </c>
    </row>
    <row r="1782" spans="1:27" ht="14.5" x14ac:dyDescent="0.35">
      <c r="A1782" s="325"/>
      <c r="B1782" s="326" t="str">
        <f>IF(A1782&lt;&gt;"",_xlfn.MAXIFS($B$1:B1781,$A$1:A1781,A1782)+1,"")</f>
        <v/>
      </c>
      <c r="C1782" s="304"/>
      <c r="D1782" s="304"/>
      <c r="E1782" s="304"/>
      <c r="F1782" s="304"/>
      <c r="G1782" s="335"/>
      <c r="H1782" s="333"/>
      <c r="I1782" s="334"/>
      <c r="J1782" s="334"/>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8"/>
      <c r="R1782" s="368"/>
      <c r="S1782" s="330"/>
      <c r="T1782" s="330"/>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Methode_Keuze=""),"",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Methode_Keuze=""),"",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1"/>
      <c r="Z1782" s="324"/>
      <c r="AA1782" s="32" t="str" cm="1">
        <f t="array" ref="AA1782">IFERROR(IF(INDEX(SubsidieTabel!$X$1:$AA$12,MATCH($F1782,SubsidieTabel!$X$1:$X$12,0),IFERROR(MATCH(Methode_Keuze,SubsidieTabel!$X$1:$AA$1,0),2))&lt;&gt;1=TRUE,"ja",""),"")</f>
        <v/>
      </c>
    </row>
    <row r="1783" spans="1:27" ht="14.5" x14ac:dyDescent="0.35">
      <c r="A1783" s="325"/>
      <c r="B1783" s="326" t="str">
        <f>IF(A1783&lt;&gt;"",_xlfn.MAXIFS($B$1:B1782,$A$1:A1782,A1783)+1,"")</f>
        <v/>
      </c>
      <c r="C1783" s="304"/>
      <c r="D1783" s="304"/>
      <c r="E1783" s="304"/>
      <c r="F1783" s="304"/>
      <c r="G1783" s="335"/>
      <c r="H1783" s="333"/>
      <c r="I1783" s="334"/>
      <c r="J1783" s="334"/>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8"/>
      <c r="R1783" s="368"/>
      <c r="S1783" s="330"/>
      <c r="T1783" s="330"/>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Methode_Keuze=""),"",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Methode_Keuze=""),"",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1"/>
      <c r="Z1783" s="324"/>
      <c r="AA1783" s="32" t="str" cm="1">
        <f t="array" ref="AA1783">IFERROR(IF(INDEX(SubsidieTabel!$X$1:$AA$12,MATCH($F1783,SubsidieTabel!$X$1:$X$12,0),IFERROR(MATCH(Methode_Keuze,SubsidieTabel!$X$1:$AA$1,0),2))&lt;&gt;1=TRUE,"ja",""),"")</f>
        <v/>
      </c>
    </row>
    <row r="1784" spans="1:27" ht="14.5" x14ac:dyDescent="0.35">
      <c r="A1784" s="325"/>
      <c r="B1784" s="326" t="str">
        <f>IF(A1784&lt;&gt;"",_xlfn.MAXIFS($B$1:B1783,$A$1:A1783,A1784)+1,"")</f>
        <v/>
      </c>
      <c r="C1784" s="304"/>
      <c r="D1784" s="304"/>
      <c r="E1784" s="304"/>
      <c r="F1784" s="304"/>
      <c r="G1784" s="335"/>
      <c r="H1784" s="333"/>
      <c r="I1784" s="334"/>
      <c r="J1784" s="334"/>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8"/>
      <c r="R1784" s="368"/>
      <c r="S1784" s="330"/>
      <c r="T1784" s="330"/>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Methode_Keuze=""),"",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Methode_Keuze=""),"",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1"/>
      <c r="Z1784" s="324"/>
      <c r="AA1784" s="32" t="str" cm="1">
        <f t="array" ref="AA1784">IFERROR(IF(INDEX(SubsidieTabel!$X$1:$AA$12,MATCH($F1784,SubsidieTabel!$X$1:$X$12,0),IFERROR(MATCH(Methode_Keuze,SubsidieTabel!$X$1:$AA$1,0),2))&lt;&gt;1=TRUE,"ja",""),"")</f>
        <v/>
      </c>
    </row>
    <row r="1785" spans="1:27" ht="14.5" x14ac:dyDescent="0.35">
      <c r="A1785" s="325"/>
      <c r="B1785" s="326" t="str">
        <f>IF(A1785&lt;&gt;"",_xlfn.MAXIFS($B$1:B1784,$A$1:A1784,A1785)+1,"")</f>
        <v/>
      </c>
      <c r="C1785" s="304"/>
      <c r="D1785" s="304"/>
      <c r="E1785" s="304"/>
      <c r="F1785" s="304"/>
      <c r="G1785" s="335"/>
      <c r="H1785" s="333"/>
      <c r="I1785" s="334"/>
      <c r="J1785" s="334"/>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8"/>
      <c r="R1785" s="368"/>
      <c r="S1785" s="330"/>
      <c r="T1785" s="330"/>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Methode_Keuze=""),"",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Methode_Keuze=""),"",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1"/>
      <c r="Z1785" s="324"/>
      <c r="AA1785" s="32" t="str" cm="1">
        <f t="array" ref="AA1785">IFERROR(IF(INDEX(SubsidieTabel!$X$1:$AA$12,MATCH($F1785,SubsidieTabel!$X$1:$X$12,0),IFERROR(MATCH(Methode_Keuze,SubsidieTabel!$X$1:$AA$1,0),2))&lt;&gt;1=TRUE,"ja",""),"")</f>
        <v/>
      </c>
    </row>
    <row r="1786" spans="1:27" ht="14.5" x14ac:dyDescent="0.35">
      <c r="A1786" s="325"/>
      <c r="B1786" s="326" t="str">
        <f>IF(A1786&lt;&gt;"",_xlfn.MAXIFS($B$1:B1785,$A$1:A1785,A1786)+1,"")</f>
        <v/>
      </c>
      <c r="C1786" s="304"/>
      <c r="D1786" s="304"/>
      <c r="E1786" s="304"/>
      <c r="F1786" s="304"/>
      <c r="G1786" s="335"/>
      <c r="H1786" s="333"/>
      <c r="I1786" s="334"/>
      <c r="J1786" s="334"/>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8"/>
      <c r="R1786" s="368"/>
      <c r="S1786" s="330"/>
      <c r="T1786" s="330"/>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Methode_Keuze=""),"",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Methode_Keuze=""),"",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1"/>
      <c r="Z1786" s="324"/>
      <c r="AA1786" s="32" t="str" cm="1">
        <f t="array" ref="AA1786">IFERROR(IF(INDEX(SubsidieTabel!$X$1:$AA$12,MATCH($F1786,SubsidieTabel!$X$1:$X$12,0),IFERROR(MATCH(Methode_Keuze,SubsidieTabel!$X$1:$AA$1,0),2))&lt;&gt;1=TRUE,"ja",""),"")</f>
        <v/>
      </c>
    </row>
    <row r="1787" spans="1:27" ht="14.5" x14ac:dyDescent="0.35">
      <c r="A1787" s="325"/>
      <c r="B1787" s="326" t="str">
        <f>IF(A1787&lt;&gt;"",_xlfn.MAXIFS($B$1:B1786,$A$1:A1786,A1787)+1,"")</f>
        <v/>
      </c>
      <c r="C1787" s="304"/>
      <c r="D1787" s="304"/>
      <c r="E1787" s="304"/>
      <c r="F1787" s="304"/>
      <c r="G1787" s="335"/>
      <c r="H1787" s="333"/>
      <c r="I1787" s="334"/>
      <c r="J1787" s="334"/>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8"/>
      <c r="R1787" s="368"/>
      <c r="S1787" s="330"/>
      <c r="T1787" s="330"/>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Methode_Keuze=""),"",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Methode_Keuze=""),"",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1"/>
      <c r="Z1787" s="324"/>
      <c r="AA1787" s="32" t="str" cm="1">
        <f t="array" ref="AA1787">IFERROR(IF(INDEX(SubsidieTabel!$X$1:$AA$12,MATCH($F1787,SubsidieTabel!$X$1:$X$12,0),IFERROR(MATCH(Methode_Keuze,SubsidieTabel!$X$1:$AA$1,0),2))&lt;&gt;1=TRUE,"ja",""),"")</f>
        <v/>
      </c>
    </row>
    <row r="1788" spans="1:27" ht="14.5" x14ac:dyDescent="0.35">
      <c r="A1788" s="325"/>
      <c r="B1788" s="326" t="str">
        <f>IF(A1788&lt;&gt;"",_xlfn.MAXIFS($B$1:B1787,$A$1:A1787,A1788)+1,"")</f>
        <v/>
      </c>
      <c r="C1788" s="304"/>
      <c r="D1788" s="304"/>
      <c r="E1788" s="304"/>
      <c r="F1788" s="304"/>
      <c r="G1788" s="335"/>
      <c r="H1788" s="333"/>
      <c r="I1788" s="334"/>
      <c r="J1788" s="334"/>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8"/>
      <c r="R1788" s="368"/>
      <c r="S1788" s="330"/>
      <c r="T1788" s="330"/>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Methode_Keuze=""),"",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Methode_Keuze=""),"",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1"/>
      <c r="Z1788" s="324"/>
      <c r="AA1788" s="32" t="str" cm="1">
        <f t="array" ref="AA1788">IFERROR(IF(INDEX(SubsidieTabel!$X$1:$AA$12,MATCH($F1788,SubsidieTabel!$X$1:$X$12,0),IFERROR(MATCH(Methode_Keuze,SubsidieTabel!$X$1:$AA$1,0),2))&lt;&gt;1=TRUE,"ja",""),"")</f>
        <v/>
      </c>
    </row>
    <row r="1789" spans="1:27" ht="14.5" x14ac:dyDescent="0.35">
      <c r="A1789" s="325"/>
      <c r="B1789" s="326" t="str">
        <f>IF(A1789&lt;&gt;"",_xlfn.MAXIFS($B$1:B1788,$A$1:A1788,A1789)+1,"")</f>
        <v/>
      </c>
      <c r="C1789" s="304"/>
      <c r="D1789" s="304"/>
      <c r="E1789" s="304"/>
      <c r="F1789" s="304"/>
      <c r="G1789" s="335"/>
      <c r="H1789" s="333"/>
      <c r="I1789" s="334"/>
      <c r="J1789" s="334"/>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8"/>
      <c r="R1789" s="368"/>
      <c r="S1789" s="330"/>
      <c r="T1789" s="330"/>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Methode_Keuze=""),"",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Methode_Keuze=""),"",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1"/>
      <c r="Z1789" s="324"/>
      <c r="AA1789" s="32" t="str" cm="1">
        <f t="array" ref="AA1789">IFERROR(IF(INDEX(SubsidieTabel!$X$1:$AA$12,MATCH($F1789,SubsidieTabel!$X$1:$X$12,0),IFERROR(MATCH(Methode_Keuze,SubsidieTabel!$X$1:$AA$1,0),2))&lt;&gt;1=TRUE,"ja",""),"")</f>
        <v/>
      </c>
    </row>
    <row r="1790" spans="1:27" ht="14.5" x14ac:dyDescent="0.35">
      <c r="A1790" s="325"/>
      <c r="B1790" s="326" t="str">
        <f>IF(A1790&lt;&gt;"",_xlfn.MAXIFS($B$1:B1789,$A$1:A1789,A1790)+1,"")</f>
        <v/>
      </c>
      <c r="C1790" s="304"/>
      <c r="D1790" s="304"/>
      <c r="E1790" s="304"/>
      <c r="F1790" s="304"/>
      <c r="G1790" s="335"/>
      <c r="H1790" s="333"/>
      <c r="I1790" s="334"/>
      <c r="J1790" s="334"/>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8"/>
      <c r="R1790" s="368"/>
      <c r="S1790" s="330"/>
      <c r="T1790" s="330"/>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Methode_Keuze=""),"",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Methode_Keuze=""),"",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1"/>
      <c r="Z1790" s="324"/>
      <c r="AA1790" s="32" t="str" cm="1">
        <f t="array" ref="AA1790">IFERROR(IF(INDEX(SubsidieTabel!$X$1:$AA$12,MATCH($F1790,SubsidieTabel!$X$1:$X$12,0),IFERROR(MATCH(Methode_Keuze,SubsidieTabel!$X$1:$AA$1,0),2))&lt;&gt;1=TRUE,"ja",""),"")</f>
        <v/>
      </c>
    </row>
    <row r="1791" spans="1:27" ht="14.5" x14ac:dyDescent="0.35">
      <c r="A1791" s="325"/>
      <c r="B1791" s="326" t="str">
        <f>IF(A1791&lt;&gt;"",_xlfn.MAXIFS($B$1:B1790,$A$1:A1790,A1791)+1,"")</f>
        <v/>
      </c>
      <c r="C1791" s="304"/>
      <c r="D1791" s="304"/>
      <c r="E1791" s="304"/>
      <c r="F1791" s="304"/>
      <c r="G1791" s="335"/>
      <c r="H1791" s="333"/>
      <c r="I1791" s="334"/>
      <c r="J1791" s="334"/>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8"/>
      <c r="R1791" s="368"/>
      <c r="S1791" s="330"/>
      <c r="T1791" s="330"/>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Methode_Keuze=""),"",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Methode_Keuze=""),"",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1"/>
      <c r="Z1791" s="324"/>
      <c r="AA1791" s="32" t="str" cm="1">
        <f t="array" ref="AA1791">IFERROR(IF(INDEX(SubsidieTabel!$X$1:$AA$12,MATCH($F1791,SubsidieTabel!$X$1:$X$12,0),IFERROR(MATCH(Methode_Keuze,SubsidieTabel!$X$1:$AA$1,0),2))&lt;&gt;1=TRUE,"ja",""),"")</f>
        <v/>
      </c>
    </row>
    <row r="1792" spans="1:27" ht="14.5" x14ac:dyDescent="0.35">
      <c r="A1792" s="325"/>
      <c r="B1792" s="326" t="str">
        <f>IF(A1792&lt;&gt;"",_xlfn.MAXIFS($B$1:B1791,$A$1:A1791,A1792)+1,"")</f>
        <v/>
      </c>
      <c r="C1792" s="304"/>
      <c r="D1792" s="304"/>
      <c r="E1792" s="304"/>
      <c r="F1792" s="304"/>
      <c r="G1792" s="335"/>
      <c r="H1792" s="333"/>
      <c r="I1792" s="334"/>
      <c r="J1792" s="334"/>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8"/>
      <c r="R1792" s="368"/>
      <c r="S1792" s="330"/>
      <c r="T1792" s="330"/>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Methode_Keuze=""),"",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Methode_Keuze=""),"",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1"/>
      <c r="Z1792" s="324"/>
      <c r="AA1792" s="32" t="str" cm="1">
        <f t="array" ref="AA1792">IFERROR(IF(INDEX(SubsidieTabel!$X$1:$AA$12,MATCH($F1792,SubsidieTabel!$X$1:$X$12,0),IFERROR(MATCH(Methode_Keuze,SubsidieTabel!$X$1:$AA$1,0),2))&lt;&gt;1=TRUE,"ja",""),"")</f>
        <v/>
      </c>
    </row>
    <row r="1793" spans="1:27" ht="14.5" x14ac:dyDescent="0.35">
      <c r="A1793" s="325"/>
      <c r="B1793" s="326" t="str">
        <f>IF(A1793&lt;&gt;"",_xlfn.MAXIFS($B$1:B1792,$A$1:A1792,A1793)+1,"")</f>
        <v/>
      </c>
      <c r="C1793" s="304"/>
      <c r="D1793" s="304"/>
      <c r="E1793" s="304"/>
      <c r="F1793" s="304"/>
      <c r="G1793" s="335"/>
      <c r="H1793" s="333"/>
      <c r="I1793" s="334"/>
      <c r="J1793" s="334"/>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8"/>
      <c r="R1793" s="368"/>
      <c r="S1793" s="330"/>
      <c r="T1793" s="330"/>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Methode_Keuze=""),"",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Methode_Keuze=""),"",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1"/>
      <c r="Z1793" s="324"/>
      <c r="AA1793" s="32" t="str" cm="1">
        <f t="array" ref="AA1793">IFERROR(IF(INDEX(SubsidieTabel!$X$1:$AA$12,MATCH($F1793,SubsidieTabel!$X$1:$X$12,0),IFERROR(MATCH(Methode_Keuze,SubsidieTabel!$X$1:$AA$1,0),2))&lt;&gt;1=TRUE,"ja",""),"")</f>
        <v/>
      </c>
    </row>
    <row r="1794" spans="1:27" ht="14.5" x14ac:dyDescent="0.35">
      <c r="A1794" s="325"/>
      <c r="B1794" s="326" t="str">
        <f>IF(A1794&lt;&gt;"",_xlfn.MAXIFS($B$1:B1793,$A$1:A1793,A1794)+1,"")</f>
        <v/>
      </c>
      <c r="C1794" s="304"/>
      <c r="D1794" s="304"/>
      <c r="E1794" s="304"/>
      <c r="F1794" s="304"/>
      <c r="G1794" s="335"/>
      <c r="H1794" s="333"/>
      <c r="I1794" s="334"/>
      <c r="J1794" s="334"/>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8"/>
      <c r="R1794" s="368"/>
      <c r="S1794" s="330"/>
      <c r="T1794" s="330"/>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Methode_Keuze=""),"",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Methode_Keuze=""),"",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1"/>
      <c r="Z1794" s="324"/>
      <c r="AA1794" s="32" t="str" cm="1">
        <f t="array" ref="AA1794">IFERROR(IF(INDEX(SubsidieTabel!$X$1:$AA$12,MATCH($F1794,SubsidieTabel!$X$1:$X$12,0),IFERROR(MATCH(Methode_Keuze,SubsidieTabel!$X$1:$AA$1,0),2))&lt;&gt;1=TRUE,"ja",""),"")</f>
        <v/>
      </c>
    </row>
    <row r="1795" spans="1:27" ht="14.5" x14ac:dyDescent="0.35">
      <c r="A1795" s="325"/>
      <c r="B1795" s="326" t="str">
        <f>IF(A1795&lt;&gt;"",_xlfn.MAXIFS($B$1:B1794,$A$1:A1794,A1795)+1,"")</f>
        <v/>
      </c>
      <c r="C1795" s="304"/>
      <c r="D1795" s="304"/>
      <c r="E1795" s="304"/>
      <c r="F1795" s="304"/>
      <c r="G1795" s="335"/>
      <c r="H1795" s="333"/>
      <c r="I1795" s="334"/>
      <c r="J1795" s="334"/>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8"/>
      <c r="R1795" s="368"/>
      <c r="S1795" s="330"/>
      <c r="T1795" s="330"/>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Methode_Keuze=""),"",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Methode_Keuze=""),"",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1"/>
      <c r="Z1795" s="324"/>
      <c r="AA1795" s="32" t="str" cm="1">
        <f t="array" ref="AA1795">IFERROR(IF(INDEX(SubsidieTabel!$X$1:$AA$12,MATCH($F1795,SubsidieTabel!$X$1:$X$12,0),IFERROR(MATCH(Methode_Keuze,SubsidieTabel!$X$1:$AA$1,0),2))&lt;&gt;1=TRUE,"ja",""),"")</f>
        <v/>
      </c>
    </row>
    <row r="1796" spans="1:27" ht="14.5" x14ac:dyDescent="0.35">
      <c r="A1796" s="325"/>
      <c r="B1796" s="326" t="str">
        <f>IF(A1796&lt;&gt;"",_xlfn.MAXIFS($B$1:B1795,$A$1:A1795,A1796)+1,"")</f>
        <v/>
      </c>
      <c r="C1796" s="304"/>
      <c r="D1796" s="304"/>
      <c r="E1796" s="304"/>
      <c r="F1796" s="304"/>
      <c r="G1796" s="335"/>
      <c r="H1796" s="333"/>
      <c r="I1796" s="334"/>
      <c r="J1796" s="334"/>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8"/>
      <c r="R1796" s="368"/>
      <c r="S1796" s="330"/>
      <c r="T1796" s="330"/>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Methode_Keuze=""),"",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Methode_Keuze=""),"",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1"/>
      <c r="Z1796" s="324"/>
      <c r="AA1796" s="32" t="str" cm="1">
        <f t="array" ref="AA1796">IFERROR(IF(INDEX(SubsidieTabel!$X$1:$AA$12,MATCH($F1796,SubsidieTabel!$X$1:$X$12,0),IFERROR(MATCH(Methode_Keuze,SubsidieTabel!$X$1:$AA$1,0),2))&lt;&gt;1=TRUE,"ja",""),"")</f>
        <v/>
      </c>
    </row>
    <row r="1797" spans="1:27" ht="14.5" x14ac:dyDescent="0.35">
      <c r="A1797" s="325"/>
      <c r="B1797" s="326" t="str">
        <f>IF(A1797&lt;&gt;"",_xlfn.MAXIFS($B$1:B1796,$A$1:A1796,A1797)+1,"")</f>
        <v/>
      </c>
      <c r="C1797" s="304"/>
      <c r="D1797" s="304"/>
      <c r="E1797" s="304"/>
      <c r="F1797" s="304"/>
      <c r="G1797" s="335"/>
      <c r="H1797" s="333"/>
      <c r="I1797" s="334"/>
      <c r="J1797" s="334"/>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8"/>
      <c r="R1797" s="368"/>
      <c r="S1797" s="330"/>
      <c r="T1797" s="330"/>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Methode_Keuze=""),"",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Methode_Keuze=""),"",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1"/>
      <c r="Z1797" s="324"/>
      <c r="AA1797" s="32" t="str" cm="1">
        <f t="array" ref="AA1797">IFERROR(IF(INDEX(SubsidieTabel!$X$1:$AA$12,MATCH($F1797,SubsidieTabel!$X$1:$X$12,0),IFERROR(MATCH(Methode_Keuze,SubsidieTabel!$X$1:$AA$1,0),2))&lt;&gt;1=TRUE,"ja",""),"")</f>
        <v/>
      </c>
    </row>
    <row r="1798" spans="1:27" ht="14.5" x14ac:dyDescent="0.35">
      <c r="A1798" s="325"/>
      <c r="B1798" s="326" t="str">
        <f>IF(A1798&lt;&gt;"",_xlfn.MAXIFS($B$1:B1797,$A$1:A1797,A1798)+1,"")</f>
        <v/>
      </c>
      <c r="C1798" s="304"/>
      <c r="D1798" s="304"/>
      <c r="E1798" s="304"/>
      <c r="F1798" s="304"/>
      <c r="G1798" s="335"/>
      <c r="H1798" s="333"/>
      <c r="I1798" s="334"/>
      <c r="J1798" s="334"/>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8"/>
      <c r="R1798" s="368"/>
      <c r="S1798" s="330"/>
      <c r="T1798" s="330"/>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Methode_Keuze=""),"",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Methode_Keuze=""),"",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1"/>
      <c r="Z1798" s="324"/>
      <c r="AA1798" s="32" t="str" cm="1">
        <f t="array" ref="AA1798">IFERROR(IF(INDEX(SubsidieTabel!$X$1:$AA$12,MATCH($F1798,SubsidieTabel!$X$1:$X$12,0),IFERROR(MATCH(Methode_Keuze,SubsidieTabel!$X$1:$AA$1,0),2))&lt;&gt;1=TRUE,"ja",""),"")</f>
        <v/>
      </c>
    </row>
    <row r="1799" spans="1:27" ht="14.5" x14ac:dyDescent="0.35">
      <c r="A1799" s="325"/>
      <c r="B1799" s="326" t="str">
        <f>IF(A1799&lt;&gt;"",_xlfn.MAXIFS($B$1:B1798,$A$1:A1798,A1799)+1,"")</f>
        <v/>
      </c>
      <c r="C1799" s="304"/>
      <c r="D1799" s="304"/>
      <c r="E1799" s="304"/>
      <c r="F1799" s="304"/>
      <c r="G1799" s="335"/>
      <c r="H1799" s="333"/>
      <c r="I1799" s="334"/>
      <c r="J1799" s="334"/>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8"/>
      <c r="R1799" s="368"/>
      <c r="S1799" s="330"/>
      <c r="T1799" s="330"/>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Methode_Keuze=""),"",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Methode_Keuze=""),"",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1"/>
      <c r="Z1799" s="324"/>
      <c r="AA1799" s="32" t="str" cm="1">
        <f t="array" ref="AA1799">IFERROR(IF(INDEX(SubsidieTabel!$X$1:$AA$12,MATCH($F1799,SubsidieTabel!$X$1:$X$12,0),IFERROR(MATCH(Methode_Keuze,SubsidieTabel!$X$1:$AA$1,0),2))&lt;&gt;1=TRUE,"ja",""),"")</f>
        <v/>
      </c>
    </row>
    <row r="1800" spans="1:27" ht="14.5" x14ac:dyDescent="0.35">
      <c r="A1800" s="325"/>
      <c r="B1800" s="326" t="str">
        <f>IF(A1800&lt;&gt;"",_xlfn.MAXIFS($B$1:B1799,$A$1:A1799,A1800)+1,"")</f>
        <v/>
      </c>
      <c r="C1800" s="304"/>
      <c r="D1800" s="304"/>
      <c r="E1800" s="304"/>
      <c r="F1800" s="304"/>
      <c r="G1800" s="335"/>
      <c r="H1800" s="333"/>
      <c r="I1800" s="334"/>
      <c r="J1800" s="334"/>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8"/>
      <c r="R1800" s="368"/>
      <c r="S1800" s="330"/>
      <c r="T1800" s="330"/>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Methode_Keuze=""),"",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Methode_Keuze=""),"",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1"/>
      <c r="Z1800" s="324"/>
      <c r="AA1800" s="32" t="str" cm="1">
        <f t="array" ref="AA1800">IFERROR(IF(INDEX(SubsidieTabel!$X$1:$AA$12,MATCH($F1800,SubsidieTabel!$X$1:$X$12,0),IFERROR(MATCH(Methode_Keuze,SubsidieTabel!$X$1:$AA$1,0),2))&lt;&gt;1=TRUE,"ja",""),"")</f>
        <v/>
      </c>
    </row>
    <row r="1801" spans="1:27" ht="14.5" x14ac:dyDescent="0.35">
      <c r="A1801" s="325"/>
      <c r="B1801" s="326" t="str">
        <f>IF(A1801&lt;&gt;"",_xlfn.MAXIFS($B$1:B1800,$A$1:A1800,A1801)+1,"")</f>
        <v/>
      </c>
      <c r="C1801" s="304"/>
      <c r="D1801" s="304"/>
      <c r="E1801" s="304"/>
      <c r="F1801" s="304"/>
      <c r="G1801" s="335"/>
      <c r="H1801" s="333"/>
      <c r="I1801" s="334"/>
      <c r="J1801" s="334"/>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8"/>
      <c r="R1801" s="368"/>
      <c r="S1801" s="330"/>
      <c r="T1801" s="330"/>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Methode_Keuze=""),"",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Methode_Keuze=""),"",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1"/>
      <c r="Z1801" s="324"/>
      <c r="AA1801" s="32" t="str" cm="1">
        <f t="array" ref="AA1801">IFERROR(IF(INDEX(SubsidieTabel!$X$1:$AA$12,MATCH($F1801,SubsidieTabel!$X$1:$X$12,0),IFERROR(MATCH(Methode_Keuze,SubsidieTabel!$X$1:$AA$1,0),2))&lt;&gt;1=TRUE,"ja",""),"")</f>
        <v/>
      </c>
    </row>
    <row r="1802" spans="1:27" ht="14.5" x14ac:dyDescent="0.35">
      <c r="A1802" s="325"/>
      <c r="B1802" s="326" t="str">
        <f>IF(A1802&lt;&gt;"",_xlfn.MAXIFS($B$1:B1801,$A$1:A1801,A1802)+1,"")</f>
        <v/>
      </c>
      <c r="C1802" s="304"/>
      <c r="D1802" s="304"/>
      <c r="E1802" s="304"/>
      <c r="F1802" s="304"/>
      <c r="G1802" s="335"/>
      <c r="H1802" s="333"/>
      <c r="I1802" s="334"/>
      <c r="J1802" s="334"/>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8"/>
      <c r="R1802" s="368"/>
      <c r="S1802" s="330"/>
      <c r="T1802" s="330"/>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Methode_Keuze=""),"",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Methode_Keuze=""),"",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1"/>
      <c r="Z1802" s="324"/>
      <c r="AA1802" s="32" t="str" cm="1">
        <f t="array" ref="AA1802">IFERROR(IF(INDEX(SubsidieTabel!$X$1:$AA$12,MATCH($F1802,SubsidieTabel!$X$1:$X$12,0),IFERROR(MATCH(Methode_Keuze,SubsidieTabel!$X$1:$AA$1,0),2))&lt;&gt;1=TRUE,"ja",""),"")</f>
        <v/>
      </c>
    </row>
    <row r="1803" spans="1:27" ht="14.5" x14ac:dyDescent="0.35">
      <c r="A1803" s="325"/>
      <c r="B1803" s="326" t="str">
        <f>IF(A1803&lt;&gt;"",_xlfn.MAXIFS($B$1:B1802,$A$1:A1802,A1803)+1,"")</f>
        <v/>
      </c>
      <c r="C1803" s="304"/>
      <c r="D1803" s="304"/>
      <c r="E1803" s="304"/>
      <c r="F1803" s="304"/>
      <c r="G1803" s="335"/>
      <c r="H1803" s="333"/>
      <c r="I1803" s="334"/>
      <c r="J1803" s="334"/>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8"/>
      <c r="R1803" s="368"/>
      <c r="S1803" s="330"/>
      <c r="T1803" s="330"/>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Methode_Keuze=""),"",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Methode_Keuze=""),"",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1"/>
      <c r="Z1803" s="324"/>
      <c r="AA1803" s="32" t="str" cm="1">
        <f t="array" ref="AA1803">IFERROR(IF(INDEX(SubsidieTabel!$X$1:$AA$12,MATCH($F1803,SubsidieTabel!$X$1:$X$12,0),IFERROR(MATCH(Methode_Keuze,SubsidieTabel!$X$1:$AA$1,0),2))&lt;&gt;1=TRUE,"ja",""),"")</f>
        <v/>
      </c>
    </row>
    <row r="1804" spans="1:27" ht="14.5" x14ac:dyDescent="0.35">
      <c r="A1804" s="325"/>
      <c r="B1804" s="326" t="str">
        <f>IF(A1804&lt;&gt;"",_xlfn.MAXIFS($B$1:B1803,$A$1:A1803,A1804)+1,"")</f>
        <v/>
      </c>
      <c r="C1804" s="304"/>
      <c r="D1804" s="304"/>
      <c r="E1804" s="304"/>
      <c r="F1804" s="304"/>
      <c r="G1804" s="335"/>
      <c r="H1804" s="333"/>
      <c r="I1804" s="334"/>
      <c r="J1804" s="334"/>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8"/>
      <c r="R1804" s="368"/>
      <c r="S1804" s="330"/>
      <c r="T1804" s="330"/>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Methode_Keuze=""),"",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Methode_Keuze=""),"",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1"/>
      <c r="Z1804" s="324"/>
      <c r="AA1804" s="32" t="str" cm="1">
        <f t="array" ref="AA1804">IFERROR(IF(INDEX(SubsidieTabel!$X$1:$AA$12,MATCH($F1804,SubsidieTabel!$X$1:$X$12,0),IFERROR(MATCH(Methode_Keuze,SubsidieTabel!$X$1:$AA$1,0),2))&lt;&gt;1=TRUE,"ja",""),"")</f>
        <v/>
      </c>
    </row>
    <row r="1805" spans="1:27" ht="14.5" x14ac:dyDescent="0.35">
      <c r="A1805" s="325"/>
      <c r="B1805" s="326" t="str">
        <f>IF(A1805&lt;&gt;"",_xlfn.MAXIFS($B$1:B1804,$A$1:A1804,A1805)+1,"")</f>
        <v/>
      </c>
      <c r="C1805" s="304"/>
      <c r="D1805" s="304"/>
      <c r="E1805" s="304"/>
      <c r="F1805" s="304"/>
      <c r="G1805" s="335"/>
      <c r="H1805" s="333"/>
      <c r="I1805" s="334"/>
      <c r="J1805" s="334"/>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8"/>
      <c r="R1805" s="368"/>
      <c r="S1805" s="330"/>
      <c r="T1805" s="330"/>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Methode_Keuze=""),"",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Methode_Keuze=""),"",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1"/>
      <c r="Z1805" s="324"/>
      <c r="AA1805" s="32" t="str" cm="1">
        <f t="array" ref="AA1805">IFERROR(IF(INDEX(SubsidieTabel!$X$1:$AA$12,MATCH($F1805,SubsidieTabel!$X$1:$X$12,0),IFERROR(MATCH(Methode_Keuze,SubsidieTabel!$X$1:$AA$1,0),2))&lt;&gt;1=TRUE,"ja",""),"")</f>
        <v/>
      </c>
    </row>
    <row r="1806" spans="1:27" ht="14.5" x14ac:dyDescent="0.35">
      <c r="A1806" s="325"/>
      <c r="B1806" s="326" t="str">
        <f>IF(A1806&lt;&gt;"",_xlfn.MAXIFS($B$1:B1805,$A$1:A1805,A1806)+1,"")</f>
        <v/>
      </c>
      <c r="C1806" s="304"/>
      <c r="D1806" s="304"/>
      <c r="E1806" s="304"/>
      <c r="F1806" s="304"/>
      <c r="G1806" s="335"/>
      <c r="H1806" s="333"/>
      <c r="I1806" s="334"/>
      <c r="J1806" s="334"/>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8"/>
      <c r="R1806" s="368"/>
      <c r="S1806" s="330"/>
      <c r="T1806" s="330"/>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Methode_Keuze=""),"",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Methode_Keuze=""),"",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1"/>
      <c r="Z1806" s="324"/>
      <c r="AA1806" s="32" t="str" cm="1">
        <f t="array" ref="AA1806">IFERROR(IF(INDEX(SubsidieTabel!$X$1:$AA$12,MATCH($F1806,SubsidieTabel!$X$1:$X$12,0),IFERROR(MATCH(Methode_Keuze,SubsidieTabel!$X$1:$AA$1,0),2))&lt;&gt;1=TRUE,"ja",""),"")</f>
        <v/>
      </c>
    </row>
    <row r="1807" spans="1:27" ht="14.5" x14ac:dyDescent="0.35">
      <c r="A1807" s="325"/>
      <c r="B1807" s="326" t="str">
        <f>IF(A1807&lt;&gt;"",_xlfn.MAXIFS($B$1:B1806,$A$1:A1806,A1807)+1,"")</f>
        <v/>
      </c>
      <c r="C1807" s="304"/>
      <c r="D1807" s="304"/>
      <c r="E1807" s="304"/>
      <c r="F1807" s="304"/>
      <c r="G1807" s="335"/>
      <c r="H1807" s="333"/>
      <c r="I1807" s="334"/>
      <c r="J1807" s="334"/>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8"/>
      <c r="R1807" s="368"/>
      <c r="S1807" s="330"/>
      <c r="T1807" s="330"/>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Methode_Keuze=""),"",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Methode_Keuze=""),"",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1"/>
      <c r="Z1807" s="324"/>
      <c r="AA1807" s="32" t="str" cm="1">
        <f t="array" ref="AA1807">IFERROR(IF(INDEX(SubsidieTabel!$X$1:$AA$12,MATCH($F1807,SubsidieTabel!$X$1:$X$12,0),IFERROR(MATCH(Methode_Keuze,SubsidieTabel!$X$1:$AA$1,0),2))&lt;&gt;1=TRUE,"ja",""),"")</f>
        <v/>
      </c>
    </row>
    <row r="1808" spans="1:27" ht="14.5" x14ac:dyDescent="0.35">
      <c r="A1808" s="325"/>
      <c r="B1808" s="326" t="str">
        <f>IF(A1808&lt;&gt;"",_xlfn.MAXIFS($B$1:B1807,$A$1:A1807,A1808)+1,"")</f>
        <v/>
      </c>
      <c r="C1808" s="304"/>
      <c r="D1808" s="304"/>
      <c r="E1808" s="304"/>
      <c r="F1808" s="304"/>
      <c r="G1808" s="335"/>
      <c r="H1808" s="333"/>
      <c r="I1808" s="334"/>
      <c r="J1808" s="334"/>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8"/>
      <c r="R1808" s="368"/>
      <c r="S1808" s="330"/>
      <c r="T1808" s="330"/>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Methode_Keuze=""),"",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Methode_Keuze=""),"",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1"/>
      <c r="Z1808" s="324"/>
      <c r="AA1808" s="32" t="str" cm="1">
        <f t="array" ref="AA1808">IFERROR(IF(INDEX(SubsidieTabel!$X$1:$AA$12,MATCH($F1808,SubsidieTabel!$X$1:$X$12,0),IFERROR(MATCH(Methode_Keuze,SubsidieTabel!$X$1:$AA$1,0),2))&lt;&gt;1=TRUE,"ja",""),"")</f>
        <v/>
      </c>
    </row>
    <row r="1809" spans="1:27" ht="14.5" x14ac:dyDescent="0.35">
      <c r="A1809" s="325"/>
      <c r="B1809" s="326" t="str">
        <f>IF(A1809&lt;&gt;"",_xlfn.MAXIFS($B$1:B1808,$A$1:A1808,A1809)+1,"")</f>
        <v/>
      </c>
      <c r="C1809" s="304"/>
      <c r="D1809" s="304"/>
      <c r="E1809" s="304"/>
      <c r="F1809" s="304"/>
      <c r="G1809" s="335"/>
      <c r="H1809" s="333"/>
      <c r="I1809" s="334"/>
      <c r="J1809" s="334"/>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8"/>
      <c r="R1809" s="368"/>
      <c r="S1809" s="330"/>
      <c r="T1809" s="330"/>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Methode_Keuze=""),"",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Methode_Keuze=""),"",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1"/>
      <c r="Z1809" s="324"/>
      <c r="AA1809" s="32" t="str" cm="1">
        <f t="array" ref="AA1809">IFERROR(IF(INDEX(SubsidieTabel!$X$1:$AA$12,MATCH($F1809,SubsidieTabel!$X$1:$X$12,0),IFERROR(MATCH(Methode_Keuze,SubsidieTabel!$X$1:$AA$1,0),2))&lt;&gt;1=TRUE,"ja",""),"")</f>
        <v/>
      </c>
    </row>
    <row r="1810" spans="1:27" ht="14.5" x14ac:dyDescent="0.35">
      <c r="A1810" s="325"/>
      <c r="B1810" s="326" t="str">
        <f>IF(A1810&lt;&gt;"",_xlfn.MAXIFS($B$1:B1809,$A$1:A1809,A1810)+1,"")</f>
        <v/>
      </c>
      <c r="C1810" s="304"/>
      <c r="D1810" s="304"/>
      <c r="E1810" s="304"/>
      <c r="F1810" s="304"/>
      <c r="G1810" s="335"/>
      <c r="H1810" s="333"/>
      <c r="I1810" s="334"/>
      <c r="J1810" s="334"/>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8"/>
      <c r="R1810" s="368"/>
      <c r="S1810" s="330"/>
      <c r="T1810" s="330"/>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Methode_Keuze=""),"",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Methode_Keuze=""),"",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1"/>
      <c r="Z1810" s="324"/>
      <c r="AA1810" s="32" t="str" cm="1">
        <f t="array" ref="AA1810">IFERROR(IF(INDEX(SubsidieTabel!$X$1:$AA$12,MATCH($F1810,SubsidieTabel!$X$1:$X$12,0),IFERROR(MATCH(Methode_Keuze,SubsidieTabel!$X$1:$AA$1,0),2))&lt;&gt;1=TRUE,"ja",""),"")</f>
        <v/>
      </c>
    </row>
    <row r="1811" spans="1:27" ht="14.5" x14ac:dyDescent="0.35">
      <c r="A1811" s="325"/>
      <c r="B1811" s="326" t="str">
        <f>IF(A1811&lt;&gt;"",_xlfn.MAXIFS($B$1:B1810,$A$1:A1810,A1811)+1,"")</f>
        <v/>
      </c>
      <c r="C1811" s="304"/>
      <c r="D1811" s="304"/>
      <c r="E1811" s="304"/>
      <c r="F1811" s="304"/>
      <c r="G1811" s="335"/>
      <c r="H1811" s="333"/>
      <c r="I1811" s="334"/>
      <c r="J1811" s="334"/>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8"/>
      <c r="R1811" s="368"/>
      <c r="S1811" s="330"/>
      <c r="T1811" s="330"/>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Methode_Keuze=""),"",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Methode_Keuze=""),"",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1"/>
      <c r="Z1811" s="324"/>
      <c r="AA1811" s="32" t="str" cm="1">
        <f t="array" ref="AA1811">IFERROR(IF(INDEX(SubsidieTabel!$X$1:$AA$12,MATCH($F1811,SubsidieTabel!$X$1:$X$12,0),IFERROR(MATCH(Methode_Keuze,SubsidieTabel!$X$1:$AA$1,0),2))&lt;&gt;1=TRUE,"ja",""),"")</f>
        <v/>
      </c>
    </row>
    <row r="1812" spans="1:27" ht="14.5" x14ac:dyDescent="0.35">
      <c r="A1812" s="325"/>
      <c r="B1812" s="326" t="str">
        <f>IF(A1812&lt;&gt;"",_xlfn.MAXIFS($B$1:B1811,$A$1:A1811,A1812)+1,"")</f>
        <v/>
      </c>
      <c r="C1812" s="304"/>
      <c r="D1812" s="304"/>
      <c r="E1812" s="304"/>
      <c r="F1812" s="304"/>
      <c r="G1812" s="335"/>
      <c r="H1812" s="333"/>
      <c r="I1812" s="334"/>
      <c r="J1812" s="334"/>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8"/>
      <c r="R1812" s="368"/>
      <c r="S1812" s="330"/>
      <c r="T1812" s="330"/>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Methode_Keuze=""),"",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Methode_Keuze=""),"",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1"/>
      <c r="Z1812" s="324"/>
      <c r="AA1812" s="32" t="str" cm="1">
        <f t="array" ref="AA1812">IFERROR(IF(INDEX(SubsidieTabel!$X$1:$AA$12,MATCH($F1812,SubsidieTabel!$X$1:$X$12,0),IFERROR(MATCH(Methode_Keuze,SubsidieTabel!$X$1:$AA$1,0),2))&lt;&gt;1=TRUE,"ja",""),"")</f>
        <v/>
      </c>
    </row>
    <row r="1813" spans="1:27" ht="14.5" x14ac:dyDescent="0.35">
      <c r="A1813" s="325"/>
      <c r="B1813" s="326" t="str">
        <f>IF(A1813&lt;&gt;"",_xlfn.MAXIFS($B$1:B1812,$A$1:A1812,A1813)+1,"")</f>
        <v/>
      </c>
      <c r="C1813" s="304"/>
      <c r="D1813" s="304"/>
      <c r="E1813" s="304"/>
      <c r="F1813" s="304"/>
      <c r="G1813" s="335"/>
      <c r="H1813" s="333"/>
      <c r="I1813" s="334"/>
      <c r="J1813" s="334"/>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8"/>
      <c r="R1813" s="368"/>
      <c r="S1813" s="330"/>
      <c r="T1813" s="330"/>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Methode_Keuze=""),"",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Methode_Keuze=""),"",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1"/>
      <c r="Z1813" s="324"/>
      <c r="AA1813" s="32" t="str" cm="1">
        <f t="array" ref="AA1813">IFERROR(IF(INDEX(SubsidieTabel!$X$1:$AA$12,MATCH($F1813,SubsidieTabel!$X$1:$X$12,0),IFERROR(MATCH(Methode_Keuze,SubsidieTabel!$X$1:$AA$1,0),2))&lt;&gt;1=TRUE,"ja",""),"")</f>
        <v/>
      </c>
    </row>
    <row r="1814" spans="1:27" ht="14.5" x14ac:dyDescent="0.35">
      <c r="A1814" s="325"/>
      <c r="B1814" s="326" t="str">
        <f>IF(A1814&lt;&gt;"",_xlfn.MAXIFS($B$1:B1813,$A$1:A1813,A1814)+1,"")</f>
        <v/>
      </c>
      <c r="C1814" s="304"/>
      <c r="D1814" s="304"/>
      <c r="E1814" s="304"/>
      <c r="F1814" s="304"/>
      <c r="G1814" s="335"/>
      <c r="H1814" s="333"/>
      <c r="I1814" s="334"/>
      <c r="J1814" s="334"/>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8"/>
      <c r="R1814" s="368"/>
      <c r="S1814" s="330"/>
      <c r="T1814" s="330"/>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Methode_Keuze=""),"",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Methode_Keuze=""),"",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1"/>
      <c r="Z1814" s="324"/>
      <c r="AA1814" s="32" t="str" cm="1">
        <f t="array" ref="AA1814">IFERROR(IF(INDEX(SubsidieTabel!$X$1:$AA$12,MATCH($F1814,SubsidieTabel!$X$1:$X$12,0),IFERROR(MATCH(Methode_Keuze,SubsidieTabel!$X$1:$AA$1,0),2))&lt;&gt;1=TRUE,"ja",""),"")</f>
        <v/>
      </c>
    </row>
    <row r="1815" spans="1:27" ht="14.5" x14ac:dyDescent="0.35">
      <c r="A1815" s="325"/>
      <c r="B1815" s="326" t="str">
        <f>IF(A1815&lt;&gt;"",_xlfn.MAXIFS($B$1:B1814,$A$1:A1814,A1815)+1,"")</f>
        <v/>
      </c>
      <c r="C1815" s="304"/>
      <c r="D1815" s="304"/>
      <c r="E1815" s="304"/>
      <c r="F1815" s="304"/>
      <c r="G1815" s="335"/>
      <c r="H1815" s="333"/>
      <c r="I1815" s="334"/>
      <c r="J1815" s="334"/>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8"/>
      <c r="R1815" s="368"/>
      <c r="S1815" s="330"/>
      <c r="T1815" s="330"/>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Methode_Keuze=""),"",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Methode_Keuze=""),"",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1"/>
      <c r="Z1815" s="324"/>
      <c r="AA1815" s="32" t="str" cm="1">
        <f t="array" ref="AA1815">IFERROR(IF(INDEX(SubsidieTabel!$X$1:$AA$12,MATCH($F1815,SubsidieTabel!$X$1:$X$12,0),IFERROR(MATCH(Methode_Keuze,SubsidieTabel!$X$1:$AA$1,0),2))&lt;&gt;1=TRUE,"ja",""),"")</f>
        <v/>
      </c>
    </row>
    <row r="1816" spans="1:27" ht="14.5" x14ac:dyDescent="0.35">
      <c r="A1816" s="325"/>
      <c r="B1816" s="326" t="str">
        <f>IF(A1816&lt;&gt;"",_xlfn.MAXIFS($B$1:B1815,$A$1:A1815,A1816)+1,"")</f>
        <v/>
      </c>
      <c r="C1816" s="304"/>
      <c r="D1816" s="304"/>
      <c r="E1816" s="304"/>
      <c r="F1816" s="304"/>
      <c r="G1816" s="335"/>
      <c r="H1816" s="333"/>
      <c r="I1816" s="334"/>
      <c r="J1816" s="334"/>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8"/>
      <c r="R1816" s="368"/>
      <c r="S1816" s="330"/>
      <c r="T1816" s="330"/>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Methode_Keuze=""),"",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Methode_Keuze=""),"",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1"/>
      <c r="Z1816" s="324"/>
      <c r="AA1816" s="32" t="str" cm="1">
        <f t="array" ref="AA1816">IFERROR(IF(INDEX(SubsidieTabel!$X$1:$AA$12,MATCH($F1816,SubsidieTabel!$X$1:$X$12,0),IFERROR(MATCH(Methode_Keuze,SubsidieTabel!$X$1:$AA$1,0),2))&lt;&gt;1=TRUE,"ja",""),"")</f>
        <v/>
      </c>
    </row>
    <row r="1817" spans="1:27" ht="14.5" x14ac:dyDescent="0.35">
      <c r="A1817" s="325"/>
      <c r="B1817" s="326" t="str">
        <f>IF(A1817&lt;&gt;"",_xlfn.MAXIFS($B$1:B1816,$A$1:A1816,A1817)+1,"")</f>
        <v/>
      </c>
      <c r="C1817" s="304"/>
      <c r="D1817" s="304"/>
      <c r="E1817" s="304"/>
      <c r="F1817" s="304"/>
      <c r="G1817" s="335"/>
      <c r="H1817" s="333"/>
      <c r="I1817" s="334"/>
      <c r="J1817" s="334"/>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8"/>
      <c r="R1817" s="368"/>
      <c r="S1817" s="330"/>
      <c r="T1817" s="330"/>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Methode_Keuze=""),"",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Methode_Keuze=""),"",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1"/>
      <c r="Z1817" s="324"/>
      <c r="AA1817" s="32" t="str" cm="1">
        <f t="array" ref="AA1817">IFERROR(IF(INDEX(SubsidieTabel!$X$1:$AA$12,MATCH($F1817,SubsidieTabel!$X$1:$X$12,0),IFERROR(MATCH(Methode_Keuze,SubsidieTabel!$X$1:$AA$1,0),2))&lt;&gt;1=TRUE,"ja",""),"")</f>
        <v/>
      </c>
    </row>
    <row r="1818" spans="1:27" ht="14.5" x14ac:dyDescent="0.35">
      <c r="A1818" s="325"/>
      <c r="B1818" s="326" t="str">
        <f>IF(A1818&lt;&gt;"",_xlfn.MAXIFS($B$1:B1817,$A$1:A1817,A1818)+1,"")</f>
        <v/>
      </c>
      <c r="C1818" s="304"/>
      <c r="D1818" s="304"/>
      <c r="E1818" s="304"/>
      <c r="F1818" s="304"/>
      <c r="G1818" s="335"/>
      <c r="H1818" s="333"/>
      <c r="I1818" s="334"/>
      <c r="J1818" s="334"/>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8"/>
      <c r="R1818" s="368"/>
      <c r="S1818" s="330"/>
      <c r="T1818" s="330"/>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Methode_Keuze=""),"",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Methode_Keuze=""),"",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1"/>
      <c r="Z1818" s="324"/>
      <c r="AA1818" s="32" t="str" cm="1">
        <f t="array" ref="AA1818">IFERROR(IF(INDEX(SubsidieTabel!$X$1:$AA$12,MATCH($F1818,SubsidieTabel!$X$1:$X$12,0),IFERROR(MATCH(Methode_Keuze,SubsidieTabel!$X$1:$AA$1,0),2))&lt;&gt;1=TRUE,"ja",""),"")</f>
        <v/>
      </c>
    </row>
    <row r="1819" spans="1:27" ht="14.5" x14ac:dyDescent="0.35">
      <c r="A1819" s="325"/>
      <c r="B1819" s="326" t="str">
        <f>IF(A1819&lt;&gt;"",_xlfn.MAXIFS($B$1:B1818,$A$1:A1818,A1819)+1,"")</f>
        <v/>
      </c>
      <c r="C1819" s="304"/>
      <c r="D1819" s="304"/>
      <c r="E1819" s="304"/>
      <c r="F1819" s="304"/>
      <c r="G1819" s="335"/>
      <c r="H1819" s="333"/>
      <c r="I1819" s="334"/>
      <c r="J1819" s="334"/>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8"/>
      <c r="R1819" s="368"/>
      <c r="S1819" s="330"/>
      <c r="T1819" s="330"/>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Methode_Keuze=""),"",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Methode_Keuze=""),"",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1"/>
      <c r="Z1819" s="324"/>
      <c r="AA1819" s="32" t="str" cm="1">
        <f t="array" ref="AA1819">IFERROR(IF(INDEX(SubsidieTabel!$X$1:$AA$12,MATCH($F1819,SubsidieTabel!$X$1:$X$12,0),IFERROR(MATCH(Methode_Keuze,SubsidieTabel!$X$1:$AA$1,0),2))&lt;&gt;1=TRUE,"ja",""),"")</f>
        <v/>
      </c>
    </row>
    <row r="1820" spans="1:27" ht="14.5" x14ac:dyDescent="0.35">
      <c r="A1820" s="325"/>
      <c r="B1820" s="326" t="str">
        <f>IF(A1820&lt;&gt;"",_xlfn.MAXIFS($B$1:B1819,$A$1:A1819,A1820)+1,"")</f>
        <v/>
      </c>
      <c r="C1820" s="304"/>
      <c r="D1820" s="304"/>
      <c r="E1820" s="304"/>
      <c r="F1820" s="304"/>
      <c r="G1820" s="335"/>
      <c r="H1820" s="333"/>
      <c r="I1820" s="334"/>
      <c r="J1820" s="334"/>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8"/>
      <c r="R1820" s="368"/>
      <c r="S1820" s="330"/>
      <c r="T1820" s="330"/>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Methode_Keuze=""),"",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Methode_Keuze=""),"",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1"/>
      <c r="Z1820" s="324"/>
      <c r="AA1820" s="32" t="str" cm="1">
        <f t="array" ref="AA1820">IFERROR(IF(INDEX(SubsidieTabel!$X$1:$AA$12,MATCH($F1820,SubsidieTabel!$X$1:$X$12,0),IFERROR(MATCH(Methode_Keuze,SubsidieTabel!$X$1:$AA$1,0),2))&lt;&gt;1=TRUE,"ja",""),"")</f>
        <v/>
      </c>
    </row>
    <row r="1821" spans="1:27" ht="14.5" x14ac:dyDescent="0.35">
      <c r="A1821" s="325"/>
      <c r="B1821" s="326" t="str">
        <f>IF(A1821&lt;&gt;"",_xlfn.MAXIFS($B$1:B1820,$A$1:A1820,A1821)+1,"")</f>
        <v/>
      </c>
      <c r="C1821" s="304"/>
      <c r="D1821" s="304"/>
      <c r="E1821" s="304"/>
      <c r="F1821" s="304"/>
      <c r="G1821" s="335"/>
      <c r="H1821" s="333"/>
      <c r="I1821" s="334"/>
      <c r="J1821" s="334"/>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8"/>
      <c r="R1821" s="368"/>
      <c r="S1821" s="330"/>
      <c r="T1821" s="330"/>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Methode_Keuze=""),"",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Methode_Keuze=""),"",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1"/>
      <c r="Z1821" s="324"/>
      <c r="AA1821" s="32" t="str" cm="1">
        <f t="array" ref="AA1821">IFERROR(IF(INDEX(SubsidieTabel!$X$1:$AA$12,MATCH($F1821,SubsidieTabel!$X$1:$X$12,0),IFERROR(MATCH(Methode_Keuze,SubsidieTabel!$X$1:$AA$1,0),2))&lt;&gt;1=TRUE,"ja",""),"")</f>
        <v/>
      </c>
    </row>
    <row r="1822" spans="1:27" ht="14.5" x14ac:dyDescent="0.35">
      <c r="A1822" s="325"/>
      <c r="B1822" s="326" t="str">
        <f>IF(A1822&lt;&gt;"",_xlfn.MAXIFS($B$1:B1821,$A$1:A1821,A1822)+1,"")</f>
        <v/>
      </c>
      <c r="C1822" s="304"/>
      <c r="D1822" s="304"/>
      <c r="E1822" s="304"/>
      <c r="F1822" s="304"/>
      <c r="G1822" s="335"/>
      <c r="H1822" s="333"/>
      <c r="I1822" s="334"/>
      <c r="J1822" s="334"/>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8"/>
      <c r="R1822" s="368"/>
      <c r="S1822" s="330"/>
      <c r="T1822" s="330"/>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Methode_Keuze=""),"",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Methode_Keuze=""),"",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1"/>
      <c r="Z1822" s="324"/>
      <c r="AA1822" s="32" t="str" cm="1">
        <f t="array" ref="AA1822">IFERROR(IF(INDEX(SubsidieTabel!$X$1:$AA$12,MATCH($F1822,SubsidieTabel!$X$1:$X$12,0),IFERROR(MATCH(Methode_Keuze,SubsidieTabel!$X$1:$AA$1,0),2))&lt;&gt;1=TRUE,"ja",""),"")</f>
        <v/>
      </c>
    </row>
    <row r="1823" spans="1:27" ht="14.5" x14ac:dyDescent="0.35">
      <c r="A1823" s="325"/>
      <c r="B1823" s="326" t="str">
        <f>IF(A1823&lt;&gt;"",_xlfn.MAXIFS($B$1:B1822,$A$1:A1822,A1823)+1,"")</f>
        <v/>
      </c>
      <c r="C1823" s="304"/>
      <c r="D1823" s="304"/>
      <c r="E1823" s="304"/>
      <c r="F1823" s="304"/>
      <c r="G1823" s="335"/>
      <c r="H1823" s="333"/>
      <c r="I1823" s="334"/>
      <c r="J1823" s="334"/>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8"/>
      <c r="R1823" s="368"/>
      <c r="S1823" s="330"/>
      <c r="T1823" s="330"/>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Methode_Keuze=""),"",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Methode_Keuze=""),"",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1"/>
      <c r="Z1823" s="324"/>
      <c r="AA1823" s="32" t="str" cm="1">
        <f t="array" ref="AA1823">IFERROR(IF(INDEX(SubsidieTabel!$X$1:$AA$12,MATCH($F1823,SubsidieTabel!$X$1:$X$12,0),IFERROR(MATCH(Methode_Keuze,SubsidieTabel!$X$1:$AA$1,0),2))&lt;&gt;1=TRUE,"ja",""),"")</f>
        <v/>
      </c>
    </row>
    <row r="1824" spans="1:27" ht="14.5" x14ac:dyDescent="0.35">
      <c r="A1824" s="325"/>
      <c r="B1824" s="326" t="str">
        <f>IF(A1824&lt;&gt;"",_xlfn.MAXIFS($B$1:B1823,$A$1:A1823,A1824)+1,"")</f>
        <v/>
      </c>
      <c r="C1824" s="304"/>
      <c r="D1824" s="304"/>
      <c r="E1824" s="304"/>
      <c r="F1824" s="304"/>
      <c r="G1824" s="335"/>
      <c r="H1824" s="333"/>
      <c r="I1824" s="334"/>
      <c r="J1824" s="334"/>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8"/>
      <c r="R1824" s="368"/>
      <c r="S1824" s="330"/>
      <c r="T1824" s="330"/>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Methode_Keuze=""),"",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Methode_Keuze=""),"",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1"/>
      <c r="Z1824" s="324"/>
      <c r="AA1824" s="32" t="str" cm="1">
        <f t="array" ref="AA1824">IFERROR(IF(INDEX(SubsidieTabel!$X$1:$AA$12,MATCH($F1824,SubsidieTabel!$X$1:$X$12,0),IFERROR(MATCH(Methode_Keuze,SubsidieTabel!$X$1:$AA$1,0),2))&lt;&gt;1=TRUE,"ja",""),"")</f>
        <v/>
      </c>
    </row>
    <row r="1825" spans="1:27" ht="14.5" x14ac:dyDescent="0.35">
      <c r="A1825" s="325"/>
      <c r="B1825" s="326" t="str">
        <f>IF(A1825&lt;&gt;"",_xlfn.MAXIFS($B$1:B1824,$A$1:A1824,A1825)+1,"")</f>
        <v/>
      </c>
      <c r="C1825" s="304"/>
      <c r="D1825" s="304"/>
      <c r="E1825" s="304"/>
      <c r="F1825" s="304"/>
      <c r="G1825" s="335"/>
      <c r="H1825" s="333"/>
      <c r="I1825" s="334"/>
      <c r="J1825" s="334"/>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8"/>
      <c r="R1825" s="368"/>
      <c r="S1825" s="330"/>
      <c r="T1825" s="330"/>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Methode_Keuze=""),"",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Methode_Keuze=""),"",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1"/>
      <c r="Z1825" s="324"/>
      <c r="AA1825" s="32" t="str" cm="1">
        <f t="array" ref="AA1825">IFERROR(IF(INDEX(SubsidieTabel!$X$1:$AA$12,MATCH($F1825,SubsidieTabel!$X$1:$X$12,0),IFERROR(MATCH(Methode_Keuze,SubsidieTabel!$X$1:$AA$1,0),2))&lt;&gt;1=TRUE,"ja",""),"")</f>
        <v/>
      </c>
    </row>
    <row r="1826" spans="1:27" ht="14.5" x14ac:dyDescent="0.35">
      <c r="A1826" s="325"/>
      <c r="B1826" s="326" t="str">
        <f>IF(A1826&lt;&gt;"",_xlfn.MAXIFS($B$1:B1825,$A$1:A1825,A1826)+1,"")</f>
        <v/>
      </c>
      <c r="C1826" s="304"/>
      <c r="D1826" s="304"/>
      <c r="E1826" s="304"/>
      <c r="F1826" s="304"/>
      <c r="G1826" s="335"/>
      <c r="H1826" s="333"/>
      <c r="I1826" s="334"/>
      <c r="J1826" s="334"/>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8"/>
      <c r="R1826" s="368"/>
      <c r="S1826" s="330"/>
      <c r="T1826" s="330"/>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Methode_Keuze=""),"",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Methode_Keuze=""),"",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1"/>
      <c r="Z1826" s="324"/>
      <c r="AA1826" s="32" t="str" cm="1">
        <f t="array" ref="AA1826">IFERROR(IF(INDEX(SubsidieTabel!$X$1:$AA$12,MATCH($F1826,SubsidieTabel!$X$1:$X$12,0),IFERROR(MATCH(Methode_Keuze,SubsidieTabel!$X$1:$AA$1,0),2))&lt;&gt;1=TRUE,"ja",""),"")</f>
        <v/>
      </c>
    </row>
    <row r="1827" spans="1:27" ht="14.5" x14ac:dyDescent="0.35">
      <c r="A1827" s="325"/>
      <c r="B1827" s="326" t="str">
        <f>IF(A1827&lt;&gt;"",_xlfn.MAXIFS($B$1:B1826,$A$1:A1826,A1827)+1,"")</f>
        <v/>
      </c>
      <c r="C1827" s="304"/>
      <c r="D1827" s="304"/>
      <c r="E1827" s="304"/>
      <c r="F1827" s="304"/>
      <c r="G1827" s="335"/>
      <c r="H1827" s="333"/>
      <c r="I1827" s="334"/>
      <c r="J1827" s="334"/>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8"/>
      <c r="R1827" s="368"/>
      <c r="S1827" s="330"/>
      <c r="T1827" s="330"/>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Methode_Keuze=""),"",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Methode_Keuze=""),"",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1"/>
      <c r="Z1827" s="324"/>
      <c r="AA1827" s="32" t="str" cm="1">
        <f t="array" ref="AA1827">IFERROR(IF(INDEX(SubsidieTabel!$X$1:$AA$12,MATCH($F1827,SubsidieTabel!$X$1:$X$12,0),IFERROR(MATCH(Methode_Keuze,SubsidieTabel!$X$1:$AA$1,0),2))&lt;&gt;1=TRUE,"ja",""),"")</f>
        <v/>
      </c>
    </row>
    <row r="1828" spans="1:27" ht="14.5" x14ac:dyDescent="0.35">
      <c r="A1828" s="325"/>
      <c r="B1828" s="326" t="str">
        <f>IF(A1828&lt;&gt;"",_xlfn.MAXIFS($B$1:B1827,$A$1:A1827,A1828)+1,"")</f>
        <v/>
      </c>
      <c r="C1828" s="304"/>
      <c r="D1828" s="304"/>
      <c r="E1828" s="304"/>
      <c r="F1828" s="304"/>
      <c r="G1828" s="335"/>
      <c r="H1828" s="333"/>
      <c r="I1828" s="334"/>
      <c r="J1828" s="334"/>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8"/>
      <c r="R1828" s="368"/>
      <c r="S1828" s="330"/>
      <c r="T1828" s="330"/>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Methode_Keuze=""),"",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Methode_Keuze=""),"",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1"/>
      <c r="Z1828" s="324"/>
      <c r="AA1828" s="32" t="str" cm="1">
        <f t="array" ref="AA1828">IFERROR(IF(INDEX(SubsidieTabel!$X$1:$AA$12,MATCH($F1828,SubsidieTabel!$X$1:$X$12,0),IFERROR(MATCH(Methode_Keuze,SubsidieTabel!$X$1:$AA$1,0),2))&lt;&gt;1=TRUE,"ja",""),"")</f>
        <v/>
      </c>
    </row>
    <row r="1829" spans="1:27" ht="14.5" x14ac:dyDescent="0.35">
      <c r="A1829" s="325"/>
      <c r="B1829" s="326" t="str">
        <f>IF(A1829&lt;&gt;"",_xlfn.MAXIFS($B$1:B1828,$A$1:A1828,A1829)+1,"")</f>
        <v/>
      </c>
      <c r="C1829" s="304"/>
      <c r="D1829" s="304"/>
      <c r="E1829" s="304"/>
      <c r="F1829" s="304"/>
      <c r="G1829" s="335"/>
      <c r="H1829" s="333"/>
      <c r="I1829" s="334"/>
      <c r="J1829" s="334"/>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8"/>
      <c r="R1829" s="368"/>
      <c r="S1829" s="330"/>
      <c r="T1829" s="330"/>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Methode_Keuze=""),"",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Methode_Keuze=""),"",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1"/>
      <c r="Z1829" s="324"/>
      <c r="AA1829" s="32" t="str" cm="1">
        <f t="array" ref="AA1829">IFERROR(IF(INDEX(SubsidieTabel!$X$1:$AA$12,MATCH($F1829,SubsidieTabel!$X$1:$X$12,0),IFERROR(MATCH(Methode_Keuze,SubsidieTabel!$X$1:$AA$1,0),2))&lt;&gt;1=TRUE,"ja",""),"")</f>
        <v/>
      </c>
    </row>
    <row r="1830" spans="1:27" ht="14.5" x14ac:dyDescent="0.35">
      <c r="A1830" s="325"/>
      <c r="B1830" s="326" t="str">
        <f>IF(A1830&lt;&gt;"",_xlfn.MAXIFS($B$1:B1829,$A$1:A1829,A1830)+1,"")</f>
        <v/>
      </c>
      <c r="C1830" s="304"/>
      <c r="D1830" s="304"/>
      <c r="E1830" s="304"/>
      <c r="F1830" s="304"/>
      <c r="G1830" s="335"/>
      <c r="H1830" s="333"/>
      <c r="I1830" s="334"/>
      <c r="J1830" s="334"/>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8"/>
      <c r="R1830" s="368"/>
      <c r="S1830" s="330"/>
      <c r="T1830" s="330"/>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Methode_Keuze=""),"",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Methode_Keuze=""),"",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1"/>
      <c r="Z1830" s="324"/>
      <c r="AA1830" s="32" t="str" cm="1">
        <f t="array" ref="AA1830">IFERROR(IF(INDEX(SubsidieTabel!$X$1:$AA$12,MATCH($F1830,SubsidieTabel!$X$1:$X$12,0),IFERROR(MATCH(Methode_Keuze,SubsidieTabel!$X$1:$AA$1,0),2))&lt;&gt;1=TRUE,"ja",""),"")</f>
        <v/>
      </c>
    </row>
    <row r="1831" spans="1:27" ht="14.5" x14ac:dyDescent="0.35">
      <c r="A1831" s="325"/>
      <c r="B1831" s="326" t="str">
        <f>IF(A1831&lt;&gt;"",_xlfn.MAXIFS($B$1:B1830,$A$1:A1830,A1831)+1,"")</f>
        <v/>
      </c>
      <c r="C1831" s="304"/>
      <c r="D1831" s="304"/>
      <c r="E1831" s="304"/>
      <c r="F1831" s="304"/>
      <c r="G1831" s="335"/>
      <c r="H1831" s="333"/>
      <c r="I1831" s="334"/>
      <c r="J1831" s="334"/>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8"/>
      <c r="R1831" s="368"/>
      <c r="S1831" s="330"/>
      <c r="T1831" s="330"/>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Methode_Keuze=""),"",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Methode_Keuze=""),"",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1"/>
      <c r="Z1831" s="324"/>
      <c r="AA1831" s="32" t="str" cm="1">
        <f t="array" ref="AA1831">IFERROR(IF(INDEX(SubsidieTabel!$X$1:$AA$12,MATCH($F1831,SubsidieTabel!$X$1:$X$12,0),IFERROR(MATCH(Methode_Keuze,SubsidieTabel!$X$1:$AA$1,0),2))&lt;&gt;1=TRUE,"ja",""),"")</f>
        <v/>
      </c>
    </row>
    <row r="1832" spans="1:27" ht="14.5" x14ac:dyDescent="0.35">
      <c r="A1832" s="325"/>
      <c r="B1832" s="326" t="str">
        <f>IF(A1832&lt;&gt;"",_xlfn.MAXIFS($B$1:B1831,$A$1:A1831,A1832)+1,"")</f>
        <v/>
      </c>
      <c r="C1832" s="304"/>
      <c r="D1832" s="304"/>
      <c r="E1832" s="304"/>
      <c r="F1832" s="304"/>
      <c r="G1832" s="335"/>
      <c r="H1832" s="333"/>
      <c r="I1832" s="334"/>
      <c r="J1832" s="334"/>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8"/>
      <c r="R1832" s="368"/>
      <c r="S1832" s="330"/>
      <c r="T1832" s="330"/>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Methode_Keuze=""),"",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Methode_Keuze=""),"",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1"/>
      <c r="Z1832" s="324"/>
      <c r="AA1832" s="32" t="str" cm="1">
        <f t="array" ref="AA1832">IFERROR(IF(INDEX(SubsidieTabel!$X$1:$AA$12,MATCH($F1832,SubsidieTabel!$X$1:$X$12,0),IFERROR(MATCH(Methode_Keuze,SubsidieTabel!$X$1:$AA$1,0),2))&lt;&gt;1=TRUE,"ja",""),"")</f>
        <v/>
      </c>
    </row>
    <row r="1833" spans="1:27" ht="14.5" x14ac:dyDescent="0.35">
      <c r="A1833" s="325"/>
      <c r="B1833" s="326" t="str">
        <f>IF(A1833&lt;&gt;"",_xlfn.MAXIFS($B$1:B1832,$A$1:A1832,A1833)+1,"")</f>
        <v/>
      </c>
      <c r="C1833" s="304"/>
      <c r="D1833" s="304"/>
      <c r="E1833" s="304"/>
      <c r="F1833" s="304"/>
      <c r="G1833" s="335"/>
      <c r="H1833" s="333"/>
      <c r="I1833" s="334"/>
      <c r="J1833" s="334"/>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8"/>
      <c r="R1833" s="368"/>
      <c r="S1833" s="330"/>
      <c r="T1833" s="330"/>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Methode_Keuze=""),"",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Methode_Keuze=""),"",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1"/>
      <c r="Z1833" s="324"/>
      <c r="AA1833" s="32" t="str" cm="1">
        <f t="array" ref="AA1833">IFERROR(IF(INDEX(SubsidieTabel!$X$1:$AA$12,MATCH($F1833,SubsidieTabel!$X$1:$X$12,0),IFERROR(MATCH(Methode_Keuze,SubsidieTabel!$X$1:$AA$1,0),2))&lt;&gt;1=TRUE,"ja",""),"")</f>
        <v/>
      </c>
    </row>
    <row r="1834" spans="1:27" ht="14.5" x14ac:dyDescent="0.35">
      <c r="A1834" s="325"/>
      <c r="B1834" s="326" t="str">
        <f>IF(A1834&lt;&gt;"",_xlfn.MAXIFS($B$1:B1833,$A$1:A1833,A1834)+1,"")</f>
        <v/>
      </c>
      <c r="C1834" s="304"/>
      <c r="D1834" s="304"/>
      <c r="E1834" s="304"/>
      <c r="F1834" s="304"/>
      <c r="G1834" s="335"/>
      <c r="H1834" s="333"/>
      <c r="I1834" s="334"/>
      <c r="J1834" s="334"/>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8"/>
      <c r="R1834" s="368"/>
      <c r="S1834" s="330"/>
      <c r="T1834" s="330"/>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Methode_Keuze=""),"",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Methode_Keuze=""),"",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1"/>
      <c r="Z1834" s="324"/>
      <c r="AA1834" s="32" t="str" cm="1">
        <f t="array" ref="AA1834">IFERROR(IF(INDEX(SubsidieTabel!$X$1:$AA$12,MATCH($F1834,SubsidieTabel!$X$1:$X$12,0),IFERROR(MATCH(Methode_Keuze,SubsidieTabel!$X$1:$AA$1,0),2))&lt;&gt;1=TRUE,"ja",""),"")</f>
        <v/>
      </c>
    </row>
    <row r="1835" spans="1:27" ht="14.5" x14ac:dyDescent="0.35">
      <c r="A1835" s="325"/>
      <c r="B1835" s="326" t="str">
        <f>IF(A1835&lt;&gt;"",_xlfn.MAXIFS($B$1:B1834,$A$1:A1834,A1835)+1,"")</f>
        <v/>
      </c>
      <c r="C1835" s="304"/>
      <c r="D1835" s="304"/>
      <c r="E1835" s="304"/>
      <c r="F1835" s="304"/>
      <c r="G1835" s="335"/>
      <c r="H1835" s="333"/>
      <c r="I1835" s="334"/>
      <c r="J1835" s="334"/>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8"/>
      <c r="R1835" s="368"/>
      <c r="S1835" s="330"/>
      <c r="T1835" s="330"/>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Methode_Keuze=""),"",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Methode_Keuze=""),"",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1"/>
      <c r="Z1835" s="324"/>
      <c r="AA1835" s="32" t="str" cm="1">
        <f t="array" ref="AA1835">IFERROR(IF(INDEX(SubsidieTabel!$X$1:$AA$12,MATCH($F1835,SubsidieTabel!$X$1:$X$12,0),IFERROR(MATCH(Methode_Keuze,SubsidieTabel!$X$1:$AA$1,0),2))&lt;&gt;1=TRUE,"ja",""),"")</f>
        <v/>
      </c>
    </row>
    <row r="1836" spans="1:27" ht="14.5" x14ac:dyDescent="0.35">
      <c r="A1836" s="325"/>
      <c r="B1836" s="326" t="str">
        <f>IF(A1836&lt;&gt;"",_xlfn.MAXIFS($B$1:B1835,$A$1:A1835,A1836)+1,"")</f>
        <v/>
      </c>
      <c r="C1836" s="304"/>
      <c r="D1836" s="304"/>
      <c r="E1836" s="304"/>
      <c r="F1836" s="304"/>
      <c r="G1836" s="335"/>
      <c r="H1836" s="333"/>
      <c r="I1836" s="334"/>
      <c r="J1836" s="334"/>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8"/>
      <c r="R1836" s="368"/>
      <c r="S1836" s="330"/>
      <c r="T1836" s="330"/>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Methode_Keuze=""),"",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Methode_Keuze=""),"",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1"/>
      <c r="Z1836" s="324"/>
      <c r="AA1836" s="32" t="str" cm="1">
        <f t="array" ref="AA1836">IFERROR(IF(INDEX(SubsidieTabel!$X$1:$AA$12,MATCH($F1836,SubsidieTabel!$X$1:$X$12,0),IFERROR(MATCH(Methode_Keuze,SubsidieTabel!$X$1:$AA$1,0),2))&lt;&gt;1=TRUE,"ja",""),"")</f>
        <v/>
      </c>
    </row>
    <row r="1837" spans="1:27" ht="14.5" x14ac:dyDescent="0.35">
      <c r="A1837" s="325"/>
      <c r="B1837" s="326" t="str">
        <f>IF(A1837&lt;&gt;"",_xlfn.MAXIFS($B$1:B1836,$A$1:A1836,A1837)+1,"")</f>
        <v/>
      </c>
      <c r="C1837" s="304"/>
      <c r="D1837" s="304"/>
      <c r="E1837" s="304"/>
      <c r="F1837" s="304"/>
      <c r="G1837" s="335"/>
      <c r="H1837" s="333"/>
      <c r="I1837" s="334"/>
      <c r="J1837" s="334"/>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8"/>
      <c r="R1837" s="368"/>
      <c r="S1837" s="330"/>
      <c r="T1837" s="330"/>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Methode_Keuze=""),"",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Methode_Keuze=""),"",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1"/>
      <c r="Z1837" s="324"/>
      <c r="AA1837" s="32" t="str" cm="1">
        <f t="array" ref="AA1837">IFERROR(IF(INDEX(SubsidieTabel!$X$1:$AA$12,MATCH($F1837,SubsidieTabel!$X$1:$X$12,0),IFERROR(MATCH(Methode_Keuze,SubsidieTabel!$X$1:$AA$1,0),2))&lt;&gt;1=TRUE,"ja",""),"")</f>
        <v/>
      </c>
    </row>
    <row r="1838" spans="1:27" ht="14.5" x14ac:dyDescent="0.35">
      <c r="A1838" s="325"/>
      <c r="B1838" s="326" t="str">
        <f>IF(A1838&lt;&gt;"",_xlfn.MAXIFS($B$1:B1837,$A$1:A1837,A1838)+1,"")</f>
        <v/>
      </c>
      <c r="C1838" s="304"/>
      <c r="D1838" s="304"/>
      <c r="E1838" s="304"/>
      <c r="F1838" s="304"/>
      <c r="G1838" s="335"/>
      <c r="H1838" s="333"/>
      <c r="I1838" s="334"/>
      <c r="J1838" s="334"/>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8"/>
      <c r="R1838" s="368"/>
      <c r="S1838" s="330"/>
      <c r="T1838" s="330"/>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Methode_Keuze=""),"",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Methode_Keuze=""),"",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1"/>
      <c r="Z1838" s="324"/>
      <c r="AA1838" s="32" t="str" cm="1">
        <f t="array" ref="AA1838">IFERROR(IF(INDEX(SubsidieTabel!$X$1:$AA$12,MATCH($F1838,SubsidieTabel!$X$1:$X$12,0),IFERROR(MATCH(Methode_Keuze,SubsidieTabel!$X$1:$AA$1,0),2))&lt;&gt;1=TRUE,"ja",""),"")</f>
        <v/>
      </c>
    </row>
    <row r="1839" spans="1:27" ht="14.5" x14ac:dyDescent="0.35">
      <c r="A1839" s="325"/>
      <c r="B1839" s="326" t="str">
        <f>IF(A1839&lt;&gt;"",_xlfn.MAXIFS($B$1:B1838,$A$1:A1838,A1839)+1,"")</f>
        <v/>
      </c>
      <c r="C1839" s="304"/>
      <c r="D1839" s="304"/>
      <c r="E1839" s="304"/>
      <c r="F1839" s="304"/>
      <c r="G1839" s="335"/>
      <c r="H1839" s="333"/>
      <c r="I1839" s="334"/>
      <c r="J1839" s="334"/>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8"/>
      <c r="R1839" s="368"/>
      <c r="S1839" s="330"/>
      <c r="T1839" s="330"/>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Methode_Keuze=""),"",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Methode_Keuze=""),"",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1"/>
      <c r="Z1839" s="324"/>
      <c r="AA1839" s="32" t="str" cm="1">
        <f t="array" ref="AA1839">IFERROR(IF(INDEX(SubsidieTabel!$X$1:$AA$12,MATCH($F1839,SubsidieTabel!$X$1:$X$12,0),IFERROR(MATCH(Methode_Keuze,SubsidieTabel!$X$1:$AA$1,0),2))&lt;&gt;1=TRUE,"ja",""),"")</f>
        <v/>
      </c>
    </row>
    <row r="1840" spans="1:27" ht="14.5" x14ac:dyDescent="0.35">
      <c r="A1840" s="325"/>
      <c r="B1840" s="326" t="str">
        <f>IF(A1840&lt;&gt;"",_xlfn.MAXIFS($B$1:B1839,$A$1:A1839,A1840)+1,"")</f>
        <v/>
      </c>
      <c r="C1840" s="304"/>
      <c r="D1840" s="304"/>
      <c r="E1840" s="304"/>
      <c r="F1840" s="304"/>
      <c r="G1840" s="335"/>
      <c r="H1840" s="333"/>
      <c r="I1840" s="334"/>
      <c r="J1840" s="334"/>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8"/>
      <c r="R1840" s="368"/>
      <c r="S1840" s="330"/>
      <c r="T1840" s="330"/>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Methode_Keuze=""),"",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Methode_Keuze=""),"",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1"/>
      <c r="Z1840" s="324"/>
      <c r="AA1840" s="32" t="str" cm="1">
        <f t="array" ref="AA1840">IFERROR(IF(INDEX(SubsidieTabel!$X$1:$AA$12,MATCH($F1840,SubsidieTabel!$X$1:$X$12,0),IFERROR(MATCH(Methode_Keuze,SubsidieTabel!$X$1:$AA$1,0),2))&lt;&gt;1=TRUE,"ja",""),"")</f>
        <v/>
      </c>
    </row>
    <row r="1841" spans="1:27" ht="14.5" x14ac:dyDescent="0.35">
      <c r="A1841" s="325"/>
      <c r="B1841" s="326" t="str">
        <f>IF(A1841&lt;&gt;"",_xlfn.MAXIFS($B$1:B1840,$A$1:A1840,A1841)+1,"")</f>
        <v/>
      </c>
      <c r="C1841" s="304"/>
      <c r="D1841" s="304"/>
      <c r="E1841" s="304"/>
      <c r="F1841" s="304"/>
      <c r="G1841" s="335"/>
      <c r="H1841" s="333"/>
      <c r="I1841" s="334"/>
      <c r="J1841" s="334"/>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8"/>
      <c r="R1841" s="368"/>
      <c r="S1841" s="330"/>
      <c r="T1841" s="330"/>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Methode_Keuze=""),"",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Methode_Keuze=""),"",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1"/>
      <c r="Z1841" s="324"/>
      <c r="AA1841" s="32" t="str" cm="1">
        <f t="array" ref="AA1841">IFERROR(IF(INDEX(SubsidieTabel!$X$1:$AA$12,MATCH($F1841,SubsidieTabel!$X$1:$X$12,0),IFERROR(MATCH(Methode_Keuze,SubsidieTabel!$X$1:$AA$1,0),2))&lt;&gt;1=TRUE,"ja",""),"")</f>
        <v/>
      </c>
    </row>
    <row r="1842" spans="1:27" ht="14.5" x14ac:dyDescent="0.35">
      <c r="A1842" s="325"/>
      <c r="B1842" s="326" t="str">
        <f>IF(A1842&lt;&gt;"",_xlfn.MAXIFS($B$1:B1841,$A$1:A1841,A1842)+1,"")</f>
        <v/>
      </c>
      <c r="C1842" s="304"/>
      <c r="D1842" s="304"/>
      <c r="E1842" s="304"/>
      <c r="F1842" s="304"/>
      <c r="G1842" s="335"/>
      <c r="H1842" s="333"/>
      <c r="I1842" s="334"/>
      <c r="J1842" s="334"/>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8"/>
      <c r="R1842" s="368"/>
      <c r="S1842" s="330"/>
      <c r="T1842" s="330"/>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Methode_Keuze=""),"",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Methode_Keuze=""),"",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1"/>
      <c r="Z1842" s="324"/>
      <c r="AA1842" s="32" t="str" cm="1">
        <f t="array" ref="AA1842">IFERROR(IF(INDEX(SubsidieTabel!$X$1:$AA$12,MATCH($F1842,SubsidieTabel!$X$1:$X$12,0),IFERROR(MATCH(Methode_Keuze,SubsidieTabel!$X$1:$AA$1,0),2))&lt;&gt;1=TRUE,"ja",""),"")</f>
        <v/>
      </c>
    </row>
    <row r="1843" spans="1:27" ht="14.5" x14ac:dyDescent="0.35">
      <c r="A1843" s="325"/>
      <c r="B1843" s="326" t="str">
        <f>IF(A1843&lt;&gt;"",_xlfn.MAXIFS($B$1:B1842,$A$1:A1842,A1843)+1,"")</f>
        <v/>
      </c>
      <c r="C1843" s="304"/>
      <c r="D1843" s="304"/>
      <c r="E1843" s="304"/>
      <c r="F1843" s="304"/>
      <c r="G1843" s="335"/>
      <c r="H1843" s="333"/>
      <c r="I1843" s="334"/>
      <c r="J1843" s="334"/>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8"/>
      <c r="R1843" s="368"/>
      <c r="S1843" s="330"/>
      <c r="T1843" s="330"/>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Methode_Keuze=""),"",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Methode_Keuze=""),"",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1"/>
      <c r="Z1843" s="324"/>
      <c r="AA1843" s="32" t="str" cm="1">
        <f t="array" ref="AA1843">IFERROR(IF(INDEX(SubsidieTabel!$X$1:$AA$12,MATCH($F1843,SubsidieTabel!$X$1:$X$12,0),IFERROR(MATCH(Methode_Keuze,SubsidieTabel!$X$1:$AA$1,0),2))&lt;&gt;1=TRUE,"ja",""),"")</f>
        <v/>
      </c>
    </row>
    <row r="1844" spans="1:27" ht="14.5" x14ac:dyDescent="0.35">
      <c r="A1844" s="325"/>
      <c r="B1844" s="326" t="str">
        <f>IF(A1844&lt;&gt;"",_xlfn.MAXIFS($B$1:B1843,$A$1:A1843,A1844)+1,"")</f>
        <v/>
      </c>
      <c r="C1844" s="304"/>
      <c r="D1844" s="304"/>
      <c r="E1844" s="304"/>
      <c r="F1844" s="304"/>
      <c r="G1844" s="335"/>
      <c r="H1844" s="333"/>
      <c r="I1844" s="334"/>
      <c r="J1844" s="334"/>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8"/>
      <c r="R1844" s="368"/>
      <c r="S1844" s="330"/>
      <c r="T1844" s="330"/>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Methode_Keuze=""),"",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Methode_Keuze=""),"",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1"/>
      <c r="Z1844" s="324"/>
      <c r="AA1844" s="32" t="str" cm="1">
        <f t="array" ref="AA1844">IFERROR(IF(INDEX(SubsidieTabel!$X$1:$AA$12,MATCH($F1844,SubsidieTabel!$X$1:$X$12,0),IFERROR(MATCH(Methode_Keuze,SubsidieTabel!$X$1:$AA$1,0),2))&lt;&gt;1=TRUE,"ja",""),"")</f>
        <v/>
      </c>
    </row>
    <row r="1845" spans="1:27" ht="14.5" x14ac:dyDescent="0.35">
      <c r="A1845" s="325"/>
      <c r="B1845" s="326" t="str">
        <f>IF(A1845&lt;&gt;"",_xlfn.MAXIFS($B$1:B1844,$A$1:A1844,A1845)+1,"")</f>
        <v/>
      </c>
      <c r="C1845" s="304"/>
      <c r="D1845" s="304"/>
      <c r="E1845" s="304"/>
      <c r="F1845" s="304"/>
      <c r="G1845" s="335"/>
      <c r="H1845" s="333"/>
      <c r="I1845" s="334"/>
      <c r="J1845" s="334"/>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8"/>
      <c r="R1845" s="368"/>
      <c r="S1845" s="330"/>
      <c r="T1845" s="330"/>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Methode_Keuze=""),"",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Methode_Keuze=""),"",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1"/>
      <c r="Z1845" s="324"/>
      <c r="AA1845" s="32" t="str" cm="1">
        <f t="array" ref="AA1845">IFERROR(IF(INDEX(SubsidieTabel!$X$1:$AA$12,MATCH($F1845,SubsidieTabel!$X$1:$X$12,0),IFERROR(MATCH(Methode_Keuze,SubsidieTabel!$X$1:$AA$1,0),2))&lt;&gt;1=TRUE,"ja",""),"")</f>
        <v/>
      </c>
    </row>
    <row r="1846" spans="1:27" ht="14.5" x14ac:dyDescent="0.35">
      <c r="A1846" s="325"/>
      <c r="B1846" s="326" t="str">
        <f>IF(A1846&lt;&gt;"",_xlfn.MAXIFS($B$1:B1845,$A$1:A1845,A1846)+1,"")</f>
        <v/>
      </c>
      <c r="C1846" s="304"/>
      <c r="D1846" s="304"/>
      <c r="E1846" s="304"/>
      <c r="F1846" s="304"/>
      <c r="G1846" s="335"/>
      <c r="H1846" s="333"/>
      <c r="I1846" s="334"/>
      <c r="J1846" s="334"/>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8"/>
      <c r="R1846" s="368"/>
      <c r="S1846" s="330"/>
      <c r="T1846" s="330"/>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Methode_Keuze=""),"",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Methode_Keuze=""),"",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1"/>
      <c r="Z1846" s="324"/>
      <c r="AA1846" s="32" t="str" cm="1">
        <f t="array" ref="AA1846">IFERROR(IF(INDEX(SubsidieTabel!$X$1:$AA$12,MATCH($F1846,SubsidieTabel!$X$1:$X$12,0),IFERROR(MATCH(Methode_Keuze,SubsidieTabel!$X$1:$AA$1,0),2))&lt;&gt;1=TRUE,"ja",""),"")</f>
        <v/>
      </c>
    </row>
    <row r="1847" spans="1:27" ht="14.5" x14ac:dyDescent="0.35">
      <c r="A1847" s="325"/>
      <c r="B1847" s="326" t="str">
        <f>IF(A1847&lt;&gt;"",_xlfn.MAXIFS($B$1:B1846,$A$1:A1846,A1847)+1,"")</f>
        <v/>
      </c>
      <c r="C1847" s="304"/>
      <c r="D1847" s="304"/>
      <c r="E1847" s="304"/>
      <c r="F1847" s="304"/>
      <c r="G1847" s="335"/>
      <c r="H1847" s="333"/>
      <c r="I1847" s="334"/>
      <c r="J1847" s="334"/>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8"/>
      <c r="R1847" s="368"/>
      <c r="S1847" s="330"/>
      <c r="T1847" s="330"/>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Methode_Keuze=""),"",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Methode_Keuze=""),"",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1"/>
      <c r="Z1847" s="324"/>
      <c r="AA1847" s="32" t="str" cm="1">
        <f t="array" ref="AA1847">IFERROR(IF(INDEX(SubsidieTabel!$X$1:$AA$12,MATCH($F1847,SubsidieTabel!$X$1:$X$12,0),IFERROR(MATCH(Methode_Keuze,SubsidieTabel!$X$1:$AA$1,0),2))&lt;&gt;1=TRUE,"ja",""),"")</f>
        <v/>
      </c>
    </row>
    <row r="1848" spans="1:27" ht="14.5" x14ac:dyDescent="0.35">
      <c r="A1848" s="325"/>
      <c r="B1848" s="326" t="str">
        <f>IF(A1848&lt;&gt;"",_xlfn.MAXIFS($B$1:B1847,$A$1:A1847,A1848)+1,"")</f>
        <v/>
      </c>
      <c r="C1848" s="304"/>
      <c r="D1848" s="304"/>
      <c r="E1848" s="304"/>
      <c r="F1848" s="304"/>
      <c r="G1848" s="335"/>
      <c r="H1848" s="333"/>
      <c r="I1848" s="334"/>
      <c r="J1848" s="334"/>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8"/>
      <c r="R1848" s="368"/>
      <c r="S1848" s="330"/>
      <c r="T1848" s="330"/>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Methode_Keuze=""),"",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Methode_Keuze=""),"",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1"/>
      <c r="Z1848" s="324"/>
      <c r="AA1848" s="32" t="str" cm="1">
        <f t="array" ref="AA1848">IFERROR(IF(INDEX(SubsidieTabel!$X$1:$AA$12,MATCH($F1848,SubsidieTabel!$X$1:$X$12,0),IFERROR(MATCH(Methode_Keuze,SubsidieTabel!$X$1:$AA$1,0),2))&lt;&gt;1=TRUE,"ja",""),"")</f>
        <v/>
      </c>
    </row>
    <row r="1849" spans="1:27" ht="14.5" x14ac:dyDescent="0.35">
      <c r="A1849" s="325"/>
      <c r="B1849" s="326" t="str">
        <f>IF(A1849&lt;&gt;"",_xlfn.MAXIFS($B$1:B1848,$A$1:A1848,A1849)+1,"")</f>
        <v/>
      </c>
      <c r="C1849" s="304"/>
      <c r="D1849" s="304"/>
      <c r="E1849" s="304"/>
      <c r="F1849" s="304"/>
      <c r="G1849" s="335"/>
      <c r="H1849" s="333"/>
      <c r="I1849" s="334"/>
      <c r="J1849" s="334"/>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8"/>
      <c r="R1849" s="368"/>
      <c r="S1849" s="330"/>
      <c r="T1849" s="330"/>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Methode_Keuze=""),"",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Methode_Keuze=""),"",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1"/>
      <c r="Z1849" s="324"/>
      <c r="AA1849" s="32" t="str" cm="1">
        <f t="array" ref="AA1849">IFERROR(IF(INDEX(SubsidieTabel!$X$1:$AA$12,MATCH($F1849,SubsidieTabel!$X$1:$X$12,0),IFERROR(MATCH(Methode_Keuze,SubsidieTabel!$X$1:$AA$1,0),2))&lt;&gt;1=TRUE,"ja",""),"")</f>
        <v/>
      </c>
    </row>
    <row r="1850" spans="1:27" ht="14.5" x14ac:dyDescent="0.35">
      <c r="A1850" s="325"/>
      <c r="B1850" s="326" t="str">
        <f>IF(A1850&lt;&gt;"",_xlfn.MAXIFS($B$1:B1849,$A$1:A1849,A1850)+1,"")</f>
        <v/>
      </c>
      <c r="C1850" s="304"/>
      <c r="D1850" s="304"/>
      <c r="E1850" s="304"/>
      <c r="F1850" s="304"/>
      <c r="G1850" s="335"/>
      <c r="H1850" s="333"/>
      <c r="I1850" s="334"/>
      <c r="J1850" s="334"/>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8"/>
      <c r="R1850" s="368"/>
      <c r="S1850" s="330"/>
      <c r="T1850" s="330"/>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Methode_Keuze=""),"",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Methode_Keuze=""),"",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1"/>
      <c r="Z1850" s="324"/>
      <c r="AA1850" s="32" t="str" cm="1">
        <f t="array" ref="AA1850">IFERROR(IF(INDEX(SubsidieTabel!$X$1:$AA$12,MATCH($F1850,SubsidieTabel!$X$1:$X$12,0),IFERROR(MATCH(Methode_Keuze,SubsidieTabel!$X$1:$AA$1,0),2))&lt;&gt;1=TRUE,"ja",""),"")</f>
        <v/>
      </c>
    </row>
    <row r="1851" spans="1:27" ht="14.5" x14ac:dyDescent="0.35">
      <c r="A1851" s="325"/>
      <c r="B1851" s="326" t="str">
        <f>IF(A1851&lt;&gt;"",_xlfn.MAXIFS($B$1:B1850,$A$1:A1850,A1851)+1,"")</f>
        <v/>
      </c>
      <c r="C1851" s="304"/>
      <c r="D1851" s="304"/>
      <c r="E1851" s="304"/>
      <c r="F1851" s="304"/>
      <c r="G1851" s="335"/>
      <c r="H1851" s="333"/>
      <c r="I1851" s="334"/>
      <c r="J1851" s="334"/>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8"/>
      <c r="R1851" s="368"/>
      <c r="S1851" s="330"/>
      <c r="T1851" s="330"/>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Methode_Keuze=""),"",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Methode_Keuze=""),"",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1"/>
      <c r="Z1851" s="324"/>
      <c r="AA1851" s="32" t="str" cm="1">
        <f t="array" ref="AA1851">IFERROR(IF(INDEX(SubsidieTabel!$X$1:$AA$12,MATCH($F1851,SubsidieTabel!$X$1:$X$12,0),IFERROR(MATCH(Methode_Keuze,SubsidieTabel!$X$1:$AA$1,0),2))&lt;&gt;1=TRUE,"ja",""),"")</f>
        <v/>
      </c>
    </row>
    <row r="1852" spans="1:27" ht="14.5" x14ac:dyDescent="0.35">
      <c r="A1852" s="325"/>
      <c r="B1852" s="326" t="str">
        <f>IF(A1852&lt;&gt;"",_xlfn.MAXIFS($B$1:B1851,$A$1:A1851,A1852)+1,"")</f>
        <v/>
      </c>
      <c r="C1852" s="304"/>
      <c r="D1852" s="304"/>
      <c r="E1852" s="304"/>
      <c r="F1852" s="304"/>
      <c r="G1852" s="335"/>
      <c r="H1852" s="333"/>
      <c r="I1852" s="334"/>
      <c r="J1852" s="334"/>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8"/>
      <c r="R1852" s="368"/>
      <c r="S1852" s="330"/>
      <c r="T1852" s="330"/>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Methode_Keuze=""),"",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Methode_Keuze=""),"",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1"/>
      <c r="Z1852" s="324"/>
      <c r="AA1852" s="32" t="str" cm="1">
        <f t="array" ref="AA1852">IFERROR(IF(INDEX(SubsidieTabel!$X$1:$AA$12,MATCH($F1852,SubsidieTabel!$X$1:$X$12,0),IFERROR(MATCH(Methode_Keuze,SubsidieTabel!$X$1:$AA$1,0),2))&lt;&gt;1=TRUE,"ja",""),"")</f>
        <v/>
      </c>
    </row>
    <row r="1853" spans="1:27" ht="14.5" x14ac:dyDescent="0.35">
      <c r="A1853" s="325"/>
      <c r="B1853" s="326" t="str">
        <f>IF(A1853&lt;&gt;"",_xlfn.MAXIFS($B$1:B1852,$A$1:A1852,A1853)+1,"")</f>
        <v/>
      </c>
      <c r="C1853" s="304"/>
      <c r="D1853" s="304"/>
      <c r="E1853" s="304"/>
      <c r="F1853" s="304"/>
      <c r="G1853" s="335"/>
      <c r="H1853" s="333"/>
      <c r="I1853" s="334"/>
      <c r="J1853" s="334"/>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8"/>
      <c r="R1853" s="368"/>
      <c r="S1853" s="330"/>
      <c r="T1853" s="330"/>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Methode_Keuze=""),"",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Methode_Keuze=""),"",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1"/>
      <c r="Z1853" s="324"/>
      <c r="AA1853" s="32" t="str" cm="1">
        <f t="array" ref="AA1853">IFERROR(IF(INDEX(SubsidieTabel!$X$1:$AA$12,MATCH($F1853,SubsidieTabel!$X$1:$X$12,0),IFERROR(MATCH(Methode_Keuze,SubsidieTabel!$X$1:$AA$1,0),2))&lt;&gt;1=TRUE,"ja",""),"")</f>
        <v/>
      </c>
    </row>
    <row r="1854" spans="1:27" ht="14.5" x14ac:dyDescent="0.35">
      <c r="A1854" s="325"/>
      <c r="B1854" s="326" t="str">
        <f>IF(A1854&lt;&gt;"",_xlfn.MAXIFS($B$1:B1853,$A$1:A1853,A1854)+1,"")</f>
        <v/>
      </c>
      <c r="C1854" s="304"/>
      <c r="D1854" s="304"/>
      <c r="E1854" s="304"/>
      <c r="F1854" s="304"/>
      <c r="G1854" s="335"/>
      <c r="H1854" s="333"/>
      <c r="I1854" s="334"/>
      <c r="J1854" s="334"/>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8"/>
      <c r="R1854" s="368"/>
      <c r="S1854" s="330"/>
      <c r="T1854" s="330"/>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Methode_Keuze=""),"",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Methode_Keuze=""),"",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1"/>
      <c r="Z1854" s="324"/>
      <c r="AA1854" s="32" t="str" cm="1">
        <f t="array" ref="AA1854">IFERROR(IF(INDEX(SubsidieTabel!$X$1:$AA$12,MATCH($F1854,SubsidieTabel!$X$1:$X$12,0),IFERROR(MATCH(Methode_Keuze,SubsidieTabel!$X$1:$AA$1,0),2))&lt;&gt;1=TRUE,"ja",""),"")</f>
        <v/>
      </c>
    </row>
    <row r="1855" spans="1:27" ht="14.5" x14ac:dyDescent="0.35">
      <c r="A1855" s="325"/>
      <c r="B1855" s="326" t="str">
        <f>IF(A1855&lt;&gt;"",_xlfn.MAXIFS($B$1:B1854,$A$1:A1854,A1855)+1,"")</f>
        <v/>
      </c>
      <c r="C1855" s="304"/>
      <c r="D1855" s="304"/>
      <c r="E1855" s="304"/>
      <c r="F1855" s="304"/>
      <c r="G1855" s="335"/>
      <c r="H1855" s="333"/>
      <c r="I1855" s="334"/>
      <c r="J1855" s="334"/>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8"/>
      <c r="R1855" s="368"/>
      <c r="S1855" s="330"/>
      <c r="T1855" s="330"/>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Methode_Keuze=""),"",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Methode_Keuze=""),"",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1"/>
      <c r="Z1855" s="324"/>
      <c r="AA1855" s="32" t="str" cm="1">
        <f t="array" ref="AA1855">IFERROR(IF(INDEX(SubsidieTabel!$X$1:$AA$12,MATCH($F1855,SubsidieTabel!$X$1:$X$12,0),IFERROR(MATCH(Methode_Keuze,SubsidieTabel!$X$1:$AA$1,0),2))&lt;&gt;1=TRUE,"ja",""),"")</f>
        <v/>
      </c>
    </row>
    <row r="1856" spans="1:27" ht="14.5" x14ac:dyDescent="0.35">
      <c r="A1856" s="325"/>
      <c r="B1856" s="326" t="str">
        <f>IF(A1856&lt;&gt;"",_xlfn.MAXIFS($B$1:B1855,$A$1:A1855,A1856)+1,"")</f>
        <v/>
      </c>
      <c r="C1856" s="304"/>
      <c r="D1856" s="304"/>
      <c r="E1856" s="304"/>
      <c r="F1856" s="304"/>
      <c r="G1856" s="335"/>
      <c r="H1856" s="333"/>
      <c r="I1856" s="334"/>
      <c r="J1856" s="334"/>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8"/>
      <c r="R1856" s="368"/>
      <c r="S1856" s="330"/>
      <c r="T1856" s="330"/>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Methode_Keuze=""),"",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Methode_Keuze=""),"",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1"/>
      <c r="Z1856" s="324"/>
      <c r="AA1856" s="32" t="str" cm="1">
        <f t="array" ref="AA1856">IFERROR(IF(INDEX(SubsidieTabel!$X$1:$AA$12,MATCH($F1856,SubsidieTabel!$X$1:$X$12,0),IFERROR(MATCH(Methode_Keuze,SubsidieTabel!$X$1:$AA$1,0),2))&lt;&gt;1=TRUE,"ja",""),"")</f>
        <v/>
      </c>
    </row>
    <row r="1857" spans="1:27" ht="14.5" x14ac:dyDescent="0.35">
      <c r="A1857" s="325"/>
      <c r="B1857" s="326" t="str">
        <f>IF(A1857&lt;&gt;"",_xlfn.MAXIFS($B$1:B1856,$A$1:A1856,A1857)+1,"")</f>
        <v/>
      </c>
      <c r="C1857" s="304"/>
      <c r="D1857" s="304"/>
      <c r="E1857" s="304"/>
      <c r="F1857" s="304"/>
      <c r="G1857" s="335"/>
      <c r="H1857" s="333"/>
      <c r="I1857" s="334"/>
      <c r="J1857" s="334"/>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8"/>
      <c r="R1857" s="368"/>
      <c r="S1857" s="330"/>
      <c r="T1857" s="330"/>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Methode_Keuze=""),"",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Methode_Keuze=""),"",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1"/>
      <c r="Z1857" s="324"/>
      <c r="AA1857" s="32" t="str" cm="1">
        <f t="array" ref="AA1857">IFERROR(IF(INDEX(SubsidieTabel!$X$1:$AA$12,MATCH($F1857,SubsidieTabel!$X$1:$X$12,0),IFERROR(MATCH(Methode_Keuze,SubsidieTabel!$X$1:$AA$1,0),2))&lt;&gt;1=TRUE,"ja",""),"")</f>
        <v/>
      </c>
    </row>
    <row r="1858" spans="1:27" ht="14.5" x14ac:dyDescent="0.35">
      <c r="A1858" s="325"/>
      <c r="B1858" s="326" t="str">
        <f>IF(A1858&lt;&gt;"",_xlfn.MAXIFS($B$1:B1857,$A$1:A1857,A1858)+1,"")</f>
        <v/>
      </c>
      <c r="C1858" s="304"/>
      <c r="D1858" s="304"/>
      <c r="E1858" s="304"/>
      <c r="F1858" s="304"/>
      <c r="G1858" s="335"/>
      <c r="H1858" s="333"/>
      <c r="I1858" s="334"/>
      <c r="J1858" s="334"/>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8"/>
      <c r="R1858" s="368"/>
      <c r="S1858" s="330"/>
      <c r="T1858" s="330"/>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Methode_Keuze=""),"",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Methode_Keuze=""),"",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1"/>
      <c r="Z1858" s="324"/>
      <c r="AA1858" s="32" t="str" cm="1">
        <f t="array" ref="AA1858">IFERROR(IF(INDEX(SubsidieTabel!$X$1:$AA$12,MATCH($F1858,SubsidieTabel!$X$1:$X$12,0),IFERROR(MATCH(Methode_Keuze,SubsidieTabel!$X$1:$AA$1,0),2))&lt;&gt;1=TRUE,"ja",""),"")</f>
        <v/>
      </c>
    </row>
    <row r="1859" spans="1:27" ht="14.5" x14ac:dyDescent="0.35">
      <c r="A1859" s="325"/>
      <c r="B1859" s="326" t="str">
        <f>IF(A1859&lt;&gt;"",_xlfn.MAXIFS($B$1:B1858,$A$1:A1858,A1859)+1,"")</f>
        <v/>
      </c>
      <c r="C1859" s="304"/>
      <c r="D1859" s="304"/>
      <c r="E1859" s="304"/>
      <c r="F1859" s="304"/>
      <c r="G1859" s="335"/>
      <c r="H1859" s="333"/>
      <c r="I1859" s="334"/>
      <c r="J1859" s="334"/>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8"/>
      <c r="R1859" s="368"/>
      <c r="S1859" s="330"/>
      <c r="T1859" s="330"/>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Methode_Keuze=""),"",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Methode_Keuze=""),"",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1"/>
      <c r="Z1859" s="324"/>
      <c r="AA1859" s="32" t="str" cm="1">
        <f t="array" ref="AA1859">IFERROR(IF(INDEX(SubsidieTabel!$X$1:$AA$12,MATCH($F1859,SubsidieTabel!$X$1:$X$12,0),IFERROR(MATCH(Methode_Keuze,SubsidieTabel!$X$1:$AA$1,0),2))&lt;&gt;1=TRUE,"ja",""),"")</f>
        <v/>
      </c>
    </row>
    <row r="1860" spans="1:27" ht="14.5" x14ac:dyDescent="0.35">
      <c r="A1860" s="325"/>
      <c r="B1860" s="326" t="str">
        <f>IF(A1860&lt;&gt;"",_xlfn.MAXIFS($B$1:B1859,$A$1:A1859,A1860)+1,"")</f>
        <v/>
      </c>
      <c r="C1860" s="304"/>
      <c r="D1860" s="304"/>
      <c r="E1860" s="304"/>
      <c r="F1860" s="304"/>
      <c r="G1860" s="335"/>
      <c r="H1860" s="333"/>
      <c r="I1860" s="334"/>
      <c r="J1860" s="334"/>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8"/>
      <c r="R1860" s="368"/>
      <c r="S1860" s="330"/>
      <c r="T1860" s="330"/>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Methode_Keuze=""),"",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Methode_Keuze=""),"",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1"/>
      <c r="Z1860" s="324"/>
      <c r="AA1860" s="32" t="str" cm="1">
        <f t="array" ref="AA1860">IFERROR(IF(INDEX(SubsidieTabel!$X$1:$AA$12,MATCH($F1860,SubsidieTabel!$X$1:$X$12,0),IFERROR(MATCH(Methode_Keuze,SubsidieTabel!$X$1:$AA$1,0),2))&lt;&gt;1=TRUE,"ja",""),"")</f>
        <v/>
      </c>
    </row>
    <row r="1861" spans="1:27" ht="14.5" x14ac:dyDescent="0.35">
      <c r="A1861" s="325"/>
      <c r="B1861" s="326" t="str">
        <f>IF(A1861&lt;&gt;"",_xlfn.MAXIFS($B$1:B1860,$A$1:A1860,A1861)+1,"")</f>
        <v/>
      </c>
      <c r="C1861" s="304"/>
      <c r="D1861" s="304"/>
      <c r="E1861" s="304"/>
      <c r="F1861" s="304"/>
      <c r="G1861" s="335"/>
      <c r="H1861" s="333"/>
      <c r="I1861" s="334"/>
      <c r="J1861" s="334"/>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8"/>
      <c r="R1861" s="368"/>
      <c r="S1861" s="330"/>
      <c r="T1861" s="330"/>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Methode_Keuze=""),"",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Methode_Keuze=""),"",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1"/>
      <c r="Z1861" s="324"/>
      <c r="AA1861" s="32" t="str" cm="1">
        <f t="array" ref="AA1861">IFERROR(IF(INDEX(SubsidieTabel!$X$1:$AA$12,MATCH($F1861,SubsidieTabel!$X$1:$X$12,0),IFERROR(MATCH(Methode_Keuze,SubsidieTabel!$X$1:$AA$1,0),2))&lt;&gt;1=TRUE,"ja",""),"")</f>
        <v/>
      </c>
    </row>
    <row r="1862" spans="1:27" ht="14.5" x14ac:dyDescent="0.35">
      <c r="A1862" s="325"/>
      <c r="B1862" s="326" t="str">
        <f>IF(A1862&lt;&gt;"",_xlfn.MAXIFS($B$1:B1861,$A$1:A1861,A1862)+1,"")</f>
        <v/>
      </c>
      <c r="C1862" s="304"/>
      <c r="D1862" s="304"/>
      <c r="E1862" s="304"/>
      <c r="F1862" s="304"/>
      <c r="G1862" s="335"/>
      <c r="H1862" s="333"/>
      <c r="I1862" s="334"/>
      <c r="J1862" s="334"/>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8"/>
      <c r="R1862" s="368"/>
      <c r="S1862" s="330"/>
      <c r="T1862" s="330"/>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Methode_Keuze=""),"",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Methode_Keuze=""),"",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1"/>
      <c r="Z1862" s="324"/>
      <c r="AA1862" s="32" t="str" cm="1">
        <f t="array" ref="AA1862">IFERROR(IF(INDEX(SubsidieTabel!$X$1:$AA$12,MATCH($F1862,SubsidieTabel!$X$1:$X$12,0),IFERROR(MATCH(Methode_Keuze,SubsidieTabel!$X$1:$AA$1,0),2))&lt;&gt;1=TRUE,"ja",""),"")</f>
        <v/>
      </c>
    </row>
    <row r="1863" spans="1:27" ht="14.5" x14ac:dyDescent="0.35">
      <c r="A1863" s="325"/>
      <c r="B1863" s="326" t="str">
        <f>IF(A1863&lt;&gt;"",_xlfn.MAXIFS($B$1:B1862,$A$1:A1862,A1863)+1,"")</f>
        <v/>
      </c>
      <c r="C1863" s="304"/>
      <c r="D1863" s="304"/>
      <c r="E1863" s="304"/>
      <c r="F1863" s="304"/>
      <c r="G1863" s="335"/>
      <c r="H1863" s="333"/>
      <c r="I1863" s="334"/>
      <c r="J1863" s="334"/>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8"/>
      <c r="R1863" s="368"/>
      <c r="S1863" s="330"/>
      <c r="T1863" s="330"/>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Methode_Keuze=""),"",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Methode_Keuze=""),"",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1"/>
      <c r="Z1863" s="324"/>
      <c r="AA1863" s="32" t="str" cm="1">
        <f t="array" ref="AA1863">IFERROR(IF(INDEX(SubsidieTabel!$X$1:$AA$12,MATCH($F1863,SubsidieTabel!$X$1:$X$12,0),IFERROR(MATCH(Methode_Keuze,SubsidieTabel!$X$1:$AA$1,0),2))&lt;&gt;1=TRUE,"ja",""),"")</f>
        <v/>
      </c>
    </row>
    <row r="1864" spans="1:27" ht="14.5" x14ac:dyDescent="0.35">
      <c r="A1864" s="325"/>
      <c r="B1864" s="326" t="str">
        <f>IF(A1864&lt;&gt;"",_xlfn.MAXIFS($B$1:B1863,$A$1:A1863,A1864)+1,"")</f>
        <v/>
      </c>
      <c r="C1864" s="304"/>
      <c r="D1864" s="304"/>
      <c r="E1864" s="304"/>
      <c r="F1864" s="304"/>
      <c r="G1864" s="335"/>
      <c r="H1864" s="333"/>
      <c r="I1864" s="334"/>
      <c r="J1864" s="334"/>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8"/>
      <c r="R1864" s="368"/>
      <c r="S1864" s="330"/>
      <c r="T1864" s="330"/>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Methode_Keuze=""),"",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Methode_Keuze=""),"",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1"/>
      <c r="Z1864" s="324"/>
      <c r="AA1864" s="32" t="str" cm="1">
        <f t="array" ref="AA1864">IFERROR(IF(INDEX(SubsidieTabel!$X$1:$AA$12,MATCH($F1864,SubsidieTabel!$X$1:$X$12,0),IFERROR(MATCH(Methode_Keuze,SubsidieTabel!$X$1:$AA$1,0),2))&lt;&gt;1=TRUE,"ja",""),"")</f>
        <v/>
      </c>
    </row>
    <row r="1865" spans="1:27" ht="14.5" x14ac:dyDescent="0.35">
      <c r="A1865" s="325"/>
      <c r="B1865" s="326" t="str">
        <f>IF(A1865&lt;&gt;"",_xlfn.MAXIFS($B$1:B1864,$A$1:A1864,A1865)+1,"")</f>
        <v/>
      </c>
      <c r="C1865" s="304"/>
      <c r="D1865" s="304"/>
      <c r="E1865" s="304"/>
      <c r="F1865" s="304"/>
      <c r="G1865" s="335"/>
      <c r="H1865" s="333"/>
      <c r="I1865" s="334"/>
      <c r="J1865" s="334"/>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8"/>
      <c r="R1865" s="368"/>
      <c r="S1865" s="330"/>
      <c r="T1865" s="330"/>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Methode_Keuze=""),"",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Methode_Keuze=""),"",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1"/>
      <c r="Z1865" s="324"/>
      <c r="AA1865" s="32" t="str" cm="1">
        <f t="array" ref="AA1865">IFERROR(IF(INDEX(SubsidieTabel!$X$1:$AA$12,MATCH($F1865,SubsidieTabel!$X$1:$X$12,0),IFERROR(MATCH(Methode_Keuze,SubsidieTabel!$X$1:$AA$1,0),2))&lt;&gt;1=TRUE,"ja",""),"")</f>
        <v/>
      </c>
    </row>
    <row r="1866" spans="1:27" ht="14.5" x14ac:dyDescent="0.35">
      <c r="A1866" s="325"/>
      <c r="B1866" s="326" t="str">
        <f>IF(A1866&lt;&gt;"",_xlfn.MAXIFS($B$1:B1865,$A$1:A1865,A1866)+1,"")</f>
        <v/>
      </c>
      <c r="C1866" s="304"/>
      <c r="D1866" s="304"/>
      <c r="E1866" s="304"/>
      <c r="F1866" s="304"/>
      <c r="G1866" s="335"/>
      <c r="H1866" s="333"/>
      <c r="I1866" s="334"/>
      <c r="J1866" s="334"/>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8"/>
      <c r="R1866" s="368"/>
      <c r="S1866" s="330"/>
      <c r="T1866" s="330"/>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Methode_Keuze=""),"",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Methode_Keuze=""),"",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1"/>
      <c r="Z1866" s="324"/>
      <c r="AA1866" s="32" t="str" cm="1">
        <f t="array" ref="AA1866">IFERROR(IF(INDEX(SubsidieTabel!$X$1:$AA$12,MATCH($F1866,SubsidieTabel!$X$1:$X$12,0),IFERROR(MATCH(Methode_Keuze,SubsidieTabel!$X$1:$AA$1,0),2))&lt;&gt;1=TRUE,"ja",""),"")</f>
        <v/>
      </c>
    </row>
    <row r="1867" spans="1:27" ht="14.5" x14ac:dyDescent="0.35">
      <c r="A1867" s="325"/>
      <c r="B1867" s="326" t="str">
        <f>IF(A1867&lt;&gt;"",_xlfn.MAXIFS($B$1:B1866,$A$1:A1866,A1867)+1,"")</f>
        <v/>
      </c>
      <c r="C1867" s="304"/>
      <c r="D1867" s="304"/>
      <c r="E1867" s="304"/>
      <c r="F1867" s="304"/>
      <c r="G1867" s="335"/>
      <c r="H1867" s="333"/>
      <c r="I1867" s="334"/>
      <c r="J1867" s="334"/>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8"/>
      <c r="R1867" s="368"/>
      <c r="S1867" s="330"/>
      <c r="T1867" s="330"/>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Methode_Keuze=""),"",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Methode_Keuze=""),"",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1"/>
      <c r="Z1867" s="324"/>
      <c r="AA1867" s="32" t="str" cm="1">
        <f t="array" ref="AA1867">IFERROR(IF(INDEX(SubsidieTabel!$X$1:$AA$12,MATCH($F1867,SubsidieTabel!$X$1:$X$12,0),IFERROR(MATCH(Methode_Keuze,SubsidieTabel!$X$1:$AA$1,0),2))&lt;&gt;1=TRUE,"ja",""),"")</f>
        <v/>
      </c>
    </row>
    <row r="1868" spans="1:27" ht="14.5" x14ac:dyDescent="0.35">
      <c r="A1868" s="325"/>
      <c r="B1868" s="326" t="str">
        <f>IF(A1868&lt;&gt;"",_xlfn.MAXIFS($B$1:B1867,$A$1:A1867,A1868)+1,"")</f>
        <v/>
      </c>
      <c r="C1868" s="304"/>
      <c r="D1868" s="304"/>
      <c r="E1868" s="304"/>
      <c r="F1868" s="304"/>
      <c r="G1868" s="335"/>
      <c r="H1868" s="333"/>
      <c r="I1868" s="334"/>
      <c r="J1868" s="334"/>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8"/>
      <c r="R1868" s="368"/>
      <c r="S1868" s="330"/>
      <c r="T1868" s="330"/>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Methode_Keuze=""),"",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Methode_Keuze=""),"",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1"/>
      <c r="Z1868" s="324"/>
      <c r="AA1868" s="32" t="str" cm="1">
        <f t="array" ref="AA1868">IFERROR(IF(INDEX(SubsidieTabel!$X$1:$AA$12,MATCH($F1868,SubsidieTabel!$X$1:$X$12,0),IFERROR(MATCH(Methode_Keuze,SubsidieTabel!$X$1:$AA$1,0),2))&lt;&gt;1=TRUE,"ja",""),"")</f>
        <v/>
      </c>
    </row>
    <row r="1869" spans="1:27" ht="14.5" x14ac:dyDescent="0.35">
      <c r="A1869" s="325"/>
      <c r="B1869" s="326" t="str">
        <f>IF(A1869&lt;&gt;"",_xlfn.MAXIFS($B$1:B1868,$A$1:A1868,A1869)+1,"")</f>
        <v/>
      </c>
      <c r="C1869" s="304"/>
      <c r="D1869" s="304"/>
      <c r="E1869" s="304"/>
      <c r="F1869" s="304"/>
      <c r="G1869" s="335"/>
      <c r="H1869" s="333"/>
      <c r="I1869" s="334"/>
      <c r="J1869" s="334"/>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8"/>
      <c r="R1869" s="368"/>
      <c r="S1869" s="330"/>
      <c r="T1869" s="330"/>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Methode_Keuze=""),"",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Methode_Keuze=""),"",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1"/>
      <c r="Z1869" s="324"/>
      <c r="AA1869" s="32" t="str" cm="1">
        <f t="array" ref="AA1869">IFERROR(IF(INDEX(SubsidieTabel!$X$1:$AA$12,MATCH($F1869,SubsidieTabel!$X$1:$X$12,0),IFERROR(MATCH(Methode_Keuze,SubsidieTabel!$X$1:$AA$1,0),2))&lt;&gt;1=TRUE,"ja",""),"")</f>
        <v/>
      </c>
    </row>
    <row r="1870" spans="1:27" ht="14.5" x14ac:dyDescent="0.35">
      <c r="A1870" s="325"/>
      <c r="B1870" s="326" t="str">
        <f>IF(A1870&lt;&gt;"",_xlfn.MAXIFS($B$1:B1869,$A$1:A1869,A1870)+1,"")</f>
        <v/>
      </c>
      <c r="C1870" s="304"/>
      <c r="D1870" s="304"/>
      <c r="E1870" s="304"/>
      <c r="F1870" s="304"/>
      <c r="G1870" s="335"/>
      <c r="H1870" s="333"/>
      <c r="I1870" s="334"/>
      <c r="J1870" s="334"/>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8"/>
      <c r="R1870" s="368"/>
      <c r="S1870" s="330"/>
      <c r="T1870" s="330"/>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Methode_Keuze=""),"",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Methode_Keuze=""),"",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1"/>
      <c r="Z1870" s="324"/>
      <c r="AA1870" s="32" t="str" cm="1">
        <f t="array" ref="AA1870">IFERROR(IF(INDEX(SubsidieTabel!$X$1:$AA$12,MATCH($F1870,SubsidieTabel!$X$1:$X$12,0),IFERROR(MATCH(Methode_Keuze,SubsidieTabel!$X$1:$AA$1,0),2))&lt;&gt;1=TRUE,"ja",""),"")</f>
        <v/>
      </c>
    </row>
    <row r="1871" spans="1:27" ht="14.5" x14ac:dyDescent="0.35">
      <c r="A1871" s="325"/>
      <c r="B1871" s="326" t="str">
        <f>IF(A1871&lt;&gt;"",_xlfn.MAXIFS($B$1:B1870,$A$1:A1870,A1871)+1,"")</f>
        <v/>
      </c>
      <c r="C1871" s="304"/>
      <c r="D1871" s="304"/>
      <c r="E1871" s="304"/>
      <c r="F1871" s="304"/>
      <c r="G1871" s="335"/>
      <c r="H1871" s="333"/>
      <c r="I1871" s="334"/>
      <c r="J1871" s="334"/>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8"/>
      <c r="R1871" s="368"/>
      <c r="S1871" s="330"/>
      <c r="T1871" s="330"/>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Methode_Keuze=""),"",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Methode_Keuze=""),"",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1"/>
      <c r="Z1871" s="324"/>
      <c r="AA1871" s="32" t="str" cm="1">
        <f t="array" ref="AA1871">IFERROR(IF(INDEX(SubsidieTabel!$X$1:$AA$12,MATCH($F1871,SubsidieTabel!$X$1:$X$12,0),IFERROR(MATCH(Methode_Keuze,SubsidieTabel!$X$1:$AA$1,0),2))&lt;&gt;1=TRUE,"ja",""),"")</f>
        <v/>
      </c>
    </row>
    <row r="1872" spans="1:27" ht="14.5" x14ac:dyDescent="0.35">
      <c r="A1872" s="325"/>
      <c r="B1872" s="326" t="str">
        <f>IF(A1872&lt;&gt;"",_xlfn.MAXIFS($B$1:B1871,$A$1:A1871,A1872)+1,"")</f>
        <v/>
      </c>
      <c r="C1872" s="304"/>
      <c r="D1872" s="304"/>
      <c r="E1872" s="304"/>
      <c r="F1872" s="304"/>
      <c r="G1872" s="335"/>
      <c r="H1872" s="333"/>
      <c r="I1872" s="334"/>
      <c r="J1872" s="334"/>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8"/>
      <c r="R1872" s="368"/>
      <c r="S1872" s="330"/>
      <c r="T1872" s="330"/>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Methode_Keuze=""),"",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Methode_Keuze=""),"",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1"/>
      <c r="Z1872" s="324"/>
      <c r="AA1872" s="32" t="str" cm="1">
        <f t="array" ref="AA1872">IFERROR(IF(INDEX(SubsidieTabel!$X$1:$AA$12,MATCH($F1872,SubsidieTabel!$X$1:$X$12,0),IFERROR(MATCH(Methode_Keuze,SubsidieTabel!$X$1:$AA$1,0),2))&lt;&gt;1=TRUE,"ja",""),"")</f>
        <v/>
      </c>
    </row>
    <row r="1873" spans="1:27" ht="14.5" x14ac:dyDescent="0.35">
      <c r="A1873" s="325"/>
      <c r="B1873" s="326" t="str">
        <f>IF(A1873&lt;&gt;"",_xlfn.MAXIFS($B$1:B1872,$A$1:A1872,A1873)+1,"")</f>
        <v/>
      </c>
      <c r="C1873" s="304"/>
      <c r="D1873" s="304"/>
      <c r="E1873" s="304"/>
      <c r="F1873" s="304"/>
      <c r="G1873" s="335"/>
      <c r="H1873" s="333"/>
      <c r="I1873" s="334"/>
      <c r="J1873" s="334"/>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8"/>
      <c r="R1873" s="368"/>
      <c r="S1873" s="330"/>
      <c r="T1873" s="330"/>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Methode_Keuze=""),"",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Methode_Keuze=""),"",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1"/>
      <c r="Z1873" s="324"/>
      <c r="AA1873" s="32" t="str" cm="1">
        <f t="array" ref="AA1873">IFERROR(IF(INDEX(SubsidieTabel!$X$1:$AA$12,MATCH($F1873,SubsidieTabel!$X$1:$X$12,0),IFERROR(MATCH(Methode_Keuze,SubsidieTabel!$X$1:$AA$1,0),2))&lt;&gt;1=TRUE,"ja",""),"")</f>
        <v/>
      </c>
    </row>
    <row r="1874" spans="1:27" ht="14.5" x14ac:dyDescent="0.35">
      <c r="A1874" s="325"/>
      <c r="B1874" s="326" t="str">
        <f>IF(A1874&lt;&gt;"",_xlfn.MAXIFS($B$1:B1873,$A$1:A1873,A1874)+1,"")</f>
        <v/>
      </c>
      <c r="C1874" s="304"/>
      <c r="D1874" s="304"/>
      <c r="E1874" s="304"/>
      <c r="F1874" s="304"/>
      <c r="G1874" s="335"/>
      <c r="H1874" s="333"/>
      <c r="I1874" s="334"/>
      <c r="J1874" s="334"/>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8"/>
      <c r="R1874" s="368"/>
      <c r="S1874" s="330"/>
      <c r="T1874" s="330"/>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Methode_Keuze=""),"",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Methode_Keuze=""),"",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1"/>
      <c r="Z1874" s="324"/>
      <c r="AA1874" s="32" t="str" cm="1">
        <f t="array" ref="AA1874">IFERROR(IF(INDEX(SubsidieTabel!$X$1:$AA$12,MATCH($F1874,SubsidieTabel!$X$1:$X$12,0),IFERROR(MATCH(Methode_Keuze,SubsidieTabel!$X$1:$AA$1,0),2))&lt;&gt;1=TRUE,"ja",""),"")</f>
        <v/>
      </c>
    </row>
    <row r="1875" spans="1:27" ht="14.5" x14ac:dyDescent="0.35">
      <c r="A1875" s="325"/>
      <c r="B1875" s="326" t="str">
        <f>IF(A1875&lt;&gt;"",_xlfn.MAXIFS($B$1:B1874,$A$1:A1874,A1875)+1,"")</f>
        <v/>
      </c>
      <c r="C1875" s="304"/>
      <c r="D1875" s="304"/>
      <c r="E1875" s="304"/>
      <c r="F1875" s="304"/>
      <c r="G1875" s="335"/>
      <c r="H1875" s="333"/>
      <c r="I1875" s="334"/>
      <c r="J1875" s="334"/>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8"/>
      <c r="R1875" s="368"/>
      <c r="S1875" s="330"/>
      <c r="T1875" s="330"/>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Methode_Keuze=""),"",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Methode_Keuze=""),"",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1"/>
      <c r="Z1875" s="324"/>
      <c r="AA1875" s="32" t="str" cm="1">
        <f t="array" ref="AA1875">IFERROR(IF(INDEX(SubsidieTabel!$X$1:$AA$12,MATCH($F1875,SubsidieTabel!$X$1:$X$12,0),IFERROR(MATCH(Methode_Keuze,SubsidieTabel!$X$1:$AA$1,0),2))&lt;&gt;1=TRUE,"ja",""),"")</f>
        <v/>
      </c>
    </row>
    <row r="1876" spans="1:27" ht="14.5" x14ac:dyDescent="0.35">
      <c r="A1876" s="325"/>
      <c r="B1876" s="326" t="str">
        <f>IF(A1876&lt;&gt;"",_xlfn.MAXIFS($B$1:B1875,$A$1:A1875,A1876)+1,"")</f>
        <v/>
      </c>
      <c r="C1876" s="304"/>
      <c r="D1876" s="304"/>
      <c r="E1876" s="304"/>
      <c r="F1876" s="304"/>
      <c r="G1876" s="335"/>
      <c r="H1876" s="333"/>
      <c r="I1876" s="334"/>
      <c r="J1876" s="334"/>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8"/>
      <c r="R1876" s="368"/>
      <c r="S1876" s="330"/>
      <c r="T1876" s="330"/>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Methode_Keuze=""),"",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Methode_Keuze=""),"",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1"/>
      <c r="Z1876" s="324"/>
      <c r="AA1876" s="32" t="str" cm="1">
        <f t="array" ref="AA1876">IFERROR(IF(INDEX(SubsidieTabel!$X$1:$AA$12,MATCH($F1876,SubsidieTabel!$X$1:$X$12,0),IFERROR(MATCH(Methode_Keuze,SubsidieTabel!$X$1:$AA$1,0),2))&lt;&gt;1=TRUE,"ja",""),"")</f>
        <v/>
      </c>
    </row>
    <row r="1877" spans="1:27" ht="14.5" x14ac:dyDescent="0.35">
      <c r="A1877" s="325"/>
      <c r="B1877" s="326" t="str">
        <f>IF(A1877&lt;&gt;"",_xlfn.MAXIFS($B$1:B1876,$A$1:A1876,A1877)+1,"")</f>
        <v/>
      </c>
      <c r="C1877" s="304"/>
      <c r="D1877" s="304"/>
      <c r="E1877" s="304"/>
      <c r="F1877" s="304"/>
      <c r="G1877" s="335"/>
      <c r="H1877" s="333"/>
      <c r="I1877" s="334"/>
      <c r="J1877" s="334"/>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8"/>
      <c r="R1877" s="368"/>
      <c r="S1877" s="330"/>
      <c r="T1877" s="330"/>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Methode_Keuze=""),"",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Methode_Keuze=""),"",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1"/>
      <c r="Z1877" s="324"/>
      <c r="AA1877" s="32" t="str" cm="1">
        <f t="array" ref="AA1877">IFERROR(IF(INDEX(SubsidieTabel!$X$1:$AA$12,MATCH($F1877,SubsidieTabel!$X$1:$X$12,0),IFERROR(MATCH(Methode_Keuze,SubsidieTabel!$X$1:$AA$1,0),2))&lt;&gt;1=TRUE,"ja",""),"")</f>
        <v/>
      </c>
    </row>
    <row r="1878" spans="1:27" ht="14.5" x14ac:dyDescent="0.35">
      <c r="A1878" s="325"/>
      <c r="B1878" s="326" t="str">
        <f>IF(A1878&lt;&gt;"",_xlfn.MAXIFS($B$1:B1877,$A$1:A1877,A1878)+1,"")</f>
        <v/>
      </c>
      <c r="C1878" s="304"/>
      <c r="D1878" s="304"/>
      <c r="E1878" s="304"/>
      <c r="F1878" s="304"/>
      <c r="G1878" s="335"/>
      <c r="H1878" s="333"/>
      <c r="I1878" s="334"/>
      <c r="J1878" s="334"/>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8"/>
      <c r="R1878" s="368"/>
      <c r="S1878" s="330"/>
      <c r="T1878" s="330"/>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Methode_Keuze=""),"",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Methode_Keuze=""),"",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1"/>
      <c r="Z1878" s="324"/>
      <c r="AA1878" s="32" t="str" cm="1">
        <f t="array" ref="AA1878">IFERROR(IF(INDEX(SubsidieTabel!$X$1:$AA$12,MATCH($F1878,SubsidieTabel!$X$1:$X$12,0),IFERROR(MATCH(Methode_Keuze,SubsidieTabel!$X$1:$AA$1,0),2))&lt;&gt;1=TRUE,"ja",""),"")</f>
        <v/>
      </c>
    </row>
    <row r="1879" spans="1:27" ht="14.5" x14ac:dyDescent="0.35">
      <c r="A1879" s="325"/>
      <c r="B1879" s="326" t="str">
        <f>IF(A1879&lt;&gt;"",_xlfn.MAXIFS($B$1:B1878,$A$1:A1878,A1879)+1,"")</f>
        <v/>
      </c>
      <c r="C1879" s="304"/>
      <c r="D1879" s="304"/>
      <c r="E1879" s="304"/>
      <c r="F1879" s="304"/>
      <c r="G1879" s="335"/>
      <c r="H1879" s="333"/>
      <c r="I1879" s="334"/>
      <c r="J1879" s="334"/>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8"/>
      <c r="R1879" s="368"/>
      <c r="S1879" s="330"/>
      <c r="T1879" s="330"/>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Methode_Keuze=""),"",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Methode_Keuze=""),"",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1"/>
      <c r="Z1879" s="324"/>
      <c r="AA1879" s="32" t="str" cm="1">
        <f t="array" ref="AA1879">IFERROR(IF(INDEX(SubsidieTabel!$X$1:$AA$12,MATCH($F1879,SubsidieTabel!$X$1:$X$12,0),IFERROR(MATCH(Methode_Keuze,SubsidieTabel!$X$1:$AA$1,0),2))&lt;&gt;1=TRUE,"ja",""),"")</f>
        <v/>
      </c>
    </row>
    <row r="1880" spans="1:27" ht="14.5" x14ac:dyDescent="0.35">
      <c r="A1880" s="325"/>
      <c r="B1880" s="326" t="str">
        <f>IF(A1880&lt;&gt;"",_xlfn.MAXIFS($B$1:B1879,$A$1:A1879,A1880)+1,"")</f>
        <v/>
      </c>
      <c r="C1880" s="304"/>
      <c r="D1880" s="304"/>
      <c r="E1880" s="304"/>
      <c r="F1880" s="304"/>
      <c r="G1880" s="335"/>
      <c r="H1880" s="333"/>
      <c r="I1880" s="334"/>
      <c r="J1880" s="334"/>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8"/>
      <c r="R1880" s="368"/>
      <c r="S1880" s="330"/>
      <c r="T1880" s="330"/>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Methode_Keuze=""),"",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Methode_Keuze=""),"",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1"/>
      <c r="Z1880" s="324"/>
      <c r="AA1880" s="32" t="str" cm="1">
        <f t="array" ref="AA1880">IFERROR(IF(INDEX(SubsidieTabel!$X$1:$AA$12,MATCH($F1880,SubsidieTabel!$X$1:$X$12,0),IFERROR(MATCH(Methode_Keuze,SubsidieTabel!$X$1:$AA$1,0),2))&lt;&gt;1=TRUE,"ja",""),"")</f>
        <v/>
      </c>
    </row>
    <row r="1881" spans="1:27" ht="14.5" x14ac:dyDescent="0.35">
      <c r="A1881" s="325"/>
      <c r="B1881" s="326" t="str">
        <f>IF(A1881&lt;&gt;"",_xlfn.MAXIFS($B$1:B1880,$A$1:A1880,A1881)+1,"")</f>
        <v/>
      </c>
      <c r="C1881" s="304"/>
      <c r="D1881" s="304"/>
      <c r="E1881" s="304"/>
      <c r="F1881" s="304"/>
      <c r="G1881" s="335"/>
      <c r="H1881" s="333"/>
      <c r="I1881" s="334"/>
      <c r="J1881" s="334"/>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8"/>
      <c r="R1881" s="368"/>
      <c r="S1881" s="330"/>
      <c r="T1881" s="330"/>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Methode_Keuze=""),"",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Methode_Keuze=""),"",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1"/>
      <c r="Z1881" s="324"/>
      <c r="AA1881" s="32" t="str" cm="1">
        <f t="array" ref="AA1881">IFERROR(IF(INDEX(SubsidieTabel!$X$1:$AA$12,MATCH($F1881,SubsidieTabel!$X$1:$X$12,0),IFERROR(MATCH(Methode_Keuze,SubsidieTabel!$X$1:$AA$1,0),2))&lt;&gt;1=TRUE,"ja",""),"")</f>
        <v/>
      </c>
    </row>
    <row r="1882" spans="1:27" ht="14.5" x14ac:dyDescent="0.35">
      <c r="A1882" s="325"/>
      <c r="B1882" s="326" t="str">
        <f>IF(A1882&lt;&gt;"",_xlfn.MAXIFS($B$1:B1881,$A$1:A1881,A1882)+1,"")</f>
        <v/>
      </c>
      <c r="C1882" s="304"/>
      <c r="D1882" s="304"/>
      <c r="E1882" s="304"/>
      <c r="F1882" s="304"/>
      <c r="G1882" s="335"/>
      <c r="H1882" s="333"/>
      <c r="I1882" s="334"/>
      <c r="J1882" s="334"/>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8"/>
      <c r="R1882" s="368"/>
      <c r="S1882" s="330"/>
      <c r="T1882" s="330"/>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Methode_Keuze=""),"",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Methode_Keuze=""),"",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1"/>
      <c r="Z1882" s="324"/>
      <c r="AA1882" s="32" t="str" cm="1">
        <f t="array" ref="AA1882">IFERROR(IF(INDEX(SubsidieTabel!$X$1:$AA$12,MATCH($F1882,SubsidieTabel!$X$1:$X$12,0),IFERROR(MATCH(Methode_Keuze,SubsidieTabel!$X$1:$AA$1,0),2))&lt;&gt;1=TRUE,"ja",""),"")</f>
        <v/>
      </c>
    </row>
    <row r="1883" spans="1:27" ht="14.5" x14ac:dyDescent="0.35">
      <c r="A1883" s="325"/>
      <c r="B1883" s="326" t="str">
        <f>IF(A1883&lt;&gt;"",_xlfn.MAXIFS($B$1:B1882,$A$1:A1882,A1883)+1,"")</f>
        <v/>
      </c>
      <c r="C1883" s="304"/>
      <c r="D1883" s="304"/>
      <c r="E1883" s="304"/>
      <c r="F1883" s="304"/>
      <c r="G1883" s="335"/>
      <c r="H1883" s="333"/>
      <c r="I1883" s="334"/>
      <c r="J1883" s="334"/>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8"/>
      <c r="R1883" s="368"/>
      <c r="S1883" s="330"/>
      <c r="T1883" s="330"/>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Methode_Keuze=""),"",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Methode_Keuze=""),"",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1"/>
      <c r="Z1883" s="324"/>
      <c r="AA1883" s="32" t="str" cm="1">
        <f t="array" ref="AA1883">IFERROR(IF(INDEX(SubsidieTabel!$X$1:$AA$12,MATCH($F1883,SubsidieTabel!$X$1:$X$12,0),IFERROR(MATCH(Methode_Keuze,SubsidieTabel!$X$1:$AA$1,0),2))&lt;&gt;1=TRUE,"ja",""),"")</f>
        <v/>
      </c>
    </row>
    <row r="1884" spans="1:27" ht="14.5" x14ac:dyDescent="0.35">
      <c r="A1884" s="325"/>
      <c r="B1884" s="326" t="str">
        <f>IF(A1884&lt;&gt;"",_xlfn.MAXIFS($B$1:B1883,$A$1:A1883,A1884)+1,"")</f>
        <v/>
      </c>
      <c r="C1884" s="304"/>
      <c r="D1884" s="304"/>
      <c r="E1884" s="304"/>
      <c r="F1884" s="304"/>
      <c r="G1884" s="335"/>
      <c r="H1884" s="333"/>
      <c r="I1884" s="334"/>
      <c r="J1884" s="334"/>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8"/>
      <c r="R1884" s="368"/>
      <c r="S1884" s="330"/>
      <c r="T1884" s="330"/>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Methode_Keuze=""),"",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Methode_Keuze=""),"",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1"/>
      <c r="Z1884" s="324"/>
      <c r="AA1884" s="32" t="str" cm="1">
        <f t="array" ref="AA1884">IFERROR(IF(INDEX(SubsidieTabel!$X$1:$AA$12,MATCH($F1884,SubsidieTabel!$X$1:$X$12,0),IFERROR(MATCH(Methode_Keuze,SubsidieTabel!$X$1:$AA$1,0),2))&lt;&gt;1=TRUE,"ja",""),"")</f>
        <v/>
      </c>
    </row>
    <row r="1885" spans="1:27" ht="14.5" x14ac:dyDescent="0.35">
      <c r="A1885" s="325"/>
      <c r="B1885" s="326" t="str">
        <f>IF(A1885&lt;&gt;"",_xlfn.MAXIFS($B$1:B1884,$A$1:A1884,A1885)+1,"")</f>
        <v/>
      </c>
      <c r="C1885" s="304"/>
      <c r="D1885" s="304"/>
      <c r="E1885" s="304"/>
      <c r="F1885" s="304"/>
      <c r="G1885" s="335"/>
      <c r="H1885" s="333"/>
      <c r="I1885" s="334"/>
      <c r="J1885" s="334"/>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8"/>
      <c r="R1885" s="368"/>
      <c r="S1885" s="330"/>
      <c r="T1885" s="330"/>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Methode_Keuze=""),"",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Methode_Keuze=""),"",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1"/>
      <c r="Z1885" s="324"/>
      <c r="AA1885" s="32" t="str" cm="1">
        <f t="array" ref="AA1885">IFERROR(IF(INDEX(SubsidieTabel!$X$1:$AA$12,MATCH($F1885,SubsidieTabel!$X$1:$X$12,0),IFERROR(MATCH(Methode_Keuze,SubsidieTabel!$X$1:$AA$1,0),2))&lt;&gt;1=TRUE,"ja",""),"")</f>
        <v/>
      </c>
    </row>
    <row r="1886" spans="1:27" ht="14.5" x14ac:dyDescent="0.35">
      <c r="A1886" s="325"/>
      <c r="B1886" s="326" t="str">
        <f>IF(A1886&lt;&gt;"",_xlfn.MAXIFS($B$1:B1885,$A$1:A1885,A1886)+1,"")</f>
        <v/>
      </c>
      <c r="C1886" s="304"/>
      <c r="D1886" s="304"/>
      <c r="E1886" s="304"/>
      <c r="F1886" s="304"/>
      <c r="G1886" s="335"/>
      <c r="H1886" s="333"/>
      <c r="I1886" s="334"/>
      <c r="J1886" s="334"/>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8"/>
      <c r="R1886" s="368"/>
      <c r="S1886" s="330"/>
      <c r="T1886" s="330"/>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Methode_Keuze=""),"",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Methode_Keuze=""),"",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1"/>
      <c r="Z1886" s="324"/>
      <c r="AA1886" s="32" t="str" cm="1">
        <f t="array" ref="AA1886">IFERROR(IF(INDEX(SubsidieTabel!$X$1:$AA$12,MATCH($F1886,SubsidieTabel!$X$1:$X$12,0),IFERROR(MATCH(Methode_Keuze,SubsidieTabel!$X$1:$AA$1,0),2))&lt;&gt;1=TRUE,"ja",""),"")</f>
        <v/>
      </c>
    </row>
    <row r="1887" spans="1:27" ht="14.5" x14ac:dyDescent="0.35">
      <c r="A1887" s="325"/>
      <c r="B1887" s="326" t="str">
        <f>IF(A1887&lt;&gt;"",_xlfn.MAXIFS($B$1:B1886,$A$1:A1886,A1887)+1,"")</f>
        <v/>
      </c>
      <c r="C1887" s="304"/>
      <c r="D1887" s="304"/>
      <c r="E1887" s="304"/>
      <c r="F1887" s="304"/>
      <c r="G1887" s="335"/>
      <c r="H1887" s="333"/>
      <c r="I1887" s="334"/>
      <c r="J1887" s="334"/>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8"/>
      <c r="R1887" s="368"/>
      <c r="S1887" s="330"/>
      <c r="T1887" s="330"/>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Methode_Keuze=""),"",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Methode_Keuze=""),"",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1"/>
      <c r="Z1887" s="324"/>
      <c r="AA1887" s="32" t="str" cm="1">
        <f t="array" ref="AA1887">IFERROR(IF(INDEX(SubsidieTabel!$X$1:$AA$12,MATCH($F1887,SubsidieTabel!$X$1:$X$12,0),IFERROR(MATCH(Methode_Keuze,SubsidieTabel!$X$1:$AA$1,0),2))&lt;&gt;1=TRUE,"ja",""),"")</f>
        <v/>
      </c>
    </row>
    <row r="1888" spans="1:27" ht="14.5" x14ac:dyDescent="0.35">
      <c r="A1888" s="325"/>
      <c r="B1888" s="326" t="str">
        <f>IF(A1888&lt;&gt;"",_xlfn.MAXIFS($B$1:B1887,$A$1:A1887,A1888)+1,"")</f>
        <v/>
      </c>
      <c r="C1888" s="304"/>
      <c r="D1888" s="304"/>
      <c r="E1888" s="304"/>
      <c r="F1888" s="304"/>
      <c r="G1888" s="335"/>
      <c r="H1888" s="333"/>
      <c r="I1888" s="334"/>
      <c r="J1888" s="334"/>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8"/>
      <c r="R1888" s="368"/>
      <c r="S1888" s="330"/>
      <c r="T1888" s="330"/>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Methode_Keuze=""),"",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Methode_Keuze=""),"",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1"/>
      <c r="Z1888" s="324"/>
      <c r="AA1888" s="32" t="str" cm="1">
        <f t="array" ref="AA1888">IFERROR(IF(INDEX(SubsidieTabel!$X$1:$AA$12,MATCH($F1888,SubsidieTabel!$X$1:$X$12,0),IFERROR(MATCH(Methode_Keuze,SubsidieTabel!$X$1:$AA$1,0),2))&lt;&gt;1=TRUE,"ja",""),"")</f>
        <v/>
      </c>
    </row>
    <row r="1889" spans="1:27" ht="14.5" x14ac:dyDescent="0.35">
      <c r="A1889" s="325"/>
      <c r="B1889" s="326" t="str">
        <f>IF(A1889&lt;&gt;"",_xlfn.MAXIFS($B$1:B1888,$A$1:A1888,A1889)+1,"")</f>
        <v/>
      </c>
      <c r="C1889" s="304"/>
      <c r="D1889" s="304"/>
      <c r="E1889" s="304"/>
      <c r="F1889" s="304"/>
      <c r="G1889" s="335"/>
      <c r="H1889" s="333"/>
      <c r="I1889" s="334"/>
      <c r="J1889" s="334"/>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8"/>
      <c r="R1889" s="368"/>
      <c r="S1889" s="330"/>
      <c r="T1889" s="330"/>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Methode_Keuze=""),"",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Methode_Keuze=""),"",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1"/>
      <c r="Z1889" s="324"/>
      <c r="AA1889" s="32" t="str" cm="1">
        <f t="array" ref="AA1889">IFERROR(IF(INDEX(SubsidieTabel!$X$1:$AA$12,MATCH($F1889,SubsidieTabel!$X$1:$X$12,0),IFERROR(MATCH(Methode_Keuze,SubsidieTabel!$X$1:$AA$1,0),2))&lt;&gt;1=TRUE,"ja",""),"")</f>
        <v/>
      </c>
    </row>
    <row r="1890" spans="1:27" ht="14.5" x14ac:dyDescent="0.35">
      <c r="A1890" s="325"/>
      <c r="B1890" s="326" t="str">
        <f>IF(A1890&lt;&gt;"",_xlfn.MAXIFS($B$1:B1889,$A$1:A1889,A1890)+1,"")</f>
        <v/>
      </c>
      <c r="C1890" s="304"/>
      <c r="D1890" s="304"/>
      <c r="E1890" s="304"/>
      <c r="F1890" s="304"/>
      <c r="G1890" s="335"/>
      <c r="H1890" s="333"/>
      <c r="I1890" s="334"/>
      <c r="J1890" s="334"/>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8"/>
      <c r="R1890" s="368"/>
      <c r="S1890" s="330"/>
      <c r="T1890" s="330"/>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Methode_Keuze=""),"",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Methode_Keuze=""),"",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1"/>
      <c r="Z1890" s="324"/>
      <c r="AA1890" s="32" t="str" cm="1">
        <f t="array" ref="AA1890">IFERROR(IF(INDEX(SubsidieTabel!$X$1:$AA$12,MATCH($F1890,SubsidieTabel!$X$1:$X$12,0),IFERROR(MATCH(Methode_Keuze,SubsidieTabel!$X$1:$AA$1,0),2))&lt;&gt;1=TRUE,"ja",""),"")</f>
        <v/>
      </c>
    </row>
    <row r="1891" spans="1:27" ht="14.5" x14ac:dyDescent="0.35">
      <c r="A1891" s="325"/>
      <c r="B1891" s="326" t="str">
        <f>IF(A1891&lt;&gt;"",_xlfn.MAXIFS($B$1:B1890,$A$1:A1890,A1891)+1,"")</f>
        <v/>
      </c>
      <c r="C1891" s="304"/>
      <c r="D1891" s="304"/>
      <c r="E1891" s="304"/>
      <c r="F1891" s="304"/>
      <c r="G1891" s="335"/>
      <c r="H1891" s="333"/>
      <c r="I1891" s="334"/>
      <c r="J1891" s="334"/>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8"/>
      <c r="R1891" s="368"/>
      <c r="S1891" s="330"/>
      <c r="T1891" s="330"/>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Methode_Keuze=""),"",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Methode_Keuze=""),"",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1"/>
      <c r="Z1891" s="324"/>
      <c r="AA1891" s="32" t="str" cm="1">
        <f t="array" ref="AA1891">IFERROR(IF(INDEX(SubsidieTabel!$X$1:$AA$12,MATCH($F1891,SubsidieTabel!$X$1:$X$12,0),IFERROR(MATCH(Methode_Keuze,SubsidieTabel!$X$1:$AA$1,0),2))&lt;&gt;1=TRUE,"ja",""),"")</f>
        <v/>
      </c>
    </row>
    <row r="1892" spans="1:27" ht="14.5" x14ac:dyDescent="0.35">
      <c r="A1892" s="325"/>
      <c r="B1892" s="326" t="str">
        <f>IF(A1892&lt;&gt;"",_xlfn.MAXIFS($B$1:B1891,$A$1:A1891,A1892)+1,"")</f>
        <v/>
      </c>
      <c r="C1892" s="304"/>
      <c r="D1892" s="304"/>
      <c r="E1892" s="304"/>
      <c r="F1892" s="304"/>
      <c r="G1892" s="335"/>
      <c r="H1892" s="333"/>
      <c r="I1892" s="334"/>
      <c r="J1892" s="334"/>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8"/>
      <c r="R1892" s="368"/>
      <c r="S1892" s="330"/>
      <c r="T1892" s="330"/>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Methode_Keuze=""),"",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Methode_Keuze=""),"",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1"/>
      <c r="Z1892" s="324"/>
      <c r="AA1892" s="32" t="str" cm="1">
        <f t="array" ref="AA1892">IFERROR(IF(INDEX(SubsidieTabel!$X$1:$AA$12,MATCH($F1892,SubsidieTabel!$X$1:$X$12,0),IFERROR(MATCH(Methode_Keuze,SubsidieTabel!$X$1:$AA$1,0),2))&lt;&gt;1=TRUE,"ja",""),"")</f>
        <v/>
      </c>
    </row>
    <row r="1893" spans="1:27" ht="14.5" x14ac:dyDescent="0.35">
      <c r="A1893" s="325"/>
      <c r="B1893" s="326" t="str">
        <f>IF(A1893&lt;&gt;"",_xlfn.MAXIFS($B$1:B1892,$A$1:A1892,A1893)+1,"")</f>
        <v/>
      </c>
      <c r="C1893" s="304"/>
      <c r="D1893" s="304"/>
      <c r="E1893" s="304"/>
      <c r="F1893" s="304"/>
      <c r="G1893" s="335"/>
      <c r="H1893" s="333"/>
      <c r="I1893" s="334"/>
      <c r="J1893" s="334"/>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8"/>
      <c r="R1893" s="368"/>
      <c r="S1893" s="330"/>
      <c r="T1893" s="330"/>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Methode_Keuze=""),"",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Methode_Keuze=""),"",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1"/>
      <c r="Z1893" s="324"/>
      <c r="AA1893" s="32" t="str" cm="1">
        <f t="array" ref="AA1893">IFERROR(IF(INDEX(SubsidieTabel!$X$1:$AA$12,MATCH($F1893,SubsidieTabel!$X$1:$X$12,0),IFERROR(MATCH(Methode_Keuze,SubsidieTabel!$X$1:$AA$1,0),2))&lt;&gt;1=TRUE,"ja",""),"")</f>
        <v/>
      </c>
    </row>
    <row r="1894" spans="1:27" ht="14.5" x14ac:dyDescent="0.35">
      <c r="A1894" s="325"/>
      <c r="B1894" s="326" t="str">
        <f>IF(A1894&lt;&gt;"",_xlfn.MAXIFS($B$1:B1893,$A$1:A1893,A1894)+1,"")</f>
        <v/>
      </c>
      <c r="C1894" s="304"/>
      <c r="D1894" s="304"/>
      <c r="E1894" s="304"/>
      <c r="F1894" s="304"/>
      <c r="G1894" s="335"/>
      <c r="H1894" s="333"/>
      <c r="I1894" s="334"/>
      <c r="J1894" s="334"/>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8"/>
      <c r="R1894" s="368"/>
      <c r="S1894" s="330"/>
      <c r="T1894" s="330"/>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Methode_Keuze=""),"",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Methode_Keuze=""),"",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1"/>
      <c r="Z1894" s="324"/>
      <c r="AA1894" s="32" t="str" cm="1">
        <f t="array" ref="AA1894">IFERROR(IF(INDEX(SubsidieTabel!$X$1:$AA$12,MATCH($F1894,SubsidieTabel!$X$1:$X$12,0),IFERROR(MATCH(Methode_Keuze,SubsidieTabel!$X$1:$AA$1,0),2))&lt;&gt;1=TRUE,"ja",""),"")</f>
        <v/>
      </c>
    </row>
    <row r="1895" spans="1:27" ht="14.5" x14ac:dyDescent="0.35">
      <c r="A1895" s="325"/>
      <c r="B1895" s="326" t="str">
        <f>IF(A1895&lt;&gt;"",_xlfn.MAXIFS($B$1:B1894,$A$1:A1894,A1895)+1,"")</f>
        <v/>
      </c>
      <c r="C1895" s="304"/>
      <c r="D1895" s="304"/>
      <c r="E1895" s="304"/>
      <c r="F1895" s="304"/>
      <c r="G1895" s="335"/>
      <c r="H1895" s="333"/>
      <c r="I1895" s="334"/>
      <c r="J1895" s="334"/>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8"/>
      <c r="R1895" s="368"/>
      <c r="S1895" s="330"/>
      <c r="T1895" s="330"/>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Methode_Keuze=""),"",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Methode_Keuze=""),"",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1"/>
      <c r="Z1895" s="324"/>
      <c r="AA1895" s="32" t="str" cm="1">
        <f t="array" ref="AA1895">IFERROR(IF(INDEX(SubsidieTabel!$X$1:$AA$12,MATCH($F1895,SubsidieTabel!$X$1:$X$12,0),IFERROR(MATCH(Methode_Keuze,SubsidieTabel!$X$1:$AA$1,0),2))&lt;&gt;1=TRUE,"ja",""),"")</f>
        <v/>
      </c>
    </row>
    <row r="1896" spans="1:27" ht="14.5" x14ac:dyDescent="0.35">
      <c r="A1896" s="325"/>
      <c r="B1896" s="326" t="str">
        <f>IF(A1896&lt;&gt;"",_xlfn.MAXIFS($B$1:B1895,$A$1:A1895,A1896)+1,"")</f>
        <v/>
      </c>
      <c r="C1896" s="304"/>
      <c r="D1896" s="304"/>
      <c r="E1896" s="304"/>
      <c r="F1896" s="304"/>
      <c r="G1896" s="335"/>
      <c r="H1896" s="333"/>
      <c r="I1896" s="334"/>
      <c r="J1896" s="334"/>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8"/>
      <c r="R1896" s="368"/>
      <c r="S1896" s="330"/>
      <c r="T1896" s="330"/>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Methode_Keuze=""),"",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Methode_Keuze=""),"",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1"/>
      <c r="Z1896" s="324"/>
      <c r="AA1896" s="32" t="str" cm="1">
        <f t="array" ref="AA1896">IFERROR(IF(INDEX(SubsidieTabel!$X$1:$AA$12,MATCH($F1896,SubsidieTabel!$X$1:$X$12,0),IFERROR(MATCH(Methode_Keuze,SubsidieTabel!$X$1:$AA$1,0),2))&lt;&gt;1=TRUE,"ja",""),"")</f>
        <v/>
      </c>
    </row>
    <row r="1897" spans="1:27" ht="14.5" x14ac:dyDescent="0.35">
      <c r="A1897" s="325"/>
      <c r="B1897" s="326" t="str">
        <f>IF(A1897&lt;&gt;"",_xlfn.MAXIFS($B$1:B1896,$A$1:A1896,A1897)+1,"")</f>
        <v/>
      </c>
      <c r="C1897" s="304"/>
      <c r="D1897" s="304"/>
      <c r="E1897" s="304"/>
      <c r="F1897" s="304"/>
      <c r="G1897" s="335"/>
      <c r="H1897" s="333"/>
      <c r="I1897" s="334"/>
      <c r="J1897" s="334"/>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8"/>
      <c r="R1897" s="368"/>
      <c r="S1897" s="330"/>
      <c r="T1897" s="330"/>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Methode_Keuze=""),"",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Methode_Keuze=""),"",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1"/>
      <c r="Z1897" s="324"/>
      <c r="AA1897" s="32" t="str" cm="1">
        <f t="array" ref="AA1897">IFERROR(IF(INDEX(SubsidieTabel!$X$1:$AA$12,MATCH($F1897,SubsidieTabel!$X$1:$X$12,0),IFERROR(MATCH(Methode_Keuze,SubsidieTabel!$X$1:$AA$1,0),2))&lt;&gt;1=TRUE,"ja",""),"")</f>
        <v/>
      </c>
    </row>
    <row r="1898" spans="1:27" ht="14.5" x14ac:dyDescent="0.35">
      <c r="A1898" s="325"/>
      <c r="B1898" s="326" t="str">
        <f>IF(A1898&lt;&gt;"",_xlfn.MAXIFS($B$1:B1897,$A$1:A1897,A1898)+1,"")</f>
        <v/>
      </c>
      <c r="C1898" s="304"/>
      <c r="D1898" s="304"/>
      <c r="E1898" s="304"/>
      <c r="F1898" s="304"/>
      <c r="G1898" s="335"/>
      <c r="H1898" s="333"/>
      <c r="I1898" s="334"/>
      <c r="J1898" s="334"/>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8"/>
      <c r="R1898" s="368"/>
      <c r="S1898" s="330"/>
      <c r="T1898" s="330"/>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Methode_Keuze=""),"",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Methode_Keuze=""),"",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1"/>
      <c r="Z1898" s="324"/>
      <c r="AA1898" s="32" t="str" cm="1">
        <f t="array" ref="AA1898">IFERROR(IF(INDEX(SubsidieTabel!$X$1:$AA$12,MATCH($F1898,SubsidieTabel!$X$1:$X$12,0),IFERROR(MATCH(Methode_Keuze,SubsidieTabel!$X$1:$AA$1,0),2))&lt;&gt;1=TRUE,"ja",""),"")</f>
        <v/>
      </c>
    </row>
    <row r="1899" spans="1:27" ht="14.5" x14ac:dyDescent="0.35">
      <c r="A1899" s="325"/>
      <c r="B1899" s="326" t="str">
        <f>IF(A1899&lt;&gt;"",_xlfn.MAXIFS($B$1:B1898,$A$1:A1898,A1899)+1,"")</f>
        <v/>
      </c>
      <c r="C1899" s="304"/>
      <c r="D1899" s="304"/>
      <c r="E1899" s="304"/>
      <c r="F1899" s="304"/>
      <c r="G1899" s="335"/>
      <c r="H1899" s="333"/>
      <c r="I1899" s="334"/>
      <c r="J1899" s="334"/>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8"/>
      <c r="R1899" s="368"/>
      <c r="S1899" s="330"/>
      <c r="T1899" s="330"/>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Methode_Keuze=""),"",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Methode_Keuze=""),"",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1"/>
      <c r="Z1899" s="324"/>
      <c r="AA1899" s="32" t="str" cm="1">
        <f t="array" ref="AA1899">IFERROR(IF(INDEX(SubsidieTabel!$X$1:$AA$12,MATCH($F1899,SubsidieTabel!$X$1:$X$12,0),IFERROR(MATCH(Methode_Keuze,SubsidieTabel!$X$1:$AA$1,0),2))&lt;&gt;1=TRUE,"ja",""),"")</f>
        <v/>
      </c>
    </row>
    <row r="1900" spans="1:27" ht="14.5" x14ac:dyDescent="0.35">
      <c r="A1900" s="325"/>
      <c r="B1900" s="326" t="str">
        <f>IF(A1900&lt;&gt;"",_xlfn.MAXIFS($B$1:B1899,$A$1:A1899,A1900)+1,"")</f>
        <v/>
      </c>
      <c r="C1900" s="304"/>
      <c r="D1900" s="304"/>
      <c r="E1900" s="304"/>
      <c r="F1900" s="304"/>
      <c r="G1900" s="335"/>
      <c r="H1900" s="333"/>
      <c r="I1900" s="334"/>
      <c r="J1900" s="334"/>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8"/>
      <c r="R1900" s="368"/>
      <c r="S1900" s="330"/>
      <c r="T1900" s="330"/>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Methode_Keuze=""),"",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Methode_Keuze=""),"",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1"/>
      <c r="Z1900" s="324"/>
      <c r="AA1900" s="32" t="str" cm="1">
        <f t="array" ref="AA1900">IFERROR(IF(INDEX(SubsidieTabel!$X$1:$AA$12,MATCH($F1900,SubsidieTabel!$X$1:$X$12,0),IFERROR(MATCH(Methode_Keuze,SubsidieTabel!$X$1:$AA$1,0),2))&lt;&gt;1=TRUE,"ja",""),"")</f>
        <v/>
      </c>
    </row>
    <row r="1901" spans="1:27" ht="14.5" x14ac:dyDescent="0.35">
      <c r="A1901" s="325"/>
      <c r="B1901" s="326" t="str">
        <f>IF(A1901&lt;&gt;"",_xlfn.MAXIFS($B$1:B1900,$A$1:A1900,A1901)+1,"")</f>
        <v/>
      </c>
      <c r="C1901" s="304"/>
      <c r="D1901" s="304"/>
      <c r="E1901" s="304"/>
      <c r="F1901" s="304"/>
      <c r="G1901" s="335"/>
      <c r="H1901" s="333"/>
      <c r="I1901" s="334"/>
      <c r="J1901" s="334"/>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8"/>
      <c r="R1901" s="368"/>
      <c r="S1901" s="330"/>
      <c r="T1901" s="330"/>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Methode_Keuze=""),"",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Methode_Keuze=""),"",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1"/>
      <c r="Z1901" s="324"/>
      <c r="AA1901" s="32" t="str" cm="1">
        <f t="array" ref="AA1901">IFERROR(IF(INDEX(SubsidieTabel!$X$1:$AA$12,MATCH($F1901,SubsidieTabel!$X$1:$X$12,0),IFERROR(MATCH(Methode_Keuze,SubsidieTabel!$X$1:$AA$1,0),2))&lt;&gt;1=TRUE,"ja",""),"")</f>
        <v/>
      </c>
    </row>
    <row r="1902" spans="1:27" ht="14.5" x14ac:dyDescent="0.35">
      <c r="A1902" s="325"/>
      <c r="B1902" s="326" t="str">
        <f>IF(A1902&lt;&gt;"",_xlfn.MAXIFS($B$1:B1901,$A$1:A1901,A1902)+1,"")</f>
        <v/>
      </c>
      <c r="C1902" s="304"/>
      <c r="D1902" s="304"/>
      <c r="E1902" s="304"/>
      <c r="F1902" s="304"/>
      <c r="G1902" s="335"/>
      <c r="H1902" s="333"/>
      <c r="I1902" s="334"/>
      <c r="J1902" s="334"/>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8"/>
      <c r="R1902" s="368"/>
      <c r="S1902" s="330"/>
      <c r="T1902" s="330"/>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Methode_Keuze=""),"",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Methode_Keuze=""),"",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1"/>
      <c r="Z1902" s="324"/>
      <c r="AA1902" s="32" t="str" cm="1">
        <f t="array" ref="AA1902">IFERROR(IF(INDEX(SubsidieTabel!$X$1:$AA$12,MATCH($F1902,SubsidieTabel!$X$1:$X$12,0),IFERROR(MATCH(Methode_Keuze,SubsidieTabel!$X$1:$AA$1,0),2))&lt;&gt;1=TRUE,"ja",""),"")</f>
        <v/>
      </c>
    </row>
    <row r="1903" spans="1:27" ht="14.5" x14ac:dyDescent="0.35">
      <c r="A1903" s="325"/>
      <c r="B1903" s="326" t="str">
        <f>IF(A1903&lt;&gt;"",_xlfn.MAXIFS($B$1:B1902,$A$1:A1902,A1903)+1,"")</f>
        <v/>
      </c>
      <c r="C1903" s="304"/>
      <c r="D1903" s="304"/>
      <c r="E1903" s="304"/>
      <c r="F1903" s="304"/>
      <c r="G1903" s="335"/>
      <c r="H1903" s="333"/>
      <c r="I1903" s="334"/>
      <c r="J1903" s="334"/>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8"/>
      <c r="R1903" s="368"/>
      <c r="S1903" s="330"/>
      <c r="T1903" s="330"/>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Methode_Keuze=""),"",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Methode_Keuze=""),"",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1"/>
      <c r="Z1903" s="324"/>
      <c r="AA1903" s="32" t="str" cm="1">
        <f t="array" ref="AA1903">IFERROR(IF(INDEX(SubsidieTabel!$X$1:$AA$12,MATCH($F1903,SubsidieTabel!$X$1:$X$12,0),IFERROR(MATCH(Methode_Keuze,SubsidieTabel!$X$1:$AA$1,0),2))&lt;&gt;1=TRUE,"ja",""),"")</f>
        <v/>
      </c>
    </row>
    <row r="1904" spans="1:27" ht="14.5" x14ac:dyDescent="0.35">
      <c r="A1904" s="325"/>
      <c r="B1904" s="326" t="str">
        <f>IF(A1904&lt;&gt;"",_xlfn.MAXIFS($B$1:B1903,$A$1:A1903,A1904)+1,"")</f>
        <v/>
      </c>
      <c r="C1904" s="304"/>
      <c r="D1904" s="304"/>
      <c r="E1904" s="304"/>
      <c r="F1904" s="304"/>
      <c r="G1904" s="335"/>
      <c r="H1904" s="333"/>
      <c r="I1904" s="334"/>
      <c r="J1904" s="334"/>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8"/>
      <c r="R1904" s="368"/>
      <c r="S1904" s="330"/>
      <c r="T1904" s="330"/>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Methode_Keuze=""),"",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Methode_Keuze=""),"",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1"/>
      <c r="Z1904" s="324"/>
      <c r="AA1904" s="32" t="str" cm="1">
        <f t="array" ref="AA1904">IFERROR(IF(INDEX(SubsidieTabel!$X$1:$AA$12,MATCH($F1904,SubsidieTabel!$X$1:$X$12,0),IFERROR(MATCH(Methode_Keuze,SubsidieTabel!$X$1:$AA$1,0),2))&lt;&gt;1=TRUE,"ja",""),"")</f>
        <v/>
      </c>
    </row>
    <row r="1905" spans="1:27" ht="14.5" x14ac:dyDescent="0.35">
      <c r="A1905" s="325"/>
      <c r="B1905" s="326" t="str">
        <f>IF(A1905&lt;&gt;"",_xlfn.MAXIFS($B$1:B1904,$A$1:A1904,A1905)+1,"")</f>
        <v/>
      </c>
      <c r="C1905" s="304"/>
      <c r="D1905" s="304"/>
      <c r="E1905" s="304"/>
      <c r="F1905" s="304"/>
      <c r="G1905" s="335"/>
      <c r="H1905" s="333"/>
      <c r="I1905" s="334"/>
      <c r="J1905" s="334"/>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8"/>
      <c r="R1905" s="368"/>
      <c r="S1905" s="330"/>
      <c r="T1905" s="330"/>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Methode_Keuze=""),"",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Methode_Keuze=""),"",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1"/>
      <c r="Z1905" s="324"/>
      <c r="AA1905" s="32" t="str" cm="1">
        <f t="array" ref="AA1905">IFERROR(IF(INDEX(SubsidieTabel!$X$1:$AA$12,MATCH($F1905,SubsidieTabel!$X$1:$X$12,0),IFERROR(MATCH(Methode_Keuze,SubsidieTabel!$X$1:$AA$1,0),2))&lt;&gt;1=TRUE,"ja",""),"")</f>
        <v/>
      </c>
    </row>
    <row r="1906" spans="1:27" ht="14.5" x14ac:dyDescent="0.35">
      <c r="A1906" s="325"/>
      <c r="B1906" s="326" t="str">
        <f>IF(A1906&lt;&gt;"",_xlfn.MAXIFS($B$1:B1905,$A$1:A1905,A1906)+1,"")</f>
        <v/>
      </c>
      <c r="C1906" s="304"/>
      <c r="D1906" s="304"/>
      <c r="E1906" s="304"/>
      <c r="F1906" s="304"/>
      <c r="G1906" s="335"/>
      <c r="H1906" s="333"/>
      <c r="I1906" s="334"/>
      <c r="J1906" s="334"/>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8"/>
      <c r="R1906" s="368"/>
      <c r="S1906" s="330"/>
      <c r="T1906" s="330"/>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Methode_Keuze=""),"",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Methode_Keuze=""),"",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1"/>
      <c r="Z1906" s="324"/>
      <c r="AA1906" s="32" t="str" cm="1">
        <f t="array" ref="AA1906">IFERROR(IF(INDEX(SubsidieTabel!$X$1:$AA$12,MATCH($F1906,SubsidieTabel!$X$1:$X$12,0),IFERROR(MATCH(Methode_Keuze,SubsidieTabel!$X$1:$AA$1,0),2))&lt;&gt;1=TRUE,"ja",""),"")</f>
        <v/>
      </c>
    </row>
    <row r="1907" spans="1:27" ht="14.5" x14ac:dyDescent="0.35">
      <c r="A1907" s="325"/>
      <c r="B1907" s="326" t="str">
        <f>IF(A1907&lt;&gt;"",_xlfn.MAXIFS($B$1:B1906,$A$1:A1906,A1907)+1,"")</f>
        <v/>
      </c>
      <c r="C1907" s="304"/>
      <c r="D1907" s="304"/>
      <c r="E1907" s="304"/>
      <c r="F1907" s="304"/>
      <c r="G1907" s="335"/>
      <c r="H1907" s="333"/>
      <c r="I1907" s="334"/>
      <c r="J1907" s="334"/>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8"/>
      <c r="R1907" s="368"/>
      <c r="S1907" s="330"/>
      <c r="T1907" s="330"/>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Methode_Keuze=""),"",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Methode_Keuze=""),"",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1"/>
      <c r="Z1907" s="324"/>
      <c r="AA1907" s="32" t="str" cm="1">
        <f t="array" ref="AA1907">IFERROR(IF(INDEX(SubsidieTabel!$X$1:$AA$12,MATCH($F1907,SubsidieTabel!$X$1:$X$12,0),IFERROR(MATCH(Methode_Keuze,SubsidieTabel!$X$1:$AA$1,0),2))&lt;&gt;1=TRUE,"ja",""),"")</f>
        <v/>
      </c>
    </row>
    <row r="1908" spans="1:27" ht="14.5" x14ac:dyDescent="0.35">
      <c r="A1908" s="325"/>
      <c r="B1908" s="326" t="str">
        <f>IF(A1908&lt;&gt;"",_xlfn.MAXIFS($B$1:B1907,$A$1:A1907,A1908)+1,"")</f>
        <v/>
      </c>
      <c r="C1908" s="304"/>
      <c r="D1908" s="304"/>
      <c r="E1908" s="304"/>
      <c r="F1908" s="304"/>
      <c r="G1908" s="335"/>
      <c r="H1908" s="333"/>
      <c r="I1908" s="334"/>
      <c r="J1908" s="334"/>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8"/>
      <c r="R1908" s="368"/>
      <c r="S1908" s="330"/>
      <c r="T1908" s="330"/>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Methode_Keuze=""),"",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Methode_Keuze=""),"",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1"/>
      <c r="Z1908" s="324"/>
      <c r="AA1908" s="32" t="str" cm="1">
        <f t="array" ref="AA1908">IFERROR(IF(INDEX(SubsidieTabel!$X$1:$AA$12,MATCH($F1908,SubsidieTabel!$X$1:$X$12,0),IFERROR(MATCH(Methode_Keuze,SubsidieTabel!$X$1:$AA$1,0),2))&lt;&gt;1=TRUE,"ja",""),"")</f>
        <v/>
      </c>
    </row>
    <row r="1909" spans="1:27" ht="14.5" x14ac:dyDescent="0.35">
      <c r="A1909" s="325"/>
      <c r="B1909" s="326" t="str">
        <f>IF(A1909&lt;&gt;"",_xlfn.MAXIFS($B$1:B1908,$A$1:A1908,A1909)+1,"")</f>
        <v/>
      </c>
      <c r="C1909" s="304"/>
      <c r="D1909" s="304"/>
      <c r="E1909" s="304"/>
      <c r="F1909" s="304"/>
      <c r="G1909" s="335"/>
      <c r="H1909" s="333"/>
      <c r="I1909" s="334"/>
      <c r="J1909" s="334"/>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8"/>
      <c r="R1909" s="368"/>
      <c r="S1909" s="330"/>
      <c r="T1909" s="330"/>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Methode_Keuze=""),"",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Methode_Keuze=""),"",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1"/>
      <c r="Z1909" s="324"/>
      <c r="AA1909" s="32" t="str" cm="1">
        <f t="array" ref="AA1909">IFERROR(IF(INDEX(SubsidieTabel!$X$1:$AA$12,MATCH($F1909,SubsidieTabel!$X$1:$X$12,0),IFERROR(MATCH(Methode_Keuze,SubsidieTabel!$X$1:$AA$1,0),2))&lt;&gt;1=TRUE,"ja",""),"")</f>
        <v/>
      </c>
    </row>
    <row r="1910" spans="1:27" ht="14.5" x14ac:dyDescent="0.35">
      <c r="A1910" s="325"/>
      <c r="B1910" s="326" t="str">
        <f>IF(A1910&lt;&gt;"",_xlfn.MAXIFS($B$1:B1909,$A$1:A1909,A1910)+1,"")</f>
        <v/>
      </c>
      <c r="C1910" s="304"/>
      <c r="D1910" s="304"/>
      <c r="E1910" s="304"/>
      <c r="F1910" s="304"/>
      <c r="G1910" s="335"/>
      <c r="H1910" s="333"/>
      <c r="I1910" s="334"/>
      <c r="J1910" s="334"/>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8"/>
      <c r="R1910" s="368"/>
      <c r="S1910" s="330"/>
      <c r="T1910" s="330"/>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Methode_Keuze=""),"",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Methode_Keuze=""),"",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1"/>
      <c r="Z1910" s="324"/>
      <c r="AA1910" s="32" t="str" cm="1">
        <f t="array" ref="AA1910">IFERROR(IF(INDEX(SubsidieTabel!$X$1:$AA$12,MATCH($F1910,SubsidieTabel!$X$1:$X$12,0),IFERROR(MATCH(Methode_Keuze,SubsidieTabel!$X$1:$AA$1,0),2))&lt;&gt;1=TRUE,"ja",""),"")</f>
        <v/>
      </c>
    </row>
    <row r="1911" spans="1:27" ht="14.5" x14ac:dyDescent="0.35">
      <c r="A1911" s="325"/>
      <c r="B1911" s="326" t="str">
        <f>IF(A1911&lt;&gt;"",_xlfn.MAXIFS($B$1:B1910,$A$1:A1910,A1911)+1,"")</f>
        <v/>
      </c>
      <c r="C1911" s="304"/>
      <c r="D1911" s="304"/>
      <c r="E1911" s="304"/>
      <c r="F1911" s="304"/>
      <c r="G1911" s="335"/>
      <c r="H1911" s="333"/>
      <c r="I1911" s="334"/>
      <c r="J1911" s="334"/>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8"/>
      <c r="R1911" s="368"/>
      <c r="S1911" s="330"/>
      <c r="T1911" s="330"/>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Methode_Keuze=""),"",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Methode_Keuze=""),"",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1"/>
      <c r="Z1911" s="324"/>
      <c r="AA1911" s="32" t="str" cm="1">
        <f t="array" ref="AA1911">IFERROR(IF(INDEX(SubsidieTabel!$X$1:$AA$12,MATCH($F1911,SubsidieTabel!$X$1:$X$12,0),IFERROR(MATCH(Methode_Keuze,SubsidieTabel!$X$1:$AA$1,0),2))&lt;&gt;1=TRUE,"ja",""),"")</f>
        <v/>
      </c>
    </row>
    <row r="1912" spans="1:27" ht="14.5" x14ac:dyDescent="0.35">
      <c r="A1912" s="325"/>
      <c r="B1912" s="326" t="str">
        <f>IF(A1912&lt;&gt;"",_xlfn.MAXIFS($B$1:B1911,$A$1:A1911,A1912)+1,"")</f>
        <v/>
      </c>
      <c r="C1912" s="304"/>
      <c r="D1912" s="304"/>
      <c r="E1912" s="304"/>
      <c r="F1912" s="304"/>
      <c r="G1912" s="335"/>
      <c r="H1912" s="333"/>
      <c r="I1912" s="334"/>
      <c r="J1912" s="334"/>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8"/>
      <c r="R1912" s="368"/>
      <c r="S1912" s="330"/>
      <c r="T1912" s="330"/>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Methode_Keuze=""),"",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Methode_Keuze=""),"",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1"/>
      <c r="Z1912" s="324"/>
      <c r="AA1912" s="32" t="str" cm="1">
        <f t="array" ref="AA1912">IFERROR(IF(INDEX(SubsidieTabel!$X$1:$AA$12,MATCH($F1912,SubsidieTabel!$X$1:$X$12,0),IFERROR(MATCH(Methode_Keuze,SubsidieTabel!$X$1:$AA$1,0),2))&lt;&gt;1=TRUE,"ja",""),"")</f>
        <v/>
      </c>
    </row>
    <row r="1913" spans="1:27" ht="14.5" x14ac:dyDescent="0.35">
      <c r="A1913" s="325"/>
      <c r="B1913" s="326" t="str">
        <f>IF(A1913&lt;&gt;"",_xlfn.MAXIFS($B$1:B1912,$A$1:A1912,A1913)+1,"")</f>
        <v/>
      </c>
      <c r="C1913" s="304"/>
      <c r="D1913" s="304"/>
      <c r="E1913" s="304"/>
      <c r="F1913" s="304"/>
      <c r="G1913" s="335"/>
      <c r="H1913" s="333"/>
      <c r="I1913" s="334"/>
      <c r="J1913" s="334"/>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8"/>
      <c r="R1913" s="368"/>
      <c r="S1913" s="330"/>
      <c r="T1913" s="330"/>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Methode_Keuze=""),"",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Methode_Keuze=""),"",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1"/>
      <c r="Z1913" s="324"/>
      <c r="AA1913" s="32" t="str" cm="1">
        <f t="array" ref="AA1913">IFERROR(IF(INDEX(SubsidieTabel!$X$1:$AA$12,MATCH($F1913,SubsidieTabel!$X$1:$X$12,0),IFERROR(MATCH(Methode_Keuze,SubsidieTabel!$X$1:$AA$1,0),2))&lt;&gt;1=TRUE,"ja",""),"")</f>
        <v/>
      </c>
    </row>
    <row r="1914" spans="1:27" ht="14.5" x14ac:dyDescent="0.35">
      <c r="A1914" s="325"/>
      <c r="B1914" s="326" t="str">
        <f>IF(A1914&lt;&gt;"",_xlfn.MAXIFS($B$1:B1913,$A$1:A1913,A1914)+1,"")</f>
        <v/>
      </c>
      <c r="C1914" s="304"/>
      <c r="D1914" s="304"/>
      <c r="E1914" s="304"/>
      <c r="F1914" s="304"/>
      <c r="G1914" s="335"/>
      <c r="H1914" s="333"/>
      <c r="I1914" s="334"/>
      <c r="J1914" s="334"/>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8"/>
      <c r="R1914" s="368"/>
      <c r="S1914" s="330"/>
      <c r="T1914" s="330"/>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Methode_Keuze=""),"",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Methode_Keuze=""),"",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1"/>
      <c r="Z1914" s="324"/>
      <c r="AA1914" s="32" t="str" cm="1">
        <f t="array" ref="AA1914">IFERROR(IF(INDEX(SubsidieTabel!$X$1:$AA$12,MATCH($F1914,SubsidieTabel!$X$1:$X$12,0),IFERROR(MATCH(Methode_Keuze,SubsidieTabel!$X$1:$AA$1,0),2))&lt;&gt;1=TRUE,"ja",""),"")</f>
        <v/>
      </c>
    </row>
    <row r="1915" spans="1:27" ht="14.5" x14ac:dyDescent="0.35">
      <c r="A1915" s="325"/>
      <c r="B1915" s="326" t="str">
        <f>IF(A1915&lt;&gt;"",_xlfn.MAXIFS($B$1:B1914,$A$1:A1914,A1915)+1,"")</f>
        <v/>
      </c>
      <c r="C1915" s="304"/>
      <c r="D1915" s="304"/>
      <c r="E1915" s="304"/>
      <c r="F1915" s="304"/>
      <c r="G1915" s="335"/>
      <c r="H1915" s="333"/>
      <c r="I1915" s="334"/>
      <c r="J1915" s="334"/>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8"/>
      <c r="R1915" s="368"/>
      <c r="S1915" s="330"/>
      <c r="T1915" s="330"/>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Methode_Keuze=""),"",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Methode_Keuze=""),"",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1"/>
      <c r="Z1915" s="324"/>
      <c r="AA1915" s="32" t="str" cm="1">
        <f t="array" ref="AA1915">IFERROR(IF(INDEX(SubsidieTabel!$X$1:$AA$12,MATCH($F1915,SubsidieTabel!$X$1:$X$12,0),IFERROR(MATCH(Methode_Keuze,SubsidieTabel!$X$1:$AA$1,0),2))&lt;&gt;1=TRUE,"ja",""),"")</f>
        <v/>
      </c>
    </row>
    <row r="1916" spans="1:27" ht="14.5" x14ac:dyDescent="0.35">
      <c r="A1916" s="325"/>
      <c r="B1916" s="326" t="str">
        <f>IF(A1916&lt;&gt;"",_xlfn.MAXIFS($B$1:B1915,$A$1:A1915,A1916)+1,"")</f>
        <v/>
      </c>
      <c r="C1916" s="304"/>
      <c r="D1916" s="304"/>
      <c r="E1916" s="304"/>
      <c r="F1916" s="304"/>
      <c r="G1916" s="335"/>
      <c r="H1916" s="333"/>
      <c r="I1916" s="334"/>
      <c r="J1916" s="334"/>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8"/>
      <c r="R1916" s="368"/>
      <c r="S1916" s="330"/>
      <c r="T1916" s="330"/>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Methode_Keuze=""),"",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Methode_Keuze=""),"",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1"/>
      <c r="Z1916" s="324"/>
      <c r="AA1916" s="32" t="str" cm="1">
        <f t="array" ref="AA1916">IFERROR(IF(INDEX(SubsidieTabel!$X$1:$AA$12,MATCH($F1916,SubsidieTabel!$X$1:$X$12,0),IFERROR(MATCH(Methode_Keuze,SubsidieTabel!$X$1:$AA$1,0),2))&lt;&gt;1=TRUE,"ja",""),"")</f>
        <v/>
      </c>
    </row>
    <row r="1917" spans="1:27" ht="14.5" x14ac:dyDescent="0.35">
      <c r="A1917" s="325"/>
      <c r="B1917" s="326" t="str">
        <f>IF(A1917&lt;&gt;"",_xlfn.MAXIFS($B$1:B1916,$A$1:A1916,A1917)+1,"")</f>
        <v/>
      </c>
      <c r="C1917" s="304"/>
      <c r="D1917" s="304"/>
      <c r="E1917" s="304"/>
      <c r="F1917" s="304"/>
      <c r="G1917" s="335"/>
      <c r="H1917" s="333"/>
      <c r="I1917" s="334"/>
      <c r="J1917" s="334"/>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8"/>
      <c r="R1917" s="368"/>
      <c r="S1917" s="330"/>
      <c r="T1917" s="330"/>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Methode_Keuze=""),"",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Methode_Keuze=""),"",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1"/>
      <c r="Z1917" s="324"/>
      <c r="AA1917" s="32" t="str" cm="1">
        <f t="array" ref="AA1917">IFERROR(IF(INDEX(SubsidieTabel!$X$1:$AA$12,MATCH($F1917,SubsidieTabel!$X$1:$X$12,0),IFERROR(MATCH(Methode_Keuze,SubsidieTabel!$X$1:$AA$1,0),2))&lt;&gt;1=TRUE,"ja",""),"")</f>
        <v/>
      </c>
    </row>
    <row r="1918" spans="1:27" ht="14.5" x14ac:dyDescent="0.35">
      <c r="A1918" s="325"/>
      <c r="B1918" s="326" t="str">
        <f>IF(A1918&lt;&gt;"",_xlfn.MAXIFS($B$1:B1917,$A$1:A1917,A1918)+1,"")</f>
        <v/>
      </c>
      <c r="C1918" s="304"/>
      <c r="D1918" s="304"/>
      <c r="E1918" s="304"/>
      <c r="F1918" s="304"/>
      <c r="G1918" s="335"/>
      <c r="H1918" s="333"/>
      <c r="I1918" s="334"/>
      <c r="J1918" s="334"/>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8"/>
      <c r="R1918" s="368"/>
      <c r="S1918" s="330"/>
      <c r="T1918" s="330"/>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Methode_Keuze=""),"",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Methode_Keuze=""),"",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1"/>
      <c r="Z1918" s="324"/>
      <c r="AA1918" s="32" t="str" cm="1">
        <f t="array" ref="AA1918">IFERROR(IF(INDEX(SubsidieTabel!$X$1:$AA$12,MATCH($F1918,SubsidieTabel!$X$1:$X$12,0),IFERROR(MATCH(Methode_Keuze,SubsidieTabel!$X$1:$AA$1,0),2))&lt;&gt;1=TRUE,"ja",""),"")</f>
        <v/>
      </c>
    </row>
    <row r="1919" spans="1:27" ht="14.5" x14ac:dyDescent="0.35">
      <c r="A1919" s="325"/>
      <c r="B1919" s="326" t="str">
        <f>IF(A1919&lt;&gt;"",_xlfn.MAXIFS($B$1:B1918,$A$1:A1918,A1919)+1,"")</f>
        <v/>
      </c>
      <c r="C1919" s="304"/>
      <c r="D1919" s="304"/>
      <c r="E1919" s="304"/>
      <c r="F1919" s="304"/>
      <c r="G1919" s="335"/>
      <c r="H1919" s="333"/>
      <c r="I1919" s="334"/>
      <c r="J1919" s="334"/>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8"/>
      <c r="R1919" s="368"/>
      <c r="S1919" s="330"/>
      <c r="T1919" s="330"/>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Methode_Keuze=""),"",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Methode_Keuze=""),"",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1"/>
      <c r="Z1919" s="324"/>
      <c r="AA1919" s="32" t="str" cm="1">
        <f t="array" ref="AA1919">IFERROR(IF(INDEX(SubsidieTabel!$X$1:$AA$12,MATCH($F1919,SubsidieTabel!$X$1:$X$12,0),IFERROR(MATCH(Methode_Keuze,SubsidieTabel!$X$1:$AA$1,0),2))&lt;&gt;1=TRUE,"ja",""),"")</f>
        <v/>
      </c>
    </row>
    <row r="1920" spans="1:27" ht="14.5" x14ac:dyDescent="0.35">
      <c r="A1920" s="325"/>
      <c r="B1920" s="326" t="str">
        <f>IF(A1920&lt;&gt;"",_xlfn.MAXIFS($B$1:B1919,$A$1:A1919,A1920)+1,"")</f>
        <v/>
      </c>
      <c r="C1920" s="304"/>
      <c r="D1920" s="304"/>
      <c r="E1920" s="304"/>
      <c r="F1920" s="304"/>
      <c r="G1920" s="335"/>
      <c r="H1920" s="333"/>
      <c r="I1920" s="334"/>
      <c r="J1920" s="334"/>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8"/>
      <c r="R1920" s="368"/>
      <c r="S1920" s="330"/>
      <c r="T1920" s="330"/>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Methode_Keuze=""),"",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Methode_Keuze=""),"",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1"/>
      <c r="Z1920" s="324"/>
      <c r="AA1920" s="32" t="str" cm="1">
        <f t="array" ref="AA1920">IFERROR(IF(INDEX(SubsidieTabel!$X$1:$AA$12,MATCH($F1920,SubsidieTabel!$X$1:$X$12,0),IFERROR(MATCH(Methode_Keuze,SubsidieTabel!$X$1:$AA$1,0),2))&lt;&gt;1=TRUE,"ja",""),"")</f>
        <v/>
      </c>
    </row>
    <row r="1921" spans="1:27" ht="14.5" x14ac:dyDescent="0.35">
      <c r="A1921" s="325"/>
      <c r="B1921" s="326" t="str">
        <f>IF(A1921&lt;&gt;"",_xlfn.MAXIFS($B$1:B1920,$A$1:A1920,A1921)+1,"")</f>
        <v/>
      </c>
      <c r="C1921" s="304"/>
      <c r="D1921" s="304"/>
      <c r="E1921" s="304"/>
      <c r="F1921" s="304"/>
      <c r="G1921" s="335"/>
      <c r="H1921" s="333"/>
      <c r="I1921" s="334"/>
      <c r="J1921" s="334"/>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8"/>
      <c r="R1921" s="368"/>
      <c r="S1921" s="330"/>
      <c r="T1921" s="330"/>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Methode_Keuze=""),"",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Methode_Keuze=""),"",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1"/>
      <c r="Z1921" s="324"/>
      <c r="AA1921" s="32" t="str" cm="1">
        <f t="array" ref="AA1921">IFERROR(IF(INDEX(SubsidieTabel!$X$1:$AA$12,MATCH($F1921,SubsidieTabel!$X$1:$X$12,0),IFERROR(MATCH(Methode_Keuze,SubsidieTabel!$X$1:$AA$1,0),2))&lt;&gt;1=TRUE,"ja",""),"")</f>
        <v/>
      </c>
    </row>
    <row r="1922" spans="1:27" ht="14.5" x14ac:dyDescent="0.35">
      <c r="A1922" s="325"/>
      <c r="B1922" s="326" t="str">
        <f>IF(A1922&lt;&gt;"",_xlfn.MAXIFS($B$1:B1921,$A$1:A1921,A1922)+1,"")</f>
        <v/>
      </c>
      <c r="C1922" s="304"/>
      <c r="D1922" s="304"/>
      <c r="E1922" s="304"/>
      <c r="F1922" s="304"/>
      <c r="G1922" s="335"/>
      <c r="H1922" s="333"/>
      <c r="I1922" s="334"/>
      <c r="J1922" s="334"/>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8"/>
      <c r="R1922" s="368"/>
      <c r="S1922" s="330"/>
      <c r="T1922" s="330"/>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Methode_Keuze=""),"",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Methode_Keuze=""),"",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1"/>
      <c r="Z1922" s="324"/>
      <c r="AA1922" s="32" t="str" cm="1">
        <f t="array" ref="AA1922">IFERROR(IF(INDEX(SubsidieTabel!$X$1:$AA$12,MATCH($F1922,SubsidieTabel!$X$1:$X$12,0),IFERROR(MATCH(Methode_Keuze,SubsidieTabel!$X$1:$AA$1,0),2))&lt;&gt;1=TRUE,"ja",""),"")</f>
        <v/>
      </c>
    </row>
    <row r="1923" spans="1:27" ht="14.5" x14ac:dyDescent="0.35">
      <c r="A1923" s="325"/>
      <c r="B1923" s="326" t="str">
        <f>IF(A1923&lt;&gt;"",_xlfn.MAXIFS($B$1:B1922,$A$1:A1922,A1923)+1,"")</f>
        <v/>
      </c>
      <c r="C1923" s="304"/>
      <c r="D1923" s="304"/>
      <c r="E1923" s="304"/>
      <c r="F1923" s="304"/>
      <c r="G1923" s="335"/>
      <c r="H1923" s="333"/>
      <c r="I1923" s="334"/>
      <c r="J1923" s="334"/>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8"/>
      <c r="R1923" s="368"/>
      <c r="S1923" s="330"/>
      <c r="T1923" s="330"/>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Methode_Keuze=""),"",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Methode_Keuze=""),"",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1"/>
      <c r="Z1923" s="324"/>
      <c r="AA1923" s="32" t="str" cm="1">
        <f t="array" ref="AA1923">IFERROR(IF(INDEX(SubsidieTabel!$X$1:$AA$12,MATCH($F1923,SubsidieTabel!$X$1:$X$12,0),IFERROR(MATCH(Methode_Keuze,SubsidieTabel!$X$1:$AA$1,0),2))&lt;&gt;1=TRUE,"ja",""),"")</f>
        <v/>
      </c>
    </row>
    <row r="1924" spans="1:27" ht="14.5" x14ac:dyDescent="0.35">
      <c r="A1924" s="325"/>
      <c r="B1924" s="326" t="str">
        <f>IF(A1924&lt;&gt;"",_xlfn.MAXIFS($B$1:B1923,$A$1:A1923,A1924)+1,"")</f>
        <v/>
      </c>
      <c r="C1924" s="304"/>
      <c r="D1924" s="304"/>
      <c r="E1924" s="304"/>
      <c r="F1924" s="304"/>
      <c r="G1924" s="335"/>
      <c r="H1924" s="333"/>
      <c r="I1924" s="334"/>
      <c r="J1924" s="334"/>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8"/>
      <c r="R1924" s="368"/>
      <c r="S1924" s="330"/>
      <c r="T1924" s="330"/>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Methode_Keuze=""),"",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Methode_Keuze=""),"",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1"/>
      <c r="Z1924" s="324"/>
      <c r="AA1924" s="32" t="str" cm="1">
        <f t="array" ref="AA1924">IFERROR(IF(INDEX(SubsidieTabel!$X$1:$AA$12,MATCH($F1924,SubsidieTabel!$X$1:$X$12,0),IFERROR(MATCH(Methode_Keuze,SubsidieTabel!$X$1:$AA$1,0),2))&lt;&gt;1=TRUE,"ja",""),"")</f>
        <v/>
      </c>
    </row>
    <row r="1925" spans="1:27" ht="14.5" x14ac:dyDescent="0.35">
      <c r="A1925" s="325"/>
      <c r="B1925" s="326" t="str">
        <f>IF(A1925&lt;&gt;"",_xlfn.MAXIFS($B$1:B1924,$A$1:A1924,A1925)+1,"")</f>
        <v/>
      </c>
      <c r="C1925" s="304"/>
      <c r="D1925" s="304"/>
      <c r="E1925" s="304"/>
      <c r="F1925" s="304"/>
      <c r="G1925" s="335"/>
      <c r="H1925" s="333"/>
      <c r="I1925" s="334"/>
      <c r="J1925" s="334"/>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8"/>
      <c r="R1925" s="368"/>
      <c r="S1925" s="330"/>
      <c r="T1925" s="330"/>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Methode_Keuze=""),"",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Methode_Keuze=""),"",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1"/>
      <c r="Z1925" s="324"/>
      <c r="AA1925" s="32" t="str" cm="1">
        <f t="array" ref="AA1925">IFERROR(IF(INDEX(SubsidieTabel!$X$1:$AA$12,MATCH($F1925,SubsidieTabel!$X$1:$X$12,0),IFERROR(MATCH(Methode_Keuze,SubsidieTabel!$X$1:$AA$1,0),2))&lt;&gt;1=TRUE,"ja",""),"")</f>
        <v/>
      </c>
    </row>
    <row r="1926" spans="1:27" ht="14.5" x14ac:dyDescent="0.35">
      <c r="A1926" s="325"/>
      <c r="B1926" s="326" t="str">
        <f>IF(A1926&lt;&gt;"",_xlfn.MAXIFS($B$1:B1925,$A$1:A1925,A1926)+1,"")</f>
        <v/>
      </c>
      <c r="C1926" s="304"/>
      <c r="D1926" s="304"/>
      <c r="E1926" s="304"/>
      <c r="F1926" s="304"/>
      <c r="G1926" s="335"/>
      <c r="H1926" s="333"/>
      <c r="I1926" s="334"/>
      <c r="J1926" s="334"/>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8"/>
      <c r="R1926" s="368"/>
      <c r="S1926" s="330"/>
      <c r="T1926" s="330"/>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Methode_Keuze=""),"",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Methode_Keuze=""),"",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1"/>
      <c r="Z1926" s="324"/>
      <c r="AA1926" s="32" t="str" cm="1">
        <f t="array" ref="AA1926">IFERROR(IF(INDEX(SubsidieTabel!$X$1:$AA$12,MATCH($F1926,SubsidieTabel!$X$1:$X$12,0),IFERROR(MATCH(Methode_Keuze,SubsidieTabel!$X$1:$AA$1,0),2))&lt;&gt;1=TRUE,"ja",""),"")</f>
        <v/>
      </c>
    </row>
    <row r="1927" spans="1:27" ht="14.5" x14ac:dyDescent="0.35">
      <c r="A1927" s="325"/>
      <c r="B1927" s="326" t="str">
        <f>IF(A1927&lt;&gt;"",_xlfn.MAXIFS($B$1:B1926,$A$1:A1926,A1927)+1,"")</f>
        <v/>
      </c>
      <c r="C1927" s="304"/>
      <c r="D1927" s="304"/>
      <c r="E1927" s="304"/>
      <c r="F1927" s="304"/>
      <c r="G1927" s="335"/>
      <c r="H1927" s="333"/>
      <c r="I1927" s="334"/>
      <c r="J1927" s="334"/>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8"/>
      <c r="R1927" s="368"/>
      <c r="S1927" s="330"/>
      <c r="T1927" s="330"/>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Methode_Keuze=""),"",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Methode_Keuze=""),"",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1"/>
      <c r="Z1927" s="324"/>
      <c r="AA1927" s="32" t="str" cm="1">
        <f t="array" ref="AA1927">IFERROR(IF(INDEX(SubsidieTabel!$X$1:$AA$12,MATCH($F1927,SubsidieTabel!$X$1:$X$12,0),IFERROR(MATCH(Methode_Keuze,SubsidieTabel!$X$1:$AA$1,0),2))&lt;&gt;1=TRUE,"ja",""),"")</f>
        <v/>
      </c>
    </row>
    <row r="1928" spans="1:27" ht="14.5" x14ac:dyDescent="0.35">
      <c r="A1928" s="325"/>
      <c r="B1928" s="326" t="str">
        <f>IF(A1928&lt;&gt;"",_xlfn.MAXIFS($B$1:B1927,$A$1:A1927,A1928)+1,"")</f>
        <v/>
      </c>
      <c r="C1928" s="304"/>
      <c r="D1928" s="304"/>
      <c r="E1928" s="304"/>
      <c r="F1928" s="304"/>
      <c r="G1928" s="335"/>
      <c r="H1928" s="333"/>
      <c r="I1928" s="334"/>
      <c r="J1928" s="334"/>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8"/>
      <c r="R1928" s="368"/>
      <c r="S1928" s="330"/>
      <c r="T1928" s="330"/>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Methode_Keuze=""),"",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Methode_Keuze=""),"",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1"/>
      <c r="Z1928" s="324"/>
      <c r="AA1928" s="32" t="str" cm="1">
        <f t="array" ref="AA1928">IFERROR(IF(INDEX(SubsidieTabel!$X$1:$AA$12,MATCH($F1928,SubsidieTabel!$X$1:$X$12,0),IFERROR(MATCH(Methode_Keuze,SubsidieTabel!$X$1:$AA$1,0),2))&lt;&gt;1=TRUE,"ja",""),"")</f>
        <v/>
      </c>
    </row>
    <row r="1929" spans="1:27" ht="14.5" x14ac:dyDescent="0.35">
      <c r="A1929" s="325"/>
      <c r="B1929" s="326" t="str">
        <f>IF(A1929&lt;&gt;"",_xlfn.MAXIFS($B$1:B1928,$A$1:A1928,A1929)+1,"")</f>
        <v/>
      </c>
      <c r="C1929" s="304"/>
      <c r="D1929" s="304"/>
      <c r="E1929" s="304"/>
      <c r="F1929" s="304"/>
      <c r="G1929" s="335"/>
      <c r="H1929" s="333"/>
      <c r="I1929" s="334"/>
      <c r="J1929" s="334"/>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8"/>
      <c r="R1929" s="368"/>
      <c r="S1929" s="330"/>
      <c r="T1929" s="330"/>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Methode_Keuze=""),"",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Methode_Keuze=""),"",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1"/>
      <c r="Z1929" s="324"/>
      <c r="AA1929" s="32" t="str" cm="1">
        <f t="array" ref="AA1929">IFERROR(IF(INDEX(SubsidieTabel!$X$1:$AA$12,MATCH($F1929,SubsidieTabel!$X$1:$X$12,0),IFERROR(MATCH(Methode_Keuze,SubsidieTabel!$X$1:$AA$1,0),2))&lt;&gt;1=TRUE,"ja",""),"")</f>
        <v/>
      </c>
    </row>
    <row r="1930" spans="1:27" ht="14.5" x14ac:dyDescent="0.35">
      <c r="A1930" s="325"/>
      <c r="B1930" s="326" t="str">
        <f>IF(A1930&lt;&gt;"",_xlfn.MAXIFS($B$1:B1929,$A$1:A1929,A1930)+1,"")</f>
        <v/>
      </c>
      <c r="C1930" s="304"/>
      <c r="D1930" s="304"/>
      <c r="E1930" s="304"/>
      <c r="F1930" s="304"/>
      <c r="G1930" s="335"/>
      <c r="H1930" s="333"/>
      <c r="I1930" s="334"/>
      <c r="J1930" s="334"/>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8"/>
      <c r="R1930" s="368"/>
      <c r="S1930" s="330"/>
      <c r="T1930" s="330"/>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Methode_Keuze=""),"",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Methode_Keuze=""),"",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1"/>
      <c r="Z1930" s="324"/>
      <c r="AA1930" s="32" t="str" cm="1">
        <f t="array" ref="AA1930">IFERROR(IF(INDEX(SubsidieTabel!$X$1:$AA$12,MATCH($F1930,SubsidieTabel!$X$1:$X$12,0),IFERROR(MATCH(Methode_Keuze,SubsidieTabel!$X$1:$AA$1,0),2))&lt;&gt;1=TRUE,"ja",""),"")</f>
        <v/>
      </c>
    </row>
    <row r="1931" spans="1:27" ht="14.5" x14ac:dyDescent="0.35">
      <c r="A1931" s="325"/>
      <c r="B1931" s="326" t="str">
        <f>IF(A1931&lt;&gt;"",_xlfn.MAXIFS($B$1:B1930,$A$1:A1930,A1931)+1,"")</f>
        <v/>
      </c>
      <c r="C1931" s="304"/>
      <c r="D1931" s="304"/>
      <c r="E1931" s="304"/>
      <c r="F1931" s="304"/>
      <c r="G1931" s="335"/>
      <c r="H1931" s="333"/>
      <c r="I1931" s="334"/>
      <c r="J1931" s="334"/>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8"/>
      <c r="R1931" s="368"/>
      <c r="S1931" s="330"/>
      <c r="T1931" s="330"/>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Methode_Keuze=""),"",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Methode_Keuze=""),"",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1"/>
      <c r="Z1931" s="324"/>
      <c r="AA1931" s="32" t="str" cm="1">
        <f t="array" ref="AA1931">IFERROR(IF(INDEX(SubsidieTabel!$X$1:$AA$12,MATCH($F1931,SubsidieTabel!$X$1:$X$12,0),IFERROR(MATCH(Methode_Keuze,SubsidieTabel!$X$1:$AA$1,0),2))&lt;&gt;1=TRUE,"ja",""),"")</f>
        <v/>
      </c>
    </row>
    <row r="1932" spans="1:27" ht="14.5" x14ac:dyDescent="0.35">
      <c r="A1932" s="325"/>
      <c r="B1932" s="326" t="str">
        <f>IF(A1932&lt;&gt;"",_xlfn.MAXIFS($B$1:B1931,$A$1:A1931,A1932)+1,"")</f>
        <v/>
      </c>
      <c r="C1932" s="304"/>
      <c r="D1932" s="304"/>
      <c r="E1932" s="304"/>
      <c r="F1932" s="304"/>
      <c r="G1932" s="335"/>
      <c r="H1932" s="333"/>
      <c r="I1932" s="334"/>
      <c r="J1932" s="334"/>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8"/>
      <c r="R1932" s="368"/>
      <c r="S1932" s="330"/>
      <c r="T1932" s="330"/>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Methode_Keuze=""),"",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Methode_Keuze=""),"",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1"/>
      <c r="Z1932" s="324"/>
      <c r="AA1932" s="32" t="str" cm="1">
        <f t="array" ref="AA1932">IFERROR(IF(INDEX(SubsidieTabel!$X$1:$AA$12,MATCH($F1932,SubsidieTabel!$X$1:$X$12,0),IFERROR(MATCH(Methode_Keuze,SubsidieTabel!$X$1:$AA$1,0),2))&lt;&gt;1=TRUE,"ja",""),"")</f>
        <v/>
      </c>
    </row>
    <row r="1933" spans="1:27" ht="14.5" x14ac:dyDescent="0.35">
      <c r="A1933" s="325"/>
      <c r="B1933" s="326" t="str">
        <f>IF(A1933&lt;&gt;"",_xlfn.MAXIFS($B$1:B1932,$A$1:A1932,A1933)+1,"")</f>
        <v/>
      </c>
      <c r="C1933" s="304"/>
      <c r="D1933" s="304"/>
      <c r="E1933" s="304"/>
      <c r="F1933" s="304"/>
      <c r="G1933" s="335"/>
      <c r="H1933" s="333"/>
      <c r="I1933" s="334"/>
      <c r="J1933" s="334"/>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8"/>
      <c r="R1933" s="368"/>
      <c r="S1933" s="330"/>
      <c r="T1933" s="330"/>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Methode_Keuze=""),"",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Methode_Keuze=""),"",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1"/>
      <c r="Z1933" s="324"/>
      <c r="AA1933" s="32" t="str" cm="1">
        <f t="array" ref="AA1933">IFERROR(IF(INDEX(SubsidieTabel!$X$1:$AA$12,MATCH($F1933,SubsidieTabel!$X$1:$X$12,0),IFERROR(MATCH(Methode_Keuze,SubsidieTabel!$X$1:$AA$1,0),2))&lt;&gt;1=TRUE,"ja",""),"")</f>
        <v/>
      </c>
    </row>
    <row r="1934" spans="1:27" ht="14.5" x14ac:dyDescent="0.35">
      <c r="A1934" s="325"/>
      <c r="B1934" s="326" t="str">
        <f>IF(A1934&lt;&gt;"",_xlfn.MAXIFS($B$1:B1933,$A$1:A1933,A1934)+1,"")</f>
        <v/>
      </c>
      <c r="C1934" s="304"/>
      <c r="D1934" s="304"/>
      <c r="E1934" s="304"/>
      <c r="F1934" s="304"/>
      <c r="G1934" s="335"/>
      <c r="H1934" s="333"/>
      <c r="I1934" s="334"/>
      <c r="J1934" s="334"/>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8"/>
      <c r="R1934" s="368"/>
      <c r="S1934" s="330"/>
      <c r="T1934" s="330"/>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Methode_Keuze=""),"",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Methode_Keuze=""),"",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1"/>
      <c r="Z1934" s="324"/>
      <c r="AA1934" s="32" t="str" cm="1">
        <f t="array" ref="AA1934">IFERROR(IF(INDEX(SubsidieTabel!$X$1:$AA$12,MATCH($F1934,SubsidieTabel!$X$1:$X$12,0),IFERROR(MATCH(Methode_Keuze,SubsidieTabel!$X$1:$AA$1,0),2))&lt;&gt;1=TRUE,"ja",""),"")</f>
        <v/>
      </c>
    </row>
    <row r="1935" spans="1:27" ht="14.5" x14ac:dyDescent="0.35">
      <c r="A1935" s="325"/>
      <c r="B1935" s="326" t="str">
        <f>IF(A1935&lt;&gt;"",_xlfn.MAXIFS($B$1:B1934,$A$1:A1934,A1935)+1,"")</f>
        <v/>
      </c>
      <c r="C1935" s="304"/>
      <c r="D1935" s="304"/>
      <c r="E1935" s="304"/>
      <c r="F1935" s="304"/>
      <c r="G1935" s="335"/>
      <c r="H1935" s="333"/>
      <c r="I1935" s="334"/>
      <c r="J1935" s="334"/>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8"/>
      <c r="R1935" s="368"/>
      <c r="S1935" s="330"/>
      <c r="T1935" s="330"/>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Methode_Keuze=""),"",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Methode_Keuze=""),"",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1"/>
      <c r="Z1935" s="324"/>
      <c r="AA1935" s="32" t="str" cm="1">
        <f t="array" ref="AA1935">IFERROR(IF(INDEX(SubsidieTabel!$X$1:$AA$12,MATCH($F1935,SubsidieTabel!$X$1:$X$12,0),IFERROR(MATCH(Methode_Keuze,SubsidieTabel!$X$1:$AA$1,0),2))&lt;&gt;1=TRUE,"ja",""),"")</f>
        <v/>
      </c>
    </row>
    <row r="1936" spans="1:27" ht="14.5" x14ac:dyDescent="0.35">
      <c r="A1936" s="325"/>
      <c r="B1936" s="326" t="str">
        <f>IF(A1936&lt;&gt;"",_xlfn.MAXIFS($B$1:B1935,$A$1:A1935,A1936)+1,"")</f>
        <v/>
      </c>
      <c r="C1936" s="304"/>
      <c r="D1936" s="304"/>
      <c r="E1936" s="304"/>
      <c r="F1936" s="304"/>
      <c r="G1936" s="335"/>
      <c r="H1936" s="333"/>
      <c r="I1936" s="334"/>
      <c r="J1936" s="334"/>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8"/>
      <c r="R1936" s="368"/>
      <c r="S1936" s="330"/>
      <c r="T1936" s="330"/>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Methode_Keuze=""),"",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Methode_Keuze=""),"",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1"/>
      <c r="Z1936" s="324"/>
      <c r="AA1936" s="32" t="str" cm="1">
        <f t="array" ref="AA1936">IFERROR(IF(INDEX(SubsidieTabel!$X$1:$AA$12,MATCH($F1936,SubsidieTabel!$X$1:$X$12,0),IFERROR(MATCH(Methode_Keuze,SubsidieTabel!$X$1:$AA$1,0),2))&lt;&gt;1=TRUE,"ja",""),"")</f>
        <v/>
      </c>
    </row>
    <row r="1937" spans="1:27" ht="14.5" x14ac:dyDescent="0.35">
      <c r="A1937" s="325"/>
      <c r="B1937" s="326" t="str">
        <f>IF(A1937&lt;&gt;"",_xlfn.MAXIFS($B$1:B1936,$A$1:A1936,A1937)+1,"")</f>
        <v/>
      </c>
      <c r="C1937" s="304"/>
      <c r="D1937" s="304"/>
      <c r="E1937" s="304"/>
      <c r="F1937" s="304"/>
      <c r="G1937" s="335"/>
      <c r="H1937" s="333"/>
      <c r="I1937" s="334"/>
      <c r="J1937" s="334"/>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8"/>
      <c r="R1937" s="368"/>
      <c r="S1937" s="330"/>
      <c r="T1937" s="330"/>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Methode_Keuze=""),"",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Methode_Keuze=""),"",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1"/>
      <c r="Z1937" s="324"/>
      <c r="AA1937" s="32" t="str" cm="1">
        <f t="array" ref="AA1937">IFERROR(IF(INDEX(SubsidieTabel!$X$1:$AA$12,MATCH($F1937,SubsidieTabel!$X$1:$X$12,0),IFERROR(MATCH(Methode_Keuze,SubsidieTabel!$X$1:$AA$1,0),2))&lt;&gt;1=TRUE,"ja",""),"")</f>
        <v/>
      </c>
    </row>
    <row r="1938" spans="1:27" ht="14.5" x14ac:dyDescent="0.35">
      <c r="A1938" s="325"/>
      <c r="B1938" s="326" t="str">
        <f>IF(A1938&lt;&gt;"",_xlfn.MAXIFS($B$1:B1937,$A$1:A1937,A1938)+1,"")</f>
        <v/>
      </c>
      <c r="C1938" s="304"/>
      <c r="D1938" s="304"/>
      <c r="E1938" s="304"/>
      <c r="F1938" s="304"/>
      <c r="G1938" s="335"/>
      <c r="H1938" s="333"/>
      <c r="I1938" s="334"/>
      <c r="J1938" s="334"/>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8"/>
      <c r="R1938" s="368"/>
      <c r="S1938" s="330"/>
      <c r="T1938" s="330"/>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Methode_Keuze=""),"",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Methode_Keuze=""),"",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1"/>
      <c r="Z1938" s="324"/>
      <c r="AA1938" s="32" t="str" cm="1">
        <f t="array" ref="AA1938">IFERROR(IF(INDEX(SubsidieTabel!$X$1:$AA$12,MATCH($F1938,SubsidieTabel!$X$1:$X$12,0),IFERROR(MATCH(Methode_Keuze,SubsidieTabel!$X$1:$AA$1,0),2))&lt;&gt;1=TRUE,"ja",""),"")</f>
        <v/>
      </c>
    </row>
    <row r="1939" spans="1:27" ht="14.5" x14ac:dyDescent="0.35">
      <c r="A1939" s="325"/>
      <c r="B1939" s="326" t="str">
        <f>IF(A1939&lt;&gt;"",_xlfn.MAXIFS($B$1:B1938,$A$1:A1938,A1939)+1,"")</f>
        <v/>
      </c>
      <c r="C1939" s="304"/>
      <c r="D1939" s="304"/>
      <c r="E1939" s="304"/>
      <c r="F1939" s="304"/>
      <c r="G1939" s="335"/>
      <c r="H1939" s="333"/>
      <c r="I1939" s="334"/>
      <c r="J1939" s="334"/>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8"/>
      <c r="R1939" s="368"/>
      <c r="S1939" s="330"/>
      <c r="T1939" s="330"/>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Methode_Keuze=""),"",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Methode_Keuze=""),"",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1"/>
      <c r="Z1939" s="324"/>
      <c r="AA1939" s="32" t="str" cm="1">
        <f t="array" ref="AA1939">IFERROR(IF(INDEX(SubsidieTabel!$X$1:$AA$12,MATCH($F1939,SubsidieTabel!$X$1:$X$12,0),IFERROR(MATCH(Methode_Keuze,SubsidieTabel!$X$1:$AA$1,0),2))&lt;&gt;1=TRUE,"ja",""),"")</f>
        <v/>
      </c>
    </row>
    <row r="1940" spans="1:27" ht="14.5" x14ac:dyDescent="0.35">
      <c r="A1940" s="325"/>
      <c r="B1940" s="326" t="str">
        <f>IF(A1940&lt;&gt;"",_xlfn.MAXIFS($B$1:B1939,$A$1:A1939,A1940)+1,"")</f>
        <v/>
      </c>
      <c r="C1940" s="304"/>
      <c r="D1940" s="304"/>
      <c r="E1940" s="304"/>
      <c r="F1940" s="304"/>
      <c r="G1940" s="335"/>
      <c r="H1940" s="333"/>
      <c r="I1940" s="334"/>
      <c r="J1940" s="334"/>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8"/>
      <c r="R1940" s="368"/>
      <c r="S1940" s="330"/>
      <c r="T1940" s="330"/>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Methode_Keuze=""),"",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Methode_Keuze=""),"",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1"/>
      <c r="Z1940" s="324"/>
      <c r="AA1940" s="32" t="str" cm="1">
        <f t="array" ref="AA1940">IFERROR(IF(INDEX(SubsidieTabel!$X$1:$AA$12,MATCH($F1940,SubsidieTabel!$X$1:$X$12,0),IFERROR(MATCH(Methode_Keuze,SubsidieTabel!$X$1:$AA$1,0),2))&lt;&gt;1=TRUE,"ja",""),"")</f>
        <v/>
      </c>
    </row>
    <row r="1941" spans="1:27" ht="14.5" x14ac:dyDescent="0.35">
      <c r="A1941" s="325"/>
      <c r="B1941" s="326" t="str">
        <f>IF(A1941&lt;&gt;"",_xlfn.MAXIFS($B$1:B1940,$A$1:A1940,A1941)+1,"")</f>
        <v/>
      </c>
      <c r="C1941" s="304"/>
      <c r="D1941" s="304"/>
      <c r="E1941" s="304"/>
      <c r="F1941" s="304"/>
      <c r="G1941" s="335"/>
      <c r="H1941" s="333"/>
      <c r="I1941" s="334"/>
      <c r="J1941" s="334"/>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8"/>
      <c r="R1941" s="368"/>
      <c r="S1941" s="330"/>
      <c r="T1941" s="330"/>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Methode_Keuze=""),"",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Methode_Keuze=""),"",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1"/>
      <c r="Z1941" s="324"/>
      <c r="AA1941" s="32" t="str" cm="1">
        <f t="array" ref="AA1941">IFERROR(IF(INDEX(SubsidieTabel!$X$1:$AA$12,MATCH($F1941,SubsidieTabel!$X$1:$X$12,0),IFERROR(MATCH(Methode_Keuze,SubsidieTabel!$X$1:$AA$1,0),2))&lt;&gt;1=TRUE,"ja",""),"")</f>
        <v/>
      </c>
    </row>
    <row r="1942" spans="1:27" ht="14.5" x14ac:dyDescent="0.35">
      <c r="A1942" s="325"/>
      <c r="B1942" s="326" t="str">
        <f>IF(A1942&lt;&gt;"",_xlfn.MAXIFS($B$1:B1941,$A$1:A1941,A1942)+1,"")</f>
        <v/>
      </c>
      <c r="C1942" s="304"/>
      <c r="D1942" s="304"/>
      <c r="E1942" s="304"/>
      <c r="F1942" s="304"/>
      <c r="G1942" s="335"/>
      <c r="H1942" s="333"/>
      <c r="I1942" s="334"/>
      <c r="J1942" s="334"/>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8"/>
      <c r="R1942" s="368"/>
      <c r="S1942" s="330"/>
      <c r="T1942" s="330"/>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Methode_Keuze=""),"",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Methode_Keuze=""),"",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1"/>
      <c r="Z1942" s="324"/>
      <c r="AA1942" s="32" t="str" cm="1">
        <f t="array" ref="AA1942">IFERROR(IF(INDEX(SubsidieTabel!$X$1:$AA$12,MATCH($F1942,SubsidieTabel!$X$1:$X$12,0),IFERROR(MATCH(Methode_Keuze,SubsidieTabel!$X$1:$AA$1,0),2))&lt;&gt;1=TRUE,"ja",""),"")</f>
        <v/>
      </c>
    </row>
    <row r="1943" spans="1:27" ht="14.5" x14ac:dyDescent="0.35">
      <c r="A1943" s="325"/>
      <c r="B1943" s="326" t="str">
        <f>IF(A1943&lt;&gt;"",_xlfn.MAXIFS($B$1:B1942,$A$1:A1942,A1943)+1,"")</f>
        <v/>
      </c>
      <c r="C1943" s="304"/>
      <c r="D1943" s="304"/>
      <c r="E1943" s="304"/>
      <c r="F1943" s="304"/>
      <c r="G1943" s="335"/>
      <c r="H1943" s="333"/>
      <c r="I1943" s="334"/>
      <c r="J1943" s="334"/>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8"/>
      <c r="R1943" s="368"/>
      <c r="S1943" s="330"/>
      <c r="T1943" s="330"/>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Methode_Keuze=""),"",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Methode_Keuze=""),"",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1"/>
      <c r="Z1943" s="324"/>
      <c r="AA1943" s="32" t="str" cm="1">
        <f t="array" ref="AA1943">IFERROR(IF(INDEX(SubsidieTabel!$X$1:$AA$12,MATCH($F1943,SubsidieTabel!$X$1:$X$12,0),IFERROR(MATCH(Methode_Keuze,SubsidieTabel!$X$1:$AA$1,0),2))&lt;&gt;1=TRUE,"ja",""),"")</f>
        <v/>
      </c>
    </row>
    <row r="1944" spans="1:27" ht="14.5" x14ac:dyDescent="0.35">
      <c r="A1944" s="325"/>
      <c r="B1944" s="326" t="str">
        <f>IF(A1944&lt;&gt;"",_xlfn.MAXIFS($B$1:B1943,$A$1:A1943,A1944)+1,"")</f>
        <v/>
      </c>
      <c r="C1944" s="304"/>
      <c r="D1944" s="304"/>
      <c r="E1944" s="304"/>
      <c r="F1944" s="304"/>
      <c r="G1944" s="335"/>
      <c r="H1944" s="333"/>
      <c r="I1944" s="334"/>
      <c r="J1944" s="334"/>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8"/>
      <c r="R1944" s="368"/>
      <c r="S1944" s="330"/>
      <c r="T1944" s="330"/>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Methode_Keuze=""),"",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Methode_Keuze=""),"",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1"/>
      <c r="Z1944" s="324"/>
      <c r="AA1944" s="32" t="str" cm="1">
        <f t="array" ref="AA1944">IFERROR(IF(INDEX(SubsidieTabel!$X$1:$AA$12,MATCH($F1944,SubsidieTabel!$X$1:$X$12,0),IFERROR(MATCH(Methode_Keuze,SubsidieTabel!$X$1:$AA$1,0),2))&lt;&gt;1=TRUE,"ja",""),"")</f>
        <v/>
      </c>
    </row>
    <row r="1945" spans="1:27" ht="14.5" x14ac:dyDescent="0.35">
      <c r="A1945" s="325"/>
      <c r="B1945" s="326" t="str">
        <f>IF(A1945&lt;&gt;"",_xlfn.MAXIFS($B$1:B1944,$A$1:A1944,A1945)+1,"")</f>
        <v/>
      </c>
      <c r="C1945" s="304"/>
      <c r="D1945" s="304"/>
      <c r="E1945" s="304"/>
      <c r="F1945" s="304"/>
      <c r="G1945" s="335"/>
      <c r="H1945" s="333"/>
      <c r="I1945" s="334"/>
      <c r="J1945" s="334"/>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8"/>
      <c r="R1945" s="368"/>
      <c r="S1945" s="330"/>
      <c r="T1945" s="330"/>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Methode_Keuze=""),"",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Methode_Keuze=""),"",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1"/>
      <c r="Z1945" s="324"/>
      <c r="AA1945" s="32" t="str" cm="1">
        <f t="array" ref="AA1945">IFERROR(IF(INDEX(SubsidieTabel!$X$1:$AA$12,MATCH($F1945,SubsidieTabel!$X$1:$X$12,0),IFERROR(MATCH(Methode_Keuze,SubsidieTabel!$X$1:$AA$1,0),2))&lt;&gt;1=TRUE,"ja",""),"")</f>
        <v/>
      </c>
    </row>
    <row r="1946" spans="1:27" ht="14.5" x14ac:dyDescent="0.35">
      <c r="A1946" s="325"/>
      <c r="B1946" s="326" t="str">
        <f>IF(A1946&lt;&gt;"",_xlfn.MAXIFS($B$1:B1945,$A$1:A1945,A1946)+1,"")</f>
        <v/>
      </c>
      <c r="C1946" s="304"/>
      <c r="D1946" s="304"/>
      <c r="E1946" s="304"/>
      <c r="F1946" s="304"/>
      <c r="G1946" s="335"/>
      <c r="H1946" s="333"/>
      <c r="I1946" s="334"/>
      <c r="J1946" s="334"/>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8"/>
      <c r="R1946" s="368"/>
      <c r="S1946" s="330"/>
      <c r="T1946" s="330"/>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Methode_Keuze=""),"",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Methode_Keuze=""),"",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1"/>
      <c r="Z1946" s="324"/>
      <c r="AA1946" s="32" t="str" cm="1">
        <f t="array" ref="AA1946">IFERROR(IF(INDEX(SubsidieTabel!$X$1:$AA$12,MATCH($F1946,SubsidieTabel!$X$1:$X$12,0),IFERROR(MATCH(Methode_Keuze,SubsidieTabel!$X$1:$AA$1,0),2))&lt;&gt;1=TRUE,"ja",""),"")</f>
        <v/>
      </c>
    </row>
    <row r="1947" spans="1:27" ht="14.5" x14ac:dyDescent="0.35">
      <c r="A1947" s="325"/>
      <c r="B1947" s="326" t="str">
        <f>IF(A1947&lt;&gt;"",_xlfn.MAXIFS($B$1:B1946,$A$1:A1946,A1947)+1,"")</f>
        <v/>
      </c>
      <c r="C1947" s="304"/>
      <c r="D1947" s="304"/>
      <c r="E1947" s="304"/>
      <c r="F1947" s="304"/>
      <c r="G1947" s="335"/>
      <c r="H1947" s="333"/>
      <c r="I1947" s="334"/>
      <c r="J1947" s="334"/>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8"/>
      <c r="R1947" s="368"/>
      <c r="S1947" s="330"/>
      <c r="T1947" s="330"/>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Methode_Keuze=""),"",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Methode_Keuze=""),"",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1"/>
      <c r="Z1947" s="324"/>
      <c r="AA1947" s="32" t="str" cm="1">
        <f t="array" ref="AA1947">IFERROR(IF(INDEX(SubsidieTabel!$X$1:$AA$12,MATCH($F1947,SubsidieTabel!$X$1:$X$12,0),IFERROR(MATCH(Methode_Keuze,SubsidieTabel!$X$1:$AA$1,0),2))&lt;&gt;1=TRUE,"ja",""),"")</f>
        <v/>
      </c>
    </row>
    <row r="1948" spans="1:27" ht="14.5" x14ac:dyDescent="0.35">
      <c r="A1948" s="325"/>
      <c r="B1948" s="326" t="str">
        <f>IF(A1948&lt;&gt;"",_xlfn.MAXIFS($B$1:B1947,$A$1:A1947,A1948)+1,"")</f>
        <v/>
      </c>
      <c r="C1948" s="304"/>
      <c r="D1948" s="304"/>
      <c r="E1948" s="304"/>
      <c r="F1948" s="304"/>
      <c r="G1948" s="335"/>
      <c r="H1948" s="333"/>
      <c r="I1948" s="334"/>
      <c r="J1948" s="334"/>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8"/>
      <c r="R1948" s="368"/>
      <c r="S1948" s="330"/>
      <c r="T1948" s="330"/>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Methode_Keuze=""),"",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Methode_Keuze=""),"",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1"/>
      <c r="Z1948" s="324"/>
      <c r="AA1948" s="32" t="str" cm="1">
        <f t="array" ref="AA1948">IFERROR(IF(INDEX(SubsidieTabel!$X$1:$AA$12,MATCH($F1948,SubsidieTabel!$X$1:$X$12,0),IFERROR(MATCH(Methode_Keuze,SubsidieTabel!$X$1:$AA$1,0),2))&lt;&gt;1=TRUE,"ja",""),"")</f>
        <v/>
      </c>
    </row>
    <row r="1949" spans="1:27" ht="14.5" x14ac:dyDescent="0.35">
      <c r="A1949" s="325"/>
      <c r="B1949" s="326" t="str">
        <f>IF(A1949&lt;&gt;"",_xlfn.MAXIFS($B$1:B1948,$A$1:A1948,A1949)+1,"")</f>
        <v/>
      </c>
      <c r="C1949" s="304"/>
      <c r="D1949" s="304"/>
      <c r="E1949" s="304"/>
      <c r="F1949" s="304"/>
      <c r="G1949" s="335"/>
      <c r="H1949" s="333"/>
      <c r="I1949" s="334"/>
      <c r="J1949" s="334"/>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8"/>
      <c r="R1949" s="368"/>
      <c r="S1949" s="330"/>
      <c r="T1949" s="330"/>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Methode_Keuze=""),"",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Methode_Keuze=""),"",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1"/>
      <c r="Z1949" s="324"/>
      <c r="AA1949" s="32" t="str" cm="1">
        <f t="array" ref="AA1949">IFERROR(IF(INDEX(SubsidieTabel!$X$1:$AA$12,MATCH($F1949,SubsidieTabel!$X$1:$X$12,0),IFERROR(MATCH(Methode_Keuze,SubsidieTabel!$X$1:$AA$1,0),2))&lt;&gt;1=TRUE,"ja",""),"")</f>
        <v/>
      </c>
    </row>
    <row r="1950" spans="1:27" ht="14.5" x14ac:dyDescent="0.35">
      <c r="A1950" s="325"/>
      <c r="B1950" s="326" t="str">
        <f>IF(A1950&lt;&gt;"",_xlfn.MAXIFS($B$1:B1949,$A$1:A1949,A1950)+1,"")</f>
        <v/>
      </c>
      <c r="C1950" s="304"/>
      <c r="D1950" s="304"/>
      <c r="E1950" s="304"/>
      <c r="F1950" s="304"/>
      <c r="G1950" s="335"/>
      <c r="H1950" s="333"/>
      <c r="I1950" s="334"/>
      <c r="J1950" s="334"/>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8"/>
      <c r="R1950" s="368"/>
      <c r="S1950" s="330"/>
      <c r="T1950" s="330"/>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Methode_Keuze=""),"",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Methode_Keuze=""),"",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1"/>
      <c r="Z1950" s="324"/>
      <c r="AA1950" s="32" t="str" cm="1">
        <f t="array" ref="AA1950">IFERROR(IF(INDEX(SubsidieTabel!$X$1:$AA$12,MATCH($F1950,SubsidieTabel!$X$1:$X$12,0),IFERROR(MATCH(Methode_Keuze,SubsidieTabel!$X$1:$AA$1,0),2))&lt;&gt;1=TRUE,"ja",""),"")</f>
        <v/>
      </c>
    </row>
    <row r="1951" spans="1:27" ht="14.5" x14ac:dyDescent="0.35">
      <c r="A1951" s="325"/>
      <c r="B1951" s="326" t="str">
        <f>IF(A1951&lt;&gt;"",_xlfn.MAXIFS($B$1:B1950,$A$1:A1950,A1951)+1,"")</f>
        <v/>
      </c>
      <c r="C1951" s="304"/>
      <c r="D1951" s="304"/>
      <c r="E1951" s="304"/>
      <c r="F1951" s="304"/>
      <c r="G1951" s="335"/>
      <c r="H1951" s="333"/>
      <c r="I1951" s="334"/>
      <c r="J1951" s="334"/>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8"/>
      <c r="R1951" s="368"/>
      <c r="S1951" s="330"/>
      <c r="T1951" s="330"/>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Methode_Keuze=""),"",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Methode_Keuze=""),"",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1"/>
      <c r="Z1951" s="324"/>
      <c r="AA1951" s="32" t="str" cm="1">
        <f t="array" ref="AA1951">IFERROR(IF(INDEX(SubsidieTabel!$X$1:$AA$12,MATCH($F1951,SubsidieTabel!$X$1:$X$12,0),IFERROR(MATCH(Methode_Keuze,SubsidieTabel!$X$1:$AA$1,0),2))&lt;&gt;1=TRUE,"ja",""),"")</f>
        <v/>
      </c>
    </row>
    <row r="1952" spans="1:27" ht="14.5" x14ac:dyDescent="0.35">
      <c r="A1952" s="325"/>
      <c r="B1952" s="326" t="str">
        <f>IF(A1952&lt;&gt;"",_xlfn.MAXIFS($B$1:B1951,$A$1:A1951,A1952)+1,"")</f>
        <v/>
      </c>
      <c r="C1952" s="304"/>
      <c r="D1952" s="304"/>
      <c r="E1952" s="304"/>
      <c r="F1952" s="304"/>
      <c r="G1952" s="335"/>
      <c r="H1952" s="333"/>
      <c r="I1952" s="334"/>
      <c r="J1952" s="334"/>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8"/>
      <c r="R1952" s="368"/>
      <c r="S1952" s="330"/>
      <c r="T1952" s="330"/>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Methode_Keuze=""),"",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Methode_Keuze=""),"",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1"/>
      <c r="Z1952" s="324"/>
      <c r="AA1952" s="32" t="str" cm="1">
        <f t="array" ref="AA1952">IFERROR(IF(INDEX(SubsidieTabel!$X$1:$AA$12,MATCH($F1952,SubsidieTabel!$X$1:$X$12,0),IFERROR(MATCH(Methode_Keuze,SubsidieTabel!$X$1:$AA$1,0),2))&lt;&gt;1=TRUE,"ja",""),"")</f>
        <v/>
      </c>
    </row>
    <row r="1953" spans="1:27" ht="14.5" x14ac:dyDescent="0.35">
      <c r="A1953" s="325"/>
      <c r="B1953" s="326" t="str">
        <f>IF(A1953&lt;&gt;"",_xlfn.MAXIFS($B$1:B1952,$A$1:A1952,A1953)+1,"")</f>
        <v/>
      </c>
      <c r="C1953" s="304"/>
      <c r="D1953" s="304"/>
      <c r="E1953" s="304"/>
      <c r="F1953" s="304"/>
      <c r="G1953" s="335"/>
      <c r="H1953" s="333"/>
      <c r="I1953" s="334"/>
      <c r="J1953" s="334"/>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8"/>
      <c r="R1953" s="368"/>
      <c r="S1953" s="330"/>
      <c r="T1953" s="330"/>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Methode_Keuze=""),"",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Methode_Keuze=""),"",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1"/>
      <c r="Z1953" s="324"/>
      <c r="AA1953" s="32" t="str" cm="1">
        <f t="array" ref="AA1953">IFERROR(IF(INDEX(SubsidieTabel!$X$1:$AA$12,MATCH($F1953,SubsidieTabel!$X$1:$X$12,0),IFERROR(MATCH(Methode_Keuze,SubsidieTabel!$X$1:$AA$1,0),2))&lt;&gt;1=TRUE,"ja",""),"")</f>
        <v/>
      </c>
    </row>
    <row r="1954" spans="1:27" ht="14.5" x14ac:dyDescent="0.35">
      <c r="A1954" s="325"/>
      <c r="B1954" s="326" t="str">
        <f>IF(A1954&lt;&gt;"",_xlfn.MAXIFS($B$1:B1953,$A$1:A1953,A1954)+1,"")</f>
        <v/>
      </c>
      <c r="C1954" s="304"/>
      <c r="D1954" s="304"/>
      <c r="E1954" s="304"/>
      <c r="F1954" s="304"/>
      <c r="G1954" s="335"/>
      <c r="H1954" s="333"/>
      <c r="I1954" s="334"/>
      <c r="J1954" s="334"/>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8"/>
      <c r="R1954" s="368"/>
      <c r="S1954" s="330"/>
      <c r="T1954" s="330"/>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Methode_Keuze=""),"",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Methode_Keuze=""),"",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1"/>
      <c r="Z1954" s="324"/>
      <c r="AA1954" s="32" t="str" cm="1">
        <f t="array" ref="AA1954">IFERROR(IF(INDEX(SubsidieTabel!$X$1:$AA$12,MATCH($F1954,SubsidieTabel!$X$1:$X$12,0),IFERROR(MATCH(Methode_Keuze,SubsidieTabel!$X$1:$AA$1,0),2))&lt;&gt;1=TRUE,"ja",""),"")</f>
        <v/>
      </c>
    </row>
    <row r="1955" spans="1:27" ht="14.5" x14ac:dyDescent="0.35">
      <c r="A1955" s="325"/>
      <c r="B1955" s="326" t="str">
        <f>IF(A1955&lt;&gt;"",_xlfn.MAXIFS($B$1:B1954,$A$1:A1954,A1955)+1,"")</f>
        <v/>
      </c>
      <c r="C1955" s="304"/>
      <c r="D1955" s="304"/>
      <c r="E1955" s="304"/>
      <c r="F1955" s="304"/>
      <c r="G1955" s="335"/>
      <c r="H1955" s="333"/>
      <c r="I1955" s="334"/>
      <c r="J1955" s="334"/>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8"/>
      <c r="R1955" s="368"/>
      <c r="S1955" s="330"/>
      <c r="T1955" s="330"/>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Methode_Keuze=""),"",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Methode_Keuze=""),"",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1"/>
      <c r="Z1955" s="324"/>
      <c r="AA1955" s="32" t="str" cm="1">
        <f t="array" ref="AA1955">IFERROR(IF(INDEX(SubsidieTabel!$X$1:$AA$12,MATCH($F1955,SubsidieTabel!$X$1:$X$12,0),IFERROR(MATCH(Methode_Keuze,SubsidieTabel!$X$1:$AA$1,0),2))&lt;&gt;1=TRUE,"ja",""),"")</f>
        <v/>
      </c>
    </row>
    <row r="1956" spans="1:27" ht="14.5" x14ac:dyDescent="0.35">
      <c r="A1956" s="325"/>
      <c r="B1956" s="326" t="str">
        <f>IF(A1956&lt;&gt;"",_xlfn.MAXIFS($B$1:B1955,$A$1:A1955,A1956)+1,"")</f>
        <v/>
      </c>
      <c r="C1956" s="304"/>
      <c r="D1956" s="304"/>
      <c r="E1956" s="304"/>
      <c r="F1956" s="304"/>
      <c r="G1956" s="335"/>
      <c r="H1956" s="333"/>
      <c r="I1956" s="334"/>
      <c r="J1956" s="334"/>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8"/>
      <c r="R1956" s="368"/>
      <c r="S1956" s="330"/>
      <c r="T1956" s="330"/>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Methode_Keuze=""),"",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Methode_Keuze=""),"",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1"/>
      <c r="Z1956" s="324"/>
      <c r="AA1956" s="32" t="str" cm="1">
        <f t="array" ref="AA1956">IFERROR(IF(INDEX(SubsidieTabel!$X$1:$AA$12,MATCH($F1956,SubsidieTabel!$X$1:$X$12,0),IFERROR(MATCH(Methode_Keuze,SubsidieTabel!$X$1:$AA$1,0),2))&lt;&gt;1=TRUE,"ja",""),"")</f>
        <v/>
      </c>
    </row>
    <row r="1957" spans="1:27" ht="14.5" x14ac:dyDescent="0.35">
      <c r="A1957" s="325"/>
      <c r="B1957" s="326" t="str">
        <f>IF(A1957&lt;&gt;"",_xlfn.MAXIFS($B$1:B1956,$A$1:A1956,A1957)+1,"")</f>
        <v/>
      </c>
      <c r="C1957" s="304"/>
      <c r="D1957" s="304"/>
      <c r="E1957" s="304"/>
      <c r="F1957" s="304"/>
      <c r="G1957" s="335"/>
      <c r="H1957" s="333"/>
      <c r="I1957" s="334"/>
      <c r="J1957" s="334"/>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8"/>
      <c r="R1957" s="368"/>
      <c r="S1957" s="330"/>
      <c r="T1957" s="330"/>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Methode_Keuze=""),"",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Methode_Keuze=""),"",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1"/>
      <c r="Z1957" s="324"/>
      <c r="AA1957" s="32" t="str" cm="1">
        <f t="array" ref="AA1957">IFERROR(IF(INDEX(SubsidieTabel!$X$1:$AA$12,MATCH($F1957,SubsidieTabel!$X$1:$X$12,0),IFERROR(MATCH(Methode_Keuze,SubsidieTabel!$X$1:$AA$1,0),2))&lt;&gt;1=TRUE,"ja",""),"")</f>
        <v/>
      </c>
    </row>
    <row r="1958" spans="1:27" ht="14.5" x14ac:dyDescent="0.35">
      <c r="A1958" s="325"/>
      <c r="B1958" s="326" t="str">
        <f>IF(A1958&lt;&gt;"",_xlfn.MAXIFS($B$1:B1957,$A$1:A1957,A1958)+1,"")</f>
        <v/>
      </c>
      <c r="C1958" s="304"/>
      <c r="D1958" s="304"/>
      <c r="E1958" s="304"/>
      <c r="F1958" s="304"/>
      <c r="G1958" s="335"/>
      <c r="H1958" s="333"/>
      <c r="I1958" s="334"/>
      <c r="J1958" s="334"/>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8"/>
      <c r="R1958" s="368"/>
      <c r="S1958" s="330"/>
      <c r="T1958" s="330"/>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Methode_Keuze=""),"",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Methode_Keuze=""),"",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1"/>
      <c r="Z1958" s="324"/>
      <c r="AA1958" s="32" t="str" cm="1">
        <f t="array" ref="AA1958">IFERROR(IF(INDEX(SubsidieTabel!$X$1:$AA$12,MATCH($F1958,SubsidieTabel!$X$1:$X$12,0),IFERROR(MATCH(Methode_Keuze,SubsidieTabel!$X$1:$AA$1,0),2))&lt;&gt;1=TRUE,"ja",""),"")</f>
        <v/>
      </c>
    </row>
    <row r="1959" spans="1:27" ht="14.5" x14ac:dyDescent="0.35">
      <c r="A1959" s="325"/>
      <c r="B1959" s="326" t="str">
        <f>IF(A1959&lt;&gt;"",_xlfn.MAXIFS($B$1:B1958,$A$1:A1958,A1959)+1,"")</f>
        <v/>
      </c>
      <c r="C1959" s="304"/>
      <c r="D1959" s="304"/>
      <c r="E1959" s="304"/>
      <c r="F1959" s="304"/>
      <c r="G1959" s="335"/>
      <c r="H1959" s="333"/>
      <c r="I1959" s="334"/>
      <c r="J1959" s="334"/>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8"/>
      <c r="R1959" s="368"/>
      <c r="S1959" s="330"/>
      <c r="T1959" s="330"/>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Methode_Keuze=""),"",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Methode_Keuze=""),"",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1"/>
      <c r="Z1959" s="324"/>
      <c r="AA1959" s="32" t="str" cm="1">
        <f t="array" ref="AA1959">IFERROR(IF(INDEX(SubsidieTabel!$X$1:$AA$12,MATCH($F1959,SubsidieTabel!$X$1:$X$12,0),IFERROR(MATCH(Methode_Keuze,SubsidieTabel!$X$1:$AA$1,0),2))&lt;&gt;1=TRUE,"ja",""),"")</f>
        <v/>
      </c>
    </row>
    <row r="1960" spans="1:27" ht="14.5" x14ac:dyDescent="0.35">
      <c r="A1960" s="325"/>
      <c r="B1960" s="326" t="str">
        <f>IF(A1960&lt;&gt;"",_xlfn.MAXIFS($B$1:B1959,$A$1:A1959,A1960)+1,"")</f>
        <v/>
      </c>
      <c r="C1960" s="304"/>
      <c r="D1960" s="304"/>
      <c r="E1960" s="304"/>
      <c r="F1960" s="304"/>
      <c r="G1960" s="335"/>
      <c r="H1960" s="333"/>
      <c r="I1960" s="334"/>
      <c r="J1960" s="334"/>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8"/>
      <c r="R1960" s="368"/>
      <c r="S1960" s="330"/>
      <c r="T1960" s="330"/>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Methode_Keuze=""),"",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Methode_Keuze=""),"",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1"/>
      <c r="Z1960" s="324"/>
      <c r="AA1960" s="32" t="str" cm="1">
        <f t="array" ref="AA1960">IFERROR(IF(INDEX(SubsidieTabel!$X$1:$AA$12,MATCH($F1960,SubsidieTabel!$X$1:$X$12,0),IFERROR(MATCH(Methode_Keuze,SubsidieTabel!$X$1:$AA$1,0),2))&lt;&gt;1=TRUE,"ja",""),"")</f>
        <v/>
      </c>
    </row>
    <row r="1961" spans="1:27" ht="14.5" x14ac:dyDescent="0.35">
      <c r="A1961" s="325"/>
      <c r="B1961" s="326" t="str">
        <f>IF(A1961&lt;&gt;"",_xlfn.MAXIFS($B$1:B1960,$A$1:A1960,A1961)+1,"")</f>
        <v/>
      </c>
      <c r="C1961" s="304"/>
      <c r="D1961" s="304"/>
      <c r="E1961" s="304"/>
      <c r="F1961" s="304"/>
      <c r="G1961" s="335"/>
      <c r="H1961" s="333"/>
      <c r="I1961" s="334"/>
      <c r="J1961" s="334"/>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8"/>
      <c r="R1961" s="368"/>
      <c r="S1961" s="330"/>
      <c r="T1961" s="330"/>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Methode_Keuze=""),"",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Methode_Keuze=""),"",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1"/>
      <c r="Z1961" s="324"/>
      <c r="AA1961" s="32" t="str" cm="1">
        <f t="array" ref="AA1961">IFERROR(IF(INDEX(SubsidieTabel!$X$1:$AA$12,MATCH($F1961,SubsidieTabel!$X$1:$X$12,0),IFERROR(MATCH(Methode_Keuze,SubsidieTabel!$X$1:$AA$1,0),2))&lt;&gt;1=TRUE,"ja",""),"")</f>
        <v/>
      </c>
    </row>
    <row r="1962" spans="1:27" ht="14.5" x14ac:dyDescent="0.35">
      <c r="A1962" s="325"/>
      <c r="B1962" s="326" t="str">
        <f>IF(A1962&lt;&gt;"",_xlfn.MAXIFS($B$1:B1961,$A$1:A1961,A1962)+1,"")</f>
        <v/>
      </c>
      <c r="C1962" s="304"/>
      <c r="D1962" s="304"/>
      <c r="E1962" s="304"/>
      <c r="F1962" s="304"/>
      <c r="G1962" s="335"/>
      <c r="H1962" s="333"/>
      <c r="I1962" s="334"/>
      <c r="J1962" s="334"/>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8"/>
      <c r="R1962" s="368"/>
      <c r="S1962" s="330"/>
      <c r="T1962" s="330"/>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Methode_Keuze=""),"",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Methode_Keuze=""),"",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1"/>
      <c r="Z1962" s="324"/>
      <c r="AA1962" s="32" t="str" cm="1">
        <f t="array" ref="AA1962">IFERROR(IF(INDEX(SubsidieTabel!$X$1:$AA$12,MATCH($F1962,SubsidieTabel!$X$1:$X$12,0),IFERROR(MATCH(Methode_Keuze,SubsidieTabel!$X$1:$AA$1,0),2))&lt;&gt;1=TRUE,"ja",""),"")</f>
        <v/>
      </c>
    </row>
    <row r="1963" spans="1:27" ht="14.5" x14ac:dyDescent="0.35">
      <c r="A1963" s="325"/>
      <c r="B1963" s="326" t="str">
        <f>IF(A1963&lt;&gt;"",_xlfn.MAXIFS($B$1:B1962,$A$1:A1962,A1963)+1,"")</f>
        <v/>
      </c>
      <c r="C1963" s="304"/>
      <c r="D1963" s="304"/>
      <c r="E1963" s="304"/>
      <c r="F1963" s="304"/>
      <c r="G1963" s="335"/>
      <c r="H1963" s="333"/>
      <c r="I1963" s="334"/>
      <c r="J1963" s="334"/>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8"/>
      <c r="R1963" s="368"/>
      <c r="S1963" s="330"/>
      <c r="T1963" s="330"/>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Methode_Keuze=""),"",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Methode_Keuze=""),"",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1"/>
      <c r="Z1963" s="324"/>
      <c r="AA1963" s="32" t="str" cm="1">
        <f t="array" ref="AA1963">IFERROR(IF(INDEX(SubsidieTabel!$X$1:$AA$12,MATCH($F1963,SubsidieTabel!$X$1:$X$12,0),IFERROR(MATCH(Methode_Keuze,SubsidieTabel!$X$1:$AA$1,0),2))&lt;&gt;1=TRUE,"ja",""),"")</f>
        <v/>
      </c>
    </row>
    <row r="1964" spans="1:27" ht="14.5" x14ac:dyDescent="0.35">
      <c r="A1964" s="325"/>
      <c r="B1964" s="326" t="str">
        <f>IF(A1964&lt;&gt;"",_xlfn.MAXIFS($B$1:B1963,$A$1:A1963,A1964)+1,"")</f>
        <v/>
      </c>
      <c r="C1964" s="304"/>
      <c r="D1964" s="304"/>
      <c r="E1964" s="304"/>
      <c r="F1964" s="304"/>
      <c r="G1964" s="335"/>
      <c r="H1964" s="333"/>
      <c r="I1964" s="334"/>
      <c r="J1964" s="334"/>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8"/>
      <c r="R1964" s="368"/>
      <c r="S1964" s="330"/>
      <c r="T1964" s="330"/>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Methode_Keuze=""),"",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Methode_Keuze=""),"",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1"/>
      <c r="Z1964" s="324"/>
      <c r="AA1964" s="32" t="str" cm="1">
        <f t="array" ref="AA1964">IFERROR(IF(INDEX(SubsidieTabel!$X$1:$AA$12,MATCH($F1964,SubsidieTabel!$X$1:$X$12,0),IFERROR(MATCH(Methode_Keuze,SubsidieTabel!$X$1:$AA$1,0),2))&lt;&gt;1=TRUE,"ja",""),"")</f>
        <v/>
      </c>
    </row>
    <row r="1965" spans="1:27" ht="14.5" x14ac:dyDescent="0.35">
      <c r="A1965" s="325"/>
      <c r="B1965" s="326" t="str">
        <f>IF(A1965&lt;&gt;"",_xlfn.MAXIFS($B$1:B1964,$A$1:A1964,A1965)+1,"")</f>
        <v/>
      </c>
      <c r="C1965" s="304"/>
      <c r="D1965" s="304"/>
      <c r="E1965" s="304"/>
      <c r="F1965" s="304"/>
      <c r="G1965" s="335"/>
      <c r="H1965" s="333"/>
      <c r="I1965" s="334"/>
      <c r="J1965" s="334"/>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8"/>
      <c r="R1965" s="368"/>
      <c r="S1965" s="330"/>
      <c r="T1965" s="330"/>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Methode_Keuze=""),"",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Methode_Keuze=""),"",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1"/>
      <c r="Z1965" s="324"/>
      <c r="AA1965" s="32" t="str" cm="1">
        <f t="array" ref="AA1965">IFERROR(IF(INDEX(SubsidieTabel!$X$1:$AA$12,MATCH($F1965,SubsidieTabel!$X$1:$X$12,0),IFERROR(MATCH(Methode_Keuze,SubsidieTabel!$X$1:$AA$1,0),2))&lt;&gt;1=TRUE,"ja",""),"")</f>
        <v/>
      </c>
    </row>
    <row r="1966" spans="1:27" ht="14.5" x14ac:dyDescent="0.35">
      <c r="A1966" s="325"/>
      <c r="B1966" s="326" t="str">
        <f>IF(A1966&lt;&gt;"",_xlfn.MAXIFS($B$1:B1965,$A$1:A1965,A1966)+1,"")</f>
        <v/>
      </c>
      <c r="C1966" s="304"/>
      <c r="D1966" s="304"/>
      <c r="E1966" s="304"/>
      <c r="F1966" s="304"/>
      <c r="G1966" s="335"/>
      <c r="H1966" s="333"/>
      <c r="I1966" s="334"/>
      <c r="J1966" s="334"/>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8"/>
      <c r="R1966" s="368"/>
      <c r="S1966" s="330"/>
      <c r="T1966" s="330"/>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Methode_Keuze=""),"",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Methode_Keuze=""),"",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1"/>
      <c r="Z1966" s="324"/>
      <c r="AA1966" s="32" t="str" cm="1">
        <f t="array" ref="AA1966">IFERROR(IF(INDEX(SubsidieTabel!$X$1:$AA$12,MATCH($F1966,SubsidieTabel!$X$1:$X$12,0),IFERROR(MATCH(Methode_Keuze,SubsidieTabel!$X$1:$AA$1,0),2))&lt;&gt;1=TRUE,"ja",""),"")</f>
        <v/>
      </c>
    </row>
    <row r="1967" spans="1:27" ht="14.5" x14ac:dyDescent="0.35">
      <c r="A1967" s="325"/>
      <c r="B1967" s="326" t="str">
        <f>IF(A1967&lt;&gt;"",_xlfn.MAXIFS($B$1:B1966,$A$1:A1966,A1967)+1,"")</f>
        <v/>
      </c>
      <c r="C1967" s="304"/>
      <c r="D1967" s="304"/>
      <c r="E1967" s="304"/>
      <c r="F1967" s="304"/>
      <c r="G1967" s="335"/>
      <c r="H1967" s="333"/>
      <c r="I1967" s="334"/>
      <c r="J1967" s="334"/>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8"/>
      <c r="R1967" s="368"/>
      <c r="S1967" s="330"/>
      <c r="T1967" s="330"/>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Methode_Keuze=""),"",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Methode_Keuze=""),"",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1"/>
      <c r="Z1967" s="324"/>
      <c r="AA1967" s="32" t="str" cm="1">
        <f t="array" ref="AA1967">IFERROR(IF(INDEX(SubsidieTabel!$X$1:$AA$12,MATCH($F1967,SubsidieTabel!$X$1:$X$12,0),IFERROR(MATCH(Methode_Keuze,SubsidieTabel!$X$1:$AA$1,0),2))&lt;&gt;1=TRUE,"ja",""),"")</f>
        <v/>
      </c>
    </row>
    <row r="1968" spans="1:27" ht="14.5" x14ac:dyDescent="0.35">
      <c r="A1968" s="325"/>
      <c r="B1968" s="326" t="str">
        <f>IF(A1968&lt;&gt;"",_xlfn.MAXIFS($B$1:B1967,$A$1:A1967,A1968)+1,"")</f>
        <v/>
      </c>
      <c r="C1968" s="304"/>
      <c r="D1968" s="304"/>
      <c r="E1968" s="304"/>
      <c r="F1968" s="304"/>
      <c r="G1968" s="335"/>
      <c r="H1968" s="333"/>
      <c r="I1968" s="334"/>
      <c r="J1968" s="334"/>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8"/>
      <c r="R1968" s="368"/>
      <c r="S1968" s="330"/>
      <c r="T1968" s="330"/>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Methode_Keuze=""),"",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Methode_Keuze=""),"",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1"/>
      <c r="Z1968" s="324"/>
      <c r="AA1968" s="32" t="str" cm="1">
        <f t="array" ref="AA1968">IFERROR(IF(INDEX(SubsidieTabel!$X$1:$AA$12,MATCH($F1968,SubsidieTabel!$X$1:$X$12,0),IFERROR(MATCH(Methode_Keuze,SubsidieTabel!$X$1:$AA$1,0),2))&lt;&gt;1=TRUE,"ja",""),"")</f>
        <v/>
      </c>
    </row>
    <row r="1969" spans="1:27" ht="14.5" x14ac:dyDescent="0.35">
      <c r="A1969" s="325"/>
      <c r="B1969" s="326" t="str">
        <f>IF(A1969&lt;&gt;"",_xlfn.MAXIFS($B$1:B1968,$A$1:A1968,A1969)+1,"")</f>
        <v/>
      </c>
      <c r="C1969" s="304"/>
      <c r="D1969" s="304"/>
      <c r="E1969" s="304"/>
      <c r="F1969" s="304"/>
      <c r="G1969" s="335"/>
      <c r="H1969" s="333"/>
      <c r="I1969" s="334"/>
      <c r="J1969" s="334"/>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8"/>
      <c r="R1969" s="368"/>
      <c r="S1969" s="330"/>
      <c r="T1969" s="330"/>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Methode_Keuze=""),"",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Methode_Keuze=""),"",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1"/>
      <c r="Z1969" s="324"/>
      <c r="AA1969" s="32" t="str" cm="1">
        <f t="array" ref="AA1969">IFERROR(IF(INDEX(SubsidieTabel!$X$1:$AA$12,MATCH($F1969,SubsidieTabel!$X$1:$X$12,0),IFERROR(MATCH(Methode_Keuze,SubsidieTabel!$X$1:$AA$1,0),2))&lt;&gt;1=TRUE,"ja",""),"")</f>
        <v/>
      </c>
    </row>
    <row r="1970" spans="1:27" ht="14.5" x14ac:dyDescent="0.35">
      <c r="A1970" s="325"/>
      <c r="B1970" s="326" t="str">
        <f>IF(A1970&lt;&gt;"",_xlfn.MAXIFS($B$1:B1969,$A$1:A1969,A1970)+1,"")</f>
        <v/>
      </c>
      <c r="C1970" s="304"/>
      <c r="D1970" s="304"/>
      <c r="E1970" s="304"/>
      <c r="F1970" s="304"/>
      <c r="G1970" s="335"/>
      <c r="H1970" s="333"/>
      <c r="I1970" s="334"/>
      <c r="J1970" s="334"/>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8"/>
      <c r="R1970" s="368"/>
      <c r="S1970" s="330"/>
      <c r="T1970" s="330"/>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Methode_Keuze=""),"",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Methode_Keuze=""),"",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1"/>
      <c r="Z1970" s="324"/>
      <c r="AA1970" s="32" t="str" cm="1">
        <f t="array" ref="AA1970">IFERROR(IF(INDEX(SubsidieTabel!$X$1:$AA$12,MATCH($F1970,SubsidieTabel!$X$1:$X$12,0),IFERROR(MATCH(Methode_Keuze,SubsidieTabel!$X$1:$AA$1,0),2))&lt;&gt;1=TRUE,"ja",""),"")</f>
        <v/>
      </c>
    </row>
    <row r="1971" spans="1:27" ht="14.5" x14ac:dyDescent="0.35">
      <c r="A1971" s="325"/>
      <c r="B1971" s="326" t="str">
        <f>IF(A1971&lt;&gt;"",_xlfn.MAXIFS($B$1:B1970,$A$1:A1970,A1971)+1,"")</f>
        <v/>
      </c>
      <c r="C1971" s="304"/>
      <c r="D1971" s="304"/>
      <c r="E1971" s="304"/>
      <c r="F1971" s="304"/>
      <c r="G1971" s="335"/>
      <c r="H1971" s="333"/>
      <c r="I1971" s="334"/>
      <c r="J1971" s="334"/>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8"/>
      <c r="R1971" s="368"/>
      <c r="S1971" s="330"/>
      <c r="T1971" s="330"/>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Methode_Keuze=""),"",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Methode_Keuze=""),"",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1"/>
      <c r="Z1971" s="324"/>
      <c r="AA1971" s="32" t="str" cm="1">
        <f t="array" ref="AA1971">IFERROR(IF(INDEX(SubsidieTabel!$X$1:$AA$12,MATCH($F1971,SubsidieTabel!$X$1:$X$12,0),IFERROR(MATCH(Methode_Keuze,SubsidieTabel!$X$1:$AA$1,0),2))&lt;&gt;1=TRUE,"ja",""),"")</f>
        <v/>
      </c>
    </row>
    <row r="1972" spans="1:27" ht="14.5" x14ac:dyDescent="0.35">
      <c r="A1972" s="325"/>
      <c r="B1972" s="326" t="str">
        <f>IF(A1972&lt;&gt;"",_xlfn.MAXIFS($B$1:B1971,$A$1:A1971,A1972)+1,"")</f>
        <v/>
      </c>
      <c r="C1972" s="304"/>
      <c r="D1972" s="304"/>
      <c r="E1972" s="304"/>
      <c r="F1972" s="304"/>
      <c r="G1972" s="335"/>
      <c r="H1972" s="333"/>
      <c r="I1972" s="334"/>
      <c r="J1972" s="334"/>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8"/>
      <c r="R1972" s="368"/>
      <c r="S1972" s="330"/>
      <c r="T1972" s="330"/>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Methode_Keuze=""),"",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Methode_Keuze=""),"",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1"/>
      <c r="Z1972" s="324"/>
      <c r="AA1972" s="32" t="str" cm="1">
        <f t="array" ref="AA1972">IFERROR(IF(INDEX(SubsidieTabel!$X$1:$AA$12,MATCH($F1972,SubsidieTabel!$X$1:$X$12,0),IFERROR(MATCH(Methode_Keuze,SubsidieTabel!$X$1:$AA$1,0),2))&lt;&gt;1=TRUE,"ja",""),"")</f>
        <v/>
      </c>
    </row>
    <row r="1973" spans="1:27" ht="14.5" x14ac:dyDescent="0.35">
      <c r="A1973" s="325"/>
      <c r="B1973" s="326" t="str">
        <f>IF(A1973&lt;&gt;"",_xlfn.MAXIFS($B$1:B1972,$A$1:A1972,A1973)+1,"")</f>
        <v/>
      </c>
      <c r="C1973" s="304"/>
      <c r="D1973" s="304"/>
      <c r="E1973" s="304"/>
      <c r="F1973" s="304"/>
      <c r="G1973" s="335"/>
      <c r="H1973" s="333"/>
      <c r="I1973" s="334"/>
      <c r="J1973" s="334"/>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8"/>
      <c r="R1973" s="368"/>
      <c r="S1973" s="330"/>
      <c r="T1973" s="330"/>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Methode_Keuze=""),"",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Methode_Keuze=""),"",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1"/>
      <c r="Z1973" s="324"/>
      <c r="AA1973" s="32" t="str" cm="1">
        <f t="array" ref="AA1973">IFERROR(IF(INDEX(SubsidieTabel!$X$1:$AA$12,MATCH($F1973,SubsidieTabel!$X$1:$X$12,0),IFERROR(MATCH(Methode_Keuze,SubsidieTabel!$X$1:$AA$1,0),2))&lt;&gt;1=TRUE,"ja",""),"")</f>
        <v/>
      </c>
    </row>
    <row r="1974" spans="1:27" ht="14.5" x14ac:dyDescent="0.35">
      <c r="A1974" s="325"/>
      <c r="B1974" s="326" t="str">
        <f>IF(A1974&lt;&gt;"",_xlfn.MAXIFS($B$1:B1973,$A$1:A1973,A1974)+1,"")</f>
        <v/>
      </c>
      <c r="C1974" s="304"/>
      <c r="D1974" s="304"/>
      <c r="E1974" s="304"/>
      <c r="F1974" s="304"/>
      <c r="G1974" s="335"/>
      <c r="H1974" s="333"/>
      <c r="I1974" s="334"/>
      <c r="J1974" s="334"/>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8"/>
      <c r="R1974" s="368"/>
      <c r="S1974" s="330"/>
      <c r="T1974" s="330"/>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Methode_Keuze=""),"",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Methode_Keuze=""),"",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1"/>
      <c r="Z1974" s="324"/>
      <c r="AA1974" s="32" t="str" cm="1">
        <f t="array" ref="AA1974">IFERROR(IF(INDEX(SubsidieTabel!$X$1:$AA$12,MATCH($F1974,SubsidieTabel!$X$1:$X$12,0),IFERROR(MATCH(Methode_Keuze,SubsidieTabel!$X$1:$AA$1,0),2))&lt;&gt;1=TRUE,"ja",""),"")</f>
        <v/>
      </c>
    </row>
    <row r="1975" spans="1:27" ht="14.5" x14ac:dyDescent="0.35">
      <c r="A1975" s="325"/>
      <c r="B1975" s="326" t="str">
        <f>IF(A1975&lt;&gt;"",_xlfn.MAXIFS($B$1:B1974,$A$1:A1974,A1975)+1,"")</f>
        <v/>
      </c>
      <c r="C1975" s="304"/>
      <c r="D1975" s="304"/>
      <c r="E1975" s="304"/>
      <c r="F1975" s="304"/>
      <c r="G1975" s="335"/>
      <c r="H1975" s="333"/>
      <c r="I1975" s="334"/>
      <c r="J1975" s="334"/>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8"/>
      <c r="R1975" s="368"/>
      <c r="S1975" s="330"/>
      <c r="T1975" s="330"/>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Methode_Keuze=""),"",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Methode_Keuze=""),"",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1"/>
      <c r="Z1975" s="324"/>
      <c r="AA1975" s="32" t="str" cm="1">
        <f t="array" ref="AA1975">IFERROR(IF(INDEX(SubsidieTabel!$X$1:$AA$12,MATCH($F1975,SubsidieTabel!$X$1:$X$12,0),IFERROR(MATCH(Methode_Keuze,SubsidieTabel!$X$1:$AA$1,0),2))&lt;&gt;1=TRUE,"ja",""),"")</f>
        <v/>
      </c>
    </row>
    <row r="1976" spans="1:27" ht="14.5" x14ac:dyDescent="0.35">
      <c r="A1976" s="325"/>
      <c r="B1976" s="326" t="str">
        <f>IF(A1976&lt;&gt;"",_xlfn.MAXIFS($B$1:B1975,$A$1:A1975,A1976)+1,"")</f>
        <v/>
      </c>
      <c r="C1976" s="304"/>
      <c r="D1976" s="304"/>
      <c r="E1976" s="304"/>
      <c r="F1976" s="304"/>
      <c r="G1976" s="335"/>
      <c r="H1976" s="333"/>
      <c r="I1976" s="334"/>
      <c r="J1976" s="334"/>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8"/>
      <c r="R1976" s="368"/>
      <c r="S1976" s="330"/>
      <c r="T1976" s="330"/>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Methode_Keuze=""),"",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Methode_Keuze=""),"",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1"/>
      <c r="Z1976" s="324"/>
      <c r="AA1976" s="32" t="str" cm="1">
        <f t="array" ref="AA1976">IFERROR(IF(INDEX(SubsidieTabel!$X$1:$AA$12,MATCH($F1976,SubsidieTabel!$X$1:$X$12,0),IFERROR(MATCH(Methode_Keuze,SubsidieTabel!$X$1:$AA$1,0),2))&lt;&gt;1=TRUE,"ja",""),"")</f>
        <v/>
      </c>
    </row>
    <row r="1977" spans="1:27" ht="14.5" x14ac:dyDescent="0.35">
      <c r="A1977" s="325"/>
      <c r="B1977" s="326" t="str">
        <f>IF(A1977&lt;&gt;"",_xlfn.MAXIFS($B$1:B1976,$A$1:A1976,A1977)+1,"")</f>
        <v/>
      </c>
      <c r="C1977" s="304"/>
      <c r="D1977" s="304"/>
      <c r="E1977" s="304"/>
      <c r="F1977" s="304"/>
      <c r="G1977" s="335"/>
      <c r="H1977" s="333"/>
      <c r="I1977" s="334"/>
      <c r="J1977" s="334"/>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8"/>
      <c r="R1977" s="368"/>
      <c r="S1977" s="330"/>
      <c r="T1977" s="330"/>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Methode_Keuze=""),"",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Methode_Keuze=""),"",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1"/>
      <c r="Z1977" s="324"/>
      <c r="AA1977" s="32" t="str" cm="1">
        <f t="array" ref="AA1977">IFERROR(IF(INDEX(SubsidieTabel!$X$1:$AA$12,MATCH($F1977,SubsidieTabel!$X$1:$X$12,0),IFERROR(MATCH(Methode_Keuze,SubsidieTabel!$X$1:$AA$1,0),2))&lt;&gt;1=TRUE,"ja",""),"")</f>
        <v/>
      </c>
    </row>
    <row r="1978" spans="1:27" ht="14.5" x14ac:dyDescent="0.35">
      <c r="A1978" s="325"/>
      <c r="B1978" s="326" t="str">
        <f>IF(A1978&lt;&gt;"",_xlfn.MAXIFS($B$1:B1977,$A$1:A1977,A1978)+1,"")</f>
        <v/>
      </c>
      <c r="C1978" s="304"/>
      <c r="D1978" s="304"/>
      <c r="E1978" s="304"/>
      <c r="F1978" s="304"/>
      <c r="G1978" s="335"/>
      <c r="H1978" s="333"/>
      <c r="I1978" s="334"/>
      <c r="J1978" s="334"/>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8"/>
      <c r="R1978" s="368"/>
      <c r="S1978" s="330"/>
      <c r="T1978" s="330"/>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Methode_Keuze=""),"",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Methode_Keuze=""),"",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1"/>
      <c r="Z1978" s="324"/>
      <c r="AA1978" s="32" t="str" cm="1">
        <f t="array" ref="AA1978">IFERROR(IF(INDEX(SubsidieTabel!$X$1:$AA$12,MATCH($F1978,SubsidieTabel!$X$1:$X$12,0),IFERROR(MATCH(Methode_Keuze,SubsidieTabel!$X$1:$AA$1,0),2))&lt;&gt;1=TRUE,"ja",""),"")</f>
        <v/>
      </c>
    </row>
    <row r="1979" spans="1:27" ht="14.5" x14ac:dyDescent="0.35">
      <c r="A1979" s="325"/>
      <c r="B1979" s="326" t="str">
        <f>IF(A1979&lt;&gt;"",_xlfn.MAXIFS($B$1:B1978,$A$1:A1978,A1979)+1,"")</f>
        <v/>
      </c>
      <c r="C1979" s="304"/>
      <c r="D1979" s="304"/>
      <c r="E1979" s="304"/>
      <c r="F1979" s="304"/>
      <c r="G1979" s="335"/>
      <c r="H1979" s="333"/>
      <c r="I1979" s="334"/>
      <c r="J1979" s="334"/>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8"/>
      <c r="R1979" s="368"/>
      <c r="S1979" s="330"/>
      <c r="T1979" s="330"/>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Methode_Keuze=""),"",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Methode_Keuze=""),"",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1"/>
      <c r="Z1979" s="324"/>
      <c r="AA1979" s="32" t="str" cm="1">
        <f t="array" ref="AA1979">IFERROR(IF(INDEX(SubsidieTabel!$X$1:$AA$12,MATCH($F1979,SubsidieTabel!$X$1:$X$12,0),IFERROR(MATCH(Methode_Keuze,SubsidieTabel!$X$1:$AA$1,0),2))&lt;&gt;1=TRUE,"ja",""),"")</f>
        <v/>
      </c>
    </row>
    <row r="1980" spans="1:27" ht="14.5" x14ac:dyDescent="0.35">
      <c r="A1980" s="325"/>
      <c r="B1980" s="326" t="str">
        <f>IF(A1980&lt;&gt;"",_xlfn.MAXIFS($B$1:B1979,$A$1:A1979,A1980)+1,"")</f>
        <v/>
      </c>
      <c r="C1980" s="304"/>
      <c r="D1980" s="304"/>
      <c r="E1980" s="304"/>
      <c r="F1980" s="304"/>
      <c r="G1980" s="335"/>
      <c r="H1980" s="333"/>
      <c r="I1980" s="334"/>
      <c r="J1980" s="334"/>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8"/>
      <c r="R1980" s="368"/>
      <c r="S1980" s="330"/>
      <c r="T1980" s="330"/>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Methode_Keuze=""),"",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Methode_Keuze=""),"",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1"/>
      <c r="Z1980" s="324"/>
      <c r="AA1980" s="32" t="str" cm="1">
        <f t="array" ref="AA1980">IFERROR(IF(INDEX(SubsidieTabel!$X$1:$AA$12,MATCH($F1980,SubsidieTabel!$X$1:$X$12,0),IFERROR(MATCH(Methode_Keuze,SubsidieTabel!$X$1:$AA$1,0),2))&lt;&gt;1=TRUE,"ja",""),"")</f>
        <v/>
      </c>
    </row>
    <row r="1981" spans="1:27" ht="14.5" x14ac:dyDescent="0.35">
      <c r="A1981" s="325"/>
      <c r="B1981" s="326" t="str">
        <f>IF(A1981&lt;&gt;"",_xlfn.MAXIFS($B$1:B1980,$A$1:A1980,A1981)+1,"")</f>
        <v/>
      </c>
      <c r="C1981" s="304"/>
      <c r="D1981" s="304"/>
      <c r="E1981" s="304"/>
      <c r="F1981" s="304"/>
      <c r="G1981" s="335"/>
      <c r="H1981" s="333"/>
      <c r="I1981" s="334"/>
      <c r="J1981" s="334"/>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8"/>
      <c r="R1981" s="368"/>
      <c r="S1981" s="330"/>
      <c r="T1981" s="330"/>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Methode_Keuze=""),"",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Methode_Keuze=""),"",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1"/>
      <c r="Z1981" s="324"/>
      <c r="AA1981" s="32" t="str" cm="1">
        <f t="array" ref="AA1981">IFERROR(IF(INDEX(SubsidieTabel!$X$1:$AA$12,MATCH($F1981,SubsidieTabel!$X$1:$X$12,0),IFERROR(MATCH(Methode_Keuze,SubsidieTabel!$X$1:$AA$1,0),2))&lt;&gt;1=TRUE,"ja",""),"")</f>
        <v/>
      </c>
    </row>
    <row r="1982" spans="1:27" ht="14.5" x14ac:dyDescent="0.35">
      <c r="A1982" s="325"/>
      <c r="B1982" s="326" t="str">
        <f>IF(A1982&lt;&gt;"",_xlfn.MAXIFS($B$1:B1981,$A$1:A1981,A1982)+1,"")</f>
        <v/>
      </c>
      <c r="C1982" s="304"/>
      <c r="D1982" s="304"/>
      <c r="E1982" s="304"/>
      <c r="F1982" s="304"/>
      <c r="G1982" s="335"/>
      <c r="H1982" s="333"/>
      <c r="I1982" s="334"/>
      <c r="J1982" s="334"/>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8"/>
      <c r="R1982" s="368"/>
      <c r="S1982" s="330"/>
      <c r="T1982" s="330"/>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Methode_Keuze=""),"",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Methode_Keuze=""),"",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1"/>
      <c r="Z1982" s="324"/>
      <c r="AA1982" s="32" t="str" cm="1">
        <f t="array" ref="AA1982">IFERROR(IF(INDEX(SubsidieTabel!$X$1:$AA$12,MATCH($F1982,SubsidieTabel!$X$1:$X$12,0),IFERROR(MATCH(Methode_Keuze,SubsidieTabel!$X$1:$AA$1,0),2))&lt;&gt;1=TRUE,"ja",""),"")</f>
        <v/>
      </c>
    </row>
    <row r="1983" spans="1:27" ht="14.5" x14ac:dyDescent="0.35">
      <c r="A1983" s="325"/>
      <c r="B1983" s="326" t="str">
        <f>IF(A1983&lt;&gt;"",_xlfn.MAXIFS($B$1:B1982,$A$1:A1982,A1983)+1,"")</f>
        <v/>
      </c>
      <c r="C1983" s="304"/>
      <c r="D1983" s="304"/>
      <c r="E1983" s="304"/>
      <c r="F1983" s="304"/>
      <c r="G1983" s="335"/>
      <c r="H1983" s="333"/>
      <c r="I1983" s="334"/>
      <c r="J1983" s="334"/>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8"/>
      <c r="R1983" s="368"/>
      <c r="S1983" s="330"/>
      <c r="T1983" s="330"/>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Methode_Keuze=""),"",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Methode_Keuze=""),"",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1"/>
      <c r="Z1983" s="324"/>
      <c r="AA1983" s="32" t="str" cm="1">
        <f t="array" ref="AA1983">IFERROR(IF(INDEX(SubsidieTabel!$X$1:$AA$12,MATCH($F1983,SubsidieTabel!$X$1:$X$12,0),IFERROR(MATCH(Methode_Keuze,SubsidieTabel!$X$1:$AA$1,0),2))&lt;&gt;1=TRUE,"ja",""),"")</f>
        <v/>
      </c>
    </row>
    <row r="1984" spans="1:27" ht="14.5" x14ac:dyDescent="0.35">
      <c r="A1984" s="325"/>
      <c r="B1984" s="326" t="str">
        <f>IF(A1984&lt;&gt;"",_xlfn.MAXIFS($B$1:B1983,$A$1:A1983,A1984)+1,"")</f>
        <v/>
      </c>
      <c r="C1984" s="304"/>
      <c r="D1984" s="304"/>
      <c r="E1984" s="304"/>
      <c r="F1984" s="304"/>
      <c r="G1984" s="335"/>
      <c r="H1984" s="333"/>
      <c r="I1984" s="334"/>
      <c r="J1984" s="334"/>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8"/>
      <c r="R1984" s="368"/>
      <c r="S1984" s="330"/>
      <c r="T1984" s="330"/>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Methode_Keuze=""),"",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Methode_Keuze=""),"",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1"/>
      <c r="Z1984" s="324"/>
      <c r="AA1984" s="32" t="str" cm="1">
        <f t="array" ref="AA1984">IFERROR(IF(INDEX(SubsidieTabel!$X$1:$AA$12,MATCH($F1984,SubsidieTabel!$X$1:$X$12,0),IFERROR(MATCH(Methode_Keuze,SubsidieTabel!$X$1:$AA$1,0),2))&lt;&gt;1=TRUE,"ja",""),"")</f>
        <v/>
      </c>
    </row>
    <row r="1985" spans="1:27" ht="14.5" x14ac:dyDescent="0.35">
      <c r="A1985" s="325"/>
      <c r="B1985" s="326" t="str">
        <f>IF(A1985&lt;&gt;"",_xlfn.MAXIFS($B$1:B1984,$A$1:A1984,A1985)+1,"")</f>
        <v/>
      </c>
      <c r="C1985" s="304"/>
      <c r="D1985" s="304"/>
      <c r="E1985" s="304"/>
      <c r="F1985" s="304"/>
      <c r="G1985" s="335"/>
      <c r="H1985" s="333"/>
      <c r="I1985" s="334"/>
      <c r="J1985" s="334"/>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8"/>
      <c r="R1985" s="368"/>
      <c r="S1985" s="330"/>
      <c r="T1985" s="330"/>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Methode_Keuze=""),"",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Methode_Keuze=""),"",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1"/>
      <c r="Z1985" s="324"/>
      <c r="AA1985" s="32" t="str" cm="1">
        <f t="array" ref="AA1985">IFERROR(IF(INDEX(SubsidieTabel!$X$1:$AA$12,MATCH($F1985,SubsidieTabel!$X$1:$X$12,0),IFERROR(MATCH(Methode_Keuze,SubsidieTabel!$X$1:$AA$1,0),2))&lt;&gt;1=TRUE,"ja",""),"")</f>
        <v/>
      </c>
    </row>
    <row r="1986" spans="1:27" ht="14.5" x14ac:dyDescent="0.35">
      <c r="A1986" s="325"/>
      <c r="B1986" s="326" t="str">
        <f>IF(A1986&lt;&gt;"",_xlfn.MAXIFS($B$1:B1985,$A$1:A1985,A1986)+1,"")</f>
        <v/>
      </c>
      <c r="C1986" s="304"/>
      <c r="D1986" s="304"/>
      <c r="E1986" s="304"/>
      <c r="F1986" s="304"/>
      <c r="G1986" s="335"/>
      <c r="H1986" s="333"/>
      <c r="I1986" s="334"/>
      <c r="J1986" s="334"/>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8"/>
      <c r="R1986" s="368"/>
      <c r="S1986" s="330"/>
      <c r="T1986" s="330"/>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Methode_Keuze=""),"",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Methode_Keuze=""),"",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1"/>
      <c r="Z1986" s="324"/>
      <c r="AA1986" s="32" t="str" cm="1">
        <f t="array" ref="AA1986">IFERROR(IF(INDEX(SubsidieTabel!$X$1:$AA$12,MATCH($F1986,SubsidieTabel!$X$1:$X$12,0),IFERROR(MATCH(Methode_Keuze,SubsidieTabel!$X$1:$AA$1,0),2))&lt;&gt;1=TRUE,"ja",""),"")</f>
        <v/>
      </c>
    </row>
    <row r="1987" spans="1:27" ht="14.5" x14ac:dyDescent="0.35">
      <c r="A1987" s="325"/>
      <c r="B1987" s="326" t="str">
        <f>IF(A1987&lt;&gt;"",_xlfn.MAXIFS($B$1:B1986,$A$1:A1986,A1987)+1,"")</f>
        <v/>
      </c>
      <c r="C1987" s="304"/>
      <c r="D1987" s="304"/>
      <c r="E1987" s="304"/>
      <c r="F1987" s="304"/>
      <c r="G1987" s="335"/>
      <c r="H1987" s="333"/>
      <c r="I1987" s="334"/>
      <c r="J1987" s="334"/>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8"/>
      <c r="R1987" s="368"/>
      <c r="S1987" s="330"/>
      <c r="T1987" s="330"/>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Methode_Keuze=""),"",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Methode_Keuze=""),"",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1"/>
      <c r="Z1987" s="324"/>
      <c r="AA1987" s="32" t="str" cm="1">
        <f t="array" ref="AA1987">IFERROR(IF(INDEX(SubsidieTabel!$X$1:$AA$12,MATCH($F1987,SubsidieTabel!$X$1:$X$12,0),IFERROR(MATCH(Methode_Keuze,SubsidieTabel!$X$1:$AA$1,0),2))&lt;&gt;1=TRUE,"ja",""),"")</f>
        <v/>
      </c>
    </row>
    <row r="1988" spans="1:27" ht="14.5" x14ac:dyDescent="0.35">
      <c r="A1988" s="325"/>
      <c r="B1988" s="326" t="str">
        <f>IF(A1988&lt;&gt;"",_xlfn.MAXIFS($B$1:B1987,$A$1:A1987,A1988)+1,"")</f>
        <v/>
      </c>
      <c r="C1988" s="304"/>
      <c r="D1988" s="304"/>
      <c r="E1988" s="304"/>
      <c r="F1988" s="304"/>
      <c r="G1988" s="335"/>
      <c r="H1988" s="333"/>
      <c r="I1988" s="334"/>
      <c r="J1988" s="334"/>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8"/>
      <c r="R1988" s="368"/>
      <c r="S1988" s="330"/>
      <c r="T1988" s="330"/>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Methode_Keuze=""),"",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Methode_Keuze=""),"",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1"/>
      <c r="Z1988" s="324"/>
      <c r="AA1988" s="32" t="str" cm="1">
        <f t="array" ref="AA1988">IFERROR(IF(INDEX(SubsidieTabel!$X$1:$AA$12,MATCH($F1988,SubsidieTabel!$X$1:$X$12,0),IFERROR(MATCH(Methode_Keuze,SubsidieTabel!$X$1:$AA$1,0),2))&lt;&gt;1=TRUE,"ja",""),"")</f>
        <v/>
      </c>
    </row>
    <row r="1989" spans="1:27" ht="14.5" x14ac:dyDescent="0.35">
      <c r="A1989" s="325"/>
      <c r="B1989" s="326" t="str">
        <f>IF(A1989&lt;&gt;"",_xlfn.MAXIFS($B$1:B1988,$A$1:A1988,A1989)+1,"")</f>
        <v/>
      </c>
      <c r="C1989" s="304"/>
      <c r="D1989" s="304"/>
      <c r="E1989" s="304"/>
      <c r="F1989" s="304"/>
      <c r="G1989" s="335"/>
      <c r="H1989" s="333"/>
      <c r="I1989" s="334"/>
      <c r="J1989" s="334"/>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8"/>
      <c r="R1989" s="368"/>
      <c r="S1989" s="330"/>
      <c r="T1989" s="330"/>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Methode_Keuze=""),"",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Methode_Keuze=""),"",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1"/>
      <c r="Z1989" s="324"/>
      <c r="AA1989" s="32" t="str" cm="1">
        <f t="array" ref="AA1989">IFERROR(IF(INDEX(SubsidieTabel!$X$1:$AA$12,MATCH($F1989,SubsidieTabel!$X$1:$X$12,0),IFERROR(MATCH(Methode_Keuze,SubsidieTabel!$X$1:$AA$1,0),2))&lt;&gt;1=TRUE,"ja",""),"")</f>
        <v/>
      </c>
    </row>
    <row r="1990" spans="1:27" ht="14.5" x14ac:dyDescent="0.35">
      <c r="A1990" s="325"/>
      <c r="B1990" s="326" t="str">
        <f>IF(A1990&lt;&gt;"",_xlfn.MAXIFS($B$1:B1989,$A$1:A1989,A1990)+1,"")</f>
        <v/>
      </c>
      <c r="C1990" s="304"/>
      <c r="D1990" s="304"/>
      <c r="E1990" s="304"/>
      <c r="F1990" s="304"/>
      <c r="G1990" s="335"/>
      <c r="H1990" s="333"/>
      <c r="I1990" s="334"/>
      <c r="J1990" s="334"/>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8"/>
      <c r="R1990" s="368"/>
      <c r="S1990" s="330"/>
      <c r="T1990" s="330"/>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Methode_Keuze=""),"",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Methode_Keuze=""),"",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1"/>
      <c r="Z1990" s="324"/>
      <c r="AA1990" s="32" t="str" cm="1">
        <f t="array" ref="AA1990">IFERROR(IF(INDEX(SubsidieTabel!$X$1:$AA$12,MATCH($F1990,SubsidieTabel!$X$1:$X$12,0),IFERROR(MATCH(Methode_Keuze,SubsidieTabel!$X$1:$AA$1,0),2))&lt;&gt;1=TRUE,"ja",""),"")</f>
        <v/>
      </c>
    </row>
    <row r="1991" spans="1:27" ht="14.5" x14ac:dyDescent="0.35">
      <c r="A1991" s="325"/>
      <c r="B1991" s="326" t="str">
        <f>IF(A1991&lt;&gt;"",_xlfn.MAXIFS($B$1:B1990,$A$1:A1990,A1991)+1,"")</f>
        <v/>
      </c>
      <c r="C1991" s="304"/>
      <c r="D1991" s="304"/>
      <c r="E1991" s="304"/>
      <c r="F1991" s="304"/>
      <c r="G1991" s="335"/>
      <c r="H1991" s="333"/>
      <c r="I1991" s="334"/>
      <c r="J1991" s="334"/>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8"/>
      <c r="R1991" s="368"/>
      <c r="S1991" s="330"/>
      <c r="T1991" s="330"/>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Methode_Keuze=""),"",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Methode_Keuze=""),"",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1"/>
      <c r="Z1991" s="324"/>
      <c r="AA1991" s="32" t="str" cm="1">
        <f t="array" ref="AA1991">IFERROR(IF(INDEX(SubsidieTabel!$X$1:$AA$12,MATCH($F1991,SubsidieTabel!$X$1:$X$12,0),IFERROR(MATCH(Methode_Keuze,SubsidieTabel!$X$1:$AA$1,0),2))&lt;&gt;1=TRUE,"ja",""),"")</f>
        <v/>
      </c>
    </row>
    <row r="1992" spans="1:27" ht="14.5" x14ac:dyDescent="0.35">
      <c r="A1992" s="325"/>
      <c r="B1992" s="326" t="str">
        <f>IF(A1992&lt;&gt;"",_xlfn.MAXIFS($B$1:B1991,$A$1:A1991,A1992)+1,"")</f>
        <v/>
      </c>
      <c r="C1992" s="304"/>
      <c r="D1992" s="304"/>
      <c r="E1992" s="304"/>
      <c r="F1992" s="304"/>
      <c r="G1992" s="335"/>
      <c r="H1992" s="333"/>
      <c r="I1992" s="334"/>
      <c r="J1992" s="334"/>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8"/>
      <c r="R1992" s="368"/>
      <c r="S1992" s="330"/>
      <c r="T1992" s="330"/>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Methode_Keuze=""),"",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Methode_Keuze=""),"",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1"/>
      <c r="Z1992" s="324"/>
      <c r="AA1992" s="32" t="str" cm="1">
        <f t="array" ref="AA1992">IFERROR(IF(INDEX(SubsidieTabel!$X$1:$AA$12,MATCH($F1992,SubsidieTabel!$X$1:$X$12,0),IFERROR(MATCH(Methode_Keuze,SubsidieTabel!$X$1:$AA$1,0),2))&lt;&gt;1=TRUE,"ja",""),"")</f>
        <v/>
      </c>
    </row>
    <row r="1993" spans="1:27" ht="14.5" x14ac:dyDescent="0.35">
      <c r="A1993" s="325"/>
      <c r="B1993" s="326" t="str">
        <f>IF(A1993&lt;&gt;"",_xlfn.MAXIFS($B$1:B1992,$A$1:A1992,A1993)+1,"")</f>
        <v/>
      </c>
      <c r="C1993" s="304"/>
      <c r="D1993" s="304"/>
      <c r="E1993" s="304"/>
      <c r="F1993" s="304"/>
      <c r="G1993" s="335"/>
      <c r="H1993" s="333"/>
      <c r="I1993" s="334"/>
      <c r="J1993" s="334"/>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8"/>
      <c r="R1993" s="368"/>
      <c r="S1993" s="330"/>
      <c r="T1993" s="330"/>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Methode_Keuze=""),"",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Methode_Keuze=""),"",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1"/>
      <c r="Z1993" s="324"/>
      <c r="AA1993" s="32" t="str" cm="1">
        <f t="array" ref="AA1993">IFERROR(IF(INDEX(SubsidieTabel!$X$1:$AA$12,MATCH($F1993,SubsidieTabel!$X$1:$X$12,0),IFERROR(MATCH(Methode_Keuze,SubsidieTabel!$X$1:$AA$1,0),2))&lt;&gt;1=TRUE,"ja",""),"")</f>
        <v/>
      </c>
    </row>
    <row r="1994" spans="1:27" ht="14.5" x14ac:dyDescent="0.35">
      <c r="A1994" s="325"/>
      <c r="B1994" s="326" t="str">
        <f>IF(A1994&lt;&gt;"",_xlfn.MAXIFS($B$1:B1993,$A$1:A1993,A1994)+1,"")</f>
        <v/>
      </c>
      <c r="C1994" s="304"/>
      <c r="D1994" s="304"/>
      <c r="E1994" s="304"/>
      <c r="F1994" s="304"/>
      <c r="G1994" s="335"/>
      <c r="H1994" s="333"/>
      <c r="I1994" s="334"/>
      <c r="J1994" s="334"/>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8"/>
      <c r="R1994" s="368"/>
      <c r="S1994" s="330"/>
      <c r="T1994" s="330"/>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Methode_Keuze=""),"",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Methode_Keuze=""),"",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1"/>
      <c r="Z1994" s="324"/>
      <c r="AA1994" s="32" t="str" cm="1">
        <f t="array" ref="AA1994">IFERROR(IF(INDEX(SubsidieTabel!$X$1:$AA$12,MATCH($F1994,SubsidieTabel!$X$1:$X$12,0),IFERROR(MATCH(Methode_Keuze,SubsidieTabel!$X$1:$AA$1,0),2))&lt;&gt;1=TRUE,"ja",""),"")</f>
        <v/>
      </c>
    </row>
    <row r="1995" spans="1:27" ht="14.5" x14ac:dyDescent="0.35">
      <c r="A1995" s="325"/>
      <c r="B1995" s="326" t="str">
        <f>IF(A1995&lt;&gt;"",_xlfn.MAXIFS($B$1:B1994,$A$1:A1994,A1995)+1,"")</f>
        <v/>
      </c>
      <c r="C1995" s="304"/>
      <c r="D1995" s="304"/>
      <c r="E1995" s="304"/>
      <c r="F1995" s="304"/>
      <c r="G1995" s="335"/>
      <c r="H1995" s="333"/>
      <c r="I1995" s="334"/>
      <c r="J1995" s="334"/>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8"/>
      <c r="R1995" s="368"/>
      <c r="S1995" s="330"/>
      <c r="T1995" s="330"/>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Methode_Keuze=""),"",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Methode_Keuze=""),"",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1"/>
      <c r="Z1995" s="324"/>
      <c r="AA1995" s="32" t="str" cm="1">
        <f t="array" ref="AA1995">IFERROR(IF(INDEX(SubsidieTabel!$X$1:$AA$12,MATCH($F1995,SubsidieTabel!$X$1:$X$12,0),IFERROR(MATCH(Methode_Keuze,SubsidieTabel!$X$1:$AA$1,0),2))&lt;&gt;1=TRUE,"ja",""),"")</f>
        <v/>
      </c>
    </row>
    <row r="1996" spans="1:27" ht="14.5" x14ac:dyDescent="0.35">
      <c r="A1996" s="325"/>
      <c r="B1996" s="326" t="str">
        <f>IF(A1996&lt;&gt;"",_xlfn.MAXIFS($B$1:B1995,$A$1:A1995,A1996)+1,"")</f>
        <v/>
      </c>
      <c r="C1996" s="304"/>
      <c r="D1996" s="304"/>
      <c r="E1996" s="304"/>
      <c r="F1996" s="304"/>
      <c r="G1996" s="335"/>
      <c r="H1996" s="333"/>
      <c r="I1996" s="334"/>
      <c r="J1996" s="334"/>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8"/>
      <c r="R1996" s="368"/>
      <c r="S1996" s="330"/>
      <c r="T1996" s="330"/>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Methode_Keuze=""),"",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Methode_Keuze=""),"",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1"/>
      <c r="Z1996" s="324"/>
      <c r="AA1996" s="32" t="str" cm="1">
        <f t="array" ref="AA1996">IFERROR(IF(INDEX(SubsidieTabel!$X$1:$AA$12,MATCH($F1996,SubsidieTabel!$X$1:$X$12,0),IFERROR(MATCH(Methode_Keuze,SubsidieTabel!$X$1:$AA$1,0),2))&lt;&gt;1=TRUE,"ja",""),"")</f>
        <v/>
      </c>
    </row>
    <row r="1997" spans="1:27" ht="14.5" x14ac:dyDescent="0.35">
      <c r="A1997" s="325"/>
      <c r="B1997" s="326" t="str">
        <f>IF(A1997&lt;&gt;"",_xlfn.MAXIFS($B$1:B1996,$A$1:A1996,A1997)+1,"")</f>
        <v/>
      </c>
      <c r="C1997" s="304"/>
      <c r="D1997" s="304"/>
      <c r="E1997" s="304"/>
      <c r="F1997" s="304"/>
      <c r="G1997" s="335"/>
      <c r="H1997" s="333"/>
      <c r="I1997" s="334"/>
      <c r="J1997" s="334"/>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8"/>
      <c r="R1997" s="368"/>
      <c r="S1997" s="330"/>
      <c r="T1997" s="330"/>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Methode_Keuze=""),"",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Methode_Keuze=""),"",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1"/>
      <c r="Z1997" s="324"/>
      <c r="AA1997" s="32" t="str" cm="1">
        <f t="array" ref="AA1997">IFERROR(IF(INDEX(SubsidieTabel!$X$1:$AA$12,MATCH($F1997,SubsidieTabel!$X$1:$X$12,0),IFERROR(MATCH(Methode_Keuze,SubsidieTabel!$X$1:$AA$1,0),2))&lt;&gt;1=TRUE,"ja",""),"")</f>
        <v/>
      </c>
    </row>
    <row r="1998" spans="1:27" ht="14.5" x14ac:dyDescent="0.35">
      <c r="A1998" s="325"/>
      <c r="B1998" s="326" t="str">
        <f>IF(A1998&lt;&gt;"",_xlfn.MAXIFS($B$1:B1997,$A$1:A1997,A1998)+1,"")</f>
        <v/>
      </c>
      <c r="C1998" s="304"/>
      <c r="D1998" s="304"/>
      <c r="E1998" s="304"/>
      <c r="F1998" s="304"/>
      <c r="G1998" s="335"/>
      <c r="H1998" s="333"/>
      <c r="I1998" s="334"/>
      <c r="J1998" s="334"/>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8"/>
      <c r="R1998" s="368"/>
      <c r="S1998" s="330"/>
      <c r="T1998" s="330"/>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Methode_Keuze=""),"",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Methode_Keuze=""),"",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1"/>
      <c r="Z1998" s="324"/>
      <c r="AA1998" s="32" t="str" cm="1">
        <f t="array" ref="AA1998">IFERROR(IF(INDEX(SubsidieTabel!$X$1:$AA$12,MATCH($F1998,SubsidieTabel!$X$1:$X$12,0),IFERROR(MATCH(Methode_Keuze,SubsidieTabel!$X$1:$AA$1,0),2))&lt;&gt;1=TRUE,"ja",""),"")</f>
        <v/>
      </c>
    </row>
    <row r="1999" spans="1:27" ht="14.5" x14ac:dyDescent="0.35">
      <c r="A1999" s="325"/>
      <c r="B1999" s="326" t="str">
        <f>IF(A1999&lt;&gt;"",_xlfn.MAXIFS($B$1:B1998,$A$1:A1998,A1999)+1,"")</f>
        <v/>
      </c>
      <c r="C1999" s="304"/>
      <c r="D1999" s="304"/>
      <c r="E1999" s="304"/>
      <c r="F1999" s="304"/>
      <c r="G1999" s="335"/>
      <c r="H1999" s="333"/>
      <c r="I1999" s="334"/>
      <c r="J1999" s="334"/>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8"/>
      <c r="R1999" s="368"/>
      <c r="S1999" s="330"/>
      <c r="T1999" s="330"/>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Methode_Keuze=""),"",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Methode_Keuze=""),"",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1"/>
      <c r="Z1999" s="324"/>
      <c r="AA1999" s="32" t="str" cm="1">
        <f t="array" ref="AA1999">IFERROR(IF(INDEX(SubsidieTabel!$X$1:$AA$12,MATCH($F1999,SubsidieTabel!$X$1:$X$12,0),IFERROR(MATCH(Methode_Keuze,SubsidieTabel!$X$1:$AA$1,0),2))&lt;&gt;1=TRUE,"ja",""),"")</f>
        <v/>
      </c>
    </row>
    <row r="2000" spans="1:27" ht="14.5" x14ac:dyDescent="0.35">
      <c r="A2000" s="325"/>
      <c r="B2000" s="326" t="str">
        <f>IF(A2000&lt;&gt;"",_xlfn.MAXIFS($B$1:B1999,$A$1:A1999,A2000)+1,"")</f>
        <v/>
      </c>
      <c r="C2000" s="304"/>
      <c r="D2000" s="304"/>
      <c r="E2000" s="304"/>
      <c r="F2000" s="304"/>
      <c r="G2000" s="335"/>
      <c r="H2000" s="333"/>
      <c r="I2000" s="334"/>
      <c r="J2000" s="334"/>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8"/>
      <c r="R2000" s="368"/>
      <c r="S2000" s="330"/>
      <c r="T2000" s="330"/>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Methode_Keuze=""),"",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Methode_Keuze=""),"",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1"/>
      <c r="Z2000" s="324"/>
      <c r="AA2000" s="32" t="str" cm="1">
        <f t="array" ref="AA2000">IFERROR(IF(INDEX(SubsidieTabel!$X$1:$AA$12,MATCH($F2000,SubsidieTabel!$X$1:$X$12,0),IFERROR(MATCH(Methode_Keuze,SubsidieTabel!$X$1:$AA$1,0),2))&lt;&gt;1=TRUE,"ja",""),"")</f>
        <v/>
      </c>
    </row>
    <row r="2001" spans="1:27" ht="14.5" x14ac:dyDescent="0.35">
      <c r="A2001" s="325"/>
      <c r="B2001" s="326" t="str">
        <f>IF(A2001&lt;&gt;"",_xlfn.MAXIFS($B$1:B2000,$A$1:A2000,A2001)+1,"")</f>
        <v/>
      </c>
      <c r="C2001" s="304"/>
      <c r="D2001" s="304"/>
      <c r="E2001" s="304"/>
      <c r="F2001" s="304"/>
      <c r="G2001" s="335"/>
      <c r="H2001" s="333"/>
      <c r="I2001" s="334"/>
      <c r="J2001" s="334"/>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8"/>
      <c r="R2001" s="368"/>
      <c r="S2001" s="330"/>
      <c r="T2001" s="330"/>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Methode_Keuze=""),"",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Methode_Keuze=""),"",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1"/>
      <c r="Z2001" s="324"/>
      <c r="AA2001" s="32" t="str" cm="1">
        <f t="array" ref="AA2001">IFERROR(IF(INDEX(SubsidieTabel!$X$1:$AA$12,MATCH($F2001,SubsidieTabel!$X$1:$X$12,0),IFERROR(MATCH(Methode_Keuze,SubsidieTabel!$X$1:$AA$1,0),2))&lt;&gt;1=TRUE,"ja",""),"")</f>
        <v/>
      </c>
    </row>
    <row r="2002" spans="1:27" ht="15" customHeight="1" x14ac:dyDescent="0.35">
      <c r="C2002" s="24"/>
    </row>
  </sheetData>
  <sheetProtection algorithmName="SHA-512" hashValue="jcmg92Ka3LmqlPtE7JDNEFIRANi5Zv8DXOnpgEnUpik1XA3whGLzeJN4mmBNzUoHUDezpICAfrFYAEljJ6D7UA==" saltValue="/73zqtJLUIwmtOP3qQ+crA==" spinCount="100000" sheet="1" objects="1" scenarios="1"/>
  <dataConsolidate/>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MOD(S2*100,1)=0</formula1>
    </dataValidation>
    <dataValidation type="custom" allowBlank="1" showInputMessage="1" showErrorMessage="1" errorTitle="Getal met max. aantal cijfers" error="Er is geen decimaal getal ingevoerd met maximaal 2 cijfers voor uren en maximaal 4 cijfers voor overige eenheden." sqref="Q2:R2001" xr:uid="{1D8621E6-DFAB-49EF-AF7F-662334A29057}">
      <formula1>IF(COUNTIF($F2,"*Vergoeding")&gt;0,MOD(Q2*10000,1)=0,MOD(Q2*100,1)=0)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35"/>
  <cols>
    <col min="1" max="1" width="2.81640625" style="25" customWidth="1"/>
    <col min="2" max="2" width="62.7265625" style="25" customWidth="1"/>
    <col min="3" max="3" width="22" style="25" bestFit="1" customWidth="1"/>
    <col min="4" max="4" width="22.1796875" style="25" bestFit="1" customWidth="1"/>
    <col min="5" max="14" width="28.7265625" style="25" customWidth="1"/>
    <col min="15" max="15" width="1.54296875" style="25" customWidth="1"/>
    <col min="16" max="16384" width="9.1796875" style="25" hidden="1"/>
  </cols>
  <sheetData>
    <row r="1" spans="2:14" ht="3" customHeight="1" x14ac:dyDescent="0.35">
      <c r="B1" s="40"/>
      <c r="C1" s="40"/>
      <c r="D1" s="41"/>
    </row>
    <row r="2" spans="2:14" ht="28.5" customHeight="1" x14ac:dyDescent="0.35">
      <c r="B2" s="17" t="s">
        <v>72</v>
      </c>
      <c r="C2" s="446" t="str">
        <f>IF('1. Aanvraaggegevens'!C2&lt;&gt;"",'1. Aanvraaggegevens'!C2,"")</f>
        <v/>
      </c>
      <c r="D2" s="447"/>
      <c r="E2" s="448"/>
    </row>
    <row r="3" spans="2:14" ht="15" customHeight="1" x14ac:dyDescent="0.35">
      <c r="B3" s="17" t="s">
        <v>16</v>
      </c>
      <c r="C3" s="449" t="str">
        <f>IF('1. Aanvraaggegevens'!C3&lt;&gt;"",'1. Aanvraaggegevens'!C3,"")</f>
        <v/>
      </c>
      <c r="D3" s="450"/>
      <c r="E3" s="451"/>
    </row>
    <row r="4" spans="2:14" ht="15" customHeight="1" x14ac:dyDescent="0.35">
      <c r="B4" s="17" t="s">
        <v>17</v>
      </c>
      <c r="C4" s="449" t="str">
        <f>IF('1. Aanvraaggegevens'!C4&lt;&gt;"",'1. Aanvraaggegevens'!C4,"")</f>
        <v/>
      </c>
      <c r="D4" s="450"/>
      <c r="E4" s="451"/>
    </row>
    <row r="5" spans="2:14" ht="15" customHeight="1" x14ac:dyDescent="0.35">
      <c r="B5" s="17" t="s">
        <v>18</v>
      </c>
      <c r="C5" s="449" t="str">
        <f>IF('1. Aanvraaggegevens'!C5&lt;&gt;"",'1. Aanvraaggegevens'!C5,"")</f>
        <v/>
      </c>
      <c r="D5" s="450"/>
      <c r="E5" s="451"/>
    </row>
    <row r="6" spans="2:14" ht="15" customHeight="1" x14ac:dyDescent="0.35">
      <c r="B6" s="5"/>
      <c r="C6" s="452" t="str">
        <f>IF('1. Aanvraaggegevens'!C6&lt;&gt;"",'1. Aanvraaggegevens'!C6,"")</f>
        <v/>
      </c>
      <c r="D6" s="453"/>
      <c r="E6" s="454"/>
    </row>
    <row r="7" spans="2:14" ht="3" customHeight="1" x14ac:dyDescent="0.35">
      <c r="B7" s="40"/>
      <c r="C7" s="40"/>
      <c r="D7" s="41"/>
      <c r="E7" s="26"/>
    </row>
    <row r="8" spans="2:14" ht="15" customHeight="1" x14ac:dyDescent="0.35">
      <c r="B8" s="151" t="s">
        <v>106</v>
      </c>
      <c r="C8" s="455" t="str">
        <f>IF('1. Aanvraaggegevens'!C8&lt;&gt;"",'1. Aanvraaggegevens'!C8,"")</f>
        <v/>
      </c>
      <c r="D8" s="456"/>
      <c r="E8" s="457"/>
    </row>
    <row r="9" spans="2:14" ht="3" customHeight="1" x14ac:dyDescent="0.35">
      <c r="B9" s="40"/>
      <c r="C9" s="40"/>
      <c r="D9" s="41"/>
    </row>
    <row r="10" spans="2:14" ht="15" customHeight="1" x14ac:dyDescent="0.35">
      <c r="B10" s="75" t="s">
        <v>154</v>
      </c>
      <c r="C10" s="437"/>
      <c r="D10" s="438"/>
      <c r="E10" s="439"/>
    </row>
    <row r="11" spans="2:14" ht="15" customHeight="1" x14ac:dyDescent="0.35">
      <c r="B11" s="75" t="s">
        <v>225</v>
      </c>
      <c r="C11" s="440"/>
      <c r="D11" s="441"/>
      <c r="E11" s="442"/>
    </row>
    <row r="12" spans="2:14" ht="15" customHeight="1" x14ac:dyDescent="0.35">
      <c r="B12" s="75" t="s">
        <v>113</v>
      </c>
      <c r="C12" s="443"/>
      <c r="D12" s="444"/>
      <c r="E12" s="445"/>
    </row>
    <row r="13" spans="2:14" ht="15" customHeight="1" x14ac:dyDescent="0.35">
      <c r="B13" s="75" t="s">
        <v>105</v>
      </c>
      <c r="C13" s="440"/>
      <c r="D13" s="441"/>
      <c r="E13" s="442"/>
    </row>
    <row r="14" spans="2:14" ht="21.75" customHeight="1" x14ac:dyDescent="0.35">
      <c r="B14" s="40"/>
      <c r="C14" s="40"/>
      <c r="D14" s="41"/>
      <c r="E14" s="177" t="str">
        <f>IF(Keuze_DB_Nr&lt;&gt;"","Totale uitgaven huidig betaalverzoek per subsidiabele activiteit --&gt;", "")</f>
        <v/>
      </c>
    </row>
    <row r="15" spans="2:14" ht="45" customHeight="1" x14ac:dyDescent="0.3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3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3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3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3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3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3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3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3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3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3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3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3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3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3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35">
      <c r="B30" s="37"/>
    </row>
    <row r="31" spans="2:14" s="26" customFormat="1" ht="6" customHeight="1" x14ac:dyDescent="0.35">
      <c r="B31" s="37"/>
      <c r="C31" s="39"/>
      <c r="D31" s="145"/>
    </row>
    <row r="32" spans="2:14" ht="6" customHeight="1" x14ac:dyDescent="0.35">
      <c r="B32" s="40"/>
      <c r="C32" s="40"/>
      <c r="D32" s="41"/>
    </row>
    <row r="33" spans="2:6" s="26" customFormat="1" ht="15" customHeight="1" x14ac:dyDescent="0.35">
      <c r="B33" s="94" t="s">
        <v>153</v>
      </c>
      <c r="C33" s="94" t="s">
        <v>158</v>
      </c>
      <c r="D33" s="94" t="s">
        <v>1</v>
      </c>
      <c r="E33" s="94" t="s">
        <v>131</v>
      </c>
    </row>
    <row r="34" spans="2:6" ht="14.5" x14ac:dyDescent="0.35">
      <c r="B34" s="377"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ht="14.5" x14ac:dyDescent="0.35">
      <c r="B35" s="377"/>
      <c r="C35" s="89" t="str">
        <f>IF(B35&lt;&gt;"",SUMIFS(SubsidieTabel_DB!$L:$L,SubsidieTabel_DB!$A:$A,B35)+SUMIFS(SubsidieTabel_DB!$N:$N,SubsidieTabel_DB!$A:$A,B35),"")</f>
        <v/>
      </c>
      <c r="D35" s="90" t="str">
        <f>IFERROR(VLOOKUP(B35,Lijsten!$AK:$AL,2,0),"")</f>
        <v/>
      </c>
      <c r="E35" s="89" t="str">
        <f t="shared" ref="E35:E43" si="4">IF(PRODUCT(C35,D35)&lt;&gt;0,PRODUCT(C35,D35),"")</f>
        <v/>
      </c>
    </row>
    <row r="36" spans="2:6" ht="14.5" x14ac:dyDescent="0.35">
      <c r="B36" s="377"/>
      <c r="C36" s="89" t="str">
        <f>IF(B36&lt;&gt;"",SUMIFS(SubsidieTabel_DB!$L:$L,SubsidieTabel_DB!$A:$A,B36)+SUMIFS(SubsidieTabel_DB!$N:$N,SubsidieTabel_DB!$A:$A,B36),"")</f>
        <v/>
      </c>
      <c r="D36" s="90" t="str">
        <f>IFERROR(VLOOKUP(B36,Lijsten!$AK:$AL,2,0),"")</f>
        <v/>
      </c>
      <c r="E36" s="89" t="str">
        <f t="shared" si="4"/>
        <v/>
      </c>
    </row>
    <row r="37" spans="2:6" ht="14.5" x14ac:dyDescent="0.35">
      <c r="B37" s="377"/>
      <c r="C37" s="89" t="str">
        <f>IF(B37&lt;&gt;"",SUMIFS(SubsidieTabel_DB!$L:$L,SubsidieTabel_DB!$A:$A,B37)+SUMIFS(SubsidieTabel_DB!$N:$N,SubsidieTabel_DB!$A:$A,B37),"")</f>
        <v/>
      </c>
      <c r="D37" s="90" t="str">
        <f>IFERROR(VLOOKUP(B37,Lijsten!$AK:$AL,2,0),"")</f>
        <v/>
      </c>
      <c r="E37" s="89" t="str">
        <f t="shared" si="4"/>
        <v/>
      </c>
    </row>
    <row r="38" spans="2:6" ht="14.5" x14ac:dyDescent="0.35">
      <c r="B38" s="377"/>
      <c r="C38" s="89" t="str">
        <f>IF(B38&lt;&gt;"",SUMIFS(SubsidieTabel_DB!$L:$L,SubsidieTabel_DB!$A:$A,B38)+SUMIFS(SubsidieTabel_DB!$N:$N,SubsidieTabel_DB!$A:$A,B38),"")</f>
        <v/>
      </c>
      <c r="D38" s="90" t="str">
        <f>IFERROR(VLOOKUP(B38,Lijsten!$AK:$AL,2,0),"")</f>
        <v/>
      </c>
      <c r="E38" s="89" t="str">
        <f t="shared" si="4"/>
        <v/>
      </c>
    </row>
    <row r="39" spans="2:6" ht="14.5" x14ac:dyDescent="0.35">
      <c r="B39" s="377"/>
      <c r="C39" s="89" t="str">
        <f>IF(B39&lt;&gt;"",SUMIFS(SubsidieTabel_DB!$L:$L,SubsidieTabel_DB!$A:$A,B39)+SUMIFS(SubsidieTabel_DB!$N:$N,SubsidieTabel_DB!$A:$A,B39),"")</f>
        <v/>
      </c>
      <c r="D39" s="90" t="str">
        <f>IFERROR(VLOOKUP(B39,Lijsten!$AK:$AL,2,0),"")</f>
        <v/>
      </c>
      <c r="E39" s="89" t="str">
        <f t="shared" si="4"/>
        <v/>
      </c>
    </row>
    <row r="40" spans="2:6" ht="14.5" x14ac:dyDescent="0.35">
      <c r="B40" s="377"/>
      <c r="C40" s="89" t="str">
        <f>IF(B40&lt;&gt;"",SUMIFS(SubsidieTabel_DB!$L:$L,SubsidieTabel_DB!$A:$A,B40)+SUMIFS(SubsidieTabel_DB!$N:$N,SubsidieTabel_DB!$A:$A,B40),"")</f>
        <v/>
      </c>
      <c r="D40" s="90" t="str">
        <f>IFERROR(VLOOKUP(B40,Lijsten!$AK:$AL,2,0),"")</f>
        <v/>
      </c>
      <c r="E40" s="89" t="str">
        <f t="shared" si="4"/>
        <v/>
      </c>
    </row>
    <row r="41" spans="2:6" ht="14.5" x14ac:dyDescent="0.35">
      <c r="B41" s="377"/>
      <c r="C41" s="89" t="str">
        <f>IF(B41&lt;&gt;"",SUMIFS(SubsidieTabel_DB!$L:$L,SubsidieTabel_DB!$A:$A,B41)+SUMIFS(SubsidieTabel_DB!$N:$N,SubsidieTabel_DB!$A:$A,B41),"")</f>
        <v/>
      </c>
      <c r="D41" s="90" t="str">
        <f>IFERROR(VLOOKUP(B41,Lijsten!$AK:$AL,2,0),"")</f>
        <v/>
      </c>
      <c r="E41" s="89" t="str">
        <f t="shared" si="4"/>
        <v/>
      </c>
    </row>
    <row r="42" spans="2:6" ht="14.5" x14ac:dyDescent="0.35">
      <c r="B42" s="377"/>
      <c r="C42" s="89" t="str">
        <f>IF(B42&lt;&gt;"",SUMIFS(SubsidieTabel_DB!$L:$L,SubsidieTabel_DB!$A:$A,B42)+SUMIFS(SubsidieTabel_DB!$N:$N,SubsidieTabel_DB!$A:$A,B42),"")</f>
        <v/>
      </c>
      <c r="D42" s="90" t="str">
        <f>IFERROR(VLOOKUP(B42,Lijsten!$AK:$AL,2,0),"")</f>
        <v/>
      </c>
      <c r="E42" s="89" t="str">
        <f t="shared" si="4"/>
        <v/>
      </c>
    </row>
    <row r="43" spans="2:6" ht="14.5" x14ac:dyDescent="0.35">
      <c r="B43" s="377"/>
      <c r="C43" s="89" t="str">
        <f>IF(B43&lt;&gt;"",SUMIFS(SubsidieTabel_DB!$L:$L,SubsidieTabel_DB!$A:$A,B43)+SUMIFS(SubsidieTabel_DB!$N:$N,SubsidieTabel_DB!$A:$A,B43),"")</f>
        <v/>
      </c>
      <c r="D43" s="90" t="str">
        <f>IFERROR(VLOOKUP(B43,Lijsten!$AK:$AL,2,0),"")</f>
        <v/>
      </c>
      <c r="E43" s="89" t="str">
        <f t="shared" si="4"/>
        <v/>
      </c>
    </row>
    <row r="44" spans="2:6" ht="15" customHeight="1" x14ac:dyDescent="0.35">
      <c r="B44" s="94"/>
      <c r="C44" s="94"/>
      <c r="D44" s="94"/>
      <c r="E44" s="94"/>
    </row>
    <row r="45" spans="2:6" ht="15" customHeight="1" x14ac:dyDescent="0.35">
      <c r="D45" s="108" t="s">
        <v>132</v>
      </c>
      <c r="E45" s="89">
        <f ca="1">IFERROR(FLOOR(SUMPRODUCT(D34:D43,C34:C43),0.01),0)</f>
        <v>0</v>
      </c>
      <c r="F45" s="25" t="s">
        <v>200</v>
      </c>
    </row>
    <row r="46" spans="2:6" ht="15" customHeight="1" x14ac:dyDescent="0.3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4.5" zeroHeight="1" x14ac:dyDescent="0.35"/>
  <cols>
    <col min="1" max="1" width="2.81640625" style="25" customWidth="1"/>
    <col min="2" max="2" width="62.7265625" style="25" customWidth="1"/>
    <col min="3" max="3" width="27.54296875" style="25" bestFit="1" customWidth="1"/>
    <col min="4" max="4" width="22.1796875" style="25" bestFit="1" customWidth="1"/>
    <col min="5" max="5" width="20.7265625" style="25" customWidth="1"/>
    <col min="6" max="6" width="20.54296875" style="25" customWidth="1"/>
    <col min="7" max="7" width="27.81640625" style="25" bestFit="1" customWidth="1"/>
    <col min="8" max="18" width="27.81640625" style="25" customWidth="1"/>
    <col min="19" max="19" width="1.54296875" style="25" customWidth="1"/>
    <col min="20" max="16384" width="9.1796875" style="25" hidden="1"/>
  </cols>
  <sheetData>
    <row r="1" spans="1:19" ht="3" customHeight="1" x14ac:dyDescent="0.35">
      <c r="A1" s="37"/>
      <c r="B1" s="40"/>
      <c r="C1" s="40"/>
      <c r="D1" s="41"/>
      <c r="F1" s="37"/>
      <c r="G1" s="37"/>
      <c r="H1" s="37"/>
      <c r="I1" s="37"/>
      <c r="J1" s="37"/>
      <c r="K1" s="37"/>
      <c r="L1" s="37"/>
      <c r="M1" s="37"/>
      <c r="N1" s="37"/>
      <c r="O1" s="37"/>
      <c r="P1" s="37"/>
      <c r="Q1" s="37"/>
      <c r="R1" s="37"/>
      <c r="S1" s="37"/>
    </row>
    <row r="2" spans="1:19" x14ac:dyDescent="0.35">
      <c r="A2" s="37"/>
      <c r="B2" s="17" t="s">
        <v>72</v>
      </c>
      <c r="C2" s="446" t="str">
        <f>IF('1. Aanvraaggegevens'!C2&lt;&gt;"",'1. Aanvraaggegevens'!C2,"")</f>
        <v/>
      </c>
      <c r="D2" s="447"/>
      <c r="E2" s="448"/>
      <c r="F2" s="37"/>
      <c r="G2" s="37"/>
      <c r="H2" s="37"/>
      <c r="I2" s="37"/>
      <c r="J2" s="37"/>
      <c r="K2" s="37"/>
      <c r="L2" s="37"/>
      <c r="M2" s="37"/>
      <c r="N2" s="37"/>
      <c r="O2" s="37"/>
      <c r="P2" s="37"/>
      <c r="Q2" s="37"/>
      <c r="R2" s="37"/>
      <c r="S2" s="37"/>
    </row>
    <row r="3" spans="1:19" ht="15" customHeight="1" x14ac:dyDescent="0.35">
      <c r="A3" s="37"/>
      <c r="B3" s="17" t="s">
        <v>16</v>
      </c>
      <c r="C3" s="449" t="str">
        <f>IF('1. Aanvraaggegevens'!C3&lt;&gt;"",'1. Aanvraaggegevens'!C3,"")</f>
        <v/>
      </c>
      <c r="D3" s="450"/>
      <c r="E3" s="451"/>
      <c r="F3" s="37"/>
      <c r="G3" s="37"/>
      <c r="H3" s="37"/>
      <c r="I3" s="37"/>
      <c r="J3" s="37"/>
      <c r="K3" s="37"/>
      <c r="L3" s="37"/>
      <c r="M3" s="37"/>
      <c r="N3" s="37"/>
      <c r="O3" s="37"/>
      <c r="P3" s="37"/>
      <c r="Q3" s="37"/>
      <c r="R3" s="37"/>
      <c r="S3" s="37"/>
    </row>
    <row r="4" spans="1:19" ht="15" customHeight="1" x14ac:dyDescent="0.35">
      <c r="A4" s="37"/>
      <c r="B4" s="17" t="s">
        <v>17</v>
      </c>
      <c r="C4" s="449" t="str">
        <f>IF('1. Aanvraaggegevens'!C4&lt;&gt;"",'1. Aanvraaggegevens'!C4,"")</f>
        <v/>
      </c>
      <c r="D4" s="450"/>
      <c r="E4" s="451"/>
      <c r="F4" s="37"/>
      <c r="G4" s="37"/>
      <c r="H4" s="37"/>
      <c r="I4" s="37"/>
      <c r="J4" s="37"/>
      <c r="K4" s="37"/>
      <c r="L4" s="37"/>
      <c r="M4" s="37"/>
      <c r="N4" s="37"/>
      <c r="O4" s="37"/>
      <c r="P4" s="37"/>
      <c r="Q4" s="37"/>
      <c r="R4" s="37"/>
      <c r="S4" s="37"/>
    </row>
    <row r="5" spans="1:19" ht="15" customHeight="1" x14ac:dyDescent="0.35">
      <c r="A5" s="37"/>
      <c r="B5" s="17" t="s">
        <v>18</v>
      </c>
      <c r="C5" s="449" t="str">
        <f>IF('1. Aanvraaggegevens'!C5&lt;&gt;"",'1. Aanvraaggegevens'!C5,"")</f>
        <v/>
      </c>
      <c r="D5" s="450"/>
      <c r="E5" s="451"/>
      <c r="F5" s="37"/>
      <c r="G5" s="37"/>
      <c r="H5" s="37"/>
      <c r="I5" s="37"/>
      <c r="J5" s="37"/>
      <c r="K5" s="37"/>
      <c r="L5" s="37"/>
      <c r="M5" s="37"/>
      <c r="N5" s="37"/>
      <c r="O5" s="37"/>
      <c r="P5" s="37"/>
      <c r="Q5" s="37"/>
      <c r="R5" s="37"/>
      <c r="S5" s="37"/>
    </row>
    <row r="6" spans="1:19" ht="15" customHeight="1" x14ac:dyDescent="0.35">
      <c r="A6" s="37"/>
      <c r="B6" s="5"/>
      <c r="C6" s="452" t="str">
        <f>IF('1. Aanvraaggegevens'!C6&lt;&gt;"",'1. Aanvraaggegevens'!C6,"")</f>
        <v/>
      </c>
      <c r="D6" s="453"/>
      <c r="E6" s="454"/>
      <c r="F6" s="37"/>
      <c r="G6" s="37"/>
      <c r="H6" s="37"/>
      <c r="I6" s="37"/>
      <c r="J6" s="37"/>
      <c r="K6" s="37"/>
      <c r="L6" s="37"/>
      <c r="M6" s="37"/>
      <c r="N6" s="37"/>
      <c r="O6" s="37"/>
      <c r="P6" s="37"/>
      <c r="Q6" s="37"/>
      <c r="R6" s="37"/>
      <c r="S6" s="37"/>
    </row>
    <row r="7" spans="1:19" ht="3" customHeight="1" x14ac:dyDescent="0.35">
      <c r="A7" s="37"/>
      <c r="B7" s="40"/>
      <c r="C7" s="40"/>
      <c r="D7" s="41"/>
      <c r="E7" s="26"/>
      <c r="F7" s="37"/>
      <c r="G7" s="37"/>
      <c r="H7" s="37"/>
      <c r="I7" s="37"/>
      <c r="J7" s="37"/>
      <c r="K7" s="37"/>
      <c r="L7" s="37"/>
      <c r="M7" s="37"/>
      <c r="N7" s="37"/>
      <c r="O7" s="37"/>
      <c r="P7" s="37"/>
      <c r="Q7" s="37"/>
      <c r="R7" s="37"/>
      <c r="S7" s="37"/>
    </row>
    <row r="8" spans="1:19" ht="15" customHeight="1" x14ac:dyDescent="0.35">
      <c r="A8" s="37"/>
      <c r="B8" s="151" t="s">
        <v>106</v>
      </c>
      <c r="C8" s="455" t="str">
        <f>IF('1. Aanvraaggegevens'!C8&lt;&gt;"",'1. Aanvraaggegevens'!C8,"")</f>
        <v/>
      </c>
      <c r="D8" s="456"/>
      <c r="E8" s="457"/>
      <c r="F8" s="37"/>
      <c r="G8" s="37"/>
      <c r="H8" s="37"/>
      <c r="I8" s="37"/>
      <c r="J8" s="37"/>
      <c r="K8" s="37"/>
      <c r="L8" s="37"/>
      <c r="M8" s="37"/>
      <c r="N8" s="37"/>
      <c r="O8" s="37"/>
      <c r="P8" s="37"/>
      <c r="Q8" s="37"/>
      <c r="R8" s="37"/>
      <c r="S8" s="37"/>
    </row>
    <row r="9" spans="1:19" ht="3" customHeight="1" x14ac:dyDescent="0.35">
      <c r="A9" s="37"/>
      <c r="B9" s="40"/>
      <c r="C9" s="40"/>
      <c r="D9" s="41"/>
      <c r="F9" s="37"/>
      <c r="G9" s="37"/>
      <c r="H9" s="37"/>
      <c r="I9" s="37"/>
      <c r="J9" s="37"/>
      <c r="K9" s="37"/>
      <c r="L9" s="37"/>
      <c r="M9" s="37"/>
      <c r="N9" s="37"/>
      <c r="O9" s="37"/>
      <c r="P9" s="37"/>
      <c r="Q9" s="37"/>
      <c r="R9" s="37"/>
      <c r="S9" s="37"/>
    </row>
    <row r="10" spans="1:19" ht="15" customHeight="1" x14ac:dyDescent="0.35">
      <c r="A10" s="37"/>
      <c r="B10" s="75" t="s">
        <v>154</v>
      </c>
      <c r="C10" s="463" t="str">
        <f>IF(Keuze_DB_Nr="","",Keuze_DB_Nr)</f>
        <v/>
      </c>
      <c r="D10" s="464"/>
      <c r="E10" s="465"/>
      <c r="F10" s="37"/>
      <c r="G10" s="37"/>
      <c r="H10" s="37"/>
      <c r="I10" s="37"/>
      <c r="J10" s="37"/>
      <c r="K10" s="37"/>
      <c r="L10" s="37"/>
      <c r="M10" s="37"/>
      <c r="N10" s="37"/>
      <c r="O10" s="37"/>
      <c r="P10" s="37"/>
      <c r="Q10" s="37"/>
      <c r="R10" s="37"/>
      <c r="S10" s="37"/>
    </row>
    <row r="11" spans="1:19" ht="15" customHeight="1" x14ac:dyDescent="0.35">
      <c r="A11" s="37"/>
      <c r="B11" s="75" t="s">
        <v>118</v>
      </c>
      <c r="C11" s="466" t="str">
        <f>IF(Keuze_OntvangstDatum&lt;&gt;"",Keuze_OntvangstDatum,"")</f>
        <v/>
      </c>
      <c r="D11" s="467"/>
      <c r="E11" s="468"/>
      <c r="F11" s="37"/>
      <c r="G11" s="37"/>
      <c r="H11" s="37"/>
      <c r="I11" s="37"/>
      <c r="J11" s="37"/>
      <c r="K11" s="37"/>
      <c r="L11" s="37"/>
      <c r="M11" s="37"/>
      <c r="N11" s="37"/>
      <c r="O11" s="37"/>
      <c r="P11" s="37"/>
      <c r="Q11" s="37"/>
      <c r="R11" s="37"/>
      <c r="S11" s="37"/>
    </row>
    <row r="12" spans="1:19" ht="15" customHeight="1" x14ac:dyDescent="0.35">
      <c r="A12" s="37"/>
      <c r="B12" s="75" t="s">
        <v>113</v>
      </c>
      <c r="C12" s="466" t="str">
        <f>IF(Keuze_Zaak_Nr&lt;&gt;"",Keuze_Zaak_Nr,"")</f>
        <v/>
      </c>
      <c r="D12" s="467"/>
      <c r="E12" s="468"/>
      <c r="F12" s="37"/>
      <c r="G12" s="37"/>
      <c r="H12" s="37"/>
      <c r="I12" s="37"/>
      <c r="J12" s="37"/>
      <c r="K12" s="37"/>
      <c r="L12" s="37"/>
      <c r="M12" s="37"/>
      <c r="N12" s="37"/>
      <c r="O12" s="37"/>
      <c r="P12" s="37"/>
      <c r="Q12" s="37"/>
      <c r="R12" s="37"/>
      <c r="S12" s="37"/>
    </row>
    <row r="13" spans="1:19" ht="15" customHeight="1" x14ac:dyDescent="0.35">
      <c r="A13" s="37"/>
      <c r="B13" s="75" t="s">
        <v>105</v>
      </c>
      <c r="C13" s="466" t="str">
        <f>IF(Keuze_EindDatum&lt;&gt;"",Keuze_EindDatum,"")</f>
        <v/>
      </c>
      <c r="D13" s="467"/>
      <c r="E13" s="468"/>
      <c r="F13" s="37"/>
      <c r="G13" s="461" t="str">
        <f>"BEOORDELING BETAALVERZOEK "&amp; "("&amp;Keuze_DB_Nr_BEO&amp;")"</f>
        <v>BEOORDELING BETAALVERZOEK ()</v>
      </c>
      <c r="H13" s="462"/>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35">
      <c r="A14" s="37"/>
      <c r="B14" s="40"/>
      <c r="C14" s="40"/>
      <c r="D14" s="41"/>
      <c r="E14" s="37"/>
      <c r="F14" s="37"/>
      <c r="G14" s="37"/>
      <c r="H14" s="37"/>
      <c r="I14" s="37"/>
    </row>
    <row r="15" spans="1:19" ht="45" customHeight="1" x14ac:dyDescent="0.3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3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3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3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3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3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3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3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3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3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3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3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3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3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3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3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35">
      <c r="A31" s="40"/>
      <c r="B31" s="37"/>
      <c r="C31" s="39"/>
      <c r="D31" s="145"/>
      <c r="E31" s="40"/>
      <c r="F31" s="40"/>
      <c r="G31" s="40"/>
      <c r="H31" s="40"/>
      <c r="I31" s="40"/>
      <c r="J31" s="40"/>
      <c r="K31" s="40"/>
      <c r="L31" s="40"/>
      <c r="M31" s="40"/>
      <c r="N31" s="40"/>
      <c r="O31" s="40"/>
      <c r="P31" s="40"/>
      <c r="Q31" s="40"/>
      <c r="R31" s="40"/>
      <c r="S31" s="40"/>
    </row>
    <row r="32" spans="1:19" ht="6" customHeight="1" x14ac:dyDescent="0.35">
      <c r="A32" s="37"/>
      <c r="B32" s="40"/>
      <c r="C32" s="40"/>
      <c r="D32" s="41"/>
      <c r="F32" s="37"/>
      <c r="G32" s="37"/>
      <c r="H32" s="37"/>
      <c r="I32" s="37"/>
      <c r="J32" s="37"/>
      <c r="K32" s="37"/>
      <c r="L32" s="37"/>
      <c r="M32" s="37"/>
      <c r="N32" s="37"/>
      <c r="O32" s="37"/>
      <c r="P32" s="37"/>
      <c r="Q32" s="37"/>
      <c r="R32" s="37"/>
      <c r="S32" s="37"/>
    </row>
    <row r="33" spans="1:19" ht="15" customHeight="1" x14ac:dyDescent="0.35">
      <c r="A33" s="37"/>
      <c r="B33" s="458" t="str">
        <f>"TOTALE BEOORDEELDE UITGAVEN AANGEVRAAGD BETAALVERZOEK ("&amp;Keuze_DB_Nr&amp;")"</f>
        <v>TOTALE BEOORDEELDE UITGAVEN AANGEVRAAGD BETAALVERZOEK ()</v>
      </c>
      <c r="C33" s="459"/>
      <c r="D33" s="459"/>
      <c r="E33" s="460"/>
      <c r="F33" s="37"/>
      <c r="G33" s="37"/>
      <c r="H33" s="37"/>
      <c r="I33" s="37"/>
      <c r="J33" s="37"/>
      <c r="K33" s="37"/>
      <c r="L33" s="37"/>
      <c r="M33" s="37"/>
      <c r="N33" s="37"/>
      <c r="O33" s="37"/>
      <c r="P33" s="37"/>
      <c r="Q33" s="37"/>
      <c r="R33" s="37"/>
      <c r="S33" s="37"/>
    </row>
    <row r="34" spans="1:19" s="26" customFormat="1" ht="15" customHeight="1" x14ac:dyDescent="0.3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35">
      <c r="A35" s="37"/>
      <c r="B35" s="377"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35">
      <c r="A36" s="37"/>
      <c r="B36" s="377"/>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35">
      <c r="A37" s="37"/>
      <c r="B37" s="377"/>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35">
      <c r="A38" s="37"/>
      <c r="B38" s="377"/>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35">
      <c r="A39" s="37"/>
      <c r="B39" s="377"/>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35">
      <c r="A40" s="37"/>
      <c r="B40" s="377"/>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35">
      <c r="A41" s="37"/>
      <c r="B41" s="377"/>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35">
      <c r="A42" s="37"/>
      <c r="B42" s="377"/>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35">
      <c r="A43" s="37"/>
      <c r="B43" s="377"/>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35">
      <c r="A44" s="37"/>
      <c r="B44" s="377"/>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35">
      <c r="A45" s="37"/>
      <c r="B45" s="94"/>
      <c r="C45" s="94"/>
      <c r="D45" s="94"/>
      <c r="E45" s="94"/>
      <c r="F45" s="37"/>
      <c r="G45" s="37"/>
      <c r="H45" s="37"/>
      <c r="I45" s="37"/>
      <c r="J45" s="37"/>
      <c r="K45" s="37"/>
      <c r="L45" s="37"/>
      <c r="M45" s="37"/>
      <c r="N45" s="37"/>
      <c r="O45" s="37"/>
      <c r="P45" s="37"/>
      <c r="Q45" s="37"/>
      <c r="R45" s="37"/>
      <c r="S45" s="37"/>
    </row>
    <row r="46" spans="1:19" ht="15" customHeight="1" x14ac:dyDescent="0.35">
      <c r="A46" s="37"/>
      <c r="B46" s="198" t="s">
        <v>236</v>
      </c>
      <c r="C46" s="199">
        <f ca="1">FLOOR(SUM(C35:C44),0.01)</f>
        <v>0</v>
      </c>
      <c r="D46" s="108" t="s">
        <v>237</v>
      </c>
      <c r="E46" s="89">
        <f ca="1">IFERROR(FLOOR(SUMPRODUCT(D35:D44,C35:C44),0.01),0)</f>
        <v>0</v>
      </c>
      <c r="F46" s="37" t="s">
        <v>190</v>
      </c>
      <c r="G46" s="37"/>
      <c r="H46" s="37"/>
      <c r="I46" s="37"/>
      <c r="J46" s="37"/>
      <c r="K46" s="37"/>
      <c r="L46" s="37"/>
      <c r="M46" s="37"/>
      <c r="N46" s="37"/>
      <c r="O46" s="37"/>
      <c r="P46" s="37"/>
      <c r="Q46" s="37"/>
      <c r="R46" s="37"/>
      <c r="S46" s="37"/>
    </row>
    <row r="47" spans="1:19" ht="15" customHeight="1" x14ac:dyDescent="0.35">
      <c r="A47" s="37"/>
      <c r="B47" s="37"/>
      <c r="C47" s="37"/>
      <c r="D47" s="37"/>
      <c r="E47" s="37"/>
      <c r="F47" s="37"/>
      <c r="G47" s="37"/>
      <c r="H47" s="37"/>
      <c r="I47" s="37"/>
      <c r="J47" s="37"/>
      <c r="K47" s="37"/>
      <c r="L47" s="37"/>
      <c r="M47" s="37"/>
      <c r="N47" s="37"/>
      <c r="O47" s="37"/>
      <c r="P47" s="37"/>
      <c r="Q47" s="37"/>
      <c r="R47" s="37"/>
      <c r="S47" s="37"/>
    </row>
    <row r="48" spans="1:19" ht="15" customHeight="1" x14ac:dyDescent="0.35">
      <c r="A48" s="37"/>
      <c r="B48" s="458" t="s">
        <v>234</v>
      </c>
      <c r="C48" s="459"/>
      <c r="D48" s="459"/>
      <c r="E48" s="460"/>
      <c r="F48" s="37"/>
      <c r="G48" s="37"/>
      <c r="H48" s="37"/>
      <c r="I48" s="37"/>
      <c r="J48" s="37"/>
      <c r="K48" s="37"/>
      <c r="L48" s="37"/>
      <c r="M48" s="37"/>
      <c r="N48" s="37"/>
      <c r="O48" s="37"/>
      <c r="P48" s="37"/>
      <c r="Q48" s="37"/>
      <c r="R48" s="37"/>
      <c r="S48" s="37"/>
    </row>
    <row r="49" spans="1:19" ht="15" customHeight="1" x14ac:dyDescent="0.3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3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3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3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3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3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3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3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3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3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3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35">
      <c r="A60" s="37"/>
      <c r="B60" s="94"/>
      <c r="C60" s="94"/>
      <c r="D60" s="94"/>
      <c r="E60" s="94"/>
      <c r="F60" s="37"/>
      <c r="G60" s="37"/>
      <c r="H60" s="37"/>
      <c r="I60" s="37"/>
      <c r="J60" s="37"/>
      <c r="K60" s="37"/>
      <c r="L60" s="37"/>
      <c r="M60" s="37"/>
      <c r="N60" s="37"/>
      <c r="O60" s="37"/>
      <c r="P60" s="37"/>
      <c r="Q60" s="37"/>
      <c r="R60" s="37"/>
      <c r="S60" s="37"/>
    </row>
    <row r="61" spans="1:19" x14ac:dyDescent="0.35">
      <c r="A61" s="37"/>
      <c r="B61" s="198" t="s">
        <v>236</v>
      </c>
      <c r="C61" s="199">
        <f ca="1">FLOOR(SUM(C50:C59),0.01)</f>
        <v>0</v>
      </c>
      <c r="D61" s="108" t="s">
        <v>237</v>
      </c>
      <c r="E61" s="89">
        <f ca="1">IFERROR(FLOOR(SUMPRODUCT(D50:D59,C50:C59),0.01),0)</f>
        <v>0</v>
      </c>
      <c r="F61" s="37" t="s">
        <v>233</v>
      </c>
      <c r="G61" s="37"/>
      <c r="H61" s="37"/>
      <c r="I61" s="37"/>
      <c r="J61" s="37"/>
      <c r="K61" s="37"/>
      <c r="L61" s="37"/>
      <c r="M61" s="37"/>
      <c r="N61" s="37"/>
      <c r="O61" s="37"/>
      <c r="P61" s="37"/>
      <c r="Q61" s="37"/>
      <c r="R61" s="37"/>
      <c r="S61" s="37"/>
    </row>
    <row r="62" spans="1:19" x14ac:dyDescent="0.35">
      <c r="A62" s="37"/>
      <c r="B62" s="37"/>
      <c r="C62" s="37"/>
      <c r="D62" s="37"/>
      <c r="E62" s="37"/>
      <c r="F62" s="37"/>
      <c r="G62" s="37"/>
      <c r="H62" s="37"/>
      <c r="I62" s="37"/>
      <c r="J62" s="37"/>
      <c r="K62" s="37"/>
      <c r="L62" s="37"/>
      <c r="M62" s="37"/>
      <c r="N62" s="37"/>
      <c r="O62" s="37"/>
      <c r="P62" s="37"/>
      <c r="Q62" s="37"/>
      <c r="R62" s="37"/>
      <c r="S62" s="37"/>
    </row>
    <row r="63" spans="1:19" x14ac:dyDescent="0.35">
      <c r="A63" s="37"/>
      <c r="B63" s="37"/>
      <c r="C63" s="37"/>
      <c r="D63" s="37"/>
      <c r="E63" s="37"/>
      <c r="F63" s="37"/>
      <c r="G63" s="37"/>
      <c r="H63" s="37"/>
      <c r="I63" s="37"/>
      <c r="J63" s="37"/>
      <c r="K63" s="37"/>
      <c r="L63" s="37"/>
      <c r="M63" s="37"/>
      <c r="N63" s="37"/>
      <c r="O63" s="37"/>
      <c r="P63" s="37"/>
      <c r="Q63" s="37"/>
      <c r="R63" s="37"/>
      <c r="S63" s="37"/>
    </row>
    <row r="64" spans="1:19" hidden="1" x14ac:dyDescent="0.35">
      <c r="A64" s="37"/>
      <c r="B64" s="37"/>
      <c r="C64" s="37"/>
      <c r="D64" s="37"/>
      <c r="E64" s="37"/>
      <c r="F64" s="37"/>
      <c r="G64" s="37"/>
      <c r="H64" s="37"/>
      <c r="I64" s="37"/>
      <c r="J64" s="37"/>
      <c r="K64" s="37"/>
      <c r="L64" s="37"/>
      <c r="M64" s="37"/>
      <c r="N64" s="37"/>
      <c r="O64" s="37"/>
      <c r="P64" s="37"/>
      <c r="Q64" s="37"/>
      <c r="R64" s="37"/>
      <c r="S64" s="37"/>
    </row>
  </sheetData>
  <sheetProtection algorithmName="SHA-512" hashValue="JickigjiqN//ePCkJ6wkNCllI/wHcWyzVfkj7CtDg2TMges+pOsrixE0G/yT2o+TUr7jtW4ooBpNKXThS7xIFQ==" saltValue="t8cqup7zTMQMngBYO6HUlg=="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4.5" x14ac:dyDescent="0.35"/>
  <cols>
    <col min="1" max="1" width="110.7265625" customWidth="1"/>
    <col min="2" max="2" width="6" bestFit="1" customWidth="1"/>
    <col min="3" max="3" width="12.453125" bestFit="1" customWidth="1"/>
    <col min="4" max="4" width="13.26953125" bestFit="1" customWidth="1"/>
    <col min="5" max="5" width="13.1796875" bestFit="1" customWidth="1"/>
    <col min="6" max="6" width="21.7265625" bestFit="1" customWidth="1"/>
    <col min="7" max="7" width="22" bestFit="1" customWidth="1"/>
    <col min="9" max="9" width="6.54296875" bestFit="1" customWidth="1"/>
    <col min="10" max="10" width="13.81640625" bestFit="1" customWidth="1"/>
    <col min="11" max="11" width="16.81640625" bestFit="1" customWidth="1"/>
    <col min="13" max="13" width="110.7265625" customWidth="1"/>
    <col min="14" max="14" width="35.7265625" bestFit="1" customWidth="1"/>
    <col min="15" max="15" width="12.7265625" bestFit="1" customWidth="1"/>
    <col min="16" max="16" width="17.7265625" customWidth="1"/>
    <col min="17" max="17" width="13.7265625" customWidth="1"/>
    <col min="18" max="18" width="12.54296875" customWidth="1"/>
    <col min="19" max="19" width="14" customWidth="1"/>
    <col min="20" max="20" width="13" customWidth="1"/>
    <col min="22" max="22" width="14.1796875" customWidth="1"/>
    <col min="23" max="26" width="12.7265625" customWidth="1"/>
    <col min="27" max="27" width="11.54296875" customWidth="1"/>
    <col min="28" max="28" width="11.1796875" customWidth="1"/>
    <col min="29" max="29" width="13.26953125" customWidth="1"/>
    <col min="30" max="30" width="12" customWidth="1"/>
    <col min="32" max="35" width="13.54296875" customWidth="1"/>
    <col min="36" max="36" width="14.7265625" customWidth="1"/>
    <col min="43" max="43" width="10.54296875" customWidth="1"/>
    <col min="50" max="50" width="11" customWidth="1"/>
  </cols>
  <sheetData>
    <row r="1" spans="1:53" ht="273.75" customHeight="1" x14ac:dyDescent="0.35">
      <c r="A1" s="221" t="s">
        <v>372</v>
      </c>
      <c r="M1" s="221" t="s">
        <v>373</v>
      </c>
    </row>
    <row r="2" spans="1:53" ht="3" customHeight="1" x14ac:dyDescent="0.35"/>
    <row r="3" spans="1:53" ht="58" x14ac:dyDescent="0.35">
      <c r="A3" s="25" t="s">
        <v>81</v>
      </c>
      <c r="B3" s="242" t="s">
        <v>76</v>
      </c>
      <c r="C3" s="25" t="s">
        <v>191</v>
      </c>
      <c r="D3" s="25" t="s">
        <v>159</v>
      </c>
      <c r="E3" s="25" t="s">
        <v>160</v>
      </c>
      <c r="F3" s="25" t="s">
        <v>74</v>
      </c>
      <c r="G3" s="25" t="s">
        <v>75</v>
      </c>
      <c r="H3" s="26" t="s">
        <v>348</v>
      </c>
      <c r="I3" s="296" t="s">
        <v>354</v>
      </c>
      <c r="J3" s="296" t="s">
        <v>351</v>
      </c>
      <c r="K3" s="296" t="s">
        <v>352</v>
      </c>
      <c r="M3" s="133" t="s">
        <v>81</v>
      </c>
      <c r="N3" s="133" t="s">
        <v>229</v>
      </c>
      <c r="O3" s="133" t="s">
        <v>255</v>
      </c>
      <c r="P3" s="222" t="s">
        <v>8</v>
      </c>
      <c r="Q3" s="241" t="s">
        <v>83</v>
      </c>
      <c r="R3" s="240" t="s">
        <v>28</v>
      </c>
      <c r="S3" s="240" t="s">
        <v>27</v>
      </c>
      <c r="T3" s="240" t="s">
        <v>11</v>
      </c>
      <c r="U3" s="240" t="s">
        <v>97</v>
      </c>
      <c r="V3" s="240" t="s">
        <v>96</v>
      </c>
      <c r="W3" s="240" t="s">
        <v>3</v>
      </c>
      <c r="X3" s="240" t="s">
        <v>309</v>
      </c>
      <c r="Y3" s="279" t="s">
        <v>319</v>
      </c>
      <c r="Z3" s="240" t="s">
        <v>50</v>
      </c>
      <c r="AA3" s="222" t="s">
        <v>7</v>
      </c>
      <c r="AB3" s="222" t="s">
        <v>5</v>
      </c>
      <c r="AC3" s="279" t="s">
        <v>52</v>
      </c>
      <c r="AD3" s="279" t="s">
        <v>243</v>
      </c>
      <c r="AE3" s="279" t="s">
        <v>53</v>
      </c>
      <c r="AF3" s="279" t="s">
        <v>43</v>
      </c>
      <c r="AG3" s="284" t="s">
        <v>355</v>
      </c>
      <c r="AH3" s="284" t="s">
        <v>349</v>
      </c>
      <c r="AI3" s="284" t="s">
        <v>350</v>
      </c>
      <c r="AJ3" s="284"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9" t="s">
        <v>307</v>
      </c>
      <c r="BA3" s="133" t="s">
        <v>308</v>
      </c>
    </row>
    <row r="4" spans="1:53" x14ac:dyDescent="0.35">
      <c r="A4" s="236" t="s">
        <v>503</v>
      </c>
      <c r="B4">
        <v>1</v>
      </c>
      <c r="C4">
        <v>1</v>
      </c>
      <c r="D4">
        <v>1</v>
      </c>
      <c r="E4">
        <v>1</v>
      </c>
      <c r="F4" s="64">
        <v>25000</v>
      </c>
      <c r="G4" s="64">
        <v>200000</v>
      </c>
      <c r="H4" s="283">
        <v>0.1</v>
      </c>
      <c r="I4" s="283"/>
      <c r="J4" s="283"/>
      <c r="K4" s="283"/>
      <c r="M4" s="236" t="s">
        <v>503</v>
      </c>
      <c r="N4" t="s">
        <v>513</v>
      </c>
      <c r="O4" s="56">
        <v>0.5</v>
      </c>
      <c r="P4">
        <v>1</v>
      </c>
      <c r="Q4">
        <f>IFERROR(IF(VLOOKUP(Tb_Activiteiten[[#This Row],[Openstelling]],Tb_Openstelling[],2,0)=1,1,""),"")</f>
        <v>1</v>
      </c>
      <c r="R4">
        <v>1</v>
      </c>
      <c r="S4">
        <v>1</v>
      </c>
      <c r="T4">
        <v>1</v>
      </c>
      <c r="U4">
        <v>1</v>
      </c>
      <c r="V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Bijdrage in natura (vrijwilligers)</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35">
      <c r="A5" s="236" t="s">
        <v>504</v>
      </c>
      <c r="B5">
        <v>1</v>
      </c>
      <c r="C5">
        <v>1</v>
      </c>
      <c r="D5">
        <v>1</v>
      </c>
      <c r="E5">
        <v>1</v>
      </c>
      <c r="F5" s="64">
        <v>2500</v>
      </c>
      <c r="G5" s="64">
        <v>25000</v>
      </c>
      <c r="H5" s="283">
        <v>0.1</v>
      </c>
      <c r="I5" s="283"/>
      <c r="J5" s="283"/>
      <c r="K5" s="283"/>
      <c r="M5" s="236" t="s">
        <v>504</v>
      </c>
      <c r="N5" t="s">
        <v>514</v>
      </c>
      <c r="O5" s="56">
        <v>0.7</v>
      </c>
      <c r="P5">
        <v>1</v>
      </c>
      <c r="Q5">
        <f>IFERROR(IF(VLOOKUP(Tb_Activiteiten[[#This Row],[Openstelling]],Tb_Openstelling[],2,0)=1,1,""),"")</f>
        <v>1</v>
      </c>
      <c r="R5">
        <v>1</v>
      </c>
      <c r="S5">
        <v>1</v>
      </c>
      <c r="T5">
        <v>1</v>
      </c>
      <c r="U5">
        <v>1</v>
      </c>
      <c r="V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Bijdrage in natura (vrijwilligers)</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35">
      <c r="A6" s="236" t="s">
        <v>505</v>
      </c>
      <c r="B6">
        <v>1</v>
      </c>
      <c r="C6">
        <v>1</v>
      </c>
      <c r="D6">
        <v>1</v>
      </c>
      <c r="E6">
        <v>1</v>
      </c>
      <c r="F6" s="64">
        <v>25000</v>
      </c>
      <c r="G6" s="64">
        <v>200000</v>
      </c>
      <c r="H6" s="283">
        <v>0.1</v>
      </c>
      <c r="I6" s="283"/>
      <c r="J6" s="283"/>
      <c r="K6" s="283"/>
      <c r="M6" s="236" t="s">
        <v>507</v>
      </c>
      <c r="N6" t="s">
        <v>515</v>
      </c>
      <c r="O6" s="56">
        <v>0.8</v>
      </c>
      <c r="P6">
        <v>1</v>
      </c>
      <c r="Q6">
        <f>IFERROR(IF(VLOOKUP(Tb_Activiteiten[[#This Row],[Openstelling]],Tb_Openstelling[],2,0)=1,1,""),"")</f>
        <v>1</v>
      </c>
      <c r="R6">
        <v>1</v>
      </c>
      <c r="S6">
        <v>1</v>
      </c>
      <c r="T6">
        <v>1</v>
      </c>
      <c r="U6">
        <v>1</v>
      </c>
      <c r="V6">
        <v>1</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Bijdrage in natura (vrijwilligers)</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35">
      <c r="A7" s="236" t="s">
        <v>506</v>
      </c>
      <c r="B7">
        <v>1</v>
      </c>
      <c r="C7">
        <v>1</v>
      </c>
      <c r="D7">
        <v>1</v>
      </c>
      <c r="E7">
        <v>1</v>
      </c>
      <c r="F7" s="64">
        <v>2500</v>
      </c>
      <c r="G7" s="64">
        <v>25000</v>
      </c>
      <c r="H7" s="283">
        <v>0.1</v>
      </c>
      <c r="I7" s="283"/>
      <c r="J7" s="283"/>
      <c r="K7" s="283"/>
      <c r="M7" t="s">
        <v>508</v>
      </c>
      <c r="N7" t="s">
        <v>516</v>
      </c>
      <c r="O7" s="56">
        <v>0.4</v>
      </c>
      <c r="P7">
        <v>1</v>
      </c>
      <c r="Q7">
        <f>IFERROR(IF(VLOOKUP(Tb_Activiteiten[[#This Row],[Openstelling]],Tb_Openstelling[],2,0)=1,1,""),"")</f>
        <v>1</v>
      </c>
      <c r="R7">
        <v>1</v>
      </c>
      <c r="S7">
        <v>1</v>
      </c>
      <c r="T7">
        <v>1</v>
      </c>
      <c r="U7">
        <v>1</v>
      </c>
      <c r="V7">
        <v>1</v>
      </c>
      <c r="W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Bijdrage in natura (vrijwilligers)</v>
      </c>
      <c r="AX7" t="str">
        <f>IF(ISNUMBER(FIND("overige",Methode_Keuze)),"",IF(Tb_Activiteiten[[#This Row],[Afschrijvingskosten]]=1,Tb_Activiteiten[[#Headers],[Afschrijvingskosten]],""))</f>
        <v>Afschrijvingskosten</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35">
      <c r="A8" s="236" t="s">
        <v>507</v>
      </c>
      <c r="B8">
        <v>1</v>
      </c>
      <c r="C8">
        <v>1</v>
      </c>
      <c r="D8">
        <v>1</v>
      </c>
      <c r="E8">
        <v>1</v>
      </c>
      <c r="F8" s="64">
        <v>5000</v>
      </c>
      <c r="G8" s="64">
        <v>25000</v>
      </c>
      <c r="H8" s="283">
        <v>0.1</v>
      </c>
      <c r="I8" s="283"/>
      <c r="J8" s="283"/>
      <c r="K8" s="283"/>
      <c r="M8" t="s">
        <v>505</v>
      </c>
      <c r="N8" t="s">
        <v>513</v>
      </c>
      <c r="O8" s="56">
        <v>0.4</v>
      </c>
      <c r="P8">
        <v>1</v>
      </c>
      <c r="Q8">
        <f>IFERROR(IF(VLOOKUP(Tb_Activiteiten[[#This Row],[Openstelling]],Tb_Openstelling[],2,0)=1,1,""),"")</f>
        <v>1</v>
      </c>
      <c r="R8">
        <v>1</v>
      </c>
      <c r="S8">
        <v>1</v>
      </c>
      <c r="T8">
        <v>1</v>
      </c>
      <c r="U8">
        <v>1</v>
      </c>
      <c r="V8">
        <v>1</v>
      </c>
      <c r="W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Bijdrage in natura (overige)</v>
      </c>
      <c r="AW8" t="str">
        <f>IF(ISNUMBER(FIND("overige",Methode_Keuze)),"",IF(Tb_Activiteiten[[#This Row],[Bijdrage in natura (vrijwilligers)]]=1,Tb_Activiteiten[[#Headers],[Bijdrage in natura (vrijwilligers)]],""))</f>
        <v>Bijdrage in natura (vrijwilligers)</v>
      </c>
      <c r="AX8" t="str">
        <f>IF(ISNUMBER(FIND("overige",Methode_Keuze)),"",IF(Tb_Activiteiten[[#This Row],[Afschrijvingskosten]]=1,Tb_Activiteiten[[#Headers],[Afschrijvingskosten]],""))</f>
        <v>Afschrijvingskosten</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35">
      <c r="A9" s="236" t="s">
        <v>508</v>
      </c>
      <c r="B9">
        <v>1</v>
      </c>
      <c r="C9">
        <v>1</v>
      </c>
      <c r="D9">
        <v>1</v>
      </c>
      <c r="E9">
        <v>1</v>
      </c>
      <c r="F9" s="64">
        <v>25000</v>
      </c>
      <c r="G9" s="64">
        <v>125000</v>
      </c>
      <c r="H9" s="283">
        <v>0.1</v>
      </c>
      <c r="I9" s="283"/>
      <c r="J9" s="283"/>
      <c r="K9" s="283"/>
      <c r="M9" t="s">
        <v>506</v>
      </c>
      <c r="N9" t="s">
        <v>514</v>
      </c>
      <c r="O9" s="56">
        <v>0.8</v>
      </c>
      <c r="P9">
        <v>1</v>
      </c>
      <c r="Q9">
        <f>IFERROR(IF(VLOOKUP(Tb_Activiteiten[[#This Row],[Openstelling]],Tb_Openstelling[],2,0)=1,1,""),"")</f>
        <v>1</v>
      </c>
      <c r="R9">
        <v>1</v>
      </c>
      <c r="S9">
        <v>1</v>
      </c>
      <c r="T9">
        <v>1</v>
      </c>
      <c r="U9">
        <v>1</v>
      </c>
      <c r="V9">
        <v>1</v>
      </c>
      <c r="W9">
        <v>1</v>
      </c>
      <c r="AA9">
        <v>1</v>
      </c>
      <c r="AB9">
        <v>1</v>
      </c>
      <c r="AK9" t="str">
        <f>IF(ISNUMBER(FIND("arbeid",Methode_Keuze)),"",IF(ISNUMBER(FIND("arbeid",Methode_Keuze)),"",IF(Tb_Activiteiten[[#This Row],[Loonkosten]]=1,Tb_Activiteiten[[#Headers],[Loonkosten]],"")))</f>
        <v>Loonkosten</v>
      </c>
      <c r="AL9" t="str">
        <f>IF(ISNUMBER(FIND("arbeid",Methode_Keuze)),"",IF(ISNUMBER(FIND("arbeid",Methode_Keuze)),"",IF(Tb_Activiteiten[[#This Row],[Eigen arbeid]]=1,Tb_Activiteiten[[#Headers],[Eigen arbeid]],"")))</f>
        <v>Eigen arbeid</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Arbeidskosten</v>
      </c>
      <c r="AR9" t="str">
        <f>IF(ISNUMBER(FIND("arbeid",Methode_Keuze)),"",IF(ISNUMBER(FIND("arbeid",Methode_Keuze)),"",IF(Tb_Activiteiten[[#This Row],[Arbeidskosten op basis van IKS]]=1,Tb_Activiteiten[[#Headers],[Arbeidskosten op basis van IKS]],"")))</f>
        <v>Arbeidskosten op basis van IKS</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Grondkosten</v>
      </c>
      <c r="AV9" t="str">
        <f>IF(ISNUMBER(FIND("overige",Methode_Keuze)),"",IF(Tb_Activiteiten[[#This Row],[Bijdrage in natura (overige)]]=1,Tb_Activiteiten[[#Headers],[Bijdrage in natura (overige)]],""))</f>
        <v>Bijdrage in natura (overige)</v>
      </c>
      <c r="AW9" t="str">
        <f>IF(ISNUMBER(FIND("overige",Methode_Keuze)),"",IF(Tb_Activiteiten[[#This Row],[Bijdrage in natura (vrijwilligers)]]=1,Tb_Activiteiten[[#Headers],[Bijdrage in natura (vrijwilligers)]],""))</f>
        <v>Bijdrage in natura (vrijwilligers)</v>
      </c>
      <c r="AX9" t="str">
        <f>IF(ISNUMBER(FIND("overige",Methode_Keuze)),"",IF(Tb_Activiteiten[[#This Row],[Afschrijvingskosten]]=1,Tb_Activiteiten[[#Headers],[Afschrijvingskosten]],""))</f>
        <v>Afschrijvingskosten</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35">
      <c r="A10" s="236" t="s">
        <v>509</v>
      </c>
      <c r="B10">
        <v>1</v>
      </c>
      <c r="C10">
        <v>1</v>
      </c>
      <c r="D10">
        <v>1</v>
      </c>
      <c r="E10">
        <v>1</v>
      </c>
      <c r="F10" s="64">
        <v>4000</v>
      </c>
      <c r="G10" s="64">
        <v>20000</v>
      </c>
      <c r="H10" s="283">
        <v>0.1</v>
      </c>
      <c r="I10" s="283"/>
      <c r="J10" s="283"/>
      <c r="K10" s="283"/>
      <c r="M10" t="s">
        <v>509</v>
      </c>
      <c r="N10" t="s">
        <v>514</v>
      </c>
      <c r="O10" s="56">
        <v>0.8</v>
      </c>
      <c r="P10">
        <v>1</v>
      </c>
      <c r="Q10">
        <f>IFERROR(IF(VLOOKUP(Tb_Activiteiten[[#This Row],[Openstelling]],Tb_Openstelling[],2,0)=1,1,""),"")</f>
        <v>1</v>
      </c>
      <c r="R10">
        <v>1</v>
      </c>
      <c r="S10">
        <v>1</v>
      </c>
      <c r="T10">
        <v>1</v>
      </c>
      <c r="U10">
        <v>1</v>
      </c>
      <c r="V10">
        <v>1</v>
      </c>
      <c r="W10">
        <v>1</v>
      </c>
      <c r="AA10">
        <v>1</v>
      </c>
      <c r="AB10">
        <v>1</v>
      </c>
      <c r="AK10" t="str">
        <f>IF(ISNUMBER(FIND("arbeid",Methode_Keuze)),"",IF(ISNUMBER(FIND("arbeid",Methode_Keuze)),"",IF(Tb_Activiteiten[[#This Row],[Loonkosten]]=1,Tb_Activiteiten[[#Headers],[Loonkosten]],"")))</f>
        <v>Loonkosten</v>
      </c>
      <c r="AL10" t="str">
        <f>IF(ISNUMBER(FIND("arbeid",Methode_Keuze)),"",IF(ISNUMBER(FIND("arbeid",Methode_Keuze)),"",IF(Tb_Activiteiten[[#This Row],[Eigen arbeid]]=1,Tb_Activiteiten[[#Headers],[Eigen arbeid]],"")))</f>
        <v>Eigen arbeid</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Arbeidskosten</v>
      </c>
      <c r="AR10" t="str">
        <f>IF(ISNUMBER(FIND("arbeid",Methode_Keuze)),"",IF(ISNUMBER(FIND("arbeid",Methode_Keuze)),"",IF(Tb_Activiteiten[[#This Row],[Arbeidskosten op basis van IKS]]=1,Tb_Activiteiten[[#Headers],[Arbeidskosten op basis van IKS]],"")))</f>
        <v>Arbeidskosten op basis van IKS</v>
      </c>
      <c r="AS10" t="str">
        <f>IF(ISNUMBER(FIND("overige",Methode_Keuze)),"",IF(Tb_Activiteiten[[#This Row],[Kosten derden exclusief btw]]=1,Tb_Activiteiten[[#Headers],[Kosten derden exclusief btw]],""))</f>
        <v>Kosten derden exclusief btw</v>
      </c>
      <c r="AT10" t="str">
        <f>IF(ISNUMBER(FIND("overige",Methode_Keuze)),"",IF(Tb_Activiteiten[[#This Row],[Niet verrekenbare btw]]=1,Tb_Activiteiten[[#Headers],[Niet verrekenbare btw]],""))</f>
        <v>Niet verrekenbare btw</v>
      </c>
      <c r="AU10" t="str">
        <f>IF(ISNUMBER(FIND("overige",Methode_Keuze)),"",IF(Tb_Activiteiten[[#This Row],[Grondkosten]]=1,Tb_Activiteiten[[#Headers],[Grondkosten]],""))</f>
        <v>Grondkosten</v>
      </c>
      <c r="AV10" t="str">
        <f>IF(ISNUMBER(FIND("overige",Methode_Keuze)),"",IF(Tb_Activiteiten[[#This Row],[Bijdrage in natura (overige)]]=1,Tb_Activiteiten[[#Headers],[Bijdrage in natura (overige)]],""))</f>
        <v>Bijdrage in natura (overige)</v>
      </c>
      <c r="AW10" t="str">
        <f>IF(ISNUMBER(FIND("overige",Methode_Keuze)),"",IF(Tb_Activiteiten[[#This Row],[Bijdrage in natura (vrijwilligers)]]=1,Tb_Activiteiten[[#Headers],[Bijdrage in natura (vrijwilligers)]],""))</f>
        <v>Bijdrage in natura (vrijwilligers)</v>
      </c>
      <c r="AX10" t="str">
        <f>IF(ISNUMBER(FIND("overige",Methode_Keuze)),"",IF(Tb_Activiteiten[[#This Row],[Afschrijvingskosten]]=1,Tb_Activiteiten[[#Headers],[Afschrijvingskosten]],""))</f>
        <v>Afschrijvingskosten</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35">
      <c r="A11" s="236" t="s">
        <v>510</v>
      </c>
      <c r="B11">
        <v>1</v>
      </c>
      <c r="C11">
        <v>1</v>
      </c>
      <c r="D11">
        <v>1</v>
      </c>
      <c r="E11">
        <v>1</v>
      </c>
      <c r="F11" s="64">
        <v>4000</v>
      </c>
      <c r="G11" s="64">
        <v>20000</v>
      </c>
      <c r="H11" s="283">
        <v>0.1</v>
      </c>
      <c r="I11" s="283"/>
      <c r="J11" s="283"/>
      <c r="K11" s="283"/>
      <c r="M11" t="s">
        <v>510</v>
      </c>
      <c r="N11" t="s">
        <v>517</v>
      </c>
      <c r="O11" s="56">
        <v>0.8</v>
      </c>
      <c r="P11">
        <v>1</v>
      </c>
      <c r="Q11">
        <f>IFERROR(IF(VLOOKUP(Tb_Activiteiten[[#This Row],[Openstelling]],Tb_Openstelling[],2,0)=1,1,""),"")</f>
        <v>1</v>
      </c>
      <c r="R11">
        <v>1</v>
      </c>
      <c r="S11">
        <v>1</v>
      </c>
      <c r="T11">
        <v>1</v>
      </c>
      <c r="U11">
        <v>1</v>
      </c>
      <c r="V11">
        <v>1</v>
      </c>
      <c r="W11">
        <v>1</v>
      </c>
      <c r="AA11">
        <v>1</v>
      </c>
      <c r="AB11">
        <v>1</v>
      </c>
      <c r="AK11" t="str">
        <f>IF(ISNUMBER(FIND("arbeid",Methode_Keuze)),"",IF(ISNUMBER(FIND("arbeid",Methode_Keuze)),"",IF(Tb_Activiteiten[[#This Row],[Loonkosten]]=1,Tb_Activiteiten[[#Headers],[Loonkosten]],"")))</f>
        <v>Loonkosten</v>
      </c>
      <c r="AL11" t="str">
        <f>IF(ISNUMBER(FIND("arbeid",Methode_Keuze)),"",IF(ISNUMBER(FIND("arbeid",Methode_Keuze)),"",IF(Tb_Activiteiten[[#This Row],[Eigen arbeid]]=1,Tb_Activiteiten[[#Headers],[Eigen arbeid]],"")))</f>
        <v>Eigen arbeid</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Arbeidskosten</v>
      </c>
      <c r="AR11" t="str">
        <f>IF(ISNUMBER(FIND("arbeid",Methode_Keuze)),"",IF(ISNUMBER(FIND("arbeid",Methode_Keuze)),"",IF(Tb_Activiteiten[[#This Row],[Arbeidskosten op basis van IKS]]=1,Tb_Activiteiten[[#Headers],[Arbeidskosten op basis van IKS]],"")))</f>
        <v>Arbeidskosten op basis van IKS</v>
      </c>
      <c r="AS11" t="str">
        <f>IF(ISNUMBER(FIND("overige",Methode_Keuze)),"",IF(Tb_Activiteiten[[#This Row],[Kosten derden exclusief btw]]=1,Tb_Activiteiten[[#Headers],[Kosten derden exclusief btw]],""))</f>
        <v>Kosten derden exclusief btw</v>
      </c>
      <c r="AT11" t="str">
        <f>IF(ISNUMBER(FIND("overige",Methode_Keuze)),"",IF(Tb_Activiteiten[[#This Row],[Niet verrekenbare btw]]=1,Tb_Activiteiten[[#Headers],[Niet verrekenbare btw]],""))</f>
        <v>Niet verrekenbare btw</v>
      </c>
      <c r="AU11" t="str">
        <f>IF(ISNUMBER(FIND("overige",Methode_Keuze)),"",IF(Tb_Activiteiten[[#This Row],[Grondkosten]]=1,Tb_Activiteiten[[#Headers],[Grondkosten]],""))</f>
        <v>Grondkosten</v>
      </c>
      <c r="AV11" t="str">
        <f>IF(ISNUMBER(FIND("overige",Methode_Keuze)),"",IF(Tb_Activiteiten[[#This Row],[Bijdrage in natura (overige)]]=1,Tb_Activiteiten[[#Headers],[Bijdrage in natura (overige)]],""))</f>
        <v>Bijdrage in natura (overige)</v>
      </c>
      <c r="AW11" t="str">
        <f>IF(ISNUMBER(FIND("overige",Methode_Keuze)),"",IF(Tb_Activiteiten[[#This Row],[Bijdrage in natura (vrijwilligers)]]=1,Tb_Activiteiten[[#Headers],[Bijdrage in natura (vrijwilligers)]],""))</f>
        <v>Bijdrage in natura (vrijwilligers)</v>
      </c>
      <c r="AX11" t="str">
        <f>IF(ISNUMBER(FIND("overige",Methode_Keuze)),"",IF(Tb_Activiteiten[[#This Row],[Afschrijvingskosten]]=1,Tb_Activiteiten[[#Headers],[Afschrijvingskosten]],""))</f>
        <v>Afschrijvingskosten</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35">
      <c r="A12" s="236" t="s">
        <v>511</v>
      </c>
      <c r="B12">
        <v>1</v>
      </c>
      <c r="C12">
        <v>1</v>
      </c>
      <c r="D12">
        <v>1</v>
      </c>
      <c r="E12">
        <v>1</v>
      </c>
      <c r="F12" s="64">
        <v>10000</v>
      </c>
      <c r="G12" s="64">
        <v>200000</v>
      </c>
      <c r="H12" s="283">
        <v>0.1</v>
      </c>
      <c r="I12" s="283"/>
      <c r="J12" s="283"/>
      <c r="K12" s="283"/>
      <c r="M12" t="s">
        <v>511</v>
      </c>
      <c r="N12" t="s">
        <v>513</v>
      </c>
      <c r="O12" s="56">
        <v>0.5</v>
      </c>
      <c r="P12">
        <v>1</v>
      </c>
      <c r="Q12">
        <f>IFERROR(IF(VLOOKUP(Tb_Activiteiten[[#This Row],[Openstelling]],Tb_Openstelling[],2,0)=1,1,""),"")</f>
        <v>1</v>
      </c>
      <c r="R12">
        <v>1</v>
      </c>
      <c r="S12">
        <v>1</v>
      </c>
      <c r="T12">
        <v>1</v>
      </c>
      <c r="U12">
        <v>1</v>
      </c>
      <c r="V12">
        <v>1</v>
      </c>
      <c r="W12">
        <v>1</v>
      </c>
      <c r="AA12">
        <v>1</v>
      </c>
      <c r="AB12">
        <v>1</v>
      </c>
      <c r="AK12" t="str">
        <f>IF(ISNUMBER(FIND("arbeid",Methode_Keuze)),"",IF(ISNUMBER(FIND("arbeid",Methode_Keuze)),"",IF(Tb_Activiteiten[[#This Row],[Loonkosten]]=1,Tb_Activiteiten[[#Headers],[Loonkosten]],"")))</f>
        <v>Loonkosten</v>
      </c>
      <c r="AL12" t="str">
        <f>IF(ISNUMBER(FIND("arbeid",Methode_Keuze)),"",IF(ISNUMBER(FIND("arbeid",Methode_Keuze)),"",IF(Tb_Activiteiten[[#This Row],[Eigen arbeid]]=1,Tb_Activiteiten[[#Headers],[Eigen arbeid]],"")))</f>
        <v>Eigen arbeid</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Arbeidskosten</v>
      </c>
      <c r="AR12" t="str">
        <f>IF(ISNUMBER(FIND("arbeid",Methode_Keuze)),"",IF(ISNUMBER(FIND("arbeid",Methode_Keuze)),"",IF(Tb_Activiteiten[[#This Row],[Arbeidskosten op basis van IKS]]=1,Tb_Activiteiten[[#Headers],[Arbeidskosten op basis van IKS]],"")))</f>
        <v>Arbeidskosten op basis van IKS</v>
      </c>
      <c r="AS12" t="str">
        <f>IF(ISNUMBER(FIND("overige",Methode_Keuze)),"",IF(Tb_Activiteiten[[#This Row],[Kosten derden exclusief btw]]=1,Tb_Activiteiten[[#Headers],[Kosten derden exclusief btw]],""))</f>
        <v>Kosten derden exclusief btw</v>
      </c>
      <c r="AT12" t="str">
        <f>IF(ISNUMBER(FIND("overige",Methode_Keuze)),"",IF(Tb_Activiteiten[[#This Row],[Niet verrekenbare btw]]=1,Tb_Activiteiten[[#Headers],[Niet verrekenbare btw]],""))</f>
        <v>Niet verrekenbare btw</v>
      </c>
      <c r="AU12" t="str">
        <f>IF(ISNUMBER(FIND("overige",Methode_Keuze)),"",IF(Tb_Activiteiten[[#This Row],[Grondkosten]]=1,Tb_Activiteiten[[#Headers],[Grondkosten]],""))</f>
        <v>Grondkosten</v>
      </c>
      <c r="AV12" t="str">
        <f>IF(ISNUMBER(FIND("overige",Methode_Keuze)),"",IF(Tb_Activiteiten[[#This Row],[Bijdrage in natura (overige)]]=1,Tb_Activiteiten[[#Headers],[Bijdrage in natura (overige)]],""))</f>
        <v>Bijdrage in natura (overige)</v>
      </c>
      <c r="AW12" t="str">
        <f>IF(ISNUMBER(FIND("overige",Methode_Keuze)),"",IF(Tb_Activiteiten[[#This Row],[Bijdrage in natura (vrijwilligers)]]=1,Tb_Activiteiten[[#Headers],[Bijdrage in natura (vrijwilligers)]],""))</f>
        <v>Bijdrage in natura (vrijwilligers)</v>
      </c>
      <c r="AX12" t="str">
        <f>IF(ISNUMBER(FIND("overige",Methode_Keuze)),"",IF(Tb_Activiteiten[[#This Row],[Afschrijvingskosten]]=1,Tb_Activiteiten[[#Headers],[Afschrijvingskosten]],""))</f>
        <v>Afschrijvingskosten</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35">
      <c r="A13" s="236" t="s">
        <v>512</v>
      </c>
      <c r="B13">
        <v>1</v>
      </c>
      <c r="C13">
        <v>1</v>
      </c>
      <c r="D13">
        <v>1</v>
      </c>
      <c r="E13">
        <v>1</v>
      </c>
      <c r="F13" s="64">
        <v>10000</v>
      </c>
      <c r="G13" s="64">
        <v>240000</v>
      </c>
      <c r="H13" s="283">
        <v>0.1</v>
      </c>
      <c r="I13" s="283"/>
      <c r="J13" s="283"/>
      <c r="K13" s="283"/>
      <c r="M13" t="s">
        <v>512</v>
      </c>
      <c r="N13" t="s">
        <v>518</v>
      </c>
      <c r="O13" s="56">
        <v>0.6</v>
      </c>
      <c r="P13">
        <v>1</v>
      </c>
      <c r="Q13">
        <f>IFERROR(IF(VLOOKUP(Tb_Activiteiten[[#This Row],[Openstelling]],Tb_Openstelling[],2,0)=1,1,""),"")</f>
        <v>1</v>
      </c>
      <c r="R13">
        <v>1</v>
      </c>
      <c r="S13">
        <v>1</v>
      </c>
      <c r="T13">
        <v>1</v>
      </c>
      <c r="U13">
        <v>1</v>
      </c>
      <c r="V13">
        <v>1</v>
      </c>
      <c r="W13">
        <v>1</v>
      </c>
      <c r="AA13">
        <v>1</v>
      </c>
      <c r="AB13">
        <v>1</v>
      </c>
      <c r="AK13" t="str">
        <f>IF(ISNUMBER(FIND("arbeid",Methode_Keuze)),"",IF(ISNUMBER(FIND("arbeid",Methode_Keuze)),"",IF(Tb_Activiteiten[[#This Row],[Loonkosten]]=1,Tb_Activiteiten[[#Headers],[Loonkosten]],"")))</f>
        <v>Loonkosten</v>
      </c>
      <c r="AL13" t="str">
        <f>IF(ISNUMBER(FIND("arbeid",Methode_Keuze)),"",IF(ISNUMBER(FIND("arbeid",Methode_Keuze)),"",IF(Tb_Activiteiten[[#This Row],[Eigen arbeid]]=1,Tb_Activiteiten[[#Headers],[Eigen arbeid]],"")))</f>
        <v>Eigen arbeid</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Arbeidskosten</v>
      </c>
      <c r="AR13" t="str">
        <f>IF(ISNUMBER(FIND("arbeid",Methode_Keuze)),"",IF(ISNUMBER(FIND("arbeid",Methode_Keuze)),"",IF(Tb_Activiteiten[[#This Row],[Arbeidskosten op basis van IKS]]=1,Tb_Activiteiten[[#Headers],[Arbeidskosten op basis van IKS]],"")))</f>
        <v>Arbeidskosten op basis van IKS</v>
      </c>
      <c r="AS13" t="str">
        <f>IF(ISNUMBER(FIND("overige",Methode_Keuze)),"",IF(Tb_Activiteiten[[#This Row],[Kosten derden exclusief btw]]=1,Tb_Activiteiten[[#Headers],[Kosten derden exclusief btw]],""))</f>
        <v>Kosten derden exclusief btw</v>
      </c>
      <c r="AT13" t="str">
        <f>IF(ISNUMBER(FIND("overige",Methode_Keuze)),"",IF(Tb_Activiteiten[[#This Row],[Niet verrekenbare btw]]=1,Tb_Activiteiten[[#Headers],[Niet verrekenbare btw]],""))</f>
        <v>Niet verrekenbare btw</v>
      </c>
      <c r="AU13" t="str">
        <f>IF(ISNUMBER(FIND("overige",Methode_Keuze)),"",IF(Tb_Activiteiten[[#This Row],[Grondkosten]]=1,Tb_Activiteiten[[#Headers],[Grondkosten]],""))</f>
        <v>Grondkosten</v>
      </c>
      <c r="AV13" t="str">
        <f>IF(ISNUMBER(FIND("overige",Methode_Keuze)),"",IF(Tb_Activiteiten[[#This Row],[Bijdrage in natura (overige)]]=1,Tb_Activiteiten[[#Headers],[Bijdrage in natura (overige)]],""))</f>
        <v>Bijdrage in natura (overige)</v>
      </c>
      <c r="AW13" t="str">
        <f>IF(ISNUMBER(FIND("overige",Methode_Keuze)),"",IF(Tb_Activiteiten[[#This Row],[Bijdrage in natura (vrijwilligers)]]=1,Tb_Activiteiten[[#Headers],[Bijdrage in natura (vrijwilligers)]],""))</f>
        <v>Bijdrage in natura (vrijwilligers)</v>
      </c>
      <c r="AX13" t="str">
        <f>IF(ISNUMBER(FIND("overige",Methode_Keuze)),"",IF(Tb_Activiteiten[[#This Row],[Afschrijvingskosten]]=1,Tb_Activiteiten[[#Headers],[Afschrijvingskosten]],""))</f>
        <v>Afschrijvingskosten</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3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3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3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3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3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3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3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3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3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3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3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3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3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3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3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3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3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3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3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3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3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3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3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3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3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3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3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3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3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3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3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3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3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3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3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3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3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3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3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3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3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3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3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3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3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3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3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3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3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3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3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3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3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3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3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3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3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3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3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3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3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3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3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3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3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3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3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3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3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3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3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3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3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3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3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3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3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3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3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3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3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3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3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3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3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3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3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3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3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3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3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3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3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3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3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3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3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3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3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3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3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3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3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3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3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3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3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3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3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3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3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3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3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3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3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3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3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3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3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3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3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3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3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3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3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3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3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3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3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3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3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3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3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3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3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3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3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3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3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3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3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3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3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3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3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3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3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3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3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3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3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3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3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3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3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3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3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3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3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3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3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3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3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3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3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3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3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3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3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3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3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3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3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3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3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3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3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3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3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3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3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3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3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3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3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3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3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3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3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3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3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3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3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3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3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3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3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3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3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3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3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3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3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3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3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3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3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3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3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3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3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3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3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3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3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3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3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3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3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3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3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3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3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3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3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3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3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3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3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3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3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3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3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3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3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3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3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3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3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3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3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3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3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3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3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3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3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3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3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3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3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3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3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3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3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3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3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3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3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3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3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3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3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3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3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3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3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3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3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3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3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3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3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3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3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3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3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3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3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3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3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3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3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3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3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3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3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3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3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3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3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3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3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3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3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3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3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3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3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3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3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3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3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3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3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3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3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3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3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3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3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3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3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3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3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3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3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3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3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3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3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3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3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3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3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3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3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3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3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3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3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3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3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3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3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3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3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3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3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3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3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3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3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3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3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3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3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3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3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3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3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3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3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3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3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3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3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3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3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3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3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3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3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3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3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3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3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3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3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3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3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3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3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3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3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3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3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3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3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3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3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3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3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3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3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3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3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3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3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3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3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3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3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3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3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3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3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3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3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3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3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3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3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3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3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3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3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3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3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3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3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3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3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3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3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3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3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3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3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3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3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3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3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3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3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3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3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3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3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3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3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3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3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3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3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3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3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3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3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3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3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3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3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3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3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3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3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3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3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3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3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3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3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3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3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3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3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3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3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3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3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3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3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3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3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3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3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3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3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3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3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3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3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3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3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3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3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3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3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3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3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3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3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3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3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3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3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3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3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3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3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3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3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3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3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3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3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3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3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3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3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3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3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3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3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3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3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3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3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3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3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3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3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3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3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3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3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3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3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3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3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3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3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3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3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3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3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3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3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3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3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3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3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3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3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3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3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3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3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3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3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3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3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3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3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3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3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3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3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3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3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3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3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3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3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3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3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3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3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3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3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3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3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3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3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3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3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3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3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3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3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3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3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3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3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3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3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3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3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3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3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3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3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3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3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3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3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3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3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3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3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3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3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3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3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3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3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3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3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3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3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3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3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3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3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3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3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3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3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3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3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3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3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3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3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3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3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3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3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3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3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3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3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3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3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3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3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3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3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3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3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3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3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3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3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3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3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3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3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3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3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3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3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3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3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3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3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3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3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3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3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3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3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3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3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3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3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3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3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3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3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3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3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3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3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3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3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3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3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3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3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3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3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3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3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3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3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3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3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3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3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3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3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3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3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3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3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3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3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3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3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3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3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3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3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3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3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3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3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3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3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3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3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3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3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3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3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3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3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3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3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3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3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3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3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3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3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3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3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3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3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3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3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3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3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3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3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3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3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3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3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3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3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3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3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3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3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3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3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3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3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3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3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3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3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3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3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3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3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3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3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3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3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3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3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3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3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3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3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3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3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3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3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3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3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3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3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3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3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3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3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3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3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3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3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3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3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3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3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3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3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3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3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3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3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3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3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3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3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3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3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3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3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3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3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3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3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3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3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3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3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3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3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3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3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3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3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3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3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3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3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3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3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3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3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3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3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3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3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3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3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3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3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3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3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3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3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3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3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3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3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3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3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3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3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3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3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3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3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3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3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3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3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3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3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3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3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3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3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3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3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3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3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3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3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3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3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3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3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3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3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3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3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3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3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3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3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3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3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3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3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3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3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3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3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3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3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3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3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3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3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3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3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3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3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3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3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3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3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3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3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3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3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3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3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3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3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3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3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3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3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3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3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3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3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3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3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3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3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3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3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3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3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3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3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3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3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3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3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3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3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3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3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3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3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3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3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3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3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3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3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3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3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3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3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3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3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3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3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3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3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3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3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3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3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3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3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3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3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3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3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3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3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3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3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3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3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3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3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3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3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3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3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3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3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3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3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3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3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3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3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3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3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3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3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3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3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3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3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3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3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3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3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3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3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3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3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3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3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3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3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3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3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3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3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3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3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3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3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3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3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3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3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3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3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3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3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3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3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3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3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3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3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3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3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3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3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3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3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3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3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3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3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3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3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3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3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3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3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3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3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3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3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3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3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3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3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3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3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3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3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3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3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3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3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3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3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3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3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3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3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3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3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3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3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3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3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3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3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3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3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3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3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3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3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3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3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3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3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3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3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3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3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3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3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3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3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3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3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3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3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3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3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3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3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3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3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3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3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3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3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3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3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3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3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3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3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3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3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3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3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3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3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3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3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3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3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3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3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3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3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3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3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3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3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3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3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3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3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3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3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3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3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3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3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3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3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3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3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3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3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3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3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3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3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3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3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3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3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3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3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3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3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3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3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3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3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3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3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3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3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3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3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3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3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3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3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3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3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3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3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3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3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3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3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3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3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3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3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3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3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3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3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3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3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3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3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3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3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3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3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3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3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3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3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3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3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3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3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3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3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3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3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3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3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3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3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3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3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3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3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3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3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3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3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3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3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3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3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3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3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3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3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3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3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3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3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3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3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3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3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3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3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3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3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3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3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3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3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3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3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3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3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3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3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3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3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3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3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3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3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3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3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3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3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3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3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3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3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3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3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3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3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3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3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3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3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3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3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3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3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3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3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3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3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3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3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3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3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3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3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3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3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3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3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3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3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3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3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3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3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3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3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3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3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3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3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3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3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3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3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3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3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3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3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3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3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3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3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3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3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3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3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3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3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3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3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3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3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3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3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3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3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3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3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3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3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3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3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3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3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3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3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3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3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3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3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3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3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3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3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3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3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3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3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3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3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3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3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3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3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3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3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3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3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3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3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3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3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3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3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3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3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3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3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3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3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3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3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3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3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3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3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3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3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3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3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3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3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3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3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3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3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3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3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3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3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3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3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3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3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3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3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3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3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3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3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3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3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3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3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3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3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3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3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3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3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3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3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3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3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3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3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3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3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3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3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3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3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3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3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3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3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3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3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3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3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3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3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3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3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3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3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3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3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3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3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3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3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3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3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3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3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3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3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3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3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3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3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3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3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3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3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3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3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3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3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3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3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3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3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3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3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3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3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3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3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3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3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3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3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3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3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3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3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3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3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3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3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3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3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3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3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3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3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3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3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3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3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3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3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3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3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3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3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3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3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3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3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3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3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3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3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3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3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3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3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3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3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3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3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3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3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3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3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3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3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3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3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3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3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3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3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3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3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3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3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3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3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3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3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3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3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3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3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3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3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3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3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3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3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3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3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3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3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3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3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3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3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3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3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3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3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3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3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3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3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3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3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3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3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3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3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3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3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3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3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3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3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3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3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3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3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3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3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3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3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3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3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3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3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3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3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3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3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3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3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3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3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3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3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3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3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3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3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3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3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3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3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3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3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3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3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3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3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3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3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3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3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3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3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3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3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3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3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3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3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3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3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3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3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3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3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3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3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3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3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3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3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3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3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3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3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3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3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3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3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3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3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3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3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3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3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3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3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3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3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3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3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3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3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3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3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3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3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3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3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3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3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3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3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3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3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3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3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3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3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3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3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3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3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3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3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3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3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3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3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3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3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3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3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3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3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3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3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3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3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3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3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3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3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3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3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3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3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3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3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3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3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3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3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3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3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3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3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3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3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3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3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3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3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3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3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3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3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3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3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3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3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3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3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3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3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3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3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3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3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3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3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3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3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3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3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3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3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3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3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3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3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3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3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3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3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3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3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3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3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3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3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3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3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3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3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3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3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3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3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3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3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3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3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3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3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3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3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3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3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3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3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3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3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3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3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3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3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3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3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3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3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3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3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3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3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3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3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3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3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3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3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3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3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3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3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3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3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3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3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3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3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3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3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3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3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3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3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3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3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3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3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3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3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3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3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3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3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3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3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3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3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3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3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3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3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3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3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3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3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3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3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3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3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3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3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3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3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3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3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3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3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3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3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3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3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3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3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3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3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3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3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3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3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3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3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3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3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3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3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3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3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3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3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3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3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3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3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3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3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3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3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3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3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3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3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3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3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3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3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3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3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3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3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3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3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3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3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3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3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3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3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3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3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3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3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3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3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3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3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3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3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3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3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3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3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3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3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3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3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3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3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3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3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3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3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3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3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3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3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3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3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3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3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3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3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3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3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3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3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3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3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3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3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3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3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3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3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3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3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3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3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3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3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3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3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3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3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3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3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3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3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3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3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3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3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3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3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3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3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3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3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3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3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3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3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3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3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3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3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3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3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3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3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3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3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3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3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3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3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3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3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3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3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3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3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3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3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3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3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3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3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3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3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3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3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3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3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3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3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FwyFpTv2xODkFanH+c2dFPG3WXEGOzRV43CDZKpz+HZN91wr/6h+nlJMkHFhqg1mMAHIhTgTPWQZP6Bn9F26Ng==" saltValue="AFnspOECJ2V2ed0x/Xtdeg=="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4.5" x14ac:dyDescent="0.35"/>
  <cols>
    <col min="1" max="1" width="51.7265625" bestFit="1" customWidth="1"/>
    <col min="2" max="2" width="59.54296875" customWidth="1"/>
    <col min="3" max="13" width="30.7265625" customWidth="1"/>
    <col min="14" max="16" width="11.26953125" customWidth="1"/>
  </cols>
  <sheetData>
    <row r="1" spans="1:16" ht="48" customHeight="1" x14ac:dyDescent="0.3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35">
      <c r="A2" s="281" t="str" cm="1">
        <f t="array" ref="A2:B11">IFERROR(_xlfn._xlws.FILTER(Tb_Activiteiten[[Openstelling]:[Subsidiabele_Activiteit]],Tb_Activiteiten[Openstelling]&lt;&gt;""),"")</f>
        <v>Zuid-Holland | Alblasserwaard: Investeringsprojecten</v>
      </c>
      <c r="B2" s="86" t="str">
        <v>Investeringsprojecten</v>
      </c>
      <c r="C2" s="86"/>
      <c r="D2" s="86"/>
      <c r="E2" s="86"/>
      <c r="F2" s="86"/>
      <c r="G2" s="86"/>
      <c r="H2" s="86"/>
      <c r="I2" s="86"/>
      <c r="J2" s="86"/>
      <c r="K2" s="86"/>
      <c r="L2" s="86"/>
      <c r="M2" s="86"/>
      <c r="N2" s="86"/>
      <c r="O2" s="86"/>
      <c r="P2" s="86"/>
    </row>
    <row r="3" spans="1:16" x14ac:dyDescent="0.35">
      <c r="A3" s="282" t="str">
        <v>Zuid-Holland | Alblasserwaard: Pilots of experimenten (tot 25.000)</v>
      </c>
      <c r="B3" s="87" t="str">
        <v>Pilots of experimenten</v>
      </c>
      <c r="C3" s="87"/>
      <c r="D3" s="87"/>
      <c r="E3" s="87"/>
      <c r="F3" s="87"/>
      <c r="G3" s="87"/>
      <c r="H3" s="87"/>
      <c r="I3" s="87"/>
      <c r="J3" s="87"/>
      <c r="K3" s="87"/>
      <c r="L3" s="87"/>
      <c r="M3" s="87"/>
      <c r="N3" s="87"/>
      <c r="O3" s="87"/>
      <c r="P3" s="87"/>
    </row>
    <row r="4" spans="1:16" x14ac:dyDescent="0.35">
      <c r="A4" s="281" t="str">
        <v>Zuid-Holland | Hollandse Plassen: Proeftuinprojecten (tot 25.000)</v>
      </c>
      <c r="B4" s="86" t="str">
        <v>Proeftuinprojecten</v>
      </c>
      <c r="C4" s="86"/>
      <c r="D4" s="86"/>
      <c r="E4" s="86"/>
      <c r="F4" s="86"/>
      <c r="G4" s="86"/>
      <c r="H4" s="86"/>
      <c r="I4" s="86"/>
      <c r="J4" s="86"/>
      <c r="K4" s="86"/>
      <c r="L4" s="86"/>
      <c r="M4" s="86"/>
      <c r="N4" s="86"/>
      <c r="O4" s="86"/>
      <c r="P4" s="86"/>
    </row>
    <row r="5" spans="1:16" x14ac:dyDescent="0.35">
      <c r="A5" s="282" t="str">
        <v>Zuid-Holland | Hollandse Plassen: Impactprojecten</v>
      </c>
      <c r="B5" s="87" t="str">
        <v>Impactprojecten</v>
      </c>
      <c r="C5" s="87"/>
      <c r="D5" s="87"/>
      <c r="E5" s="87"/>
      <c r="F5" s="87"/>
      <c r="G5" s="87"/>
      <c r="H5" s="87"/>
      <c r="I5" s="87"/>
      <c r="J5" s="87"/>
      <c r="K5" s="87"/>
      <c r="L5" s="87"/>
      <c r="M5" s="87"/>
      <c r="N5" s="87"/>
      <c r="O5" s="87"/>
      <c r="P5" s="87"/>
    </row>
    <row r="6" spans="1:16" x14ac:dyDescent="0.35">
      <c r="A6" s="281" t="str">
        <v>Zuid-Holland | Krimpenerwaard: Investeringsprojecten</v>
      </c>
      <c r="B6" s="86" t="str">
        <v>Investeringsprojecten</v>
      </c>
      <c r="C6" s="86"/>
      <c r="D6" s="86"/>
      <c r="E6" s="86"/>
      <c r="F6" s="86"/>
      <c r="G6" s="86"/>
      <c r="H6" s="86"/>
      <c r="I6" s="86"/>
      <c r="J6" s="86"/>
      <c r="K6" s="86"/>
      <c r="L6" s="86"/>
      <c r="M6" s="86"/>
      <c r="N6" s="86"/>
      <c r="O6" s="86"/>
      <c r="P6" s="86"/>
    </row>
    <row r="7" spans="1:16" x14ac:dyDescent="0.35">
      <c r="A7" s="282" t="str">
        <v>Zuid-Holland | Krimpenerwaard: Pilots of experimenten (tot 25.000)</v>
      </c>
      <c r="B7" s="87" t="str">
        <v>Pilots of experimenten</v>
      </c>
      <c r="C7" s="87"/>
      <c r="D7" s="87"/>
      <c r="E7" s="87"/>
      <c r="F7" s="87"/>
      <c r="G7" s="87"/>
      <c r="H7" s="87"/>
      <c r="I7" s="87"/>
      <c r="J7" s="87"/>
      <c r="K7" s="87"/>
      <c r="L7" s="87"/>
      <c r="M7" s="87"/>
      <c r="N7" s="87"/>
      <c r="O7" s="87"/>
      <c r="P7" s="87"/>
    </row>
    <row r="8" spans="1:16" x14ac:dyDescent="0.35">
      <c r="A8" s="281" t="str">
        <v>Zuid-Holland | Zuid-Hollandse Eilanden: Pilots of experimenten</v>
      </c>
      <c r="B8" s="86" t="str">
        <v>Pilots of experimenten</v>
      </c>
      <c r="C8" s="86"/>
      <c r="D8" s="86"/>
      <c r="E8" s="86"/>
      <c r="F8" s="86"/>
      <c r="G8" s="86"/>
      <c r="H8" s="86"/>
      <c r="I8" s="86"/>
      <c r="J8" s="86"/>
      <c r="K8" s="86"/>
      <c r="L8" s="86"/>
      <c r="M8" s="86"/>
      <c r="N8" s="86"/>
      <c r="O8" s="86"/>
      <c r="P8" s="86"/>
    </row>
    <row r="9" spans="1:16" x14ac:dyDescent="0.35">
      <c r="A9" s="282" t="str">
        <v>Zuid-Holland | Zuid-Hollandse Eilanden: Kleinschalige investeringsprojecten</v>
      </c>
      <c r="B9" s="87" t="str">
        <v>Kleinschalige investeringsprojecten</v>
      </c>
      <c r="C9" s="87"/>
      <c r="D9" s="87"/>
      <c r="E9" s="87"/>
      <c r="F9" s="87"/>
      <c r="G9" s="87"/>
      <c r="H9" s="87"/>
      <c r="I9" s="87"/>
      <c r="J9" s="87"/>
      <c r="K9" s="87"/>
      <c r="L9" s="87"/>
      <c r="M9" s="87"/>
      <c r="N9" s="87"/>
      <c r="O9" s="87"/>
      <c r="P9" s="87"/>
    </row>
    <row r="10" spans="1:16" x14ac:dyDescent="0.35">
      <c r="A10" s="281" t="str">
        <v>Zuid-Holland | Zuid-Hollandse Eilanden: (Excellente) Investeringsprojecten</v>
      </c>
      <c r="B10" s="86" t="str">
        <v>Investeringsprojecten</v>
      </c>
      <c r="C10" s="86"/>
      <c r="D10" s="86"/>
      <c r="E10" s="86"/>
      <c r="F10" s="86"/>
      <c r="G10" s="86"/>
      <c r="H10" s="86"/>
      <c r="I10" s="86"/>
      <c r="J10" s="86"/>
      <c r="K10" s="86"/>
      <c r="L10" s="86"/>
      <c r="M10" s="86"/>
      <c r="N10" s="86"/>
      <c r="O10" s="86"/>
      <c r="P10" s="86"/>
    </row>
    <row r="11" spans="1:16" x14ac:dyDescent="0.35">
      <c r="A11" s="282" t="str">
        <v>Zuid-Holland | Zuid-Hollandse Eilanden: (Excellente) Investeringsprojecten - meerdere eilanden</v>
      </c>
      <c r="B11" s="87" t="str">
        <v>Investeringsprojecten - meerdere eilanden</v>
      </c>
      <c r="C11" s="87"/>
      <c r="D11" s="87"/>
      <c r="E11" s="87"/>
      <c r="F11" s="87"/>
      <c r="G11" s="87"/>
      <c r="H11" s="87"/>
      <c r="I11" s="87"/>
      <c r="J11" s="87"/>
      <c r="K11" s="87"/>
      <c r="L11" s="87"/>
      <c r="M11" s="87"/>
      <c r="N11" s="87"/>
      <c r="O11" s="87"/>
      <c r="P11" s="87"/>
    </row>
    <row r="12" spans="1:16" x14ac:dyDescent="0.35">
      <c r="A12" s="281"/>
      <c r="B12" s="86"/>
      <c r="C12" s="86"/>
      <c r="D12" s="86"/>
      <c r="E12" s="86"/>
      <c r="F12" s="86"/>
      <c r="G12" s="86"/>
      <c r="H12" s="86"/>
      <c r="I12" s="86"/>
      <c r="J12" s="86"/>
      <c r="K12" s="86"/>
      <c r="L12" s="86"/>
      <c r="M12" s="86"/>
      <c r="N12" s="86"/>
      <c r="O12" s="86"/>
      <c r="P12" s="86"/>
    </row>
    <row r="13" spans="1:16" x14ac:dyDescent="0.35">
      <c r="A13" s="282"/>
      <c r="B13" s="87"/>
      <c r="C13" s="87"/>
      <c r="D13" s="87"/>
      <c r="E13" s="87"/>
      <c r="F13" s="87"/>
      <c r="G13" s="87"/>
      <c r="H13" s="87"/>
      <c r="I13" s="87"/>
      <c r="J13" s="87"/>
      <c r="K13" s="87"/>
      <c r="L13" s="87"/>
      <c r="M13" s="87"/>
      <c r="N13" s="87"/>
      <c r="O13" s="87"/>
      <c r="P13" s="87"/>
    </row>
    <row r="14" spans="1:16" x14ac:dyDescent="0.35">
      <c r="A14" s="281"/>
      <c r="B14" s="86"/>
      <c r="C14" s="86"/>
      <c r="D14" s="86"/>
      <c r="E14" s="86"/>
      <c r="F14" s="86"/>
      <c r="G14" s="86"/>
      <c r="H14" s="86"/>
      <c r="I14" s="86"/>
      <c r="J14" s="86"/>
      <c r="K14" s="86"/>
      <c r="L14" s="86"/>
      <c r="M14" s="86"/>
      <c r="N14" s="86"/>
      <c r="O14" s="86"/>
      <c r="P14" s="86"/>
    </row>
    <row r="15" spans="1:16" x14ac:dyDescent="0.35">
      <c r="A15" s="282"/>
      <c r="B15" s="87"/>
      <c r="C15" s="87"/>
      <c r="D15" s="87"/>
      <c r="E15" s="87"/>
      <c r="F15" s="87"/>
      <c r="G15" s="87"/>
      <c r="H15" s="87"/>
      <c r="I15" s="87"/>
      <c r="J15" s="87"/>
      <c r="K15" s="87"/>
      <c r="L15" s="87"/>
      <c r="M15" s="87"/>
      <c r="N15" s="87"/>
      <c r="O15" s="87"/>
      <c r="P15" s="87"/>
    </row>
    <row r="16" spans="1:16" x14ac:dyDescent="0.35">
      <c r="A16" s="281"/>
      <c r="B16" s="86"/>
      <c r="C16" s="86"/>
      <c r="D16" s="86"/>
      <c r="E16" s="86"/>
      <c r="F16" s="86"/>
      <c r="G16" s="86"/>
      <c r="H16" s="86"/>
      <c r="I16" s="86"/>
      <c r="J16" s="86"/>
      <c r="K16" s="86"/>
      <c r="L16" s="86"/>
      <c r="M16" s="86"/>
      <c r="N16" s="86"/>
      <c r="O16" s="86"/>
      <c r="P16" s="86"/>
    </row>
    <row r="17" spans="1:16" x14ac:dyDescent="0.35">
      <c r="A17" s="282"/>
      <c r="B17" s="87"/>
      <c r="C17" s="87"/>
      <c r="D17" s="87"/>
      <c r="E17" s="87"/>
      <c r="F17" s="87"/>
      <c r="G17" s="87"/>
      <c r="H17" s="87"/>
      <c r="I17" s="87"/>
      <c r="J17" s="87"/>
      <c r="K17" s="87"/>
      <c r="L17" s="87"/>
      <c r="M17" s="87"/>
      <c r="N17" s="87"/>
      <c r="O17" s="87"/>
      <c r="P17" s="87"/>
    </row>
    <row r="18" spans="1:16" x14ac:dyDescent="0.35">
      <c r="A18" s="281"/>
      <c r="B18" s="86"/>
      <c r="C18" s="86"/>
      <c r="D18" s="86"/>
      <c r="E18" s="86"/>
      <c r="F18" s="86"/>
      <c r="G18" s="86"/>
      <c r="H18" s="86"/>
      <c r="I18" s="86"/>
      <c r="J18" s="86"/>
      <c r="K18" s="86"/>
      <c r="L18" s="86"/>
      <c r="M18" s="86"/>
      <c r="N18" s="86"/>
      <c r="O18" s="86"/>
      <c r="P18" s="86"/>
    </row>
    <row r="19" spans="1:16" x14ac:dyDescent="0.35">
      <c r="A19" s="282"/>
      <c r="B19" s="87"/>
      <c r="C19" s="87"/>
      <c r="D19" s="87"/>
      <c r="E19" s="87"/>
      <c r="F19" s="87"/>
      <c r="G19" s="87"/>
      <c r="H19" s="87"/>
      <c r="I19" s="87"/>
      <c r="J19" s="87"/>
      <c r="K19" s="87"/>
      <c r="L19" s="87"/>
      <c r="M19" s="87"/>
      <c r="N19" s="87"/>
      <c r="O19" s="87"/>
      <c r="P19" s="87"/>
    </row>
    <row r="20" spans="1:16" x14ac:dyDescent="0.35">
      <c r="A20" s="281"/>
      <c r="B20" s="86"/>
      <c r="C20" s="86"/>
      <c r="D20" s="86"/>
      <c r="E20" s="86"/>
      <c r="F20" s="86"/>
      <c r="G20" s="86"/>
      <c r="H20" s="86"/>
      <c r="I20" s="86"/>
      <c r="J20" s="86"/>
      <c r="K20" s="86"/>
      <c r="L20" s="86"/>
      <c r="M20" s="86"/>
      <c r="N20" s="86"/>
      <c r="O20" s="86"/>
      <c r="P20" s="86"/>
    </row>
    <row r="21" spans="1:16" x14ac:dyDescent="0.35">
      <c r="A21" s="282"/>
      <c r="B21" s="87"/>
      <c r="C21" s="87"/>
      <c r="D21" s="87"/>
      <c r="E21" s="87"/>
      <c r="F21" s="87"/>
      <c r="G21" s="87"/>
      <c r="H21" s="87"/>
      <c r="I21" s="87"/>
      <c r="J21" s="87"/>
      <c r="K21" s="87"/>
      <c r="L21" s="87"/>
      <c r="M21" s="87"/>
      <c r="N21" s="87"/>
      <c r="O21" s="87"/>
      <c r="P21" s="87"/>
    </row>
    <row r="22" spans="1:16" x14ac:dyDescent="0.35">
      <c r="A22" s="281"/>
      <c r="B22" s="86"/>
      <c r="C22" s="86"/>
      <c r="D22" s="86"/>
      <c r="E22" s="86"/>
      <c r="F22" s="86"/>
      <c r="G22" s="86"/>
      <c r="H22" s="86"/>
      <c r="I22" s="86"/>
      <c r="J22" s="86"/>
      <c r="K22" s="86"/>
      <c r="L22" s="86"/>
      <c r="M22" s="86"/>
      <c r="N22" s="86"/>
      <c r="O22" s="86"/>
      <c r="P22" s="86"/>
    </row>
    <row r="23" spans="1:16" x14ac:dyDescent="0.35">
      <c r="A23" s="282"/>
      <c r="B23" s="87"/>
      <c r="C23" s="87"/>
      <c r="D23" s="87"/>
      <c r="E23" s="87"/>
      <c r="F23" s="87"/>
      <c r="G23" s="87"/>
      <c r="H23" s="87"/>
      <c r="I23" s="87"/>
      <c r="J23" s="87"/>
      <c r="K23" s="87"/>
      <c r="L23" s="87"/>
      <c r="M23" s="87"/>
      <c r="N23" s="87"/>
      <c r="O23" s="87"/>
      <c r="P23" s="87"/>
    </row>
    <row r="24" spans="1:16" x14ac:dyDescent="0.35">
      <c r="A24" s="281"/>
      <c r="B24" s="86"/>
      <c r="C24" s="86"/>
      <c r="D24" s="86"/>
      <c r="E24" s="86"/>
      <c r="F24" s="86"/>
      <c r="G24" s="86"/>
      <c r="H24" s="86"/>
      <c r="I24" s="86"/>
      <c r="J24" s="86"/>
      <c r="K24" s="86"/>
      <c r="L24" s="86"/>
      <c r="M24" s="86"/>
      <c r="N24" s="86"/>
      <c r="O24" s="86"/>
      <c r="P24" s="86"/>
    </row>
    <row r="25" spans="1:16" x14ac:dyDescent="0.35">
      <c r="A25" s="282"/>
      <c r="B25" s="87"/>
      <c r="C25" s="87"/>
      <c r="D25" s="87"/>
      <c r="E25" s="87"/>
      <c r="F25" s="87"/>
      <c r="G25" s="87"/>
      <c r="H25" s="87"/>
      <c r="I25" s="87"/>
      <c r="J25" s="87"/>
      <c r="K25" s="87"/>
      <c r="L25" s="87"/>
      <c r="M25" s="87"/>
      <c r="N25" s="87"/>
      <c r="O25" s="87"/>
      <c r="P25" s="87"/>
    </row>
    <row r="26" spans="1:16" x14ac:dyDescent="0.35">
      <c r="A26" s="281"/>
      <c r="B26" s="86"/>
      <c r="C26" s="86"/>
      <c r="D26" s="86"/>
      <c r="E26" s="86"/>
      <c r="F26" s="86"/>
      <c r="G26" s="86"/>
      <c r="H26" s="86"/>
      <c r="I26" s="86"/>
      <c r="J26" s="86"/>
      <c r="K26" s="86"/>
      <c r="L26" s="86"/>
      <c r="M26" s="86"/>
      <c r="N26" s="86"/>
      <c r="O26" s="86"/>
      <c r="P26" s="86"/>
    </row>
    <row r="27" spans="1:16" x14ac:dyDescent="0.35">
      <c r="A27" s="282"/>
      <c r="B27" s="87"/>
      <c r="C27" s="87"/>
      <c r="D27" s="87"/>
      <c r="E27" s="87"/>
      <c r="F27" s="87"/>
      <c r="G27" s="87"/>
      <c r="H27" s="87"/>
      <c r="I27" s="87"/>
      <c r="J27" s="87"/>
      <c r="K27" s="87"/>
      <c r="L27" s="87"/>
      <c r="M27" s="87"/>
      <c r="N27" s="87"/>
      <c r="O27" s="87"/>
      <c r="P27" s="87"/>
    </row>
    <row r="28" spans="1:16" x14ac:dyDescent="0.35">
      <c r="A28" s="281"/>
      <c r="B28" s="86"/>
      <c r="C28" s="86"/>
      <c r="D28" s="86"/>
      <c r="E28" s="86"/>
      <c r="F28" s="86"/>
      <c r="G28" s="86"/>
      <c r="H28" s="86"/>
      <c r="I28" s="86"/>
      <c r="J28" s="86"/>
      <c r="K28" s="86"/>
      <c r="L28" s="86"/>
      <c r="M28" s="86"/>
      <c r="N28" s="86"/>
      <c r="O28" s="86"/>
      <c r="P28" s="86"/>
    </row>
    <row r="29" spans="1:16" x14ac:dyDescent="0.35">
      <c r="A29" s="282"/>
      <c r="B29" s="87"/>
      <c r="C29" s="87"/>
      <c r="D29" s="87"/>
      <c r="E29" s="87"/>
      <c r="F29" s="87"/>
      <c r="G29" s="87"/>
      <c r="H29" s="87"/>
      <c r="I29" s="87"/>
      <c r="J29" s="87"/>
      <c r="K29" s="87"/>
      <c r="L29" s="87"/>
      <c r="M29" s="87"/>
      <c r="N29" s="87"/>
      <c r="O29" s="87"/>
      <c r="P29" s="87"/>
    </row>
    <row r="30" spans="1:16" x14ac:dyDescent="0.35">
      <c r="A30" s="281"/>
      <c r="B30" s="86"/>
      <c r="C30" s="86"/>
      <c r="D30" s="86"/>
      <c r="E30" s="86"/>
      <c r="F30" s="86"/>
      <c r="G30" s="86"/>
      <c r="H30" s="86"/>
      <c r="I30" s="86"/>
      <c r="J30" s="86"/>
      <c r="K30" s="86"/>
      <c r="L30" s="86"/>
      <c r="M30" s="86"/>
      <c r="N30" s="86"/>
      <c r="O30" s="86"/>
      <c r="P30" s="86"/>
    </row>
    <row r="31" spans="1:16" x14ac:dyDescent="0.35">
      <c r="A31" s="282"/>
      <c r="B31" s="87"/>
      <c r="C31" s="87"/>
      <c r="D31" s="87"/>
      <c r="E31" s="87"/>
      <c r="F31" s="87"/>
      <c r="G31" s="87"/>
      <c r="H31" s="87"/>
      <c r="I31" s="87"/>
      <c r="J31" s="87"/>
      <c r="K31" s="87"/>
      <c r="L31" s="87"/>
      <c r="M31" s="87"/>
      <c r="N31" s="87"/>
      <c r="O31" s="87"/>
      <c r="P31" s="87"/>
    </row>
    <row r="32" spans="1:16" x14ac:dyDescent="0.35">
      <c r="A32" s="281"/>
      <c r="B32" s="86"/>
      <c r="C32" s="86"/>
      <c r="D32" s="86"/>
      <c r="E32" s="86"/>
      <c r="F32" s="86"/>
      <c r="G32" s="86"/>
      <c r="H32" s="86"/>
      <c r="I32" s="86"/>
      <c r="J32" s="86"/>
      <c r="K32" s="86"/>
      <c r="L32" s="86"/>
      <c r="M32" s="86"/>
      <c r="N32" s="86"/>
      <c r="O32" s="86"/>
      <c r="P32" s="86"/>
    </row>
    <row r="33" spans="1:16" x14ac:dyDescent="0.35">
      <c r="A33" s="282"/>
      <c r="B33" s="87"/>
      <c r="C33" s="87"/>
      <c r="D33" s="87"/>
      <c r="E33" s="87"/>
      <c r="F33" s="87"/>
      <c r="G33" s="87"/>
      <c r="H33" s="87"/>
      <c r="I33" s="87"/>
      <c r="J33" s="87"/>
      <c r="K33" s="87"/>
      <c r="L33" s="87"/>
      <c r="M33" s="87"/>
      <c r="N33" s="87"/>
      <c r="O33" s="87"/>
      <c r="P33" s="87"/>
    </row>
    <row r="34" spans="1:16" x14ac:dyDescent="0.35">
      <c r="A34" s="281"/>
      <c r="B34" s="86"/>
      <c r="C34" s="86"/>
      <c r="D34" s="86"/>
      <c r="E34" s="86"/>
      <c r="F34" s="86"/>
      <c r="G34" s="86"/>
      <c r="H34" s="86"/>
      <c r="I34" s="86"/>
      <c r="J34" s="86"/>
      <c r="K34" s="86"/>
      <c r="L34" s="86"/>
      <c r="M34" s="86"/>
      <c r="N34" s="86"/>
      <c r="O34" s="86"/>
      <c r="P34" s="86"/>
    </row>
    <row r="35" spans="1:16" x14ac:dyDescent="0.35">
      <c r="A35" s="282"/>
      <c r="B35" s="87"/>
      <c r="C35" s="87"/>
      <c r="D35" s="87"/>
      <c r="E35" s="87"/>
      <c r="F35" s="87"/>
      <c r="G35" s="87"/>
      <c r="H35" s="87"/>
      <c r="I35" s="87"/>
      <c r="J35" s="87"/>
      <c r="K35" s="87"/>
      <c r="L35" s="87"/>
      <c r="M35" s="87"/>
      <c r="N35" s="87"/>
      <c r="O35" s="87"/>
      <c r="P35" s="87"/>
    </row>
    <row r="36" spans="1:16" x14ac:dyDescent="0.35">
      <c r="A36" s="281"/>
      <c r="B36" s="86"/>
      <c r="C36" s="86"/>
      <c r="D36" s="86"/>
      <c r="E36" s="86"/>
      <c r="F36" s="86"/>
      <c r="G36" s="86"/>
      <c r="H36" s="86"/>
      <c r="I36" s="86"/>
      <c r="J36" s="86"/>
      <c r="K36" s="86"/>
      <c r="L36" s="86"/>
      <c r="M36" s="86"/>
      <c r="N36" s="86"/>
      <c r="O36" s="86"/>
      <c r="P36" s="86"/>
    </row>
    <row r="37" spans="1:16" x14ac:dyDescent="0.35">
      <c r="A37" s="282"/>
      <c r="B37" s="87"/>
      <c r="C37" s="87"/>
      <c r="D37" s="87"/>
      <c r="E37" s="87"/>
      <c r="F37" s="87"/>
      <c r="G37" s="87"/>
      <c r="H37" s="87"/>
      <c r="I37" s="87"/>
      <c r="J37" s="87"/>
      <c r="K37" s="87"/>
      <c r="L37" s="87"/>
      <c r="M37" s="87"/>
      <c r="N37" s="87"/>
      <c r="O37" s="87"/>
      <c r="P37" s="87"/>
    </row>
    <row r="38" spans="1:16" x14ac:dyDescent="0.35">
      <c r="A38" s="281"/>
      <c r="B38" s="86"/>
      <c r="C38" s="86"/>
      <c r="D38" s="86"/>
      <c r="E38" s="86"/>
      <c r="F38" s="86"/>
      <c r="G38" s="86"/>
      <c r="H38" s="86"/>
      <c r="I38" s="86"/>
      <c r="J38" s="86"/>
      <c r="K38" s="86"/>
      <c r="L38" s="86"/>
      <c r="M38" s="86"/>
      <c r="N38" s="86"/>
      <c r="O38" s="86"/>
      <c r="P38" s="86"/>
    </row>
    <row r="39" spans="1:16" x14ac:dyDescent="0.35">
      <c r="A39" s="282"/>
      <c r="B39" s="87"/>
      <c r="C39" s="87"/>
      <c r="D39" s="87"/>
      <c r="E39" s="87"/>
      <c r="F39" s="87"/>
      <c r="G39" s="87"/>
      <c r="H39" s="87"/>
      <c r="I39" s="87"/>
      <c r="J39" s="87"/>
      <c r="K39" s="87"/>
      <c r="L39" s="87"/>
      <c r="M39" s="87"/>
      <c r="N39" s="87"/>
      <c r="O39" s="87"/>
      <c r="P39" s="87"/>
    </row>
    <row r="40" spans="1:16" x14ac:dyDescent="0.35">
      <c r="A40" s="281"/>
      <c r="B40" s="86"/>
      <c r="C40" s="86"/>
      <c r="D40" s="86"/>
      <c r="E40" s="86"/>
      <c r="F40" s="86"/>
      <c r="G40" s="86"/>
      <c r="H40" s="86"/>
      <c r="I40" s="86"/>
      <c r="J40" s="86"/>
      <c r="K40" s="86"/>
      <c r="L40" s="86"/>
      <c r="M40" s="86"/>
      <c r="N40" s="86"/>
      <c r="O40" s="86"/>
      <c r="P40" s="86"/>
    </row>
    <row r="41" spans="1:16" x14ac:dyDescent="0.35">
      <c r="A41" s="282"/>
      <c r="B41" s="87"/>
      <c r="C41" s="87"/>
      <c r="D41" s="87"/>
      <c r="E41" s="87"/>
      <c r="F41" s="87"/>
      <c r="G41" s="87"/>
      <c r="H41" s="87"/>
      <c r="I41" s="87"/>
      <c r="J41" s="87"/>
      <c r="K41" s="87"/>
      <c r="L41" s="87"/>
      <c r="M41" s="87"/>
      <c r="N41" s="87"/>
      <c r="O41" s="87"/>
      <c r="P41" s="87"/>
    </row>
    <row r="42" spans="1:16" x14ac:dyDescent="0.35">
      <c r="A42" s="281"/>
      <c r="B42" s="86"/>
      <c r="C42" s="86"/>
      <c r="D42" s="86"/>
      <c r="E42" s="86"/>
      <c r="F42" s="86"/>
      <c r="G42" s="86"/>
      <c r="H42" s="86"/>
      <c r="I42" s="86"/>
      <c r="J42" s="86"/>
      <c r="K42" s="86"/>
      <c r="L42" s="86"/>
      <c r="M42" s="86"/>
      <c r="N42" s="86"/>
      <c r="O42" s="86"/>
      <c r="P42" s="86"/>
    </row>
    <row r="43" spans="1:16" x14ac:dyDescent="0.35">
      <c r="A43" s="282"/>
      <c r="B43" s="87"/>
      <c r="C43" s="87"/>
      <c r="D43" s="87"/>
      <c r="E43" s="87"/>
      <c r="F43" s="87"/>
      <c r="G43" s="87"/>
      <c r="H43" s="87"/>
      <c r="I43" s="87"/>
      <c r="J43" s="87"/>
      <c r="K43" s="87"/>
      <c r="L43" s="87"/>
      <c r="M43" s="87"/>
      <c r="N43" s="87"/>
      <c r="O43" s="87"/>
      <c r="P43" s="87"/>
    </row>
    <row r="44" spans="1:16" x14ac:dyDescent="0.35">
      <c r="A44" s="281"/>
      <c r="B44" s="86"/>
      <c r="C44" s="86"/>
      <c r="D44" s="86"/>
      <c r="E44" s="86"/>
      <c r="F44" s="86"/>
      <c r="G44" s="86"/>
      <c r="H44" s="86"/>
      <c r="I44" s="86"/>
      <c r="J44" s="86"/>
      <c r="K44" s="86"/>
      <c r="L44" s="86"/>
      <c r="M44" s="86"/>
      <c r="N44" s="86"/>
      <c r="O44" s="86"/>
      <c r="P44" s="86"/>
    </row>
    <row r="45" spans="1:16" x14ac:dyDescent="0.35">
      <c r="A45" s="282"/>
      <c r="B45" s="87"/>
      <c r="C45" s="87"/>
      <c r="D45" s="87"/>
      <c r="E45" s="87"/>
      <c r="F45" s="87"/>
      <c r="G45" s="87"/>
      <c r="H45" s="87"/>
      <c r="I45" s="87"/>
      <c r="J45" s="87"/>
      <c r="K45" s="87"/>
      <c r="L45" s="87"/>
      <c r="M45" s="87"/>
      <c r="N45" s="87"/>
      <c r="O45" s="87"/>
      <c r="P45" s="87"/>
    </row>
    <row r="46" spans="1:16" x14ac:dyDescent="0.35">
      <c r="A46" s="281"/>
      <c r="B46" s="86"/>
      <c r="C46" s="86"/>
      <c r="D46" s="86"/>
      <c r="E46" s="86"/>
      <c r="F46" s="86"/>
      <c r="G46" s="86"/>
      <c r="H46" s="86"/>
      <c r="I46" s="86"/>
      <c r="J46" s="86"/>
      <c r="K46" s="86"/>
      <c r="L46" s="86"/>
      <c r="M46" s="86"/>
      <c r="N46" s="86"/>
      <c r="O46" s="86"/>
      <c r="P46" s="86"/>
    </row>
    <row r="47" spans="1:16" x14ac:dyDescent="0.35">
      <c r="A47" s="282"/>
      <c r="B47" s="87"/>
      <c r="C47" s="87"/>
      <c r="D47" s="87"/>
      <c r="E47" s="87"/>
      <c r="F47" s="87"/>
      <c r="G47" s="87"/>
      <c r="H47" s="87"/>
      <c r="I47" s="87"/>
      <c r="J47" s="87"/>
      <c r="K47" s="87"/>
      <c r="L47" s="87"/>
      <c r="M47" s="87"/>
      <c r="N47" s="87"/>
      <c r="O47" s="87"/>
      <c r="P47" s="87"/>
    </row>
    <row r="48" spans="1:16" x14ac:dyDescent="0.35">
      <c r="A48" s="281"/>
      <c r="B48" s="86"/>
      <c r="C48" s="86"/>
      <c r="D48" s="86"/>
      <c r="E48" s="86"/>
      <c r="F48" s="86"/>
      <c r="G48" s="86"/>
      <c r="H48" s="86"/>
      <c r="I48" s="86"/>
      <c r="J48" s="86"/>
      <c r="K48" s="86"/>
      <c r="L48" s="86"/>
      <c r="M48" s="86"/>
      <c r="N48" s="86"/>
      <c r="O48" s="86"/>
      <c r="P48" s="86"/>
    </row>
    <row r="49" spans="1:16" x14ac:dyDescent="0.35">
      <c r="A49" s="282"/>
      <c r="B49" s="87"/>
      <c r="C49" s="87"/>
      <c r="D49" s="87"/>
      <c r="E49" s="87"/>
      <c r="F49" s="87"/>
      <c r="G49" s="87"/>
      <c r="H49" s="87"/>
      <c r="I49" s="87"/>
      <c r="J49" s="87"/>
      <c r="K49" s="87"/>
      <c r="L49" s="87"/>
      <c r="M49" s="87"/>
      <c r="N49" s="87"/>
      <c r="O49" s="87"/>
      <c r="P49" s="87"/>
    </row>
    <row r="50" spans="1:16" x14ac:dyDescent="0.35">
      <c r="A50" s="281"/>
      <c r="B50" s="86"/>
      <c r="C50" s="86"/>
      <c r="D50" s="86"/>
      <c r="E50" s="86"/>
      <c r="F50" s="86"/>
      <c r="G50" s="86"/>
      <c r="H50" s="86"/>
      <c r="I50" s="86"/>
      <c r="J50" s="86"/>
      <c r="K50" s="86"/>
      <c r="L50" s="86"/>
      <c r="M50" s="86"/>
      <c r="N50" s="86"/>
      <c r="O50" s="86"/>
      <c r="P50" s="86"/>
    </row>
    <row r="51" spans="1:16" x14ac:dyDescent="0.35">
      <c r="A51" s="282"/>
      <c r="B51" s="87"/>
      <c r="C51" s="87"/>
      <c r="D51" s="87"/>
      <c r="E51" s="87"/>
      <c r="F51" s="87"/>
      <c r="G51" s="87"/>
      <c r="H51" s="87"/>
      <c r="I51" s="87"/>
      <c r="J51" s="87"/>
      <c r="K51" s="87"/>
      <c r="L51" s="87"/>
      <c r="M51" s="87"/>
      <c r="N51" s="87"/>
      <c r="O51" s="87"/>
      <c r="P51" s="87"/>
    </row>
    <row r="52" spans="1:16" x14ac:dyDescent="0.35">
      <c r="A52" s="281"/>
      <c r="B52" s="86"/>
      <c r="C52" s="86"/>
      <c r="D52" s="86"/>
      <c r="E52" s="86"/>
      <c r="F52" s="86"/>
      <c r="G52" s="86"/>
      <c r="H52" s="86"/>
      <c r="I52" s="86"/>
      <c r="J52" s="86"/>
      <c r="K52" s="86"/>
      <c r="L52" s="86"/>
      <c r="M52" s="86"/>
      <c r="N52" s="86"/>
      <c r="O52" s="86"/>
      <c r="P52" s="86"/>
    </row>
    <row r="53" spans="1:16" x14ac:dyDescent="0.35">
      <c r="A53" s="282"/>
      <c r="B53" s="87"/>
      <c r="C53" s="87"/>
      <c r="D53" s="87"/>
      <c r="E53" s="87"/>
      <c r="F53" s="87"/>
      <c r="G53" s="87"/>
      <c r="H53" s="87"/>
      <c r="I53" s="87"/>
      <c r="J53" s="87"/>
      <c r="K53" s="87"/>
      <c r="L53" s="87"/>
      <c r="M53" s="87"/>
      <c r="N53" s="87"/>
      <c r="O53" s="87"/>
      <c r="P53" s="87"/>
    </row>
    <row r="54" spans="1:16" x14ac:dyDescent="0.35">
      <c r="A54" s="281"/>
      <c r="B54" s="86"/>
      <c r="C54" s="86"/>
      <c r="D54" s="86"/>
      <c r="E54" s="86"/>
      <c r="F54" s="86"/>
      <c r="G54" s="86"/>
      <c r="H54" s="86"/>
      <c r="I54" s="86"/>
      <c r="J54" s="86"/>
      <c r="K54" s="86"/>
      <c r="L54" s="86"/>
      <c r="M54" s="86"/>
      <c r="N54" s="86"/>
      <c r="O54" s="86"/>
      <c r="P54" s="86"/>
    </row>
    <row r="55" spans="1:16" x14ac:dyDescent="0.35">
      <c r="A55" s="282"/>
      <c r="B55" s="87"/>
      <c r="C55" s="87"/>
      <c r="D55" s="87"/>
      <c r="E55" s="87"/>
      <c r="F55" s="87"/>
      <c r="G55" s="87"/>
      <c r="H55" s="87"/>
      <c r="I55" s="87"/>
      <c r="J55" s="87"/>
      <c r="K55" s="87"/>
      <c r="L55" s="87"/>
      <c r="M55" s="87"/>
      <c r="N55" s="87"/>
      <c r="O55" s="87"/>
      <c r="P55" s="87"/>
    </row>
    <row r="56" spans="1:16" x14ac:dyDescent="0.35">
      <c r="A56" s="281"/>
      <c r="B56" s="86"/>
      <c r="C56" s="86"/>
      <c r="D56" s="86"/>
      <c r="E56" s="86"/>
      <c r="F56" s="86"/>
      <c r="G56" s="86"/>
      <c r="H56" s="86"/>
      <c r="I56" s="86"/>
      <c r="J56" s="86"/>
      <c r="K56" s="86"/>
      <c r="L56" s="86"/>
      <c r="M56" s="86"/>
      <c r="N56" s="86"/>
      <c r="O56" s="86"/>
      <c r="P56" s="86"/>
    </row>
    <row r="57" spans="1:16" x14ac:dyDescent="0.35">
      <c r="A57" s="282"/>
      <c r="B57" s="87"/>
      <c r="C57" s="87"/>
      <c r="D57" s="87"/>
      <c r="E57" s="87"/>
      <c r="F57" s="87"/>
      <c r="G57" s="87"/>
      <c r="H57" s="87"/>
      <c r="I57" s="87"/>
      <c r="J57" s="87"/>
      <c r="K57" s="87"/>
      <c r="L57" s="87"/>
      <c r="M57" s="87"/>
      <c r="N57" s="87"/>
      <c r="O57" s="87"/>
      <c r="P57" s="87"/>
    </row>
    <row r="58" spans="1:16" x14ac:dyDescent="0.35">
      <c r="A58" s="281"/>
      <c r="B58" s="86"/>
      <c r="C58" s="86"/>
      <c r="D58" s="86"/>
      <c r="E58" s="86"/>
      <c r="F58" s="86"/>
      <c r="G58" s="86"/>
      <c r="H58" s="86"/>
      <c r="I58" s="86"/>
      <c r="J58" s="86"/>
      <c r="K58" s="86"/>
      <c r="L58" s="86"/>
      <c r="M58" s="86"/>
      <c r="N58" s="86"/>
      <c r="O58" s="86"/>
      <c r="P58" s="86"/>
    </row>
    <row r="59" spans="1:16" x14ac:dyDescent="0.35">
      <c r="A59" s="282"/>
      <c r="B59" s="87"/>
      <c r="C59" s="87"/>
      <c r="D59" s="87"/>
      <c r="E59" s="87"/>
      <c r="F59" s="87"/>
      <c r="G59" s="87"/>
      <c r="H59" s="87"/>
      <c r="I59" s="87"/>
      <c r="J59" s="87"/>
      <c r="K59" s="87"/>
      <c r="L59" s="87"/>
      <c r="M59" s="87"/>
      <c r="N59" s="87"/>
      <c r="O59" s="87"/>
      <c r="P59" s="87"/>
    </row>
    <row r="60" spans="1:16" x14ac:dyDescent="0.35">
      <c r="A60" s="281"/>
      <c r="B60" s="86"/>
      <c r="C60" s="86"/>
      <c r="D60" s="86"/>
      <c r="E60" s="86"/>
      <c r="F60" s="86"/>
      <c r="G60" s="86"/>
      <c r="H60" s="86"/>
      <c r="I60" s="86"/>
      <c r="J60" s="86"/>
      <c r="K60" s="86"/>
      <c r="L60" s="86"/>
      <c r="M60" s="86"/>
      <c r="N60" s="86"/>
      <c r="O60" s="86"/>
      <c r="P60" s="86"/>
    </row>
    <row r="61" spans="1:16" x14ac:dyDescent="0.35">
      <c r="A61" s="282"/>
      <c r="B61" s="87"/>
      <c r="C61" s="87"/>
      <c r="D61" s="87"/>
      <c r="E61" s="87"/>
      <c r="F61" s="87"/>
      <c r="G61" s="87"/>
      <c r="H61" s="87"/>
      <c r="I61" s="87"/>
      <c r="J61" s="87"/>
      <c r="K61" s="87"/>
      <c r="L61" s="87"/>
      <c r="M61" s="87"/>
      <c r="N61" s="87"/>
      <c r="O61" s="87"/>
      <c r="P61" s="87"/>
    </row>
    <row r="62" spans="1:16" x14ac:dyDescent="0.35">
      <c r="A62" s="281"/>
      <c r="B62" s="86"/>
      <c r="C62" s="86"/>
      <c r="D62" s="86"/>
      <c r="E62" s="86"/>
      <c r="F62" s="86"/>
      <c r="G62" s="86"/>
      <c r="H62" s="86"/>
      <c r="I62" s="86"/>
      <c r="J62" s="86"/>
      <c r="K62" s="86"/>
      <c r="L62" s="86"/>
      <c r="M62" s="86"/>
      <c r="N62" s="86"/>
      <c r="O62" s="86"/>
      <c r="P62" s="86"/>
    </row>
    <row r="63" spans="1:16" x14ac:dyDescent="0.35">
      <c r="A63" s="282"/>
      <c r="B63" s="87"/>
      <c r="C63" s="87"/>
      <c r="D63" s="87"/>
      <c r="E63" s="87"/>
      <c r="F63" s="87"/>
      <c r="G63" s="87"/>
      <c r="H63" s="87"/>
      <c r="I63" s="87"/>
      <c r="J63" s="87"/>
      <c r="K63" s="87"/>
      <c r="L63" s="87"/>
      <c r="M63" s="87"/>
      <c r="N63" s="87"/>
      <c r="O63" s="87"/>
      <c r="P63" s="87"/>
    </row>
    <row r="64" spans="1:16" x14ac:dyDescent="0.35">
      <c r="A64" s="281"/>
      <c r="B64" s="86"/>
      <c r="C64" s="86"/>
      <c r="D64" s="86"/>
      <c r="E64" s="86"/>
      <c r="F64" s="86"/>
      <c r="G64" s="86"/>
      <c r="H64" s="86"/>
      <c r="I64" s="86"/>
      <c r="J64" s="86"/>
      <c r="K64" s="86"/>
      <c r="L64" s="86"/>
      <c r="M64" s="86"/>
      <c r="N64" s="86"/>
      <c r="O64" s="86"/>
      <c r="P64" s="86"/>
    </row>
    <row r="65" spans="1:16" x14ac:dyDescent="0.35">
      <c r="A65" s="282"/>
      <c r="B65" s="87"/>
      <c r="C65" s="87"/>
      <c r="D65" s="87"/>
      <c r="E65" s="87"/>
      <c r="F65" s="87"/>
      <c r="G65" s="87"/>
      <c r="H65" s="87"/>
      <c r="I65" s="87"/>
      <c r="J65" s="87"/>
      <c r="K65" s="87"/>
      <c r="L65" s="87"/>
      <c r="M65" s="87"/>
      <c r="N65" s="87"/>
      <c r="O65" s="87"/>
      <c r="P65" s="87"/>
    </row>
    <row r="66" spans="1:16" x14ac:dyDescent="0.35">
      <c r="A66" s="281"/>
      <c r="B66" s="86"/>
      <c r="C66" s="86"/>
      <c r="D66" s="86"/>
      <c r="E66" s="86"/>
      <c r="F66" s="86"/>
      <c r="G66" s="86"/>
      <c r="H66" s="86"/>
      <c r="I66" s="86"/>
      <c r="J66" s="86"/>
      <c r="K66" s="86"/>
      <c r="L66" s="86"/>
      <c r="M66" s="86"/>
      <c r="N66" s="86"/>
      <c r="O66" s="86"/>
      <c r="P66" s="86"/>
    </row>
    <row r="67" spans="1:16" x14ac:dyDescent="0.35">
      <c r="A67" s="282"/>
      <c r="B67" s="87"/>
      <c r="C67" s="87"/>
      <c r="D67" s="87"/>
      <c r="E67" s="87"/>
      <c r="F67" s="87"/>
      <c r="G67" s="87"/>
      <c r="H67" s="87"/>
      <c r="I67" s="87"/>
      <c r="J67" s="87"/>
      <c r="K67" s="87"/>
      <c r="L67" s="87"/>
      <c r="M67" s="87"/>
      <c r="N67" s="87"/>
      <c r="O67" s="87"/>
      <c r="P67" s="87"/>
    </row>
    <row r="68" spans="1:16" x14ac:dyDescent="0.35">
      <c r="A68" s="281"/>
      <c r="B68" s="86"/>
      <c r="C68" s="86"/>
      <c r="D68" s="86"/>
      <c r="E68" s="86"/>
      <c r="F68" s="86"/>
      <c r="G68" s="86"/>
      <c r="H68" s="86"/>
      <c r="I68" s="86"/>
      <c r="J68" s="86"/>
      <c r="K68" s="86"/>
      <c r="L68" s="86"/>
      <c r="M68" s="86"/>
      <c r="N68" s="86"/>
      <c r="O68" s="86"/>
      <c r="P68" s="86"/>
    </row>
    <row r="69" spans="1:16" x14ac:dyDescent="0.35">
      <c r="A69" s="282"/>
      <c r="B69" s="87"/>
      <c r="C69" s="87"/>
      <c r="D69" s="87"/>
      <c r="E69" s="87"/>
      <c r="F69" s="87"/>
      <c r="G69" s="87"/>
      <c r="H69" s="87"/>
      <c r="I69" s="87"/>
      <c r="J69" s="87"/>
      <c r="K69" s="87"/>
      <c r="L69" s="87"/>
      <c r="M69" s="87"/>
      <c r="N69" s="87"/>
      <c r="O69" s="87"/>
      <c r="P69" s="87"/>
    </row>
    <row r="70" spans="1:16" x14ac:dyDescent="0.35">
      <c r="A70" s="281"/>
      <c r="B70" s="86"/>
      <c r="C70" s="86"/>
      <c r="D70" s="86"/>
      <c r="E70" s="86"/>
      <c r="F70" s="86"/>
      <c r="G70" s="86"/>
      <c r="H70" s="86"/>
      <c r="I70" s="86"/>
      <c r="J70" s="86"/>
      <c r="K70" s="86"/>
      <c r="L70" s="86"/>
      <c r="M70" s="86"/>
      <c r="N70" s="86"/>
      <c r="O70" s="86"/>
      <c r="P70" s="86"/>
    </row>
    <row r="71" spans="1:16" x14ac:dyDescent="0.35">
      <c r="A71" s="282"/>
      <c r="B71" s="87"/>
      <c r="C71" s="87"/>
      <c r="D71" s="87"/>
      <c r="E71" s="87"/>
      <c r="F71" s="87"/>
      <c r="G71" s="87"/>
      <c r="H71" s="87"/>
      <c r="I71" s="87"/>
      <c r="J71" s="87"/>
      <c r="K71" s="87"/>
      <c r="L71" s="87"/>
      <c r="M71" s="87"/>
      <c r="N71" s="87"/>
      <c r="O71" s="87"/>
      <c r="P71" s="87"/>
    </row>
    <row r="72" spans="1:16" x14ac:dyDescent="0.35">
      <c r="A72" s="281"/>
      <c r="B72" s="86"/>
      <c r="C72" s="86"/>
      <c r="D72" s="86"/>
      <c r="E72" s="86"/>
      <c r="F72" s="86"/>
      <c r="G72" s="86"/>
      <c r="H72" s="86"/>
      <c r="I72" s="86"/>
      <c r="J72" s="86"/>
      <c r="K72" s="86"/>
      <c r="L72" s="86"/>
      <c r="M72" s="86"/>
      <c r="N72" s="86"/>
      <c r="O72" s="86"/>
      <c r="P72" s="86"/>
    </row>
    <row r="73" spans="1:16" x14ac:dyDescent="0.35">
      <c r="A73" s="282"/>
      <c r="B73" s="87"/>
      <c r="C73" s="87"/>
      <c r="D73" s="87"/>
      <c r="E73" s="87"/>
      <c r="F73" s="87"/>
      <c r="G73" s="87"/>
      <c r="H73" s="87"/>
      <c r="I73" s="87"/>
      <c r="J73" s="87"/>
      <c r="K73" s="87"/>
      <c r="L73" s="87"/>
      <c r="M73" s="87"/>
      <c r="N73" s="87"/>
      <c r="O73" s="87"/>
      <c r="P73" s="87"/>
    </row>
    <row r="74" spans="1:16" x14ac:dyDescent="0.35">
      <c r="A74" s="281"/>
      <c r="B74" s="86"/>
      <c r="C74" s="86"/>
      <c r="D74" s="86"/>
      <c r="E74" s="86"/>
      <c r="F74" s="86"/>
      <c r="G74" s="86"/>
      <c r="H74" s="86"/>
      <c r="I74" s="86"/>
      <c r="J74" s="86"/>
      <c r="K74" s="86"/>
      <c r="L74" s="86"/>
      <c r="M74" s="86"/>
      <c r="N74" s="86"/>
      <c r="O74" s="86"/>
      <c r="P74" s="86"/>
    </row>
    <row r="75" spans="1:16" x14ac:dyDescent="0.35">
      <c r="A75" s="282"/>
      <c r="B75" s="87"/>
      <c r="C75" s="87"/>
      <c r="D75" s="87"/>
      <c r="E75" s="87"/>
      <c r="F75" s="87"/>
      <c r="G75" s="87"/>
      <c r="H75" s="87"/>
      <c r="I75" s="87"/>
      <c r="J75" s="87"/>
      <c r="K75" s="87"/>
      <c r="L75" s="87"/>
      <c r="M75" s="87"/>
      <c r="N75" s="87"/>
      <c r="O75" s="87"/>
      <c r="P75" s="87"/>
    </row>
    <row r="76" spans="1:16" x14ac:dyDescent="0.35">
      <c r="A76" s="281"/>
      <c r="B76" s="86"/>
      <c r="C76" s="86"/>
      <c r="D76" s="86"/>
      <c r="E76" s="86"/>
      <c r="F76" s="86"/>
      <c r="G76" s="86"/>
      <c r="H76" s="86"/>
      <c r="I76" s="86"/>
      <c r="J76" s="86"/>
      <c r="K76" s="86"/>
      <c r="L76" s="86"/>
      <c r="M76" s="86"/>
      <c r="N76" s="86"/>
      <c r="O76" s="86"/>
      <c r="P76" s="86"/>
    </row>
    <row r="77" spans="1:16" x14ac:dyDescent="0.35">
      <c r="A77" s="282"/>
      <c r="B77" s="87"/>
      <c r="C77" s="87"/>
      <c r="D77" s="87"/>
      <c r="E77" s="87"/>
      <c r="F77" s="87"/>
      <c r="G77" s="87"/>
      <c r="H77" s="87"/>
      <c r="I77" s="87"/>
      <c r="J77" s="87"/>
      <c r="K77" s="87"/>
      <c r="L77" s="87"/>
      <c r="M77" s="87"/>
      <c r="N77" s="87"/>
      <c r="O77" s="87"/>
      <c r="P77" s="87"/>
    </row>
    <row r="78" spans="1:16" x14ac:dyDescent="0.35">
      <c r="A78" s="281"/>
      <c r="B78" s="86"/>
      <c r="C78" s="86"/>
      <c r="D78" s="86"/>
      <c r="E78" s="86"/>
      <c r="F78" s="86"/>
      <c r="G78" s="86"/>
      <c r="H78" s="86"/>
      <c r="I78" s="86"/>
      <c r="J78" s="86"/>
      <c r="K78" s="86"/>
      <c r="L78" s="86"/>
      <c r="M78" s="86"/>
      <c r="N78" s="86"/>
      <c r="O78" s="86"/>
      <c r="P78" s="86"/>
    </row>
    <row r="79" spans="1:16" x14ac:dyDescent="0.35">
      <c r="A79" s="282"/>
      <c r="B79" s="87"/>
      <c r="C79" s="87"/>
      <c r="D79" s="87"/>
      <c r="E79" s="87"/>
      <c r="F79" s="87"/>
      <c r="G79" s="87"/>
      <c r="H79" s="87"/>
      <c r="I79" s="87"/>
      <c r="J79" s="87"/>
      <c r="K79" s="87"/>
      <c r="L79" s="87"/>
      <c r="M79" s="87"/>
      <c r="N79" s="87"/>
      <c r="O79" s="87"/>
      <c r="P79" s="87"/>
    </row>
    <row r="80" spans="1:16" x14ac:dyDescent="0.35">
      <c r="A80" s="281"/>
      <c r="B80" s="86"/>
      <c r="C80" s="86"/>
      <c r="D80" s="86"/>
      <c r="E80" s="86"/>
      <c r="F80" s="86"/>
      <c r="G80" s="86"/>
      <c r="H80" s="86"/>
      <c r="I80" s="86"/>
      <c r="J80" s="86"/>
      <c r="K80" s="86"/>
      <c r="L80" s="86"/>
      <c r="M80" s="86"/>
      <c r="N80" s="86"/>
      <c r="O80" s="86"/>
      <c r="P80" s="86"/>
    </row>
    <row r="81" spans="1:16" x14ac:dyDescent="0.35">
      <c r="A81" s="282"/>
      <c r="B81" s="87"/>
      <c r="C81" s="87"/>
      <c r="D81" s="87"/>
      <c r="E81" s="87"/>
      <c r="F81" s="87"/>
      <c r="G81" s="87"/>
      <c r="H81" s="87"/>
      <c r="I81" s="87"/>
      <c r="J81" s="87"/>
      <c r="K81" s="87"/>
      <c r="L81" s="87"/>
      <c r="M81" s="87"/>
      <c r="N81" s="87"/>
      <c r="O81" s="87"/>
      <c r="P81" s="87"/>
    </row>
    <row r="82" spans="1:16" x14ac:dyDescent="0.35">
      <c r="A82" s="281"/>
      <c r="B82" s="86"/>
      <c r="C82" s="86"/>
      <c r="D82" s="86"/>
      <c r="E82" s="86"/>
      <c r="F82" s="86"/>
      <c r="G82" s="86"/>
      <c r="H82" s="86"/>
      <c r="I82" s="86"/>
      <c r="J82" s="86"/>
      <c r="K82" s="86"/>
      <c r="L82" s="86"/>
      <c r="M82" s="86"/>
      <c r="N82" s="86"/>
      <c r="O82" s="86"/>
      <c r="P82" s="86"/>
    </row>
    <row r="83" spans="1:16" x14ac:dyDescent="0.35">
      <c r="A83" s="282"/>
      <c r="B83" s="87"/>
      <c r="C83" s="87"/>
      <c r="D83" s="87"/>
      <c r="E83" s="87"/>
      <c r="F83" s="87"/>
      <c r="G83" s="87"/>
      <c r="H83" s="87"/>
      <c r="I83" s="87"/>
      <c r="J83" s="87"/>
      <c r="K83" s="87"/>
      <c r="L83" s="87"/>
      <c r="M83" s="87"/>
      <c r="N83" s="87"/>
      <c r="O83" s="87"/>
      <c r="P83" s="87"/>
    </row>
    <row r="84" spans="1:16" x14ac:dyDescent="0.35">
      <c r="A84" s="281"/>
      <c r="B84" s="86"/>
      <c r="C84" s="86"/>
      <c r="D84" s="86"/>
      <c r="E84" s="86"/>
      <c r="F84" s="86"/>
      <c r="G84" s="86"/>
      <c r="H84" s="86"/>
      <c r="I84" s="86"/>
      <c r="J84" s="86"/>
      <c r="K84" s="86"/>
      <c r="L84" s="86"/>
      <c r="M84" s="86"/>
      <c r="N84" s="86"/>
      <c r="O84" s="86"/>
      <c r="P84" s="86"/>
    </row>
    <row r="85" spans="1:16" x14ac:dyDescent="0.35">
      <c r="A85" s="282"/>
      <c r="B85" s="87"/>
      <c r="C85" s="87"/>
      <c r="D85" s="87"/>
      <c r="E85" s="87"/>
      <c r="F85" s="87"/>
      <c r="G85" s="87"/>
      <c r="H85" s="87"/>
      <c r="I85" s="87"/>
      <c r="J85" s="87"/>
      <c r="K85" s="87"/>
      <c r="L85" s="87"/>
      <c r="M85" s="87"/>
      <c r="N85" s="87"/>
      <c r="O85" s="87"/>
      <c r="P85" s="87"/>
    </row>
    <row r="86" spans="1:16" x14ac:dyDescent="0.35">
      <c r="A86" s="281"/>
      <c r="B86" s="86"/>
      <c r="C86" s="86"/>
      <c r="D86" s="86"/>
      <c r="E86" s="86"/>
      <c r="F86" s="86"/>
      <c r="G86" s="86"/>
      <c r="H86" s="86"/>
      <c r="I86" s="86"/>
      <c r="J86" s="86"/>
      <c r="K86" s="86"/>
      <c r="L86" s="86"/>
      <c r="M86" s="86"/>
      <c r="N86" s="86"/>
      <c r="O86" s="86"/>
      <c r="P86" s="86"/>
    </row>
    <row r="87" spans="1:16" x14ac:dyDescent="0.35">
      <c r="A87" s="282"/>
      <c r="B87" s="87"/>
      <c r="C87" s="87"/>
      <c r="D87" s="87"/>
      <c r="E87" s="87"/>
      <c r="F87" s="87"/>
      <c r="G87" s="87"/>
      <c r="H87" s="87"/>
      <c r="I87" s="87"/>
      <c r="J87" s="87"/>
      <c r="K87" s="87"/>
      <c r="L87" s="87"/>
      <c r="M87" s="87"/>
      <c r="N87" s="87"/>
      <c r="O87" s="87"/>
      <c r="P87" s="87"/>
    </row>
    <row r="88" spans="1:16" x14ac:dyDescent="0.35">
      <c r="A88" s="281"/>
      <c r="B88" s="86"/>
      <c r="C88" s="86"/>
      <c r="D88" s="86"/>
      <c r="E88" s="86"/>
      <c r="F88" s="86"/>
      <c r="G88" s="86"/>
      <c r="H88" s="86"/>
      <c r="I88" s="86"/>
      <c r="J88" s="86"/>
      <c r="K88" s="86"/>
      <c r="L88" s="86"/>
      <c r="M88" s="86"/>
      <c r="N88" s="86"/>
      <c r="O88" s="86"/>
      <c r="P88" s="86"/>
    </row>
    <row r="89" spans="1:16" x14ac:dyDescent="0.35">
      <c r="A89" s="282"/>
      <c r="B89" s="87"/>
      <c r="C89" s="87"/>
      <c r="D89" s="87"/>
      <c r="E89" s="87"/>
      <c r="F89" s="87"/>
      <c r="G89" s="87"/>
      <c r="H89" s="87"/>
      <c r="I89" s="87"/>
      <c r="J89" s="87"/>
      <c r="K89" s="87"/>
      <c r="L89" s="87"/>
      <c r="M89" s="87"/>
      <c r="N89" s="87"/>
      <c r="O89" s="87"/>
      <c r="P89" s="87"/>
    </row>
    <row r="90" spans="1:16" x14ac:dyDescent="0.35">
      <c r="A90" s="281"/>
      <c r="B90" s="86"/>
      <c r="C90" s="86"/>
      <c r="D90" s="86"/>
      <c r="E90" s="86"/>
      <c r="F90" s="86"/>
      <c r="G90" s="86"/>
      <c r="H90" s="86"/>
      <c r="I90" s="86"/>
      <c r="J90" s="86"/>
      <c r="K90" s="86"/>
      <c r="L90" s="86"/>
      <c r="M90" s="86"/>
      <c r="N90" s="86"/>
      <c r="O90" s="86"/>
      <c r="P90" s="86"/>
    </row>
    <row r="91" spans="1:16" x14ac:dyDescent="0.35">
      <c r="A91" s="282"/>
      <c r="B91" s="87"/>
      <c r="C91" s="87"/>
      <c r="D91" s="87"/>
      <c r="E91" s="87"/>
      <c r="F91" s="87"/>
      <c r="G91" s="87"/>
      <c r="H91" s="87"/>
      <c r="I91" s="87"/>
      <c r="J91" s="87"/>
      <c r="K91" s="87"/>
      <c r="L91" s="87"/>
      <c r="M91" s="87"/>
      <c r="N91" s="87"/>
      <c r="O91" s="87"/>
      <c r="P91" s="87"/>
    </row>
    <row r="92" spans="1:16" x14ac:dyDescent="0.35">
      <c r="A92" s="281"/>
      <c r="B92" s="86"/>
      <c r="C92" s="86"/>
      <c r="D92" s="86"/>
      <c r="E92" s="86"/>
      <c r="F92" s="86"/>
      <c r="G92" s="86"/>
      <c r="H92" s="86"/>
      <c r="I92" s="86"/>
      <c r="J92" s="86"/>
      <c r="K92" s="86"/>
      <c r="L92" s="86"/>
      <c r="M92" s="86"/>
      <c r="N92" s="86"/>
      <c r="O92" s="86"/>
      <c r="P92" s="86"/>
    </row>
    <row r="93" spans="1:16" x14ac:dyDescent="0.35">
      <c r="A93" s="282"/>
      <c r="B93" s="87"/>
      <c r="C93" s="87"/>
      <c r="D93" s="87"/>
      <c r="E93" s="87"/>
      <c r="F93" s="87"/>
      <c r="G93" s="87"/>
      <c r="H93" s="87"/>
      <c r="I93" s="87"/>
      <c r="J93" s="87"/>
      <c r="K93" s="87"/>
      <c r="L93" s="87"/>
      <c r="M93" s="87"/>
      <c r="N93" s="87"/>
      <c r="O93" s="87"/>
      <c r="P93" s="87"/>
    </row>
    <row r="94" spans="1:16" x14ac:dyDescent="0.35">
      <c r="A94" s="281"/>
      <c r="B94" s="86"/>
      <c r="C94" s="86"/>
      <c r="D94" s="86"/>
      <c r="E94" s="86"/>
      <c r="F94" s="86"/>
      <c r="G94" s="86"/>
      <c r="H94" s="86"/>
      <c r="I94" s="86"/>
      <c r="J94" s="86"/>
      <c r="K94" s="86"/>
      <c r="L94" s="86"/>
      <c r="M94" s="86"/>
      <c r="N94" s="86"/>
      <c r="O94" s="86"/>
      <c r="P94" s="86"/>
    </row>
    <row r="95" spans="1:16" x14ac:dyDescent="0.35">
      <c r="A95" s="282"/>
      <c r="B95" s="87"/>
      <c r="C95" s="87"/>
      <c r="D95" s="87"/>
      <c r="E95" s="87"/>
      <c r="F95" s="87"/>
      <c r="G95" s="87"/>
      <c r="H95" s="87"/>
      <c r="I95" s="87"/>
      <c r="J95" s="87"/>
      <c r="K95" s="87"/>
      <c r="L95" s="87"/>
      <c r="M95" s="87"/>
      <c r="N95" s="87"/>
      <c r="O95" s="87"/>
      <c r="P95" s="87"/>
    </row>
    <row r="96" spans="1:16" x14ac:dyDescent="0.35">
      <c r="A96" s="281"/>
      <c r="B96" s="86"/>
      <c r="C96" s="86"/>
      <c r="D96" s="86"/>
      <c r="E96" s="86"/>
      <c r="F96" s="86"/>
      <c r="G96" s="86"/>
      <c r="H96" s="86"/>
      <c r="I96" s="86"/>
      <c r="J96" s="86"/>
      <c r="K96" s="86"/>
      <c r="L96" s="86"/>
      <c r="M96" s="86"/>
      <c r="N96" s="86"/>
      <c r="O96" s="86"/>
      <c r="P96" s="86"/>
    </row>
    <row r="97" spans="1:16" x14ac:dyDescent="0.35">
      <c r="A97" s="282"/>
      <c r="B97" s="87"/>
      <c r="C97" s="87"/>
      <c r="D97" s="87"/>
      <c r="E97" s="87"/>
      <c r="F97" s="87"/>
      <c r="G97" s="87"/>
      <c r="H97" s="87"/>
      <c r="I97" s="87"/>
      <c r="J97" s="87"/>
      <c r="K97" s="87"/>
      <c r="L97" s="87"/>
      <c r="M97" s="87"/>
      <c r="N97" s="87"/>
      <c r="O97" s="87"/>
      <c r="P97" s="87"/>
    </row>
    <row r="98" spans="1:16" x14ac:dyDescent="0.35">
      <c r="A98" s="281"/>
      <c r="B98" s="86"/>
      <c r="C98" s="86"/>
      <c r="D98" s="86"/>
      <c r="E98" s="86"/>
      <c r="F98" s="86"/>
      <c r="G98" s="86"/>
      <c r="H98" s="86"/>
      <c r="I98" s="86"/>
      <c r="J98" s="86"/>
      <c r="K98" s="86"/>
      <c r="L98" s="86"/>
      <c r="M98" s="86"/>
      <c r="N98" s="86"/>
      <c r="O98" s="86"/>
      <c r="P98" s="86"/>
    </row>
    <row r="99" spans="1:16" x14ac:dyDescent="0.35">
      <c r="A99" s="282"/>
      <c r="B99" s="87"/>
      <c r="C99" s="87"/>
      <c r="D99" s="87"/>
      <c r="E99" s="87"/>
      <c r="F99" s="87"/>
      <c r="G99" s="87"/>
      <c r="H99" s="87"/>
      <c r="I99" s="87"/>
      <c r="J99" s="87"/>
      <c r="K99" s="87"/>
      <c r="L99" s="87"/>
      <c r="M99" s="87"/>
      <c r="N99" s="87"/>
      <c r="O99" s="87"/>
      <c r="P99" s="87"/>
    </row>
    <row r="100" spans="1:16" x14ac:dyDescent="0.35">
      <c r="A100" s="281"/>
      <c r="B100" s="86"/>
      <c r="C100" s="86"/>
      <c r="D100" s="86"/>
      <c r="E100" s="86"/>
      <c r="F100" s="86"/>
      <c r="G100" s="86"/>
      <c r="H100" s="86"/>
      <c r="I100" s="86"/>
      <c r="J100" s="86"/>
      <c r="K100" s="86"/>
      <c r="L100" s="86"/>
      <c r="M100" s="86"/>
      <c r="N100" s="86"/>
      <c r="O100" s="86"/>
      <c r="P100" s="86"/>
    </row>
    <row r="101" spans="1:16" x14ac:dyDescent="0.35">
      <c r="A101" s="282"/>
      <c r="B101" s="87"/>
      <c r="C101" s="87"/>
      <c r="D101" s="87"/>
      <c r="E101" s="87"/>
      <c r="F101" s="87"/>
      <c r="G101" s="87"/>
      <c r="H101" s="87"/>
      <c r="I101" s="87"/>
      <c r="J101" s="87"/>
      <c r="K101" s="87"/>
      <c r="L101" s="87"/>
      <c r="M101" s="87"/>
      <c r="N101" s="87"/>
      <c r="O101" s="87"/>
      <c r="P101" s="87"/>
    </row>
    <row r="102" spans="1:16" x14ac:dyDescent="0.35">
      <c r="A102" s="281"/>
      <c r="B102" s="86"/>
      <c r="C102" s="86"/>
      <c r="D102" s="86"/>
      <c r="E102" s="86"/>
      <c r="F102" s="86"/>
      <c r="G102" s="86"/>
      <c r="H102" s="86"/>
      <c r="I102" s="86"/>
      <c r="J102" s="86"/>
      <c r="K102" s="86"/>
      <c r="L102" s="86"/>
      <c r="M102" s="86"/>
      <c r="N102" s="86"/>
      <c r="O102" s="86"/>
      <c r="P102" s="86"/>
    </row>
    <row r="103" spans="1:16" x14ac:dyDescent="0.35">
      <c r="A103" s="282"/>
      <c r="B103" s="87"/>
      <c r="C103" s="87"/>
      <c r="D103" s="87"/>
      <c r="E103" s="87"/>
      <c r="F103" s="87"/>
      <c r="G103" s="87"/>
      <c r="H103" s="87"/>
      <c r="I103" s="87"/>
      <c r="J103" s="87"/>
      <c r="K103" s="87"/>
      <c r="L103" s="87"/>
      <c r="M103" s="87"/>
      <c r="N103" s="87"/>
      <c r="O103" s="87"/>
      <c r="P103" s="87"/>
    </row>
    <row r="104" spans="1:16" x14ac:dyDescent="0.35">
      <c r="A104" s="281"/>
      <c r="B104" s="86"/>
      <c r="C104" s="86"/>
      <c r="D104" s="86"/>
      <c r="E104" s="86"/>
      <c r="F104" s="86"/>
      <c r="G104" s="86"/>
      <c r="H104" s="86"/>
      <c r="I104" s="86"/>
      <c r="J104" s="86"/>
      <c r="K104" s="86"/>
      <c r="L104" s="86"/>
      <c r="M104" s="86"/>
      <c r="N104" s="86"/>
      <c r="O104" s="86"/>
      <c r="P104" s="86"/>
    </row>
    <row r="105" spans="1:16" x14ac:dyDescent="0.35">
      <c r="A105" s="282"/>
      <c r="B105" s="87"/>
      <c r="C105" s="87"/>
      <c r="D105" s="87"/>
      <c r="E105" s="87"/>
      <c r="F105" s="87"/>
      <c r="G105" s="87"/>
      <c r="H105" s="87"/>
      <c r="I105" s="87"/>
      <c r="J105" s="87"/>
      <c r="K105" s="87"/>
      <c r="L105" s="87"/>
      <c r="M105" s="87"/>
      <c r="N105" s="87"/>
      <c r="O105" s="87"/>
      <c r="P105" s="87"/>
    </row>
    <row r="106" spans="1:16" x14ac:dyDescent="0.35">
      <c r="A106" s="281"/>
      <c r="B106" s="86"/>
      <c r="C106" s="86"/>
      <c r="D106" s="86"/>
      <c r="E106" s="86"/>
      <c r="F106" s="86"/>
      <c r="G106" s="86"/>
      <c r="H106" s="86"/>
      <c r="I106" s="86"/>
      <c r="J106" s="86"/>
      <c r="K106" s="86"/>
      <c r="L106" s="86"/>
      <c r="M106" s="86"/>
      <c r="N106" s="86"/>
      <c r="O106" s="86"/>
      <c r="P106" s="86"/>
    </row>
    <row r="107" spans="1:16" x14ac:dyDescent="0.35">
      <c r="A107" s="282"/>
      <c r="B107" s="87"/>
      <c r="C107" s="87"/>
      <c r="D107" s="87"/>
      <c r="E107" s="87"/>
      <c r="F107" s="87"/>
      <c r="G107" s="87"/>
      <c r="H107" s="87"/>
      <c r="I107" s="87"/>
      <c r="J107" s="87"/>
      <c r="K107" s="87"/>
      <c r="L107" s="87"/>
      <c r="M107" s="87"/>
      <c r="N107" s="87"/>
      <c r="O107" s="87"/>
      <c r="P107" s="87"/>
    </row>
    <row r="108" spans="1:16" x14ac:dyDescent="0.35">
      <c r="A108" s="281"/>
      <c r="B108" s="86"/>
      <c r="C108" s="86"/>
      <c r="D108" s="86"/>
      <c r="E108" s="86"/>
      <c r="F108" s="86"/>
      <c r="G108" s="86"/>
      <c r="H108" s="86"/>
      <c r="I108" s="86"/>
      <c r="J108" s="86"/>
      <c r="K108" s="86"/>
      <c r="L108" s="86"/>
      <c r="M108" s="86"/>
      <c r="N108" s="86"/>
      <c r="O108" s="86"/>
      <c r="P108" s="86"/>
    </row>
    <row r="109" spans="1:16" x14ac:dyDescent="0.35">
      <c r="A109" s="282"/>
      <c r="B109" s="87"/>
      <c r="C109" s="87"/>
      <c r="D109" s="87"/>
      <c r="E109" s="87"/>
      <c r="F109" s="87"/>
      <c r="G109" s="87"/>
      <c r="H109" s="87"/>
      <c r="I109" s="87"/>
      <c r="J109" s="87"/>
      <c r="K109" s="87"/>
      <c r="L109" s="87"/>
      <c r="M109" s="87"/>
      <c r="N109" s="87"/>
      <c r="O109" s="87"/>
      <c r="P109" s="87"/>
    </row>
    <row r="110" spans="1:16" x14ac:dyDescent="0.35">
      <c r="A110" s="281"/>
      <c r="B110" s="86"/>
      <c r="C110" s="86"/>
      <c r="D110" s="86"/>
      <c r="E110" s="86"/>
      <c r="F110" s="86"/>
      <c r="G110" s="86"/>
      <c r="H110" s="86"/>
      <c r="I110" s="86"/>
      <c r="J110" s="86"/>
      <c r="K110" s="86"/>
      <c r="L110" s="86"/>
      <c r="M110" s="86"/>
      <c r="N110" s="86"/>
      <c r="O110" s="86"/>
      <c r="P110" s="86"/>
    </row>
    <row r="111" spans="1:16" x14ac:dyDescent="0.35">
      <c r="A111" s="282"/>
      <c r="B111" s="87"/>
      <c r="C111" s="87"/>
      <c r="D111" s="87"/>
      <c r="E111" s="87"/>
      <c r="F111" s="87"/>
      <c r="G111" s="87"/>
      <c r="H111" s="87"/>
      <c r="I111" s="87"/>
      <c r="J111" s="87"/>
      <c r="K111" s="87"/>
      <c r="L111" s="87"/>
      <c r="M111" s="87"/>
      <c r="N111" s="87"/>
      <c r="O111" s="87"/>
      <c r="P111" s="87"/>
    </row>
    <row r="112" spans="1:16" x14ac:dyDescent="0.35">
      <c r="A112" s="281"/>
      <c r="B112" s="86"/>
      <c r="C112" s="86"/>
      <c r="D112" s="86"/>
      <c r="E112" s="86"/>
      <c r="F112" s="86"/>
      <c r="G112" s="86"/>
      <c r="H112" s="86"/>
      <c r="I112" s="86"/>
      <c r="J112" s="86"/>
      <c r="K112" s="86"/>
      <c r="L112" s="86"/>
      <c r="M112" s="86"/>
      <c r="N112" s="86"/>
      <c r="O112" s="86"/>
      <c r="P112" s="86"/>
    </row>
    <row r="113" spans="1:16" x14ac:dyDescent="0.35">
      <c r="A113" s="282"/>
      <c r="B113" s="87"/>
      <c r="C113" s="87"/>
      <c r="D113" s="87"/>
      <c r="E113" s="87"/>
      <c r="F113" s="87"/>
      <c r="G113" s="87"/>
      <c r="H113" s="87"/>
      <c r="I113" s="87"/>
      <c r="J113" s="87"/>
      <c r="K113" s="87"/>
      <c r="L113" s="87"/>
      <c r="M113" s="87"/>
      <c r="N113" s="87"/>
      <c r="O113" s="87"/>
      <c r="P113" s="87"/>
    </row>
    <row r="114" spans="1:16" x14ac:dyDescent="0.35">
      <c r="A114" s="281"/>
      <c r="B114" s="86"/>
      <c r="C114" s="86"/>
      <c r="D114" s="86"/>
      <c r="E114" s="86"/>
      <c r="F114" s="86"/>
      <c r="G114" s="86"/>
      <c r="H114" s="86"/>
      <c r="I114" s="86"/>
      <c r="J114" s="86"/>
      <c r="K114" s="86"/>
      <c r="L114" s="86"/>
      <c r="M114" s="86"/>
      <c r="N114" s="86"/>
      <c r="O114" s="86"/>
      <c r="P114" s="86"/>
    </row>
    <row r="115" spans="1:16" x14ac:dyDescent="0.35">
      <c r="A115" s="282"/>
      <c r="B115" s="87"/>
      <c r="C115" s="87"/>
      <c r="D115" s="87"/>
      <c r="E115" s="87"/>
      <c r="F115" s="87"/>
      <c r="G115" s="87"/>
      <c r="H115" s="87"/>
      <c r="I115" s="87"/>
      <c r="J115" s="87"/>
      <c r="K115" s="87"/>
      <c r="L115" s="87"/>
      <c r="M115" s="87"/>
      <c r="N115" s="87"/>
      <c r="O115" s="87"/>
      <c r="P115" s="87"/>
    </row>
    <row r="116" spans="1:16" x14ac:dyDescent="0.35">
      <c r="A116" s="281"/>
      <c r="B116" s="86"/>
      <c r="C116" s="86"/>
      <c r="D116" s="86"/>
      <c r="E116" s="86"/>
      <c r="F116" s="86"/>
      <c r="G116" s="86"/>
      <c r="H116" s="86"/>
      <c r="I116" s="86"/>
      <c r="J116" s="86"/>
      <c r="K116" s="86"/>
      <c r="L116" s="86"/>
      <c r="M116" s="86"/>
      <c r="N116" s="86"/>
      <c r="O116" s="86"/>
      <c r="P116" s="86"/>
    </row>
    <row r="117" spans="1:16" x14ac:dyDescent="0.35">
      <c r="A117" s="282"/>
      <c r="B117" s="87"/>
      <c r="C117" s="87"/>
      <c r="D117" s="87"/>
      <c r="E117" s="87"/>
      <c r="F117" s="87"/>
      <c r="G117" s="87"/>
      <c r="H117" s="87"/>
      <c r="I117" s="87"/>
      <c r="J117" s="87"/>
      <c r="K117" s="87"/>
      <c r="L117" s="87"/>
      <c r="M117" s="87"/>
      <c r="N117" s="87"/>
      <c r="O117" s="87"/>
      <c r="P117" s="87"/>
    </row>
    <row r="118" spans="1:16" x14ac:dyDescent="0.35">
      <c r="A118" s="281"/>
      <c r="B118" s="86"/>
      <c r="C118" s="86"/>
      <c r="D118" s="86"/>
      <c r="E118" s="86"/>
      <c r="F118" s="86"/>
      <c r="G118" s="86"/>
      <c r="H118" s="86"/>
      <c r="I118" s="86"/>
      <c r="J118" s="86"/>
      <c r="K118" s="86"/>
      <c r="L118" s="86"/>
      <c r="M118" s="86"/>
      <c r="N118" s="86"/>
      <c r="O118" s="86"/>
      <c r="P118" s="86"/>
    </row>
    <row r="119" spans="1:16" x14ac:dyDescent="0.35">
      <c r="A119" s="282"/>
      <c r="B119" s="87"/>
      <c r="C119" s="87"/>
      <c r="D119" s="87"/>
      <c r="E119" s="87"/>
      <c r="F119" s="87"/>
      <c r="G119" s="87"/>
      <c r="H119" s="87"/>
      <c r="I119" s="87"/>
      <c r="J119" s="87"/>
      <c r="K119" s="87"/>
      <c r="L119" s="87"/>
      <c r="M119" s="87"/>
      <c r="N119" s="87"/>
      <c r="O119" s="87"/>
      <c r="P119" s="87"/>
    </row>
    <row r="120" spans="1:16" x14ac:dyDescent="0.35">
      <c r="A120" s="281"/>
      <c r="B120" s="86"/>
      <c r="C120" s="86"/>
      <c r="D120" s="86"/>
      <c r="E120" s="86"/>
      <c r="F120" s="86"/>
      <c r="G120" s="86"/>
      <c r="H120" s="86"/>
      <c r="I120" s="86"/>
      <c r="J120" s="86"/>
      <c r="K120" s="86"/>
      <c r="L120" s="86"/>
      <c r="M120" s="86"/>
      <c r="N120" s="86"/>
      <c r="O120" s="86"/>
      <c r="P120" s="86"/>
    </row>
    <row r="121" spans="1:16" x14ac:dyDescent="0.35">
      <c r="A121" s="282"/>
      <c r="B121" s="87"/>
      <c r="C121" s="87"/>
      <c r="D121" s="87"/>
      <c r="E121" s="87"/>
      <c r="F121" s="87"/>
      <c r="G121" s="87"/>
      <c r="H121" s="87"/>
      <c r="I121" s="87"/>
      <c r="J121" s="87"/>
      <c r="K121" s="87"/>
      <c r="L121" s="87"/>
      <c r="M121" s="87"/>
      <c r="N121" s="87"/>
      <c r="O121" s="87"/>
      <c r="P121" s="87"/>
    </row>
    <row r="122" spans="1:16" x14ac:dyDescent="0.35">
      <c r="A122" s="281"/>
      <c r="B122" s="86"/>
      <c r="C122" s="86"/>
      <c r="D122" s="86"/>
      <c r="E122" s="86"/>
      <c r="F122" s="86"/>
      <c r="G122" s="86"/>
      <c r="H122" s="86"/>
      <c r="I122" s="86"/>
      <c r="J122" s="86"/>
      <c r="K122" s="86"/>
      <c r="L122" s="86"/>
      <c r="M122" s="86"/>
      <c r="N122" s="86"/>
      <c r="O122" s="86"/>
      <c r="P122" s="86"/>
    </row>
    <row r="123" spans="1:16" x14ac:dyDescent="0.35">
      <c r="A123" s="282"/>
      <c r="B123" s="87"/>
      <c r="C123" s="87"/>
      <c r="D123" s="87"/>
      <c r="E123" s="87"/>
      <c r="F123" s="87"/>
      <c r="G123" s="87"/>
      <c r="H123" s="87"/>
      <c r="I123" s="87"/>
      <c r="J123" s="87"/>
      <c r="K123" s="87"/>
      <c r="L123" s="87"/>
      <c r="M123" s="87"/>
      <c r="N123" s="87"/>
      <c r="O123" s="87"/>
      <c r="P123" s="87"/>
    </row>
    <row r="124" spans="1:16" x14ac:dyDescent="0.35">
      <c r="A124" s="281"/>
      <c r="B124" s="86"/>
      <c r="C124" s="86"/>
      <c r="D124" s="86"/>
      <c r="E124" s="86"/>
      <c r="F124" s="86"/>
      <c r="G124" s="86"/>
      <c r="H124" s="86"/>
      <c r="I124" s="86"/>
      <c r="J124" s="86"/>
      <c r="K124" s="86"/>
      <c r="L124" s="86"/>
      <c r="M124" s="86"/>
      <c r="N124" s="86"/>
      <c r="O124" s="86"/>
      <c r="P124" s="86"/>
    </row>
    <row r="125" spans="1:16" x14ac:dyDescent="0.35">
      <c r="A125" s="282"/>
      <c r="B125" s="87"/>
      <c r="C125" s="87"/>
      <c r="D125" s="87"/>
      <c r="E125" s="87"/>
      <c r="F125" s="87"/>
      <c r="G125" s="87"/>
      <c r="H125" s="87"/>
      <c r="I125" s="87"/>
      <c r="J125" s="87"/>
      <c r="K125" s="87"/>
      <c r="L125" s="87"/>
      <c r="M125" s="87"/>
      <c r="N125" s="87"/>
      <c r="O125" s="87"/>
      <c r="P125" s="87"/>
    </row>
    <row r="126" spans="1:16" x14ac:dyDescent="0.35">
      <c r="A126" s="281"/>
      <c r="B126" s="86"/>
      <c r="C126" s="86"/>
      <c r="D126" s="86"/>
      <c r="E126" s="86"/>
      <c r="F126" s="86"/>
      <c r="G126" s="86"/>
      <c r="H126" s="86"/>
      <c r="I126" s="86"/>
      <c r="J126" s="86"/>
      <c r="K126" s="86"/>
      <c r="L126" s="86"/>
      <c r="M126" s="86"/>
      <c r="N126" s="86"/>
      <c r="O126" s="86"/>
      <c r="P126" s="86"/>
    </row>
    <row r="127" spans="1:16" x14ac:dyDescent="0.35">
      <c r="A127" s="282"/>
      <c r="B127" s="87"/>
      <c r="C127" s="87"/>
      <c r="D127" s="87"/>
      <c r="E127" s="87"/>
      <c r="F127" s="87"/>
      <c r="G127" s="87"/>
      <c r="H127" s="87"/>
      <c r="I127" s="87"/>
      <c r="J127" s="87"/>
      <c r="K127" s="87"/>
      <c r="L127" s="87"/>
      <c r="M127" s="87"/>
      <c r="N127" s="87"/>
      <c r="O127" s="87"/>
      <c r="P127" s="87"/>
    </row>
    <row r="128" spans="1:16" x14ac:dyDescent="0.35">
      <c r="A128" s="281"/>
      <c r="B128" s="86"/>
      <c r="C128" s="86"/>
      <c r="D128" s="86"/>
      <c r="E128" s="86"/>
      <c r="F128" s="86"/>
      <c r="G128" s="86"/>
      <c r="H128" s="86"/>
      <c r="I128" s="86"/>
      <c r="J128" s="86"/>
      <c r="K128" s="86"/>
      <c r="L128" s="86"/>
      <c r="M128" s="86"/>
      <c r="N128" s="86"/>
      <c r="O128" s="86"/>
      <c r="P128" s="86"/>
    </row>
    <row r="129" spans="1:16" x14ac:dyDescent="0.35">
      <c r="A129" s="282"/>
      <c r="B129" s="87"/>
      <c r="C129" s="87"/>
      <c r="D129" s="87"/>
      <c r="E129" s="87"/>
      <c r="F129" s="87"/>
      <c r="G129" s="87"/>
      <c r="H129" s="87"/>
      <c r="I129" s="87"/>
      <c r="J129" s="87"/>
      <c r="K129" s="87"/>
      <c r="L129" s="87"/>
      <c r="M129" s="87"/>
      <c r="N129" s="87"/>
      <c r="O129" s="87"/>
      <c r="P129" s="87"/>
    </row>
    <row r="130" spans="1:16" x14ac:dyDescent="0.35">
      <c r="A130" s="281"/>
      <c r="B130" s="86"/>
      <c r="C130" s="86"/>
      <c r="D130" s="86"/>
      <c r="E130" s="86"/>
      <c r="F130" s="86"/>
      <c r="G130" s="86"/>
      <c r="H130" s="86"/>
      <c r="I130" s="86"/>
      <c r="J130" s="86"/>
      <c r="K130" s="86"/>
      <c r="L130" s="86"/>
      <c r="M130" s="86"/>
      <c r="N130" s="86"/>
      <c r="O130" s="86"/>
      <c r="P130" s="86"/>
    </row>
    <row r="131" spans="1:16" x14ac:dyDescent="0.35">
      <c r="A131" s="282"/>
      <c r="B131" s="87"/>
      <c r="C131" s="87"/>
      <c r="D131" s="87"/>
      <c r="E131" s="87"/>
      <c r="F131" s="87"/>
      <c r="G131" s="87"/>
      <c r="H131" s="87"/>
      <c r="I131" s="87"/>
      <c r="J131" s="87"/>
      <c r="K131" s="87"/>
      <c r="L131" s="87"/>
      <c r="M131" s="87"/>
      <c r="N131" s="87"/>
      <c r="O131" s="87"/>
      <c r="P131" s="87"/>
    </row>
    <row r="132" spans="1:16" x14ac:dyDescent="0.35">
      <c r="A132" s="281"/>
      <c r="B132" s="86"/>
      <c r="C132" s="86"/>
      <c r="D132" s="86"/>
      <c r="E132" s="86"/>
      <c r="F132" s="86"/>
      <c r="G132" s="86"/>
      <c r="H132" s="86"/>
      <c r="I132" s="86"/>
      <c r="J132" s="86"/>
      <c r="K132" s="86"/>
      <c r="L132" s="86"/>
      <c r="M132" s="86"/>
      <c r="N132" s="86"/>
      <c r="O132" s="86"/>
      <c r="P132" s="86"/>
    </row>
    <row r="133" spans="1:16" x14ac:dyDescent="0.35">
      <c r="A133" s="282"/>
      <c r="B133" s="87"/>
      <c r="C133" s="87"/>
      <c r="D133" s="87"/>
      <c r="E133" s="87"/>
      <c r="F133" s="87"/>
      <c r="G133" s="87"/>
      <c r="H133" s="87"/>
      <c r="I133" s="87"/>
      <c r="J133" s="87"/>
      <c r="K133" s="87"/>
      <c r="L133" s="87"/>
      <c r="M133" s="87"/>
      <c r="N133" s="87"/>
      <c r="O133" s="87"/>
      <c r="P133" s="87"/>
    </row>
    <row r="134" spans="1:16" x14ac:dyDescent="0.35">
      <c r="A134" s="281"/>
      <c r="B134" s="86"/>
      <c r="C134" s="86"/>
      <c r="D134" s="86"/>
      <c r="E134" s="86"/>
      <c r="F134" s="86"/>
      <c r="G134" s="86"/>
      <c r="H134" s="86"/>
      <c r="I134" s="86"/>
      <c r="J134" s="86"/>
      <c r="K134" s="86"/>
      <c r="L134" s="86"/>
      <c r="M134" s="86"/>
      <c r="N134" s="86"/>
      <c r="O134" s="86"/>
      <c r="P134" s="86"/>
    </row>
    <row r="135" spans="1:16" x14ac:dyDescent="0.35">
      <c r="A135" s="282"/>
      <c r="B135" s="87"/>
      <c r="C135" s="87"/>
      <c r="D135" s="87"/>
      <c r="E135" s="87"/>
      <c r="F135" s="87"/>
      <c r="G135" s="87"/>
      <c r="H135" s="87"/>
      <c r="I135" s="87"/>
      <c r="J135" s="87"/>
      <c r="K135" s="87"/>
      <c r="L135" s="87"/>
      <c r="M135" s="87"/>
      <c r="N135" s="87"/>
      <c r="O135" s="87"/>
      <c r="P135" s="87"/>
    </row>
    <row r="136" spans="1:16" x14ac:dyDescent="0.35">
      <c r="A136" s="281"/>
      <c r="B136" s="86"/>
      <c r="C136" s="86"/>
      <c r="D136" s="86"/>
      <c r="E136" s="86"/>
      <c r="F136" s="86"/>
      <c r="G136" s="86"/>
      <c r="H136" s="86"/>
      <c r="I136" s="86"/>
      <c r="J136" s="86"/>
      <c r="K136" s="86"/>
      <c r="L136" s="86"/>
      <c r="M136" s="86"/>
      <c r="N136" s="86"/>
      <c r="O136" s="86"/>
      <c r="P136" s="86"/>
    </row>
    <row r="137" spans="1:16" x14ac:dyDescent="0.35">
      <c r="A137" s="282"/>
      <c r="B137" s="87"/>
      <c r="C137" s="87"/>
      <c r="D137" s="87"/>
      <c r="E137" s="87"/>
      <c r="F137" s="87"/>
      <c r="G137" s="87"/>
      <c r="H137" s="87"/>
      <c r="I137" s="87"/>
      <c r="J137" s="87"/>
      <c r="K137" s="87"/>
      <c r="L137" s="87"/>
      <c r="M137" s="87"/>
      <c r="N137" s="87"/>
      <c r="O137" s="87"/>
      <c r="P137" s="87"/>
    </row>
    <row r="138" spans="1:16" x14ac:dyDescent="0.35">
      <c r="A138" s="281"/>
      <c r="B138" s="86"/>
      <c r="C138" s="86"/>
      <c r="D138" s="86"/>
      <c r="E138" s="86"/>
      <c r="F138" s="86"/>
      <c r="G138" s="86"/>
      <c r="H138" s="86"/>
      <c r="I138" s="86"/>
      <c r="J138" s="86"/>
      <c r="K138" s="86"/>
      <c r="L138" s="86"/>
      <c r="M138" s="86"/>
      <c r="N138" s="86"/>
      <c r="O138" s="86"/>
      <c r="P138" s="86"/>
    </row>
    <row r="139" spans="1:16" x14ac:dyDescent="0.35">
      <c r="A139" s="282"/>
      <c r="B139" s="87"/>
      <c r="C139" s="87"/>
      <c r="D139" s="87"/>
      <c r="E139" s="87"/>
      <c r="F139" s="87"/>
      <c r="G139" s="87"/>
      <c r="H139" s="87"/>
      <c r="I139" s="87"/>
      <c r="J139" s="87"/>
      <c r="K139" s="87"/>
      <c r="L139" s="87"/>
      <c r="M139" s="87"/>
      <c r="N139" s="87"/>
      <c r="O139" s="87"/>
      <c r="P139" s="87"/>
    </row>
    <row r="140" spans="1:16" x14ac:dyDescent="0.35">
      <c r="A140" s="281"/>
      <c r="B140" s="86"/>
      <c r="C140" s="86"/>
      <c r="D140" s="86"/>
      <c r="E140" s="86"/>
      <c r="F140" s="86"/>
      <c r="G140" s="86"/>
      <c r="H140" s="86"/>
      <c r="I140" s="86"/>
      <c r="J140" s="86"/>
      <c r="K140" s="86"/>
      <c r="L140" s="86"/>
      <c r="M140" s="86"/>
      <c r="N140" s="86"/>
      <c r="O140" s="86"/>
      <c r="P140" s="86"/>
    </row>
    <row r="141" spans="1:16" x14ac:dyDescent="0.35">
      <c r="A141" s="282"/>
      <c r="B141" s="87"/>
      <c r="C141" s="87"/>
      <c r="D141" s="87"/>
      <c r="E141" s="87"/>
      <c r="F141" s="87"/>
      <c r="G141" s="87"/>
      <c r="H141" s="87"/>
      <c r="I141" s="87"/>
      <c r="J141" s="87"/>
      <c r="K141" s="87"/>
      <c r="L141" s="87"/>
      <c r="M141" s="87"/>
      <c r="N141" s="87"/>
      <c r="O141" s="87"/>
      <c r="P141" s="87"/>
    </row>
    <row r="142" spans="1:16" x14ac:dyDescent="0.35">
      <c r="A142" s="281"/>
      <c r="B142" s="86"/>
      <c r="C142" s="86"/>
      <c r="D142" s="86"/>
      <c r="E142" s="86"/>
      <c r="F142" s="86"/>
      <c r="G142" s="86"/>
      <c r="H142" s="86"/>
      <c r="I142" s="86"/>
      <c r="J142" s="86"/>
      <c r="K142" s="86"/>
      <c r="L142" s="86"/>
      <c r="M142" s="86"/>
      <c r="N142" s="86"/>
      <c r="O142" s="86"/>
      <c r="P142" s="86"/>
    </row>
    <row r="143" spans="1:16" x14ac:dyDescent="0.35">
      <c r="A143" s="282"/>
      <c r="B143" s="87"/>
      <c r="C143" s="87"/>
      <c r="D143" s="87"/>
      <c r="E143" s="87"/>
      <c r="F143" s="87"/>
      <c r="G143" s="87"/>
      <c r="H143" s="87"/>
      <c r="I143" s="87"/>
      <c r="J143" s="87"/>
      <c r="K143" s="87"/>
      <c r="L143" s="87"/>
      <c r="M143" s="87"/>
      <c r="N143" s="87"/>
      <c r="O143" s="87"/>
      <c r="P143" s="87"/>
    </row>
    <row r="144" spans="1:16" x14ac:dyDescent="0.35">
      <c r="A144" s="281"/>
      <c r="B144" s="86"/>
      <c r="C144" s="86"/>
      <c r="D144" s="86"/>
      <c r="E144" s="86"/>
      <c r="F144" s="86"/>
      <c r="G144" s="86"/>
      <c r="H144" s="86"/>
      <c r="I144" s="86"/>
      <c r="J144" s="86"/>
      <c r="K144" s="86"/>
      <c r="L144" s="86"/>
      <c r="M144" s="86"/>
      <c r="N144" s="86"/>
      <c r="O144" s="86"/>
      <c r="P144" s="86"/>
    </row>
    <row r="145" spans="1:16" x14ac:dyDescent="0.35">
      <c r="A145" s="282"/>
      <c r="B145" s="87"/>
      <c r="C145" s="87"/>
      <c r="D145" s="87"/>
      <c r="E145" s="87"/>
      <c r="F145" s="87"/>
      <c r="G145" s="87"/>
      <c r="H145" s="87"/>
      <c r="I145" s="87"/>
      <c r="J145" s="87"/>
      <c r="K145" s="87"/>
      <c r="L145" s="87"/>
      <c r="M145" s="87"/>
      <c r="N145" s="87"/>
      <c r="O145" s="87"/>
      <c r="P145" s="87"/>
    </row>
    <row r="146" spans="1:16" x14ac:dyDescent="0.35">
      <c r="A146" s="281"/>
      <c r="B146" s="86"/>
      <c r="C146" s="86"/>
      <c r="D146" s="86"/>
      <c r="E146" s="86"/>
      <c r="F146" s="86"/>
      <c r="G146" s="86"/>
      <c r="H146" s="86"/>
      <c r="I146" s="86"/>
      <c r="J146" s="86"/>
      <c r="K146" s="86"/>
      <c r="L146" s="86"/>
      <c r="M146" s="86"/>
      <c r="N146" s="86"/>
      <c r="O146" s="86"/>
      <c r="P146" s="86"/>
    </row>
    <row r="147" spans="1:16" x14ac:dyDescent="0.35">
      <c r="A147" s="282"/>
      <c r="B147" s="87"/>
      <c r="C147" s="87"/>
      <c r="D147" s="87"/>
      <c r="E147" s="87"/>
      <c r="F147" s="87"/>
      <c r="G147" s="87"/>
      <c r="H147" s="87"/>
      <c r="I147" s="87"/>
      <c r="J147" s="87"/>
      <c r="K147" s="87"/>
      <c r="L147" s="87"/>
      <c r="M147" s="87"/>
      <c r="N147" s="87"/>
      <c r="O147" s="87"/>
      <c r="P147" s="87"/>
    </row>
    <row r="148" spans="1:16" x14ac:dyDescent="0.35">
      <c r="A148" s="281"/>
      <c r="B148" s="86"/>
      <c r="C148" s="86"/>
      <c r="D148" s="86"/>
      <c r="E148" s="86"/>
      <c r="F148" s="86"/>
      <c r="G148" s="86"/>
      <c r="H148" s="86"/>
      <c r="I148" s="86"/>
      <c r="J148" s="86"/>
      <c r="K148" s="86"/>
      <c r="L148" s="86"/>
      <c r="M148" s="86"/>
      <c r="N148" s="86"/>
      <c r="O148" s="86"/>
      <c r="P148" s="86"/>
    </row>
    <row r="149" spans="1:16" x14ac:dyDescent="0.35">
      <c r="A149" s="282"/>
      <c r="B149" s="87"/>
      <c r="C149" s="87"/>
      <c r="D149" s="87"/>
      <c r="E149" s="87"/>
      <c r="F149" s="87"/>
      <c r="G149" s="87"/>
      <c r="H149" s="87"/>
      <c r="I149" s="87"/>
      <c r="J149" s="87"/>
      <c r="K149" s="87"/>
      <c r="L149" s="87"/>
      <c r="M149" s="87"/>
      <c r="N149" s="87"/>
      <c r="O149" s="87"/>
      <c r="P149" s="87"/>
    </row>
    <row r="150" spans="1:16" x14ac:dyDescent="0.35">
      <c r="A150" s="281"/>
      <c r="B150" s="86"/>
      <c r="C150" s="86"/>
      <c r="D150" s="86"/>
      <c r="E150" s="86"/>
      <c r="F150" s="86"/>
      <c r="G150" s="86"/>
      <c r="H150" s="86"/>
      <c r="I150" s="86"/>
      <c r="J150" s="86"/>
      <c r="K150" s="86"/>
      <c r="L150" s="86"/>
      <c r="M150" s="86"/>
      <c r="N150" s="86"/>
      <c r="O150" s="86"/>
      <c r="P150" s="86"/>
    </row>
    <row r="151" spans="1:16" x14ac:dyDescent="0.35">
      <c r="A151" s="282"/>
      <c r="B151" s="87"/>
      <c r="C151" s="87"/>
      <c r="D151" s="87"/>
      <c r="E151" s="87"/>
      <c r="F151" s="87"/>
      <c r="G151" s="87"/>
      <c r="H151" s="87"/>
      <c r="I151" s="87"/>
      <c r="J151" s="87"/>
      <c r="K151" s="87"/>
      <c r="L151" s="87"/>
      <c r="M151" s="87"/>
      <c r="N151" s="87"/>
      <c r="O151" s="87"/>
      <c r="P151" s="87"/>
    </row>
    <row r="152" spans="1:16" x14ac:dyDescent="0.35">
      <c r="A152" s="281"/>
      <c r="B152" s="86"/>
      <c r="C152" s="86"/>
      <c r="D152" s="86"/>
      <c r="E152" s="86"/>
      <c r="F152" s="86"/>
      <c r="G152" s="86"/>
      <c r="H152" s="86"/>
      <c r="I152" s="86"/>
      <c r="J152" s="86"/>
      <c r="K152" s="86"/>
      <c r="L152" s="86"/>
      <c r="M152" s="86"/>
      <c r="N152" s="86"/>
      <c r="O152" s="86"/>
      <c r="P152" s="86"/>
    </row>
    <row r="153" spans="1:16" x14ac:dyDescent="0.35">
      <c r="A153" s="282"/>
      <c r="B153" s="87"/>
      <c r="C153" s="87"/>
      <c r="D153" s="87"/>
      <c r="E153" s="87"/>
      <c r="F153" s="87"/>
      <c r="G153" s="87"/>
      <c r="H153" s="87"/>
      <c r="I153" s="87"/>
      <c r="J153" s="87"/>
      <c r="K153" s="87"/>
      <c r="L153" s="87"/>
      <c r="M153" s="87"/>
      <c r="N153" s="87"/>
      <c r="O153" s="87"/>
      <c r="P153" s="87"/>
    </row>
    <row r="154" spans="1:16" x14ac:dyDescent="0.35">
      <c r="A154" s="281"/>
      <c r="B154" s="86"/>
      <c r="C154" s="86"/>
      <c r="D154" s="86"/>
      <c r="E154" s="86"/>
      <c r="F154" s="86"/>
      <c r="G154" s="86"/>
      <c r="H154" s="86"/>
      <c r="I154" s="86"/>
      <c r="J154" s="86"/>
      <c r="K154" s="86"/>
      <c r="L154" s="86"/>
      <c r="M154" s="86"/>
      <c r="N154" s="86"/>
      <c r="O154" s="86"/>
      <c r="P154" s="86"/>
    </row>
    <row r="155" spans="1:16" x14ac:dyDescent="0.35">
      <c r="A155" s="282"/>
      <c r="B155" s="87"/>
      <c r="C155" s="87"/>
      <c r="D155" s="87"/>
      <c r="E155" s="87"/>
      <c r="F155" s="87"/>
      <c r="G155" s="87"/>
      <c r="H155" s="87"/>
      <c r="I155" s="87"/>
      <c r="J155" s="87"/>
      <c r="K155" s="87"/>
      <c r="L155" s="87"/>
      <c r="M155" s="87"/>
      <c r="N155" s="87"/>
      <c r="O155" s="87"/>
      <c r="P155" s="87"/>
    </row>
    <row r="156" spans="1:16" x14ac:dyDescent="0.35">
      <c r="A156" s="281"/>
      <c r="B156" s="86"/>
      <c r="C156" s="86"/>
      <c r="D156" s="86"/>
      <c r="E156" s="86"/>
      <c r="F156" s="86"/>
      <c r="G156" s="86"/>
      <c r="H156" s="86"/>
      <c r="I156" s="86"/>
      <c r="J156" s="86"/>
      <c r="K156" s="86"/>
      <c r="L156" s="86"/>
      <c r="M156" s="86"/>
      <c r="N156" s="86"/>
      <c r="O156" s="86"/>
      <c r="P156" s="86"/>
    </row>
    <row r="157" spans="1:16" x14ac:dyDescent="0.35">
      <c r="A157" s="282"/>
      <c r="B157" s="87"/>
      <c r="C157" s="87"/>
      <c r="D157" s="87"/>
      <c r="E157" s="87"/>
      <c r="F157" s="87"/>
      <c r="G157" s="87"/>
      <c r="H157" s="87"/>
      <c r="I157" s="87"/>
      <c r="J157" s="87"/>
      <c r="K157" s="87"/>
      <c r="L157" s="87"/>
      <c r="M157" s="87"/>
      <c r="N157" s="87"/>
      <c r="O157" s="87"/>
      <c r="P157" s="87"/>
    </row>
    <row r="158" spans="1:16" x14ac:dyDescent="0.35">
      <c r="A158" s="281"/>
      <c r="B158" s="86"/>
      <c r="C158" s="86"/>
      <c r="D158" s="86"/>
      <c r="E158" s="86"/>
      <c r="F158" s="86"/>
      <c r="G158" s="86"/>
      <c r="H158" s="86"/>
      <c r="I158" s="86"/>
      <c r="J158" s="86"/>
      <c r="K158" s="86"/>
      <c r="L158" s="86"/>
      <c r="M158" s="86"/>
      <c r="N158" s="86"/>
      <c r="O158" s="86"/>
      <c r="P158" s="86"/>
    </row>
    <row r="159" spans="1:16" x14ac:dyDescent="0.35">
      <c r="A159" s="282"/>
      <c r="B159" s="87"/>
      <c r="C159" s="87"/>
      <c r="D159" s="87"/>
      <c r="E159" s="87"/>
      <c r="F159" s="87"/>
      <c r="G159" s="87"/>
      <c r="H159" s="87"/>
      <c r="I159" s="87"/>
      <c r="J159" s="87"/>
      <c r="K159" s="87"/>
      <c r="L159" s="87"/>
      <c r="M159" s="87"/>
      <c r="N159" s="87"/>
      <c r="O159" s="87"/>
      <c r="P159" s="87"/>
    </row>
    <row r="160" spans="1:16" x14ac:dyDescent="0.35">
      <c r="A160" s="281"/>
      <c r="B160" s="86"/>
      <c r="C160" s="86"/>
      <c r="D160" s="86"/>
      <c r="E160" s="86"/>
      <c r="F160" s="86"/>
      <c r="G160" s="86"/>
      <c r="H160" s="86"/>
      <c r="I160" s="86"/>
      <c r="J160" s="86"/>
      <c r="K160" s="86"/>
      <c r="L160" s="86"/>
      <c r="M160" s="86"/>
      <c r="N160" s="86"/>
      <c r="O160" s="86"/>
      <c r="P160" s="86"/>
    </row>
    <row r="161" spans="1:16" x14ac:dyDescent="0.35">
      <c r="A161" s="282"/>
      <c r="B161" s="87"/>
      <c r="C161" s="87"/>
      <c r="D161" s="87"/>
      <c r="E161" s="87"/>
      <c r="F161" s="87"/>
      <c r="G161" s="87"/>
      <c r="H161" s="87"/>
      <c r="I161" s="87"/>
      <c r="J161" s="87"/>
      <c r="K161" s="87"/>
      <c r="L161" s="87"/>
      <c r="M161" s="87"/>
      <c r="N161" s="87"/>
      <c r="O161" s="87"/>
      <c r="P161" s="87"/>
    </row>
    <row r="162" spans="1:16" x14ac:dyDescent="0.35">
      <c r="A162" s="281"/>
      <c r="B162" s="86"/>
      <c r="C162" s="86"/>
      <c r="D162" s="86"/>
      <c r="E162" s="86"/>
      <c r="F162" s="86"/>
      <c r="G162" s="86"/>
      <c r="H162" s="86"/>
      <c r="I162" s="86"/>
      <c r="J162" s="86"/>
      <c r="K162" s="86"/>
      <c r="L162" s="86"/>
      <c r="M162" s="86"/>
      <c r="N162" s="86"/>
      <c r="O162" s="86"/>
      <c r="P162" s="86"/>
    </row>
    <row r="163" spans="1:16" x14ac:dyDescent="0.35">
      <c r="A163" s="282"/>
      <c r="B163" s="87"/>
      <c r="C163" s="87"/>
      <c r="D163" s="87"/>
      <c r="E163" s="87"/>
      <c r="F163" s="87"/>
      <c r="G163" s="87"/>
      <c r="H163" s="87"/>
      <c r="I163" s="87"/>
      <c r="J163" s="87"/>
      <c r="K163" s="87"/>
      <c r="L163" s="87"/>
      <c r="M163" s="87"/>
      <c r="N163" s="87"/>
      <c r="O163" s="87"/>
      <c r="P163" s="87"/>
    </row>
    <row r="164" spans="1:16" x14ac:dyDescent="0.35">
      <c r="A164" s="281"/>
      <c r="B164" s="86"/>
      <c r="C164" s="86"/>
      <c r="D164" s="86"/>
      <c r="E164" s="86"/>
      <c r="F164" s="86"/>
      <c r="G164" s="86"/>
      <c r="H164" s="86"/>
      <c r="I164" s="86"/>
      <c r="J164" s="86"/>
      <c r="K164" s="86"/>
      <c r="L164" s="86"/>
      <c r="M164" s="86"/>
      <c r="N164" s="86"/>
      <c r="O164" s="86"/>
      <c r="P164" s="86"/>
    </row>
    <row r="165" spans="1:16" x14ac:dyDescent="0.35">
      <c r="A165" s="282"/>
      <c r="B165" s="87"/>
      <c r="C165" s="87"/>
      <c r="D165" s="87"/>
      <c r="E165" s="87"/>
      <c r="F165" s="87"/>
      <c r="G165" s="87"/>
      <c r="H165" s="87"/>
      <c r="I165" s="87"/>
      <c r="J165" s="87"/>
      <c r="K165" s="87"/>
      <c r="L165" s="87"/>
      <c r="M165" s="87"/>
      <c r="N165" s="87"/>
      <c r="O165" s="87"/>
      <c r="P165" s="87"/>
    </row>
    <row r="166" spans="1:16" x14ac:dyDescent="0.35">
      <c r="A166" s="281"/>
      <c r="B166" s="86"/>
      <c r="C166" s="86"/>
      <c r="D166" s="86"/>
      <c r="E166" s="86"/>
      <c r="F166" s="86"/>
      <c r="G166" s="86"/>
      <c r="H166" s="86"/>
      <c r="I166" s="86"/>
      <c r="J166" s="86"/>
      <c r="K166" s="86"/>
      <c r="L166" s="86"/>
      <c r="M166" s="86"/>
      <c r="N166" s="86"/>
      <c r="O166" s="86"/>
      <c r="P166" s="86"/>
    </row>
    <row r="167" spans="1:16" x14ac:dyDescent="0.35">
      <c r="A167" s="282"/>
      <c r="B167" s="87"/>
      <c r="C167" s="87"/>
      <c r="D167" s="87"/>
      <c r="E167" s="87"/>
      <c r="F167" s="87"/>
      <c r="G167" s="87"/>
      <c r="H167" s="87"/>
      <c r="I167" s="87"/>
      <c r="J167" s="87"/>
      <c r="K167" s="87"/>
      <c r="L167" s="87"/>
      <c r="M167" s="87"/>
      <c r="N167" s="87"/>
      <c r="O167" s="87"/>
      <c r="P167" s="87"/>
    </row>
    <row r="168" spans="1:16" x14ac:dyDescent="0.35">
      <c r="A168" s="281"/>
      <c r="B168" s="86"/>
      <c r="C168" s="86"/>
      <c r="D168" s="86"/>
      <c r="E168" s="86"/>
      <c r="F168" s="86"/>
      <c r="G168" s="86"/>
      <c r="H168" s="86"/>
      <c r="I168" s="86"/>
      <c r="J168" s="86"/>
      <c r="K168" s="86"/>
      <c r="L168" s="86"/>
      <c r="M168" s="86"/>
      <c r="N168" s="86"/>
      <c r="O168" s="86"/>
      <c r="P168" s="86"/>
    </row>
    <row r="169" spans="1:16" x14ac:dyDescent="0.35">
      <c r="A169" s="282"/>
      <c r="B169" s="87"/>
      <c r="C169" s="87"/>
      <c r="D169" s="87"/>
      <c r="E169" s="87"/>
      <c r="F169" s="87"/>
      <c r="G169" s="87"/>
      <c r="H169" s="87"/>
      <c r="I169" s="87"/>
      <c r="J169" s="87"/>
      <c r="K169" s="87"/>
      <c r="L169" s="87"/>
      <c r="M169" s="87"/>
      <c r="N169" s="87"/>
      <c r="O169" s="87"/>
      <c r="P169" s="87"/>
    </row>
    <row r="170" spans="1:16" x14ac:dyDescent="0.35">
      <c r="A170" s="281"/>
      <c r="B170" s="86"/>
      <c r="C170" s="86"/>
      <c r="D170" s="86"/>
      <c r="E170" s="86"/>
      <c r="F170" s="86"/>
      <c r="G170" s="86"/>
      <c r="H170" s="86"/>
      <c r="I170" s="86"/>
      <c r="J170" s="86"/>
      <c r="K170" s="86"/>
      <c r="L170" s="86"/>
      <c r="M170" s="86"/>
      <c r="N170" s="86"/>
      <c r="O170" s="86"/>
      <c r="P170" s="86"/>
    </row>
    <row r="171" spans="1:16" x14ac:dyDescent="0.35">
      <c r="A171" s="282"/>
      <c r="B171" s="87"/>
      <c r="C171" s="87"/>
      <c r="D171" s="87"/>
      <c r="E171" s="87"/>
      <c r="F171" s="87"/>
      <c r="G171" s="87"/>
      <c r="H171" s="87"/>
      <c r="I171" s="87"/>
      <c r="J171" s="87"/>
      <c r="K171" s="87"/>
      <c r="L171" s="87"/>
      <c r="M171" s="87"/>
      <c r="N171" s="87"/>
      <c r="O171" s="87"/>
      <c r="P171" s="87"/>
    </row>
    <row r="172" spans="1:16" x14ac:dyDescent="0.35">
      <c r="A172" s="281"/>
      <c r="B172" s="86"/>
      <c r="C172" s="86"/>
      <c r="D172" s="86"/>
      <c r="E172" s="86"/>
      <c r="F172" s="86"/>
      <c r="G172" s="86"/>
      <c r="H172" s="86"/>
      <c r="I172" s="86"/>
      <c r="J172" s="86"/>
      <c r="K172" s="86"/>
      <c r="L172" s="86"/>
      <c r="M172" s="86"/>
      <c r="N172" s="86"/>
      <c r="O172" s="86"/>
      <c r="P172" s="86"/>
    </row>
    <row r="173" spans="1:16" x14ac:dyDescent="0.35">
      <c r="A173" s="282"/>
      <c r="B173" s="87"/>
      <c r="C173" s="87"/>
      <c r="D173" s="87"/>
      <c r="E173" s="87"/>
      <c r="F173" s="87"/>
      <c r="G173" s="87"/>
      <c r="H173" s="87"/>
      <c r="I173" s="87"/>
      <c r="J173" s="87"/>
      <c r="K173" s="87"/>
      <c r="L173" s="87"/>
      <c r="M173" s="87"/>
      <c r="N173" s="87"/>
      <c r="O173" s="87"/>
      <c r="P173" s="87"/>
    </row>
    <row r="174" spans="1:16" x14ac:dyDescent="0.35">
      <c r="A174" s="281"/>
      <c r="B174" s="86"/>
      <c r="C174" s="86"/>
      <c r="D174" s="86"/>
      <c r="E174" s="86"/>
      <c r="F174" s="86"/>
      <c r="G174" s="86"/>
      <c r="H174" s="86"/>
      <c r="I174" s="86"/>
      <c r="J174" s="86"/>
      <c r="K174" s="86"/>
      <c r="L174" s="86"/>
      <c r="M174" s="86"/>
      <c r="N174" s="86"/>
      <c r="O174" s="86"/>
      <c r="P174" s="86"/>
    </row>
    <row r="175" spans="1:16" x14ac:dyDescent="0.35">
      <c r="A175" s="282"/>
      <c r="B175" s="87"/>
      <c r="C175" s="87"/>
      <c r="D175" s="87"/>
      <c r="E175" s="87"/>
      <c r="F175" s="87"/>
      <c r="G175" s="87"/>
      <c r="H175" s="87"/>
      <c r="I175" s="87"/>
      <c r="J175" s="87"/>
      <c r="K175" s="87"/>
      <c r="L175" s="87"/>
      <c r="M175" s="87"/>
      <c r="N175" s="87"/>
      <c r="O175" s="87"/>
      <c r="P175" s="87"/>
    </row>
    <row r="176" spans="1:16" x14ac:dyDescent="0.35">
      <c r="A176" s="281"/>
      <c r="B176" s="86"/>
      <c r="C176" s="86"/>
      <c r="D176" s="86"/>
      <c r="E176" s="86"/>
      <c r="F176" s="86"/>
      <c r="G176" s="86"/>
      <c r="H176" s="86"/>
      <c r="I176" s="86"/>
      <c r="J176" s="86"/>
      <c r="K176" s="86"/>
      <c r="L176" s="86"/>
      <c r="M176" s="86"/>
      <c r="N176" s="86"/>
      <c r="O176" s="86"/>
      <c r="P176" s="86"/>
    </row>
    <row r="177" spans="1:16" x14ac:dyDescent="0.35">
      <c r="A177" s="282"/>
      <c r="B177" s="87"/>
      <c r="C177" s="87"/>
      <c r="D177" s="87"/>
      <c r="E177" s="87"/>
      <c r="F177" s="87"/>
      <c r="G177" s="87"/>
      <c r="H177" s="87"/>
      <c r="I177" s="87"/>
      <c r="J177" s="87"/>
      <c r="K177" s="87"/>
      <c r="L177" s="87"/>
      <c r="M177" s="87"/>
      <c r="N177" s="87"/>
      <c r="O177" s="87"/>
      <c r="P177" s="87"/>
    </row>
    <row r="178" spans="1:16" x14ac:dyDescent="0.35">
      <c r="A178" s="281"/>
      <c r="B178" s="86"/>
      <c r="C178" s="86"/>
      <c r="D178" s="86"/>
      <c r="E178" s="86"/>
      <c r="F178" s="86"/>
      <c r="G178" s="86"/>
      <c r="H178" s="86"/>
      <c r="I178" s="86"/>
      <c r="J178" s="86"/>
      <c r="K178" s="86"/>
      <c r="L178" s="86"/>
      <c r="M178" s="86"/>
      <c r="N178" s="86"/>
      <c r="O178" s="86"/>
      <c r="P178" s="86"/>
    </row>
    <row r="179" spans="1:16" x14ac:dyDescent="0.35">
      <c r="A179" s="282"/>
      <c r="B179" s="87"/>
      <c r="C179" s="87"/>
      <c r="D179" s="87"/>
      <c r="E179" s="87"/>
      <c r="F179" s="87"/>
      <c r="G179" s="87"/>
      <c r="H179" s="87"/>
      <c r="I179" s="87"/>
      <c r="J179" s="87"/>
      <c r="K179" s="87"/>
      <c r="L179" s="87"/>
      <c r="M179" s="87"/>
      <c r="N179" s="87"/>
      <c r="O179" s="87"/>
      <c r="P179" s="87"/>
    </row>
    <row r="180" spans="1:16" x14ac:dyDescent="0.35">
      <c r="A180" s="281"/>
      <c r="B180" s="86"/>
      <c r="C180" s="86"/>
      <c r="D180" s="86"/>
      <c r="E180" s="86"/>
      <c r="F180" s="86"/>
      <c r="G180" s="86"/>
      <c r="H180" s="86"/>
      <c r="I180" s="86"/>
      <c r="J180" s="86"/>
      <c r="K180" s="86"/>
      <c r="L180" s="86"/>
      <c r="M180" s="86"/>
      <c r="N180" s="86"/>
      <c r="O180" s="86"/>
      <c r="P180" s="86"/>
    </row>
    <row r="181" spans="1:16" x14ac:dyDescent="0.35">
      <c r="A181" s="282"/>
      <c r="B181" s="87"/>
      <c r="C181" s="87"/>
      <c r="D181" s="87"/>
      <c r="E181" s="87"/>
      <c r="F181" s="87"/>
      <c r="G181" s="87"/>
      <c r="H181" s="87"/>
      <c r="I181" s="87"/>
      <c r="J181" s="87"/>
      <c r="K181" s="87"/>
      <c r="L181" s="87"/>
      <c r="M181" s="87"/>
      <c r="N181" s="87"/>
      <c r="O181" s="87"/>
      <c r="P181" s="87"/>
    </row>
    <row r="182" spans="1:16" x14ac:dyDescent="0.35">
      <c r="A182" s="281"/>
      <c r="B182" s="86"/>
      <c r="C182" s="86"/>
      <c r="D182" s="86"/>
      <c r="E182" s="86"/>
      <c r="F182" s="86"/>
      <c r="G182" s="86"/>
      <c r="H182" s="86"/>
      <c r="I182" s="86"/>
      <c r="J182" s="86"/>
      <c r="K182" s="86"/>
      <c r="L182" s="86"/>
      <c r="M182" s="86"/>
      <c r="N182" s="86"/>
      <c r="O182" s="86"/>
      <c r="P182" s="86"/>
    </row>
    <row r="183" spans="1:16" x14ac:dyDescent="0.35">
      <c r="A183" s="282"/>
      <c r="B183" s="87"/>
      <c r="C183" s="87"/>
      <c r="D183" s="87"/>
      <c r="E183" s="87"/>
      <c r="F183" s="87"/>
      <c r="G183" s="87"/>
      <c r="H183" s="87"/>
      <c r="I183" s="87"/>
      <c r="J183" s="87"/>
      <c r="K183" s="87"/>
      <c r="L183" s="87"/>
      <c r="M183" s="87"/>
      <c r="N183" s="87"/>
      <c r="O183" s="87"/>
      <c r="P183" s="87"/>
    </row>
    <row r="184" spans="1:16" x14ac:dyDescent="0.35">
      <c r="A184" s="281"/>
      <c r="B184" s="86"/>
      <c r="C184" s="86"/>
      <c r="D184" s="86"/>
      <c r="E184" s="86"/>
      <c r="F184" s="86"/>
      <c r="G184" s="86"/>
      <c r="H184" s="86"/>
      <c r="I184" s="86"/>
      <c r="J184" s="86"/>
      <c r="K184" s="86"/>
      <c r="L184" s="86"/>
      <c r="M184" s="86"/>
      <c r="N184" s="86"/>
      <c r="O184" s="86"/>
      <c r="P184" s="86"/>
    </row>
    <row r="185" spans="1:16" x14ac:dyDescent="0.35">
      <c r="A185" s="282"/>
      <c r="B185" s="87"/>
      <c r="C185" s="87"/>
      <c r="D185" s="87"/>
      <c r="E185" s="87"/>
      <c r="F185" s="87"/>
      <c r="G185" s="87"/>
      <c r="H185" s="87"/>
      <c r="I185" s="87"/>
      <c r="J185" s="87"/>
      <c r="K185" s="87"/>
      <c r="L185" s="87"/>
      <c r="M185" s="87"/>
      <c r="N185" s="87"/>
      <c r="O185" s="87"/>
      <c r="P185" s="87"/>
    </row>
    <row r="186" spans="1:16" x14ac:dyDescent="0.35">
      <c r="A186" s="281"/>
      <c r="B186" s="86"/>
      <c r="C186" s="86"/>
      <c r="D186" s="86"/>
      <c r="E186" s="86"/>
      <c r="F186" s="86"/>
      <c r="G186" s="86"/>
      <c r="H186" s="86"/>
      <c r="I186" s="86"/>
      <c r="J186" s="86"/>
      <c r="K186" s="86"/>
      <c r="L186" s="86"/>
      <c r="M186" s="86"/>
      <c r="N186" s="86"/>
      <c r="O186" s="86"/>
      <c r="P186" s="86"/>
    </row>
    <row r="187" spans="1:16" x14ac:dyDescent="0.35">
      <c r="A187" s="282"/>
      <c r="B187" s="87"/>
      <c r="C187" s="87"/>
      <c r="D187" s="87"/>
      <c r="E187" s="87"/>
      <c r="F187" s="87"/>
      <c r="G187" s="87"/>
      <c r="H187" s="87"/>
      <c r="I187" s="87"/>
      <c r="J187" s="87"/>
      <c r="K187" s="87"/>
      <c r="L187" s="87"/>
      <c r="M187" s="87"/>
      <c r="N187" s="87"/>
      <c r="O187" s="87"/>
      <c r="P187" s="87"/>
    </row>
    <row r="188" spans="1:16" x14ac:dyDescent="0.35">
      <c r="A188" s="281"/>
      <c r="B188" s="86"/>
      <c r="C188" s="86"/>
      <c r="D188" s="86"/>
      <c r="E188" s="86"/>
      <c r="F188" s="86"/>
      <c r="G188" s="86"/>
      <c r="H188" s="86"/>
      <c r="I188" s="86"/>
      <c r="J188" s="86"/>
      <c r="K188" s="86"/>
      <c r="L188" s="86"/>
      <c r="M188" s="86"/>
      <c r="N188" s="86"/>
      <c r="O188" s="86"/>
      <c r="P188" s="86"/>
    </row>
    <row r="189" spans="1:16" x14ac:dyDescent="0.35">
      <c r="A189" s="282"/>
      <c r="B189" s="87"/>
      <c r="C189" s="87"/>
      <c r="D189" s="87"/>
      <c r="E189" s="87"/>
      <c r="F189" s="87"/>
      <c r="G189" s="87"/>
      <c r="H189" s="87"/>
      <c r="I189" s="87"/>
      <c r="J189" s="87"/>
      <c r="K189" s="87"/>
      <c r="L189" s="87"/>
      <c r="M189" s="87"/>
      <c r="N189" s="87"/>
      <c r="O189" s="87"/>
      <c r="P189" s="87"/>
    </row>
    <row r="190" spans="1:16" x14ac:dyDescent="0.35">
      <c r="A190" s="281"/>
      <c r="B190" s="86"/>
      <c r="C190" s="86"/>
      <c r="D190" s="86"/>
      <c r="E190" s="86"/>
      <c r="F190" s="86"/>
      <c r="G190" s="86"/>
      <c r="H190" s="86"/>
      <c r="I190" s="86"/>
      <c r="J190" s="86"/>
      <c r="K190" s="86"/>
      <c r="L190" s="86"/>
      <c r="M190" s="86"/>
      <c r="N190" s="86"/>
      <c r="O190" s="86"/>
      <c r="P190" s="86"/>
    </row>
    <row r="191" spans="1:16" x14ac:dyDescent="0.35">
      <c r="A191" s="282"/>
      <c r="B191" s="87"/>
      <c r="C191" s="87"/>
      <c r="D191" s="87"/>
      <c r="E191" s="87"/>
      <c r="F191" s="87"/>
      <c r="G191" s="87"/>
      <c r="H191" s="87"/>
      <c r="I191" s="87"/>
      <c r="J191" s="87"/>
      <c r="K191" s="87"/>
      <c r="L191" s="87"/>
      <c r="M191" s="87"/>
      <c r="N191" s="87"/>
      <c r="O191" s="87"/>
      <c r="P191" s="87"/>
    </row>
    <row r="192" spans="1:16" x14ac:dyDescent="0.35">
      <c r="A192" s="281"/>
      <c r="B192" s="86"/>
      <c r="C192" s="86"/>
      <c r="D192" s="86"/>
      <c r="E192" s="86"/>
      <c r="F192" s="86"/>
      <c r="G192" s="86"/>
      <c r="H192" s="86"/>
      <c r="I192" s="86"/>
      <c r="J192" s="86"/>
      <c r="K192" s="86"/>
      <c r="L192" s="86"/>
      <c r="M192" s="86"/>
      <c r="N192" s="86"/>
      <c r="O192" s="86"/>
      <c r="P192" s="86"/>
    </row>
    <row r="193" spans="1:16" x14ac:dyDescent="0.35">
      <c r="A193" s="282"/>
      <c r="B193" s="87"/>
      <c r="C193" s="87"/>
      <c r="D193" s="87"/>
      <c r="E193" s="87"/>
      <c r="F193" s="87"/>
      <c r="G193" s="87"/>
      <c r="H193" s="87"/>
      <c r="I193" s="87"/>
      <c r="J193" s="87"/>
      <c r="K193" s="87"/>
      <c r="L193" s="87"/>
      <c r="M193" s="87"/>
      <c r="N193" s="87"/>
      <c r="O193" s="87"/>
      <c r="P193" s="87"/>
    </row>
    <row r="194" spans="1:16" x14ac:dyDescent="0.35">
      <c r="A194" s="281"/>
      <c r="B194" s="86"/>
      <c r="C194" s="86"/>
      <c r="D194" s="86"/>
      <c r="E194" s="86"/>
      <c r="F194" s="86"/>
      <c r="G194" s="86"/>
      <c r="H194" s="86"/>
      <c r="I194" s="86"/>
      <c r="J194" s="86"/>
      <c r="K194" s="86"/>
      <c r="L194" s="86"/>
      <c r="M194" s="86"/>
      <c r="N194" s="86"/>
      <c r="O194" s="86"/>
      <c r="P194" s="86"/>
    </row>
    <row r="195" spans="1:16" x14ac:dyDescent="0.35">
      <c r="A195" s="282"/>
      <c r="B195" s="87"/>
      <c r="C195" s="87"/>
      <c r="D195" s="87"/>
      <c r="E195" s="87"/>
      <c r="F195" s="87"/>
      <c r="G195" s="87"/>
      <c r="H195" s="87"/>
      <c r="I195" s="87"/>
      <c r="J195" s="87"/>
      <c r="K195" s="87"/>
      <c r="L195" s="87"/>
      <c r="M195" s="87"/>
      <c r="N195" s="87"/>
      <c r="O195" s="87"/>
      <c r="P195" s="87"/>
    </row>
    <row r="196" spans="1:16" x14ac:dyDescent="0.35">
      <c r="A196" s="281"/>
      <c r="B196" s="86"/>
      <c r="C196" s="86"/>
      <c r="D196" s="86"/>
      <c r="E196" s="86"/>
      <c r="F196" s="86"/>
      <c r="G196" s="86"/>
      <c r="H196" s="86"/>
      <c r="I196" s="86"/>
      <c r="J196" s="86"/>
      <c r="K196" s="86"/>
      <c r="L196" s="86"/>
      <c r="M196" s="86"/>
      <c r="N196" s="86"/>
      <c r="O196" s="86"/>
      <c r="P196" s="86"/>
    </row>
    <row r="197" spans="1:16" x14ac:dyDescent="0.35">
      <c r="A197" s="282"/>
      <c r="B197" s="87"/>
      <c r="C197" s="87"/>
      <c r="D197" s="87"/>
      <c r="E197" s="87"/>
      <c r="F197" s="87"/>
      <c r="G197" s="87"/>
      <c r="H197" s="87"/>
      <c r="I197" s="87"/>
      <c r="J197" s="87"/>
      <c r="K197" s="87"/>
      <c r="L197" s="87"/>
      <c r="M197" s="87"/>
      <c r="N197" s="87"/>
      <c r="O197" s="87"/>
      <c r="P197" s="87"/>
    </row>
    <row r="198" spans="1:16" x14ac:dyDescent="0.35">
      <c r="A198" s="281"/>
      <c r="B198" s="86"/>
      <c r="C198" s="86"/>
      <c r="D198" s="86"/>
      <c r="E198" s="86"/>
      <c r="F198" s="86"/>
      <c r="G198" s="86"/>
      <c r="H198" s="86"/>
      <c r="I198" s="86"/>
      <c r="J198" s="86"/>
      <c r="K198" s="86"/>
      <c r="L198" s="86"/>
      <c r="M198" s="86"/>
      <c r="N198" s="86"/>
      <c r="O198" s="86"/>
      <c r="P198" s="86"/>
    </row>
    <row r="199" spans="1:16" x14ac:dyDescent="0.35">
      <c r="A199" s="282"/>
      <c r="B199" s="87"/>
      <c r="C199" s="87"/>
      <c r="D199" s="87"/>
      <c r="E199" s="87"/>
      <c r="F199" s="87"/>
      <c r="G199" s="87"/>
      <c r="H199" s="87"/>
      <c r="I199" s="87"/>
      <c r="J199" s="87"/>
      <c r="K199" s="87"/>
      <c r="L199" s="87"/>
      <c r="M199" s="87"/>
      <c r="N199" s="87"/>
      <c r="O199" s="87"/>
      <c r="P199" s="87"/>
    </row>
    <row r="200" spans="1:16" x14ac:dyDescent="0.35">
      <c r="A200" s="281"/>
      <c r="B200" s="86"/>
      <c r="C200" s="86"/>
      <c r="D200" s="86"/>
      <c r="E200" s="86"/>
      <c r="F200" s="86"/>
      <c r="G200" s="86"/>
      <c r="H200" s="86"/>
      <c r="I200" s="86"/>
      <c r="J200" s="86"/>
      <c r="K200" s="86"/>
      <c r="L200" s="86"/>
      <c r="M200" s="86"/>
      <c r="N200" s="86"/>
      <c r="O200" s="86"/>
      <c r="P200" s="86"/>
    </row>
    <row r="201" spans="1:16" x14ac:dyDescent="0.35">
      <c r="A201" s="282"/>
      <c r="B201" s="87"/>
      <c r="C201" s="87"/>
      <c r="D201" s="87"/>
      <c r="E201" s="87"/>
      <c r="F201" s="87"/>
      <c r="G201" s="87"/>
      <c r="H201" s="87"/>
      <c r="I201" s="87"/>
      <c r="J201" s="87"/>
      <c r="K201" s="87"/>
      <c r="L201" s="87"/>
      <c r="M201" s="87"/>
      <c r="N201" s="87"/>
      <c r="O201" s="87"/>
      <c r="P201" s="87"/>
    </row>
    <row r="202" spans="1:16" x14ac:dyDescent="0.35">
      <c r="A202" s="281"/>
      <c r="B202" s="86"/>
      <c r="C202" s="86"/>
      <c r="D202" s="86"/>
      <c r="E202" s="86"/>
      <c r="F202" s="86"/>
      <c r="G202" s="86"/>
      <c r="H202" s="86"/>
      <c r="I202" s="86"/>
      <c r="J202" s="86"/>
      <c r="K202" s="86"/>
      <c r="L202" s="86"/>
      <c r="M202" s="86"/>
      <c r="N202" s="86"/>
      <c r="O202" s="86"/>
      <c r="P202" s="86"/>
    </row>
    <row r="203" spans="1:16" x14ac:dyDescent="0.35">
      <c r="A203" s="282"/>
      <c r="B203" s="87"/>
      <c r="C203" s="87"/>
      <c r="D203" s="87"/>
      <c r="E203" s="87"/>
      <c r="F203" s="87"/>
      <c r="G203" s="87"/>
      <c r="H203" s="87"/>
      <c r="I203" s="87"/>
      <c r="J203" s="87"/>
      <c r="K203" s="87"/>
      <c r="L203" s="87"/>
      <c r="M203" s="87"/>
      <c r="N203" s="87"/>
      <c r="O203" s="87"/>
      <c r="P203" s="87"/>
    </row>
    <row r="204" spans="1:16" x14ac:dyDescent="0.35">
      <c r="A204" s="281"/>
      <c r="B204" s="86"/>
      <c r="C204" s="86"/>
      <c r="D204" s="86"/>
      <c r="E204" s="86"/>
      <c r="F204" s="86"/>
      <c r="G204" s="86"/>
      <c r="H204" s="86"/>
      <c r="I204" s="86"/>
      <c r="J204" s="86"/>
      <c r="K204" s="86"/>
      <c r="L204" s="86"/>
      <c r="M204" s="86"/>
      <c r="N204" s="86"/>
      <c r="O204" s="86"/>
      <c r="P204" s="86"/>
    </row>
    <row r="205" spans="1:16" x14ac:dyDescent="0.35">
      <c r="A205" s="282"/>
      <c r="B205" s="87"/>
      <c r="C205" s="87"/>
      <c r="D205" s="87"/>
      <c r="E205" s="87"/>
      <c r="F205" s="87"/>
      <c r="G205" s="87"/>
      <c r="H205" s="87"/>
      <c r="I205" s="87"/>
      <c r="J205" s="87"/>
      <c r="K205" s="87"/>
      <c r="L205" s="87"/>
      <c r="M205" s="87"/>
      <c r="N205" s="87"/>
      <c r="O205" s="87"/>
      <c r="P205" s="87"/>
    </row>
    <row r="206" spans="1:16" x14ac:dyDescent="0.35">
      <c r="A206" s="281"/>
      <c r="B206" s="86"/>
      <c r="C206" s="86"/>
      <c r="D206" s="86"/>
      <c r="E206" s="86"/>
      <c r="F206" s="86"/>
      <c r="G206" s="86"/>
      <c r="H206" s="86"/>
      <c r="I206" s="86"/>
      <c r="J206" s="86"/>
      <c r="K206" s="86"/>
      <c r="L206" s="86"/>
      <c r="M206" s="86"/>
      <c r="N206" s="86"/>
      <c r="O206" s="86"/>
      <c r="P206" s="86"/>
    </row>
    <row r="207" spans="1:16" x14ac:dyDescent="0.35">
      <c r="A207" s="282"/>
      <c r="B207" s="87"/>
      <c r="C207" s="87"/>
      <c r="D207" s="87"/>
      <c r="E207" s="87"/>
      <c r="F207" s="87"/>
      <c r="G207" s="87"/>
      <c r="H207" s="87"/>
      <c r="I207" s="87"/>
      <c r="J207" s="87"/>
      <c r="K207" s="87"/>
      <c r="L207" s="87"/>
      <c r="M207" s="87"/>
      <c r="N207" s="87"/>
      <c r="O207" s="87"/>
      <c r="P207" s="87"/>
    </row>
    <row r="208" spans="1:16" x14ac:dyDescent="0.35">
      <c r="A208" s="281"/>
      <c r="B208" s="86"/>
      <c r="C208" s="86"/>
      <c r="D208" s="86"/>
      <c r="E208" s="86"/>
      <c r="F208" s="86"/>
      <c r="G208" s="86"/>
      <c r="H208" s="86"/>
      <c r="I208" s="86"/>
      <c r="J208" s="86"/>
      <c r="K208" s="86"/>
      <c r="L208" s="86"/>
      <c r="M208" s="86"/>
      <c r="N208" s="86"/>
      <c r="O208" s="86"/>
      <c r="P208" s="86"/>
    </row>
    <row r="209" spans="1:16" x14ac:dyDescent="0.35">
      <c r="A209" s="282"/>
      <c r="B209" s="87"/>
      <c r="C209" s="87"/>
      <c r="D209" s="87"/>
      <c r="E209" s="87"/>
      <c r="F209" s="87"/>
      <c r="G209" s="87"/>
      <c r="H209" s="87"/>
      <c r="I209" s="87"/>
      <c r="J209" s="87"/>
      <c r="K209" s="87"/>
      <c r="L209" s="87"/>
      <c r="M209" s="87"/>
      <c r="N209" s="87"/>
      <c r="O209" s="87"/>
      <c r="P209" s="87"/>
    </row>
    <row r="210" spans="1:16" x14ac:dyDescent="0.35">
      <c r="A210" s="281"/>
      <c r="B210" s="86"/>
      <c r="C210" s="86"/>
      <c r="D210" s="86"/>
      <c r="E210" s="86"/>
      <c r="F210" s="86"/>
      <c r="G210" s="86"/>
      <c r="H210" s="86"/>
      <c r="I210" s="86"/>
      <c r="J210" s="86"/>
      <c r="K210" s="86"/>
      <c r="L210" s="86"/>
      <c r="M210" s="86"/>
      <c r="N210" s="86"/>
      <c r="O210" s="86"/>
      <c r="P210" s="86"/>
    </row>
    <row r="211" spans="1:16" x14ac:dyDescent="0.35">
      <c r="A211" s="282"/>
      <c r="B211" s="87"/>
      <c r="C211" s="87"/>
      <c r="D211" s="87"/>
      <c r="E211" s="87"/>
      <c r="F211" s="87"/>
      <c r="G211" s="87"/>
      <c r="H211" s="87"/>
      <c r="I211" s="87"/>
      <c r="J211" s="87"/>
      <c r="K211" s="87"/>
      <c r="L211" s="87"/>
      <c r="M211" s="87"/>
      <c r="N211" s="87"/>
      <c r="O211" s="87"/>
      <c r="P211" s="87"/>
    </row>
    <row r="212" spans="1:16" x14ac:dyDescent="0.35">
      <c r="A212" s="281"/>
      <c r="B212" s="86"/>
      <c r="C212" s="86"/>
      <c r="D212" s="86"/>
      <c r="E212" s="86"/>
      <c r="F212" s="86"/>
      <c r="G212" s="86"/>
      <c r="H212" s="86"/>
      <c r="I212" s="86"/>
      <c r="J212" s="86"/>
      <c r="K212" s="86"/>
      <c r="L212" s="86"/>
      <c r="M212" s="86"/>
      <c r="N212" s="86"/>
      <c r="O212" s="86"/>
      <c r="P212" s="86"/>
    </row>
    <row r="213" spans="1:16" x14ac:dyDescent="0.35">
      <c r="A213" s="282"/>
      <c r="B213" s="87"/>
      <c r="C213" s="87"/>
      <c r="D213" s="87"/>
      <c r="E213" s="87"/>
      <c r="F213" s="87"/>
      <c r="G213" s="87"/>
      <c r="H213" s="87"/>
      <c r="I213" s="87"/>
      <c r="J213" s="87"/>
      <c r="K213" s="87"/>
      <c r="L213" s="87"/>
      <c r="M213" s="87"/>
      <c r="N213" s="87"/>
      <c r="O213" s="87"/>
      <c r="P213" s="87"/>
    </row>
    <row r="214" spans="1:16" x14ac:dyDescent="0.35">
      <c r="A214" s="281"/>
      <c r="B214" s="86"/>
      <c r="C214" s="86"/>
      <c r="D214" s="86"/>
      <c r="E214" s="86"/>
      <c r="F214" s="86"/>
      <c r="G214" s="86"/>
      <c r="H214" s="86"/>
      <c r="I214" s="86"/>
      <c r="J214" s="86"/>
      <c r="K214" s="86"/>
      <c r="L214" s="86"/>
      <c r="M214" s="86"/>
      <c r="N214" s="86"/>
      <c r="O214" s="86"/>
      <c r="P214" s="86"/>
    </row>
    <row r="215" spans="1:16" x14ac:dyDescent="0.35">
      <c r="A215" s="282"/>
      <c r="B215" s="87"/>
      <c r="C215" s="87"/>
      <c r="D215" s="87"/>
      <c r="E215" s="87"/>
      <c r="F215" s="87"/>
      <c r="G215" s="87"/>
      <c r="H215" s="87"/>
      <c r="I215" s="87"/>
      <c r="J215" s="87"/>
      <c r="K215" s="87"/>
      <c r="L215" s="87"/>
      <c r="M215" s="87"/>
      <c r="N215" s="87"/>
      <c r="O215" s="87"/>
      <c r="P215" s="87"/>
    </row>
    <row r="216" spans="1:16" x14ac:dyDescent="0.35">
      <c r="A216" s="281"/>
      <c r="B216" s="86"/>
      <c r="C216" s="86"/>
      <c r="D216" s="86"/>
      <c r="E216" s="86"/>
      <c r="F216" s="86"/>
      <c r="G216" s="86"/>
      <c r="H216" s="86"/>
      <c r="I216" s="86"/>
      <c r="J216" s="86"/>
      <c r="K216" s="86"/>
      <c r="L216" s="86"/>
      <c r="M216" s="86"/>
      <c r="N216" s="86"/>
      <c r="O216" s="86"/>
      <c r="P216" s="86"/>
    </row>
    <row r="217" spans="1:16" x14ac:dyDescent="0.35">
      <c r="A217" s="282"/>
      <c r="B217" s="87"/>
      <c r="C217" s="87"/>
      <c r="D217" s="87"/>
      <c r="E217" s="87"/>
      <c r="F217" s="87"/>
      <c r="G217" s="87"/>
      <c r="H217" s="87"/>
      <c r="I217" s="87"/>
      <c r="J217" s="87"/>
      <c r="K217" s="87"/>
      <c r="L217" s="87"/>
      <c r="M217" s="87"/>
      <c r="N217" s="87"/>
      <c r="O217" s="87"/>
      <c r="P217" s="87"/>
    </row>
    <row r="218" spans="1:16" x14ac:dyDescent="0.35">
      <c r="A218" s="281"/>
      <c r="B218" s="86"/>
      <c r="C218" s="86"/>
      <c r="D218" s="86"/>
      <c r="E218" s="86"/>
      <c r="F218" s="86"/>
      <c r="G218" s="86"/>
      <c r="H218" s="86"/>
      <c r="I218" s="86"/>
      <c r="J218" s="86"/>
      <c r="K218" s="86"/>
      <c r="L218" s="86"/>
      <c r="M218" s="86"/>
      <c r="N218" s="86"/>
      <c r="O218" s="86"/>
      <c r="P218" s="86"/>
    </row>
    <row r="219" spans="1:16" x14ac:dyDescent="0.35">
      <c r="A219" s="282"/>
      <c r="B219" s="87"/>
      <c r="C219" s="87"/>
      <c r="D219" s="87"/>
      <c r="E219" s="87"/>
      <c r="F219" s="87"/>
      <c r="G219" s="87"/>
      <c r="H219" s="87"/>
      <c r="I219" s="87"/>
      <c r="J219" s="87"/>
      <c r="K219" s="87"/>
      <c r="L219" s="87"/>
      <c r="M219" s="87"/>
      <c r="N219" s="87"/>
      <c r="O219" s="87"/>
      <c r="P219" s="87"/>
    </row>
    <row r="220" spans="1:16" x14ac:dyDescent="0.35">
      <c r="A220" s="281"/>
      <c r="B220" s="86"/>
      <c r="C220" s="86"/>
      <c r="D220" s="86"/>
      <c r="E220" s="86"/>
      <c r="F220" s="86"/>
      <c r="G220" s="86"/>
      <c r="H220" s="86"/>
      <c r="I220" s="86"/>
      <c r="J220" s="86"/>
      <c r="K220" s="86"/>
      <c r="L220" s="86"/>
      <c r="M220" s="86"/>
      <c r="N220" s="86"/>
      <c r="O220" s="86"/>
      <c r="P220" s="86"/>
    </row>
    <row r="221" spans="1:16" x14ac:dyDescent="0.35">
      <c r="A221" s="282"/>
      <c r="B221" s="87"/>
      <c r="C221" s="87"/>
      <c r="D221" s="87"/>
      <c r="E221" s="87"/>
      <c r="F221" s="87"/>
      <c r="G221" s="87"/>
      <c r="H221" s="87"/>
      <c r="I221" s="87"/>
      <c r="J221" s="87"/>
      <c r="K221" s="87"/>
      <c r="L221" s="87"/>
      <c r="M221" s="87"/>
      <c r="N221" s="87"/>
      <c r="O221" s="87"/>
      <c r="P221" s="87"/>
    </row>
    <row r="222" spans="1:16" x14ac:dyDescent="0.35">
      <c r="A222" s="281"/>
      <c r="B222" s="86"/>
      <c r="C222" s="86"/>
      <c r="D222" s="86"/>
      <c r="E222" s="86"/>
      <c r="F222" s="86"/>
      <c r="G222" s="86"/>
      <c r="H222" s="86"/>
      <c r="I222" s="86"/>
      <c r="J222" s="86"/>
      <c r="K222" s="86"/>
      <c r="L222" s="86"/>
      <c r="M222" s="86"/>
      <c r="N222" s="86"/>
      <c r="O222" s="86"/>
      <c r="P222" s="86"/>
    </row>
    <row r="223" spans="1:16" x14ac:dyDescent="0.35">
      <c r="A223" s="282"/>
      <c r="B223" s="87"/>
      <c r="C223" s="87"/>
      <c r="D223" s="87"/>
      <c r="E223" s="87"/>
      <c r="F223" s="87"/>
      <c r="G223" s="87"/>
      <c r="H223" s="87"/>
      <c r="I223" s="87"/>
      <c r="J223" s="87"/>
      <c r="K223" s="87"/>
      <c r="L223" s="87"/>
      <c r="M223" s="87"/>
      <c r="N223" s="87"/>
      <c r="O223" s="87"/>
      <c r="P223" s="87"/>
    </row>
    <row r="224" spans="1:16" x14ac:dyDescent="0.35">
      <c r="A224" s="281"/>
      <c r="B224" s="86"/>
      <c r="C224" s="86"/>
      <c r="D224" s="86"/>
      <c r="E224" s="86"/>
      <c r="F224" s="86"/>
      <c r="G224" s="86"/>
      <c r="H224" s="86"/>
      <c r="I224" s="86"/>
      <c r="J224" s="86"/>
      <c r="K224" s="86"/>
      <c r="L224" s="86"/>
      <c r="M224" s="86"/>
      <c r="N224" s="86"/>
      <c r="O224" s="86"/>
      <c r="P224" s="86"/>
    </row>
    <row r="225" spans="1:16" x14ac:dyDescent="0.35">
      <c r="A225" s="282"/>
      <c r="B225" s="87"/>
      <c r="C225" s="87"/>
      <c r="D225" s="87"/>
      <c r="E225" s="87"/>
      <c r="F225" s="87"/>
      <c r="G225" s="87"/>
      <c r="H225" s="87"/>
      <c r="I225" s="87"/>
      <c r="J225" s="87"/>
      <c r="K225" s="87"/>
      <c r="L225" s="87"/>
      <c r="M225" s="87"/>
      <c r="N225" s="87"/>
      <c r="O225" s="87"/>
      <c r="P225" s="87"/>
    </row>
    <row r="226" spans="1:16" x14ac:dyDescent="0.35">
      <c r="A226" s="281"/>
      <c r="B226" s="86"/>
      <c r="C226" s="86"/>
      <c r="D226" s="86"/>
      <c r="E226" s="86"/>
      <c r="F226" s="86"/>
      <c r="G226" s="86"/>
      <c r="H226" s="86"/>
      <c r="I226" s="86"/>
      <c r="J226" s="86"/>
      <c r="K226" s="86"/>
      <c r="L226" s="86"/>
      <c r="M226" s="86"/>
      <c r="N226" s="86"/>
      <c r="O226" s="86"/>
      <c r="P226" s="86"/>
    </row>
    <row r="227" spans="1:16" x14ac:dyDescent="0.35">
      <c r="A227" s="282"/>
      <c r="B227" s="87"/>
      <c r="C227" s="87"/>
      <c r="D227" s="87"/>
      <c r="E227" s="87"/>
      <c r="F227" s="87"/>
      <c r="G227" s="87"/>
      <c r="H227" s="87"/>
      <c r="I227" s="87"/>
      <c r="J227" s="87"/>
      <c r="K227" s="87"/>
      <c r="L227" s="87"/>
      <c r="M227" s="87"/>
      <c r="N227" s="87"/>
      <c r="O227" s="87"/>
      <c r="P227" s="87"/>
    </row>
    <row r="228" spans="1:16" x14ac:dyDescent="0.35">
      <c r="A228" s="281"/>
      <c r="B228" s="86"/>
      <c r="C228" s="86"/>
      <c r="D228" s="86"/>
      <c r="E228" s="86"/>
      <c r="F228" s="86"/>
      <c r="G228" s="86"/>
      <c r="H228" s="86"/>
      <c r="I228" s="86"/>
      <c r="J228" s="86"/>
      <c r="K228" s="86"/>
      <c r="L228" s="86"/>
      <c r="M228" s="86"/>
      <c r="N228" s="86"/>
      <c r="O228" s="86"/>
      <c r="P228" s="86"/>
    </row>
    <row r="229" spans="1:16" x14ac:dyDescent="0.35">
      <c r="A229" s="282"/>
      <c r="B229" s="87"/>
      <c r="C229" s="87"/>
      <c r="D229" s="87"/>
      <c r="E229" s="87"/>
      <c r="F229" s="87"/>
      <c r="G229" s="87"/>
      <c r="H229" s="87"/>
      <c r="I229" s="87"/>
      <c r="J229" s="87"/>
      <c r="K229" s="87"/>
      <c r="L229" s="87"/>
      <c r="M229" s="87"/>
      <c r="N229" s="87"/>
      <c r="O229" s="87"/>
      <c r="P229" s="87"/>
    </row>
    <row r="230" spans="1:16" x14ac:dyDescent="0.35">
      <c r="A230" s="281"/>
      <c r="B230" s="86"/>
      <c r="C230" s="86"/>
      <c r="D230" s="86"/>
      <c r="E230" s="86"/>
      <c r="F230" s="86"/>
      <c r="G230" s="86"/>
      <c r="H230" s="86"/>
      <c r="I230" s="86"/>
      <c r="J230" s="86"/>
      <c r="K230" s="86"/>
      <c r="L230" s="86"/>
      <c r="M230" s="86"/>
      <c r="N230" s="86"/>
      <c r="O230" s="86"/>
      <c r="P230" s="86"/>
    </row>
    <row r="231" spans="1:16" x14ac:dyDescent="0.35">
      <c r="A231" s="282"/>
      <c r="B231" s="87"/>
      <c r="C231" s="87"/>
      <c r="D231" s="87"/>
      <c r="E231" s="87"/>
      <c r="F231" s="87"/>
      <c r="G231" s="87"/>
      <c r="H231" s="87"/>
      <c r="I231" s="87"/>
      <c r="J231" s="87"/>
      <c r="K231" s="87"/>
      <c r="L231" s="87"/>
      <c r="M231" s="87"/>
      <c r="N231" s="87"/>
      <c r="O231" s="87"/>
      <c r="P231" s="87"/>
    </row>
    <row r="232" spans="1:16" x14ac:dyDescent="0.35">
      <c r="A232" s="281"/>
      <c r="B232" s="86"/>
      <c r="C232" s="86"/>
      <c r="D232" s="86"/>
      <c r="E232" s="86"/>
      <c r="F232" s="86"/>
      <c r="G232" s="86"/>
      <c r="H232" s="86"/>
      <c r="I232" s="86"/>
      <c r="J232" s="86"/>
      <c r="K232" s="86"/>
      <c r="L232" s="86"/>
      <c r="M232" s="86"/>
      <c r="N232" s="86"/>
      <c r="O232" s="86"/>
      <c r="P232" s="86"/>
    </row>
    <row r="233" spans="1:16" x14ac:dyDescent="0.35">
      <c r="A233" s="282"/>
      <c r="B233" s="87"/>
      <c r="C233" s="87"/>
      <c r="D233" s="87"/>
      <c r="E233" s="87"/>
      <c r="F233" s="87"/>
      <c r="G233" s="87"/>
      <c r="H233" s="87"/>
      <c r="I233" s="87"/>
      <c r="J233" s="87"/>
      <c r="K233" s="87"/>
      <c r="L233" s="87"/>
      <c r="M233" s="87"/>
      <c r="N233" s="87"/>
      <c r="O233" s="87"/>
      <c r="P233" s="87"/>
    </row>
    <row r="234" spans="1:16" x14ac:dyDescent="0.35">
      <c r="A234" s="281"/>
      <c r="B234" s="86"/>
      <c r="C234" s="86"/>
      <c r="D234" s="86"/>
      <c r="E234" s="86"/>
      <c r="F234" s="86"/>
      <c r="G234" s="86"/>
      <c r="H234" s="86"/>
      <c r="I234" s="86"/>
      <c r="J234" s="86"/>
      <c r="K234" s="86"/>
      <c r="L234" s="86"/>
      <c r="M234" s="86"/>
      <c r="N234" s="86"/>
      <c r="O234" s="86"/>
      <c r="P234" s="86"/>
    </row>
    <row r="235" spans="1:16" x14ac:dyDescent="0.35">
      <c r="A235" s="282"/>
      <c r="B235" s="87"/>
      <c r="C235" s="87"/>
      <c r="D235" s="87"/>
      <c r="E235" s="87"/>
      <c r="F235" s="87"/>
      <c r="G235" s="87"/>
      <c r="H235" s="87"/>
      <c r="I235" s="87"/>
      <c r="J235" s="87"/>
      <c r="K235" s="87"/>
      <c r="L235" s="87"/>
      <c r="M235" s="87"/>
      <c r="N235" s="87"/>
      <c r="O235" s="87"/>
      <c r="P235" s="87"/>
    </row>
    <row r="236" spans="1:16" x14ac:dyDescent="0.35">
      <c r="A236" s="281"/>
      <c r="B236" s="86"/>
      <c r="C236" s="86"/>
      <c r="D236" s="86"/>
      <c r="E236" s="86"/>
      <c r="F236" s="86"/>
      <c r="G236" s="86"/>
      <c r="H236" s="86"/>
      <c r="I236" s="86"/>
      <c r="J236" s="86"/>
      <c r="K236" s="86"/>
      <c r="L236" s="86"/>
      <c r="M236" s="86"/>
      <c r="N236" s="86"/>
      <c r="O236" s="86"/>
      <c r="P236" s="86"/>
    </row>
    <row r="237" spans="1:16" x14ac:dyDescent="0.35">
      <c r="A237" s="282"/>
      <c r="B237" s="87"/>
      <c r="C237" s="87"/>
      <c r="D237" s="87"/>
      <c r="E237" s="87"/>
      <c r="F237" s="87"/>
      <c r="G237" s="87"/>
      <c r="H237" s="87"/>
      <c r="I237" s="87"/>
      <c r="J237" s="87"/>
      <c r="K237" s="87"/>
      <c r="L237" s="87"/>
      <c r="M237" s="87"/>
      <c r="N237" s="87"/>
      <c r="O237" s="87"/>
      <c r="P237" s="87"/>
    </row>
    <row r="238" spans="1:16" x14ac:dyDescent="0.35">
      <c r="A238" s="281"/>
      <c r="B238" s="86"/>
      <c r="C238" s="86"/>
      <c r="D238" s="86"/>
      <c r="E238" s="86"/>
      <c r="F238" s="86"/>
      <c r="G238" s="86"/>
      <c r="H238" s="86"/>
      <c r="I238" s="86"/>
      <c r="J238" s="86"/>
      <c r="K238" s="86"/>
      <c r="L238" s="86"/>
      <c r="M238" s="86"/>
      <c r="N238" s="86"/>
      <c r="O238" s="86"/>
      <c r="P238" s="86"/>
    </row>
    <row r="239" spans="1:16" x14ac:dyDescent="0.35">
      <c r="A239" s="282"/>
      <c r="B239" s="87"/>
      <c r="C239" s="87"/>
      <c r="D239" s="87"/>
      <c r="E239" s="87"/>
      <c r="F239" s="87"/>
      <c r="G239" s="87"/>
      <c r="H239" s="87"/>
      <c r="I239" s="87"/>
      <c r="J239" s="87"/>
      <c r="K239" s="87"/>
      <c r="L239" s="87"/>
      <c r="M239" s="87"/>
      <c r="N239" s="87"/>
      <c r="O239" s="87"/>
      <c r="P239" s="87"/>
    </row>
    <row r="240" spans="1:16" x14ac:dyDescent="0.35">
      <c r="A240" s="281"/>
      <c r="B240" s="86"/>
      <c r="C240" s="86"/>
      <c r="D240" s="86"/>
      <c r="E240" s="86"/>
      <c r="F240" s="86"/>
      <c r="G240" s="86"/>
      <c r="H240" s="86"/>
      <c r="I240" s="86"/>
      <c r="J240" s="86"/>
      <c r="K240" s="86"/>
      <c r="L240" s="86"/>
      <c r="M240" s="86"/>
      <c r="N240" s="86"/>
      <c r="O240" s="86"/>
      <c r="P240" s="86"/>
    </row>
    <row r="241" spans="1:16" x14ac:dyDescent="0.35">
      <c r="A241" s="282"/>
      <c r="B241" s="87"/>
      <c r="C241" s="87"/>
      <c r="D241" s="87"/>
      <c r="E241" s="87"/>
      <c r="F241" s="87"/>
      <c r="G241" s="87"/>
      <c r="H241" s="87"/>
      <c r="I241" s="87"/>
      <c r="J241" s="87"/>
      <c r="K241" s="87"/>
      <c r="L241" s="87"/>
      <c r="M241" s="87"/>
      <c r="N241" s="87"/>
      <c r="O241" s="87"/>
      <c r="P241" s="87"/>
    </row>
    <row r="242" spans="1:16" x14ac:dyDescent="0.35">
      <c r="A242" s="281"/>
      <c r="B242" s="86"/>
      <c r="C242" s="86"/>
      <c r="D242" s="86"/>
      <c r="E242" s="86"/>
      <c r="F242" s="86"/>
      <c r="G242" s="86"/>
      <c r="H242" s="86"/>
      <c r="I242" s="86"/>
      <c r="J242" s="86"/>
      <c r="K242" s="86"/>
      <c r="L242" s="86"/>
      <c r="M242" s="86"/>
      <c r="N242" s="86"/>
      <c r="O242" s="86"/>
      <c r="P242" s="86"/>
    </row>
    <row r="243" spans="1:16" x14ac:dyDescent="0.35">
      <c r="A243" s="282"/>
      <c r="B243" s="87"/>
      <c r="C243" s="87"/>
      <c r="D243" s="87"/>
      <c r="E243" s="87"/>
      <c r="F243" s="87"/>
      <c r="G243" s="87"/>
      <c r="H243" s="87"/>
      <c r="I243" s="87"/>
      <c r="J243" s="87"/>
      <c r="K243" s="87"/>
      <c r="L243" s="87"/>
      <c r="M243" s="87"/>
      <c r="N243" s="87"/>
      <c r="O243" s="87"/>
      <c r="P243" s="87"/>
    </row>
    <row r="244" spans="1:16" x14ac:dyDescent="0.35">
      <c r="A244" s="281"/>
      <c r="B244" s="86"/>
      <c r="C244" s="86"/>
      <c r="D244" s="86"/>
      <c r="E244" s="86"/>
      <c r="F244" s="86"/>
      <c r="G244" s="86"/>
      <c r="H244" s="86"/>
      <c r="I244" s="86"/>
      <c r="J244" s="86"/>
      <c r="K244" s="86"/>
      <c r="L244" s="86"/>
      <c r="M244" s="86"/>
      <c r="N244" s="86"/>
      <c r="O244" s="86"/>
      <c r="P244" s="86"/>
    </row>
    <row r="245" spans="1:16" x14ac:dyDescent="0.35">
      <c r="A245" s="282"/>
      <c r="B245" s="87"/>
      <c r="C245" s="87"/>
      <c r="D245" s="87"/>
      <c r="E245" s="87"/>
      <c r="F245" s="87"/>
      <c r="G245" s="87"/>
      <c r="H245" s="87"/>
      <c r="I245" s="87"/>
      <c r="J245" s="87"/>
      <c r="K245" s="87"/>
      <c r="L245" s="87"/>
      <c r="M245" s="87"/>
      <c r="N245" s="87"/>
      <c r="O245" s="87"/>
      <c r="P245" s="87"/>
    </row>
    <row r="246" spans="1:16" x14ac:dyDescent="0.35">
      <c r="A246" s="281"/>
      <c r="B246" s="86"/>
      <c r="C246" s="86"/>
      <c r="D246" s="86"/>
      <c r="E246" s="86"/>
      <c r="F246" s="86"/>
      <c r="G246" s="86"/>
      <c r="H246" s="86"/>
      <c r="I246" s="86"/>
      <c r="J246" s="86"/>
      <c r="K246" s="86"/>
      <c r="L246" s="86"/>
      <c r="M246" s="86"/>
      <c r="N246" s="86"/>
      <c r="O246" s="86"/>
      <c r="P246" s="86"/>
    </row>
    <row r="247" spans="1:16" x14ac:dyDescent="0.35">
      <c r="A247" s="282"/>
      <c r="B247" s="87"/>
      <c r="C247" s="87"/>
      <c r="D247" s="87"/>
      <c r="E247" s="87"/>
      <c r="F247" s="87"/>
      <c r="G247" s="87"/>
      <c r="H247" s="87"/>
      <c r="I247" s="87"/>
      <c r="J247" s="87"/>
      <c r="K247" s="87"/>
      <c r="L247" s="87"/>
      <c r="M247" s="87"/>
      <c r="N247" s="87"/>
      <c r="O247" s="87"/>
      <c r="P247" s="87"/>
    </row>
    <row r="248" spans="1:16" x14ac:dyDescent="0.35">
      <c r="A248" s="281"/>
      <c r="B248" s="86"/>
      <c r="C248" s="86"/>
      <c r="D248" s="86"/>
      <c r="E248" s="86"/>
      <c r="F248" s="86"/>
      <c r="G248" s="86"/>
      <c r="H248" s="86"/>
      <c r="I248" s="86"/>
      <c r="J248" s="86"/>
      <c r="K248" s="86"/>
      <c r="L248" s="86"/>
      <c r="M248" s="86"/>
      <c r="N248" s="86"/>
      <c r="O248" s="86"/>
      <c r="P248" s="86"/>
    </row>
    <row r="249" spans="1:16" x14ac:dyDescent="0.35">
      <c r="A249" s="282"/>
      <c r="B249" s="87"/>
      <c r="C249" s="87"/>
      <c r="D249" s="87"/>
      <c r="E249" s="87"/>
      <c r="F249" s="87"/>
      <c r="G249" s="87"/>
      <c r="H249" s="87"/>
      <c r="I249" s="87"/>
      <c r="J249" s="87"/>
      <c r="K249" s="87"/>
      <c r="L249" s="87"/>
      <c r="M249" s="87"/>
      <c r="N249" s="87"/>
      <c r="O249" s="87"/>
      <c r="P249" s="87"/>
    </row>
    <row r="250" spans="1:16" x14ac:dyDescent="0.35">
      <c r="A250" s="281"/>
      <c r="B250" s="86"/>
      <c r="C250" s="86"/>
      <c r="D250" s="86"/>
      <c r="E250" s="86"/>
      <c r="F250" s="86"/>
      <c r="G250" s="86"/>
      <c r="H250" s="86"/>
      <c r="I250" s="86"/>
      <c r="J250" s="86"/>
      <c r="K250" s="86"/>
      <c r="L250" s="86"/>
      <c r="M250" s="86"/>
      <c r="N250" s="86"/>
      <c r="O250" s="86"/>
      <c r="P250" s="86"/>
    </row>
    <row r="251" spans="1:16" x14ac:dyDescent="0.35">
      <c r="A251" s="282"/>
      <c r="B251" s="87"/>
      <c r="C251" s="87"/>
      <c r="D251" s="87"/>
      <c r="E251" s="87"/>
      <c r="F251" s="87"/>
      <c r="G251" s="87"/>
      <c r="H251" s="87"/>
      <c r="I251" s="87"/>
      <c r="J251" s="87"/>
      <c r="K251" s="87"/>
      <c r="L251" s="87"/>
      <c r="M251" s="87"/>
      <c r="N251" s="87"/>
      <c r="O251" s="87"/>
      <c r="P251" s="87"/>
    </row>
    <row r="252" spans="1:16" x14ac:dyDescent="0.35">
      <c r="A252" s="281"/>
      <c r="B252" s="86"/>
      <c r="C252" s="86"/>
      <c r="D252" s="86"/>
      <c r="E252" s="86"/>
      <c r="F252" s="86"/>
      <c r="G252" s="86"/>
      <c r="H252" s="86"/>
      <c r="I252" s="86"/>
      <c r="J252" s="86"/>
      <c r="K252" s="86"/>
      <c r="L252" s="86"/>
      <c r="M252" s="86"/>
      <c r="N252" s="86"/>
      <c r="O252" s="86"/>
      <c r="P252" s="86"/>
    </row>
    <row r="253" spans="1:16" x14ac:dyDescent="0.35">
      <c r="A253" s="282"/>
      <c r="B253" s="87"/>
      <c r="C253" s="87"/>
      <c r="D253" s="87"/>
      <c r="E253" s="87"/>
      <c r="F253" s="87"/>
      <c r="G253" s="87"/>
      <c r="H253" s="87"/>
      <c r="I253" s="87"/>
      <c r="J253" s="87"/>
      <c r="K253" s="87"/>
      <c r="L253" s="87"/>
      <c r="M253" s="87"/>
      <c r="N253" s="87"/>
      <c r="O253" s="87"/>
      <c r="P253" s="87"/>
    </row>
    <row r="254" spans="1:16" x14ac:dyDescent="0.35">
      <c r="A254" s="281"/>
      <c r="B254" s="86"/>
      <c r="C254" s="86"/>
      <c r="D254" s="86"/>
      <c r="E254" s="86"/>
      <c r="F254" s="86"/>
      <c r="G254" s="86"/>
      <c r="H254" s="86"/>
      <c r="I254" s="86"/>
      <c r="J254" s="86"/>
      <c r="K254" s="86"/>
      <c r="L254" s="86"/>
      <c r="M254" s="86"/>
      <c r="N254" s="86"/>
      <c r="O254" s="86"/>
      <c r="P254" s="86"/>
    </row>
    <row r="255" spans="1:16" x14ac:dyDescent="0.35">
      <c r="A255" s="282"/>
      <c r="B255" s="87"/>
      <c r="C255" s="87"/>
      <c r="D255" s="87"/>
      <c r="E255" s="87"/>
      <c r="F255" s="87"/>
      <c r="G255" s="87"/>
      <c r="H255" s="87"/>
      <c r="I255" s="87"/>
      <c r="J255" s="87"/>
      <c r="K255" s="87"/>
      <c r="L255" s="87"/>
      <c r="M255" s="87"/>
      <c r="N255" s="87"/>
      <c r="O255" s="87"/>
      <c r="P255" s="87"/>
    </row>
    <row r="256" spans="1:16" x14ac:dyDescent="0.35">
      <c r="A256" s="281"/>
      <c r="B256" s="86"/>
      <c r="C256" s="86"/>
      <c r="D256" s="86"/>
      <c r="E256" s="86"/>
      <c r="F256" s="86"/>
      <c r="G256" s="86"/>
      <c r="H256" s="86"/>
      <c r="I256" s="86"/>
      <c r="J256" s="86"/>
      <c r="K256" s="86"/>
      <c r="L256" s="86"/>
      <c r="M256" s="86"/>
      <c r="N256" s="86"/>
      <c r="O256" s="86"/>
      <c r="P256" s="86"/>
    </row>
    <row r="257" spans="1:16" x14ac:dyDescent="0.35">
      <c r="A257" s="282"/>
      <c r="B257" s="87"/>
      <c r="C257" s="87"/>
      <c r="D257" s="87"/>
      <c r="E257" s="87"/>
      <c r="F257" s="87"/>
      <c r="G257" s="87"/>
      <c r="H257" s="87"/>
      <c r="I257" s="87"/>
      <c r="J257" s="87"/>
      <c r="K257" s="87"/>
      <c r="L257" s="87"/>
      <c r="M257" s="87"/>
      <c r="N257" s="87"/>
      <c r="O257" s="87"/>
      <c r="P257" s="87"/>
    </row>
    <row r="258" spans="1:16" x14ac:dyDescent="0.35">
      <c r="A258" s="281"/>
      <c r="B258" s="86"/>
      <c r="C258" s="86"/>
      <c r="D258" s="86"/>
      <c r="E258" s="86"/>
      <c r="F258" s="86"/>
      <c r="G258" s="86"/>
      <c r="H258" s="86"/>
      <c r="I258" s="86"/>
      <c r="J258" s="86"/>
      <c r="K258" s="86"/>
      <c r="L258" s="86"/>
      <c r="M258" s="86"/>
      <c r="N258" s="86"/>
      <c r="O258" s="86"/>
      <c r="P258" s="86"/>
    </row>
    <row r="259" spans="1:16" x14ac:dyDescent="0.35">
      <c r="A259" s="282"/>
      <c r="B259" s="87"/>
      <c r="C259" s="87"/>
      <c r="D259" s="87"/>
      <c r="E259" s="87"/>
      <c r="F259" s="87"/>
      <c r="G259" s="87"/>
      <c r="H259" s="87"/>
      <c r="I259" s="87"/>
      <c r="J259" s="87"/>
      <c r="K259" s="87"/>
      <c r="L259" s="87"/>
      <c r="M259" s="87"/>
      <c r="N259" s="87"/>
      <c r="O259" s="87"/>
      <c r="P259" s="87"/>
    </row>
    <row r="260" spans="1:16" x14ac:dyDescent="0.35">
      <c r="A260" s="281"/>
      <c r="B260" s="86"/>
      <c r="C260" s="86"/>
      <c r="D260" s="86"/>
      <c r="E260" s="86"/>
      <c r="F260" s="86"/>
      <c r="G260" s="86"/>
      <c r="H260" s="86"/>
      <c r="I260" s="86"/>
      <c r="J260" s="86"/>
      <c r="K260" s="86"/>
      <c r="L260" s="86"/>
      <c r="M260" s="86"/>
      <c r="N260" s="86"/>
      <c r="O260" s="86"/>
      <c r="P260" s="86"/>
    </row>
    <row r="261" spans="1:16" x14ac:dyDescent="0.35">
      <c r="A261" s="282"/>
      <c r="B261" s="87"/>
      <c r="C261" s="87"/>
      <c r="D261" s="87"/>
      <c r="E261" s="87"/>
      <c r="F261" s="87"/>
      <c r="G261" s="87"/>
      <c r="H261" s="87"/>
      <c r="I261" s="87"/>
      <c r="J261" s="87"/>
      <c r="K261" s="87"/>
      <c r="L261" s="87"/>
      <c r="M261" s="87"/>
      <c r="N261" s="87"/>
      <c r="O261" s="87"/>
      <c r="P261" s="87"/>
    </row>
    <row r="262" spans="1:16" x14ac:dyDescent="0.35">
      <c r="A262" s="281"/>
      <c r="B262" s="86"/>
      <c r="C262" s="86"/>
      <c r="D262" s="86"/>
      <c r="E262" s="86"/>
      <c r="F262" s="86"/>
      <c r="G262" s="86"/>
      <c r="H262" s="86"/>
      <c r="I262" s="86"/>
      <c r="J262" s="86"/>
      <c r="K262" s="86"/>
      <c r="L262" s="86"/>
      <c r="M262" s="86"/>
      <c r="N262" s="86"/>
      <c r="O262" s="86"/>
      <c r="P262" s="86"/>
    </row>
    <row r="263" spans="1:16" x14ac:dyDescent="0.35">
      <c r="A263" s="282"/>
      <c r="B263" s="87"/>
      <c r="C263" s="87"/>
      <c r="D263" s="87"/>
      <c r="E263" s="87"/>
      <c r="F263" s="87"/>
      <c r="G263" s="87"/>
      <c r="H263" s="87"/>
      <c r="I263" s="87"/>
      <c r="J263" s="87"/>
      <c r="K263" s="87"/>
      <c r="L263" s="87"/>
      <c r="M263" s="87"/>
      <c r="N263" s="87"/>
      <c r="O263" s="87"/>
      <c r="P263" s="87"/>
    </row>
    <row r="264" spans="1:16" x14ac:dyDescent="0.35">
      <c r="A264" s="281"/>
      <c r="B264" s="86"/>
      <c r="C264" s="86"/>
      <c r="D264" s="86"/>
      <c r="E264" s="86"/>
      <c r="F264" s="86"/>
      <c r="G264" s="86"/>
      <c r="H264" s="86"/>
      <c r="I264" s="86"/>
      <c r="J264" s="86"/>
      <c r="K264" s="86"/>
      <c r="L264" s="86"/>
      <c r="M264" s="86"/>
      <c r="N264" s="86"/>
      <c r="O264" s="86"/>
      <c r="P264" s="86"/>
    </row>
    <row r="265" spans="1:16" x14ac:dyDescent="0.35">
      <c r="A265" s="282"/>
      <c r="B265" s="87"/>
      <c r="C265" s="87"/>
      <c r="D265" s="87"/>
      <c r="E265" s="87"/>
      <c r="F265" s="87"/>
      <c r="G265" s="87"/>
      <c r="H265" s="87"/>
      <c r="I265" s="87"/>
      <c r="J265" s="87"/>
      <c r="K265" s="87"/>
      <c r="L265" s="87"/>
      <c r="M265" s="87"/>
      <c r="N265" s="87"/>
      <c r="O265" s="87"/>
      <c r="P265" s="87"/>
    </row>
    <row r="266" spans="1:16" x14ac:dyDescent="0.35">
      <c r="A266" s="281"/>
      <c r="B266" s="86"/>
      <c r="C266" s="86"/>
      <c r="D266" s="86"/>
      <c r="E266" s="86"/>
      <c r="F266" s="86"/>
      <c r="G266" s="86"/>
      <c r="H266" s="86"/>
      <c r="I266" s="86"/>
      <c r="J266" s="86"/>
      <c r="K266" s="86"/>
      <c r="L266" s="86"/>
      <c r="M266" s="86"/>
      <c r="N266" s="86"/>
      <c r="O266" s="86"/>
      <c r="P266" s="86"/>
    </row>
    <row r="267" spans="1:16" x14ac:dyDescent="0.35">
      <c r="A267" s="282"/>
      <c r="B267" s="87"/>
      <c r="C267" s="87"/>
      <c r="D267" s="87"/>
      <c r="E267" s="87"/>
      <c r="F267" s="87"/>
      <c r="G267" s="87"/>
      <c r="H267" s="87"/>
      <c r="I267" s="87"/>
      <c r="J267" s="87"/>
      <c r="K267" s="87"/>
      <c r="L267" s="87"/>
      <c r="M267" s="87"/>
      <c r="N267" s="87"/>
      <c r="O267" s="87"/>
      <c r="P267" s="87"/>
    </row>
    <row r="268" spans="1:16" x14ac:dyDescent="0.35">
      <c r="A268" s="281"/>
      <c r="B268" s="86"/>
      <c r="C268" s="86"/>
      <c r="D268" s="86"/>
      <c r="E268" s="86"/>
      <c r="F268" s="86"/>
      <c r="G268" s="86"/>
      <c r="H268" s="86"/>
      <c r="I268" s="86"/>
      <c r="J268" s="86"/>
      <c r="K268" s="86"/>
      <c r="L268" s="86"/>
      <c r="M268" s="86"/>
      <c r="N268" s="86"/>
      <c r="O268" s="86"/>
      <c r="P268" s="86"/>
    </row>
    <row r="269" spans="1:16" x14ac:dyDescent="0.35">
      <c r="A269" s="282"/>
      <c r="B269" s="87"/>
      <c r="C269" s="87"/>
      <c r="D269" s="87"/>
      <c r="E269" s="87"/>
      <c r="F269" s="87"/>
      <c r="G269" s="87"/>
      <c r="H269" s="87"/>
      <c r="I269" s="87"/>
      <c r="J269" s="87"/>
      <c r="K269" s="87"/>
      <c r="L269" s="87"/>
      <c r="M269" s="87"/>
      <c r="N269" s="87"/>
      <c r="O269" s="87"/>
      <c r="P269" s="87"/>
    </row>
    <row r="270" spans="1:16" x14ac:dyDescent="0.35">
      <c r="A270" s="281"/>
      <c r="B270" s="86"/>
      <c r="C270" s="86"/>
      <c r="D270" s="86"/>
      <c r="E270" s="86"/>
      <c r="F270" s="86"/>
      <c r="G270" s="86"/>
      <c r="H270" s="86"/>
      <c r="I270" s="86"/>
      <c r="J270" s="86"/>
      <c r="K270" s="86"/>
      <c r="L270" s="86"/>
      <c r="M270" s="86"/>
      <c r="N270" s="86"/>
      <c r="O270" s="86"/>
      <c r="P270" s="86"/>
    </row>
    <row r="271" spans="1:16" x14ac:dyDescent="0.35">
      <c r="A271" s="282"/>
      <c r="B271" s="87"/>
      <c r="C271" s="87"/>
      <c r="D271" s="87"/>
      <c r="E271" s="87"/>
      <c r="F271" s="87"/>
      <c r="G271" s="87"/>
      <c r="H271" s="87"/>
      <c r="I271" s="87"/>
      <c r="J271" s="87"/>
      <c r="K271" s="87"/>
      <c r="L271" s="87"/>
      <c r="M271" s="87"/>
      <c r="N271" s="87"/>
      <c r="O271" s="87"/>
      <c r="P271" s="87"/>
    </row>
    <row r="272" spans="1:16" x14ac:dyDescent="0.35">
      <c r="A272" s="281"/>
      <c r="B272" s="86"/>
      <c r="C272" s="86"/>
      <c r="D272" s="86"/>
      <c r="E272" s="86"/>
      <c r="F272" s="86"/>
      <c r="G272" s="86"/>
      <c r="H272" s="86"/>
      <c r="I272" s="86"/>
      <c r="J272" s="86"/>
      <c r="K272" s="86"/>
      <c r="L272" s="86"/>
      <c r="M272" s="86"/>
      <c r="N272" s="86"/>
      <c r="O272" s="86"/>
      <c r="P272" s="86"/>
    </row>
    <row r="273" spans="1:16" x14ac:dyDescent="0.35">
      <c r="A273" s="282"/>
      <c r="B273" s="87"/>
      <c r="C273" s="87"/>
      <c r="D273" s="87"/>
      <c r="E273" s="87"/>
      <c r="F273" s="87"/>
      <c r="G273" s="87"/>
      <c r="H273" s="87"/>
      <c r="I273" s="87"/>
      <c r="J273" s="87"/>
      <c r="K273" s="87"/>
      <c r="L273" s="87"/>
      <c r="M273" s="87"/>
      <c r="N273" s="87"/>
      <c r="O273" s="87"/>
      <c r="P273" s="87"/>
    </row>
    <row r="274" spans="1:16" x14ac:dyDescent="0.35">
      <c r="A274" s="281"/>
      <c r="B274" s="86"/>
      <c r="C274" s="86"/>
      <c r="D274" s="86"/>
      <c r="E274" s="86"/>
      <c r="F274" s="86"/>
      <c r="G274" s="86"/>
      <c r="H274" s="86"/>
      <c r="I274" s="86"/>
      <c r="J274" s="86"/>
      <c r="K274" s="86"/>
      <c r="L274" s="86"/>
      <c r="M274" s="86"/>
      <c r="N274" s="86"/>
      <c r="O274" s="86"/>
      <c r="P274" s="86"/>
    </row>
    <row r="275" spans="1:16" x14ac:dyDescent="0.35">
      <c r="A275" s="282"/>
      <c r="B275" s="87"/>
      <c r="C275" s="87"/>
      <c r="D275" s="87"/>
      <c r="E275" s="87"/>
      <c r="F275" s="87"/>
      <c r="G275" s="87"/>
      <c r="H275" s="87"/>
      <c r="I275" s="87"/>
      <c r="J275" s="87"/>
      <c r="K275" s="87"/>
      <c r="L275" s="87"/>
      <c r="M275" s="87"/>
      <c r="N275" s="87"/>
      <c r="O275" s="87"/>
      <c r="P275" s="87"/>
    </row>
    <row r="276" spans="1:16" x14ac:dyDescent="0.35">
      <c r="A276" s="281"/>
      <c r="B276" s="86"/>
      <c r="C276" s="86"/>
      <c r="D276" s="86"/>
      <c r="E276" s="86"/>
      <c r="F276" s="86"/>
      <c r="G276" s="86"/>
      <c r="H276" s="86"/>
      <c r="I276" s="86"/>
      <c r="J276" s="86"/>
      <c r="K276" s="86"/>
      <c r="L276" s="86"/>
      <c r="M276" s="86"/>
      <c r="N276" s="86"/>
      <c r="O276" s="86"/>
      <c r="P276" s="86"/>
    </row>
    <row r="277" spans="1:16" x14ac:dyDescent="0.35">
      <c r="A277" s="282"/>
      <c r="B277" s="87"/>
      <c r="C277" s="87"/>
      <c r="D277" s="87"/>
      <c r="E277" s="87"/>
      <c r="F277" s="87"/>
      <c r="G277" s="87"/>
      <c r="H277" s="87"/>
      <c r="I277" s="87"/>
      <c r="J277" s="87"/>
      <c r="K277" s="87"/>
      <c r="L277" s="87"/>
      <c r="M277" s="87"/>
      <c r="N277" s="87"/>
      <c r="O277" s="87"/>
      <c r="P277" s="87"/>
    </row>
    <row r="278" spans="1:16" x14ac:dyDescent="0.35">
      <c r="A278" s="281"/>
      <c r="B278" s="86"/>
      <c r="C278" s="86"/>
      <c r="D278" s="86"/>
      <c r="E278" s="86"/>
      <c r="F278" s="86"/>
      <c r="G278" s="86"/>
      <c r="H278" s="86"/>
      <c r="I278" s="86"/>
      <c r="J278" s="86"/>
      <c r="K278" s="86"/>
      <c r="L278" s="86"/>
      <c r="M278" s="86"/>
      <c r="N278" s="86"/>
      <c r="O278" s="86"/>
      <c r="P278" s="86"/>
    </row>
    <row r="279" spans="1:16" x14ac:dyDescent="0.35">
      <c r="A279" s="282"/>
      <c r="B279" s="87"/>
      <c r="C279" s="87"/>
      <c r="D279" s="87"/>
      <c r="E279" s="87"/>
      <c r="F279" s="87"/>
      <c r="G279" s="87"/>
      <c r="H279" s="87"/>
      <c r="I279" s="87"/>
      <c r="J279" s="87"/>
      <c r="K279" s="87"/>
      <c r="L279" s="87"/>
      <c r="M279" s="87"/>
      <c r="N279" s="87"/>
      <c r="O279" s="87"/>
      <c r="P279" s="87"/>
    </row>
    <row r="280" spans="1:16" x14ac:dyDescent="0.35">
      <c r="A280" s="281"/>
      <c r="B280" s="86"/>
      <c r="C280" s="86"/>
      <c r="D280" s="86"/>
      <c r="E280" s="86"/>
      <c r="F280" s="86"/>
      <c r="G280" s="86"/>
      <c r="H280" s="86"/>
      <c r="I280" s="86"/>
      <c r="J280" s="86"/>
      <c r="K280" s="86"/>
      <c r="L280" s="86"/>
      <c r="M280" s="86"/>
      <c r="N280" s="86"/>
      <c r="O280" s="86"/>
      <c r="P280" s="86"/>
    </row>
    <row r="281" spans="1:16" x14ac:dyDescent="0.35">
      <c r="A281" s="282"/>
      <c r="B281" s="87"/>
      <c r="C281" s="87"/>
      <c r="D281" s="87"/>
      <c r="E281" s="87"/>
      <c r="F281" s="87"/>
      <c r="G281" s="87"/>
      <c r="H281" s="87"/>
      <c r="I281" s="87"/>
      <c r="J281" s="87"/>
      <c r="K281" s="87"/>
      <c r="L281" s="87"/>
      <c r="M281" s="87"/>
      <c r="N281" s="87"/>
      <c r="O281" s="87"/>
      <c r="P281" s="87"/>
    </row>
    <row r="282" spans="1:16" x14ac:dyDescent="0.35">
      <c r="A282" s="281"/>
      <c r="B282" s="86"/>
      <c r="C282" s="86"/>
      <c r="D282" s="86"/>
      <c r="E282" s="86"/>
      <c r="F282" s="86"/>
      <c r="G282" s="86"/>
      <c r="H282" s="86"/>
      <c r="I282" s="86"/>
      <c r="J282" s="86"/>
      <c r="K282" s="86"/>
      <c r="L282" s="86"/>
      <c r="M282" s="86"/>
      <c r="N282" s="86"/>
      <c r="O282" s="86"/>
      <c r="P282" s="86"/>
    </row>
    <row r="283" spans="1:16" x14ac:dyDescent="0.35">
      <c r="A283" s="282"/>
      <c r="B283" s="87"/>
      <c r="C283" s="87"/>
      <c r="D283" s="87"/>
      <c r="E283" s="87"/>
      <c r="F283" s="87"/>
      <c r="G283" s="87"/>
      <c r="H283" s="87"/>
      <c r="I283" s="87"/>
      <c r="J283" s="87"/>
      <c r="K283" s="87"/>
      <c r="L283" s="87"/>
      <c r="M283" s="87"/>
      <c r="N283" s="87"/>
      <c r="O283" s="87"/>
      <c r="P283" s="87"/>
    </row>
    <row r="284" spans="1:16" x14ac:dyDescent="0.35">
      <c r="A284" s="281"/>
      <c r="B284" s="86"/>
      <c r="C284" s="86"/>
      <c r="D284" s="86"/>
      <c r="E284" s="86"/>
      <c r="F284" s="86"/>
      <c r="G284" s="86"/>
      <c r="H284" s="86"/>
      <c r="I284" s="86"/>
      <c r="J284" s="86"/>
      <c r="K284" s="86"/>
      <c r="L284" s="86"/>
      <c r="M284" s="86"/>
      <c r="N284" s="86"/>
      <c r="O284" s="86"/>
      <c r="P284" s="86"/>
    </row>
    <row r="285" spans="1:16" x14ac:dyDescent="0.35">
      <c r="A285" s="282"/>
      <c r="B285" s="87"/>
      <c r="C285" s="87"/>
      <c r="D285" s="87"/>
      <c r="E285" s="87"/>
      <c r="F285" s="87"/>
      <c r="G285" s="87"/>
      <c r="H285" s="87"/>
      <c r="I285" s="87"/>
      <c r="J285" s="87"/>
      <c r="K285" s="87"/>
      <c r="L285" s="87"/>
      <c r="M285" s="87"/>
      <c r="N285" s="87"/>
      <c r="O285" s="87"/>
      <c r="P285" s="87"/>
    </row>
    <row r="286" spans="1:16" x14ac:dyDescent="0.35">
      <c r="A286" s="281"/>
      <c r="B286" s="86"/>
      <c r="C286" s="86"/>
      <c r="D286" s="86"/>
      <c r="E286" s="86"/>
      <c r="F286" s="86"/>
      <c r="G286" s="86"/>
      <c r="H286" s="86"/>
      <c r="I286" s="86"/>
      <c r="J286" s="86"/>
      <c r="K286" s="86"/>
      <c r="L286" s="86"/>
      <c r="M286" s="86"/>
      <c r="N286" s="86"/>
      <c r="O286" s="86"/>
      <c r="P286" s="86"/>
    </row>
    <row r="287" spans="1:16" x14ac:dyDescent="0.35">
      <c r="A287" s="282"/>
      <c r="B287" s="87"/>
      <c r="C287" s="87"/>
      <c r="D287" s="87"/>
      <c r="E287" s="87"/>
      <c r="F287" s="87"/>
      <c r="G287" s="87"/>
      <c r="H287" s="87"/>
      <c r="I287" s="87"/>
      <c r="J287" s="87"/>
      <c r="K287" s="87"/>
      <c r="L287" s="87"/>
      <c r="M287" s="87"/>
      <c r="N287" s="87"/>
      <c r="O287" s="87"/>
      <c r="P287" s="87"/>
    </row>
    <row r="288" spans="1:16" x14ac:dyDescent="0.35">
      <c r="A288" s="281"/>
      <c r="B288" s="86"/>
      <c r="C288" s="86"/>
      <c r="D288" s="86"/>
      <c r="E288" s="86"/>
      <c r="F288" s="86"/>
      <c r="G288" s="86"/>
      <c r="H288" s="86"/>
      <c r="I288" s="86"/>
      <c r="J288" s="86"/>
      <c r="K288" s="86"/>
      <c r="L288" s="86"/>
      <c r="M288" s="86"/>
      <c r="N288" s="86"/>
      <c r="O288" s="86"/>
      <c r="P288" s="86"/>
    </row>
    <row r="289" spans="1:16" x14ac:dyDescent="0.35">
      <c r="A289" s="282"/>
      <c r="B289" s="87"/>
      <c r="C289" s="87"/>
      <c r="D289" s="87"/>
      <c r="E289" s="87"/>
      <c r="F289" s="87"/>
      <c r="G289" s="87"/>
      <c r="H289" s="87"/>
      <c r="I289" s="87"/>
      <c r="J289" s="87"/>
      <c r="K289" s="87"/>
      <c r="L289" s="87"/>
      <c r="M289" s="87"/>
      <c r="N289" s="87"/>
      <c r="O289" s="87"/>
      <c r="P289" s="87"/>
    </row>
    <row r="290" spans="1:16" x14ac:dyDescent="0.35">
      <c r="A290" s="281"/>
      <c r="B290" s="86"/>
      <c r="C290" s="86"/>
      <c r="D290" s="86"/>
      <c r="E290" s="86"/>
      <c r="F290" s="86"/>
      <c r="G290" s="86"/>
      <c r="H290" s="86"/>
      <c r="I290" s="86"/>
      <c r="J290" s="86"/>
      <c r="K290" s="86"/>
      <c r="L290" s="86"/>
      <c r="M290" s="86"/>
      <c r="N290" s="86"/>
      <c r="O290" s="86"/>
      <c r="P290" s="86"/>
    </row>
    <row r="291" spans="1:16" x14ac:dyDescent="0.35">
      <c r="A291" s="282"/>
      <c r="B291" s="87"/>
      <c r="C291" s="87"/>
      <c r="D291" s="87"/>
      <c r="E291" s="87"/>
      <c r="F291" s="87"/>
      <c r="G291" s="87"/>
      <c r="H291" s="87"/>
      <c r="I291" s="87"/>
      <c r="J291" s="87"/>
      <c r="K291" s="87"/>
      <c r="L291" s="87"/>
      <c r="M291" s="87"/>
      <c r="N291" s="87"/>
      <c r="O291" s="87"/>
      <c r="P291" s="87"/>
    </row>
    <row r="292" spans="1:16" x14ac:dyDescent="0.35">
      <c r="A292" s="281"/>
      <c r="B292" s="86"/>
      <c r="C292" s="86"/>
      <c r="D292" s="86"/>
      <c r="E292" s="86"/>
      <c r="F292" s="86"/>
      <c r="G292" s="86"/>
      <c r="H292" s="86"/>
      <c r="I292" s="86"/>
      <c r="J292" s="86"/>
      <c r="K292" s="86"/>
      <c r="L292" s="86"/>
      <c r="M292" s="86"/>
      <c r="N292" s="86"/>
      <c r="O292" s="86"/>
      <c r="P292" s="86"/>
    </row>
    <row r="293" spans="1:16" x14ac:dyDescent="0.35">
      <c r="A293" s="282"/>
      <c r="B293" s="87"/>
      <c r="C293" s="87"/>
      <c r="D293" s="87"/>
      <c r="E293" s="87"/>
      <c r="F293" s="87"/>
      <c r="G293" s="87"/>
      <c r="H293" s="87"/>
      <c r="I293" s="87"/>
      <c r="J293" s="87"/>
      <c r="K293" s="87"/>
      <c r="L293" s="87"/>
      <c r="M293" s="87"/>
      <c r="N293" s="87"/>
      <c r="O293" s="87"/>
      <c r="P293" s="87"/>
    </row>
    <row r="294" spans="1:16" x14ac:dyDescent="0.35">
      <c r="A294" s="281"/>
      <c r="B294" s="86"/>
      <c r="C294" s="86"/>
      <c r="D294" s="86"/>
      <c r="E294" s="86"/>
      <c r="F294" s="86"/>
      <c r="G294" s="86"/>
      <c r="H294" s="86"/>
      <c r="I294" s="86"/>
      <c r="J294" s="86"/>
      <c r="K294" s="86"/>
      <c r="L294" s="86"/>
      <c r="M294" s="86"/>
      <c r="N294" s="86"/>
      <c r="O294" s="86"/>
      <c r="P294" s="86"/>
    </row>
    <row r="295" spans="1:16" x14ac:dyDescent="0.35">
      <c r="A295" s="282"/>
      <c r="B295" s="87"/>
      <c r="C295" s="87"/>
      <c r="D295" s="87"/>
      <c r="E295" s="87"/>
      <c r="F295" s="87"/>
      <c r="G295" s="87"/>
      <c r="H295" s="87"/>
      <c r="I295" s="87"/>
      <c r="J295" s="87"/>
      <c r="K295" s="87"/>
      <c r="L295" s="87"/>
      <c r="M295" s="87"/>
      <c r="N295" s="87"/>
      <c r="O295" s="87"/>
      <c r="P295" s="87"/>
    </row>
    <row r="296" spans="1:16" x14ac:dyDescent="0.35">
      <c r="A296" s="281"/>
      <c r="B296" s="86"/>
      <c r="C296" s="86"/>
      <c r="D296" s="86"/>
      <c r="E296" s="86"/>
      <c r="F296" s="86"/>
      <c r="G296" s="86"/>
      <c r="H296" s="86"/>
      <c r="I296" s="86"/>
      <c r="J296" s="86"/>
      <c r="K296" s="86"/>
      <c r="L296" s="86"/>
      <c r="M296" s="86"/>
      <c r="N296" s="86"/>
      <c r="O296" s="86"/>
      <c r="P296" s="86"/>
    </row>
    <row r="297" spans="1:16" x14ac:dyDescent="0.35">
      <c r="A297" s="282"/>
      <c r="B297" s="87"/>
      <c r="C297" s="87"/>
      <c r="D297" s="87"/>
      <c r="E297" s="87"/>
      <c r="F297" s="87"/>
      <c r="G297" s="87"/>
      <c r="H297" s="87"/>
      <c r="I297" s="87"/>
      <c r="J297" s="87"/>
      <c r="K297" s="87"/>
      <c r="L297" s="87"/>
      <c r="M297" s="87"/>
      <c r="N297" s="87"/>
      <c r="O297" s="87"/>
      <c r="P297" s="87"/>
    </row>
    <row r="298" spans="1:16" x14ac:dyDescent="0.35">
      <c r="A298" s="281"/>
      <c r="B298" s="86"/>
      <c r="C298" s="86"/>
      <c r="D298" s="86"/>
      <c r="E298" s="86"/>
      <c r="F298" s="86"/>
      <c r="G298" s="86"/>
      <c r="H298" s="86"/>
      <c r="I298" s="86"/>
      <c r="J298" s="86"/>
      <c r="K298" s="86"/>
      <c r="L298" s="86"/>
      <c r="M298" s="86"/>
      <c r="N298" s="86"/>
      <c r="O298" s="86"/>
      <c r="P298" s="86"/>
    </row>
    <row r="299" spans="1:16" x14ac:dyDescent="0.35">
      <c r="A299" s="282"/>
      <c r="B299" s="87"/>
      <c r="C299" s="87"/>
      <c r="D299" s="87"/>
      <c r="E299" s="87"/>
      <c r="F299" s="87"/>
      <c r="G299" s="87"/>
      <c r="H299" s="87"/>
      <c r="I299" s="87"/>
      <c r="J299" s="87"/>
      <c r="K299" s="87"/>
      <c r="L299" s="87"/>
      <c r="M299" s="87"/>
      <c r="N299" s="87"/>
      <c r="O299" s="87"/>
      <c r="P299" s="87"/>
    </row>
    <row r="300" spans="1:16" x14ac:dyDescent="0.35">
      <c r="A300" s="281"/>
      <c r="B300" s="86"/>
      <c r="C300" s="86"/>
      <c r="D300" s="86"/>
      <c r="E300" s="86"/>
      <c r="F300" s="86"/>
      <c r="G300" s="86"/>
      <c r="H300" s="86"/>
      <c r="I300" s="86"/>
      <c r="J300" s="86"/>
      <c r="K300" s="86"/>
      <c r="L300" s="86"/>
      <c r="M300" s="86"/>
      <c r="N300" s="86"/>
      <c r="O300" s="86"/>
      <c r="P300" s="86"/>
    </row>
    <row r="301" spans="1:16" x14ac:dyDescent="0.35">
      <c r="A301" s="282"/>
      <c r="B301" s="87"/>
      <c r="C301" s="87"/>
      <c r="D301" s="87"/>
      <c r="E301" s="87"/>
      <c r="F301" s="87"/>
      <c r="G301" s="87"/>
      <c r="H301" s="87"/>
      <c r="I301" s="87"/>
      <c r="J301" s="87"/>
      <c r="K301" s="87"/>
      <c r="L301" s="87"/>
      <c r="M301" s="87"/>
      <c r="N301" s="87"/>
      <c r="O301" s="87"/>
      <c r="P301" s="87"/>
    </row>
    <row r="302" spans="1:16" x14ac:dyDescent="0.35">
      <c r="A302" s="281"/>
      <c r="B302" s="86"/>
      <c r="C302" s="86"/>
      <c r="D302" s="86"/>
      <c r="E302" s="86"/>
      <c r="F302" s="86"/>
      <c r="G302" s="86"/>
      <c r="H302" s="86"/>
      <c r="I302" s="86"/>
      <c r="J302" s="86"/>
      <c r="K302" s="86"/>
      <c r="L302" s="86"/>
      <c r="M302" s="86"/>
      <c r="N302" s="86"/>
      <c r="O302" s="86"/>
      <c r="P302" s="86"/>
    </row>
    <row r="303" spans="1:16" x14ac:dyDescent="0.35">
      <c r="A303" s="282"/>
      <c r="B303" s="87"/>
      <c r="C303" s="87"/>
      <c r="D303" s="87"/>
      <c r="E303" s="87"/>
      <c r="F303" s="87"/>
      <c r="G303" s="87"/>
      <c r="H303" s="87"/>
      <c r="I303" s="87"/>
      <c r="J303" s="87"/>
      <c r="K303" s="87"/>
      <c r="L303" s="87"/>
      <c r="M303" s="87"/>
      <c r="N303" s="87"/>
      <c r="O303" s="87"/>
      <c r="P303" s="87"/>
    </row>
    <row r="304" spans="1:16" x14ac:dyDescent="0.35">
      <c r="A304" s="281"/>
      <c r="B304" s="86"/>
      <c r="C304" s="86"/>
      <c r="D304" s="86"/>
      <c r="E304" s="86"/>
      <c r="F304" s="86"/>
      <c r="G304" s="86"/>
      <c r="H304" s="86"/>
      <c r="I304" s="86"/>
      <c r="J304" s="86"/>
      <c r="K304" s="86"/>
      <c r="L304" s="86"/>
      <c r="M304" s="86"/>
      <c r="N304" s="86"/>
      <c r="O304" s="86"/>
      <c r="P304" s="86"/>
    </row>
    <row r="305" spans="1:16" x14ac:dyDescent="0.35">
      <c r="A305" s="282"/>
      <c r="B305" s="87"/>
      <c r="C305" s="87"/>
      <c r="D305" s="87"/>
      <c r="E305" s="87"/>
      <c r="F305" s="87"/>
      <c r="G305" s="87"/>
      <c r="H305" s="87"/>
      <c r="I305" s="87"/>
      <c r="J305" s="87"/>
      <c r="K305" s="87"/>
      <c r="L305" s="87"/>
      <c r="M305" s="87"/>
      <c r="N305" s="87"/>
      <c r="O305" s="87"/>
      <c r="P305" s="87"/>
    </row>
    <row r="306" spans="1:16" x14ac:dyDescent="0.35">
      <c r="A306" s="281"/>
      <c r="B306" s="86"/>
      <c r="C306" s="86"/>
      <c r="D306" s="86"/>
      <c r="E306" s="86"/>
      <c r="F306" s="86"/>
      <c r="G306" s="86"/>
      <c r="H306" s="86"/>
      <c r="I306" s="86"/>
      <c r="J306" s="86"/>
      <c r="K306" s="86"/>
      <c r="L306" s="86"/>
      <c r="M306" s="86"/>
      <c r="N306" s="86"/>
      <c r="O306" s="86"/>
      <c r="P306" s="86"/>
    </row>
    <row r="307" spans="1:16" x14ac:dyDescent="0.35">
      <c r="A307" s="282"/>
      <c r="B307" s="87"/>
      <c r="C307" s="87"/>
      <c r="D307" s="87"/>
      <c r="E307" s="87"/>
      <c r="F307" s="87"/>
      <c r="G307" s="87"/>
      <c r="H307" s="87"/>
      <c r="I307" s="87"/>
      <c r="J307" s="87"/>
      <c r="K307" s="87"/>
      <c r="L307" s="87"/>
      <c r="M307" s="87"/>
      <c r="N307" s="87"/>
      <c r="O307" s="87"/>
      <c r="P307" s="87"/>
    </row>
    <row r="308" spans="1:16" x14ac:dyDescent="0.35">
      <c r="A308" s="281"/>
      <c r="B308" s="86"/>
      <c r="C308" s="86"/>
      <c r="D308" s="86"/>
      <c r="E308" s="86"/>
      <c r="F308" s="86"/>
      <c r="G308" s="86"/>
      <c r="H308" s="86"/>
      <c r="I308" s="86"/>
      <c r="J308" s="86"/>
      <c r="K308" s="86"/>
      <c r="L308" s="86"/>
      <c r="M308" s="86"/>
      <c r="N308" s="86"/>
      <c r="O308" s="86"/>
      <c r="P308" s="86"/>
    </row>
    <row r="309" spans="1:16" x14ac:dyDescent="0.35">
      <c r="A309" s="282"/>
      <c r="B309" s="87"/>
      <c r="C309" s="87"/>
      <c r="D309" s="87"/>
      <c r="E309" s="87"/>
      <c r="F309" s="87"/>
      <c r="G309" s="87"/>
      <c r="H309" s="87"/>
      <c r="I309" s="87"/>
      <c r="J309" s="87"/>
      <c r="K309" s="87"/>
      <c r="L309" s="87"/>
      <c r="M309" s="87"/>
      <c r="N309" s="87"/>
      <c r="O309" s="87"/>
      <c r="P309" s="87"/>
    </row>
    <row r="310" spans="1:16" x14ac:dyDescent="0.35">
      <c r="A310" s="281"/>
      <c r="B310" s="86"/>
      <c r="C310" s="86"/>
      <c r="D310" s="86"/>
      <c r="E310" s="86"/>
      <c r="F310" s="86"/>
      <c r="G310" s="86"/>
      <c r="H310" s="86"/>
      <c r="I310" s="86"/>
      <c r="J310" s="86"/>
      <c r="K310" s="86"/>
      <c r="L310" s="86"/>
      <c r="M310" s="86"/>
      <c r="N310" s="86"/>
      <c r="O310" s="86"/>
      <c r="P310" s="86"/>
    </row>
    <row r="311" spans="1:16" x14ac:dyDescent="0.35">
      <c r="A311" s="282"/>
      <c r="B311" s="87"/>
      <c r="C311" s="87"/>
      <c r="D311" s="87"/>
      <c r="E311" s="87"/>
      <c r="F311" s="87"/>
      <c r="G311" s="87"/>
      <c r="H311" s="87"/>
      <c r="I311" s="87"/>
      <c r="J311" s="87"/>
      <c r="K311" s="87"/>
      <c r="L311" s="87"/>
      <c r="M311" s="87"/>
      <c r="N311" s="87"/>
      <c r="O311" s="87"/>
      <c r="P311" s="87"/>
    </row>
    <row r="312" spans="1:16" x14ac:dyDescent="0.35">
      <c r="A312" s="281"/>
      <c r="B312" s="86"/>
      <c r="C312" s="86"/>
      <c r="D312" s="86"/>
      <c r="E312" s="86"/>
      <c r="F312" s="86"/>
      <c r="G312" s="86"/>
      <c r="H312" s="86"/>
      <c r="I312" s="86"/>
      <c r="J312" s="86"/>
      <c r="K312" s="86"/>
      <c r="L312" s="86"/>
      <c r="M312" s="86"/>
      <c r="N312" s="86"/>
      <c r="O312" s="86"/>
      <c r="P312" s="86"/>
    </row>
    <row r="313" spans="1:16" x14ac:dyDescent="0.35">
      <c r="A313" s="282"/>
      <c r="B313" s="87"/>
      <c r="C313" s="87"/>
      <c r="D313" s="87"/>
      <c r="E313" s="87"/>
      <c r="F313" s="87"/>
      <c r="G313" s="87"/>
      <c r="H313" s="87"/>
      <c r="I313" s="87"/>
      <c r="J313" s="87"/>
      <c r="K313" s="87"/>
      <c r="L313" s="87"/>
      <c r="M313" s="87"/>
      <c r="N313" s="87"/>
      <c r="O313" s="87"/>
      <c r="P313" s="87"/>
    </row>
    <row r="314" spans="1:16" x14ac:dyDescent="0.35">
      <c r="A314" s="281"/>
      <c r="B314" s="86"/>
      <c r="C314" s="86"/>
      <c r="D314" s="86"/>
      <c r="E314" s="86"/>
      <c r="F314" s="86"/>
      <c r="G314" s="86"/>
      <c r="H314" s="86"/>
      <c r="I314" s="86"/>
      <c r="J314" s="86"/>
      <c r="K314" s="86"/>
      <c r="L314" s="86"/>
      <c r="M314" s="86"/>
      <c r="N314" s="86"/>
      <c r="O314" s="86"/>
      <c r="P314" s="86"/>
    </row>
    <row r="315" spans="1:16" x14ac:dyDescent="0.35">
      <c r="A315" s="282"/>
      <c r="B315" s="87"/>
      <c r="C315" s="87"/>
      <c r="D315" s="87"/>
      <c r="E315" s="87"/>
      <c r="F315" s="87"/>
      <c r="G315" s="87"/>
      <c r="H315" s="87"/>
      <c r="I315" s="87"/>
      <c r="J315" s="87"/>
      <c r="K315" s="87"/>
      <c r="L315" s="87"/>
      <c r="M315" s="87"/>
      <c r="N315" s="87"/>
      <c r="O315" s="87"/>
      <c r="P315" s="87"/>
    </row>
    <row r="316" spans="1:16" x14ac:dyDescent="0.35">
      <c r="A316" s="281"/>
      <c r="B316" s="86"/>
      <c r="C316" s="86"/>
      <c r="D316" s="86"/>
      <c r="E316" s="86"/>
      <c r="F316" s="86"/>
      <c r="G316" s="86"/>
      <c r="H316" s="86"/>
      <c r="I316" s="86"/>
      <c r="J316" s="86"/>
      <c r="K316" s="86"/>
      <c r="L316" s="86"/>
      <c r="M316" s="86"/>
      <c r="N316" s="86"/>
      <c r="O316" s="86"/>
      <c r="P316" s="86"/>
    </row>
    <row r="317" spans="1:16" x14ac:dyDescent="0.35">
      <c r="A317" s="282"/>
      <c r="B317" s="87"/>
      <c r="C317" s="87"/>
      <c r="D317" s="87"/>
      <c r="E317" s="87"/>
      <c r="F317" s="87"/>
      <c r="G317" s="87"/>
      <c r="H317" s="87"/>
      <c r="I317" s="87"/>
      <c r="J317" s="87"/>
      <c r="K317" s="87"/>
      <c r="L317" s="87"/>
      <c r="M317" s="87"/>
      <c r="N317" s="87"/>
      <c r="O317" s="87"/>
      <c r="P317" s="87"/>
    </row>
    <row r="318" spans="1:16" x14ac:dyDescent="0.35">
      <c r="A318" s="281"/>
      <c r="B318" s="86"/>
      <c r="C318" s="86"/>
      <c r="D318" s="86"/>
      <c r="E318" s="86"/>
      <c r="F318" s="86"/>
      <c r="G318" s="86"/>
      <c r="H318" s="86"/>
      <c r="I318" s="86"/>
      <c r="J318" s="86"/>
      <c r="K318" s="86"/>
      <c r="L318" s="86"/>
      <c r="M318" s="86"/>
      <c r="N318" s="86"/>
      <c r="O318" s="86"/>
      <c r="P318" s="86"/>
    </row>
    <row r="319" spans="1:16" x14ac:dyDescent="0.35">
      <c r="A319" s="282"/>
      <c r="B319" s="87"/>
      <c r="C319" s="87"/>
      <c r="D319" s="87"/>
      <c r="E319" s="87"/>
      <c r="F319" s="87"/>
      <c r="G319" s="87"/>
      <c r="H319" s="87"/>
      <c r="I319" s="87"/>
      <c r="J319" s="87"/>
      <c r="K319" s="87"/>
      <c r="L319" s="87"/>
      <c r="M319" s="87"/>
      <c r="N319" s="87"/>
      <c r="O319" s="87"/>
      <c r="P319" s="87"/>
    </row>
    <row r="320" spans="1:16" x14ac:dyDescent="0.35">
      <c r="A320" s="281"/>
      <c r="B320" s="86"/>
      <c r="C320" s="86"/>
      <c r="D320" s="86"/>
      <c r="E320" s="86"/>
      <c r="F320" s="86"/>
      <c r="G320" s="86"/>
      <c r="H320" s="86"/>
      <c r="I320" s="86"/>
      <c r="J320" s="86"/>
      <c r="K320" s="86"/>
      <c r="L320" s="86"/>
      <c r="M320" s="86"/>
      <c r="N320" s="86"/>
      <c r="O320" s="86"/>
      <c r="P320" s="86"/>
    </row>
    <row r="321" spans="1:16" x14ac:dyDescent="0.35">
      <c r="A321" s="282"/>
      <c r="B321" s="87"/>
      <c r="C321" s="87"/>
      <c r="D321" s="87"/>
      <c r="E321" s="87"/>
      <c r="F321" s="87"/>
      <c r="G321" s="87"/>
      <c r="H321" s="87"/>
      <c r="I321" s="87"/>
      <c r="J321" s="87"/>
      <c r="K321" s="87"/>
      <c r="L321" s="87"/>
      <c r="M321" s="87"/>
      <c r="N321" s="87"/>
      <c r="O321" s="87"/>
      <c r="P321" s="87"/>
    </row>
    <row r="322" spans="1:16" x14ac:dyDescent="0.35">
      <c r="A322" s="281"/>
      <c r="B322" s="86"/>
      <c r="C322" s="86"/>
      <c r="D322" s="86"/>
      <c r="E322" s="86"/>
      <c r="F322" s="86"/>
      <c r="G322" s="86"/>
      <c r="H322" s="86"/>
      <c r="I322" s="86"/>
      <c r="J322" s="86"/>
      <c r="K322" s="86"/>
      <c r="L322" s="86"/>
      <c r="M322" s="86"/>
      <c r="N322" s="86"/>
      <c r="O322" s="86"/>
      <c r="P322" s="86"/>
    </row>
    <row r="323" spans="1:16" x14ac:dyDescent="0.35">
      <c r="A323" s="282"/>
      <c r="B323" s="87"/>
      <c r="C323" s="87"/>
      <c r="D323" s="87"/>
      <c r="E323" s="87"/>
      <c r="F323" s="87"/>
      <c r="G323" s="87"/>
      <c r="H323" s="87"/>
      <c r="I323" s="87"/>
      <c r="J323" s="87"/>
      <c r="K323" s="87"/>
      <c r="L323" s="87"/>
      <c r="M323" s="87"/>
      <c r="N323" s="87"/>
      <c r="O323" s="87"/>
      <c r="P323" s="87"/>
    </row>
    <row r="324" spans="1:16" x14ac:dyDescent="0.35">
      <c r="A324" s="281"/>
      <c r="B324" s="86"/>
      <c r="C324" s="86"/>
      <c r="D324" s="86"/>
      <c r="E324" s="86"/>
      <c r="F324" s="86"/>
      <c r="G324" s="86"/>
      <c r="H324" s="86"/>
      <c r="I324" s="86"/>
      <c r="J324" s="86"/>
      <c r="K324" s="86"/>
      <c r="L324" s="86"/>
      <c r="M324" s="86"/>
      <c r="N324" s="86"/>
      <c r="O324" s="86"/>
      <c r="P324" s="86"/>
    </row>
    <row r="325" spans="1:16" x14ac:dyDescent="0.35">
      <c r="A325" s="282"/>
      <c r="B325" s="87"/>
      <c r="C325" s="87"/>
      <c r="D325" s="87"/>
      <c r="E325" s="87"/>
      <c r="F325" s="87"/>
      <c r="G325" s="87"/>
      <c r="H325" s="87"/>
      <c r="I325" s="87"/>
      <c r="J325" s="87"/>
      <c r="K325" s="87"/>
      <c r="L325" s="87"/>
      <c r="M325" s="87"/>
      <c r="N325" s="87"/>
      <c r="O325" s="87"/>
      <c r="P325" s="87"/>
    </row>
    <row r="326" spans="1:16" x14ac:dyDescent="0.35">
      <c r="A326" s="281"/>
      <c r="B326" s="86"/>
      <c r="C326" s="86"/>
      <c r="D326" s="86"/>
      <c r="E326" s="86"/>
      <c r="F326" s="86"/>
      <c r="G326" s="86"/>
      <c r="H326" s="86"/>
      <c r="I326" s="86"/>
      <c r="J326" s="86"/>
      <c r="K326" s="86"/>
      <c r="L326" s="86"/>
      <c r="M326" s="86"/>
      <c r="N326" s="86"/>
      <c r="O326" s="86"/>
      <c r="P326" s="86"/>
    </row>
    <row r="327" spans="1:16" x14ac:dyDescent="0.35">
      <c r="A327" s="282"/>
      <c r="B327" s="87"/>
      <c r="C327" s="87"/>
      <c r="D327" s="87"/>
      <c r="E327" s="87"/>
      <c r="F327" s="87"/>
      <c r="G327" s="87"/>
      <c r="H327" s="87"/>
      <c r="I327" s="87"/>
      <c r="J327" s="87"/>
      <c r="K327" s="87"/>
      <c r="L327" s="87"/>
      <c r="M327" s="87"/>
      <c r="N327" s="87"/>
      <c r="O327" s="87"/>
      <c r="P327" s="87"/>
    </row>
    <row r="328" spans="1:16" x14ac:dyDescent="0.35">
      <c r="A328" s="281"/>
      <c r="B328" s="86"/>
      <c r="C328" s="86"/>
      <c r="D328" s="86"/>
      <c r="E328" s="86"/>
      <c r="F328" s="86"/>
      <c r="G328" s="86"/>
      <c r="H328" s="86"/>
      <c r="I328" s="86"/>
      <c r="J328" s="86"/>
      <c r="K328" s="86"/>
      <c r="L328" s="86"/>
      <c r="M328" s="86"/>
      <c r="N328" s="86"/>
      <c r="O328" s="86"/>
      <c r="P328" s="86"/>
    </row>
    <row r="329" spans="1:16" x14ac:dyDescent="0.35">
      <c r="A329" s="282"/>
      <c r="B329" s="87"/>
      <c r="C329" s="87"/>
      <c r="D329" s="87"/>
      <c r="E329" s="87"/>
      <c r="F329" s="87"/>
      <c r="G329" s="87"/>
      <c r="H329" s="87"/>
      <c r="I329" s="87"/>
      <c r="J329" s="87"/>
      <c r="K329" s="87"/>
      <c r="L329" s="87"/>
      <c r="M329" s="87"/>
      <c r="N329" s="87"/>
      <c r="O329" s="87"/>
      <c r="P329" s="87"/>
    </row>
    <row r="330" spans="1:16" x14ac:dyDescent="0.35">
      <c r="A330" s="281"/>
      <c r="B330" s="86"/>
      <c r="C330" s="86"/>
      <c r="D330" s="86"/>
      <c r="E330" s="86"/>
      <c r="F330" s="86"/>
      <c r="G330" s="86"/>
      <c r="H330" s="86"/>
      <c r="I330" s="86"/>
      <c r="J330" s="86"/>
      <c r="K330" s="86"/>
      <c r="L330" s="86"/>
      <c r="M330" s="86"/>
      <c r="N330" s="86"/>
      <c r="O330" s="86"/>
      <c r="P330" s="86"/>
    </row>
    <row r="331" spans="1:16" x14ac:dyDescent="0.35">
      <c r="A331" s="282"/>
      <c r="B331" s="87"/>
      <c r="C331" s="87"/>
      <c r="D331" s="87"/>
      <c r="E331" s="87"/>
      <c r="F331" s="87"/>
      <c r="G331" s="87"/>
      <c r="H331" s="87"/>
      <c r="I331" s="87"/>
      <c r="J331" s="87"/>
      <c r="K331" s="87"/>
      <c r="L331" s="87"/>
      <c r="M331" s="87"/>
      <c r="N331" s="87"/>
      <c r="O331" s="87"/>
      <c r="P331" s="87"/>
    </row>
    <row r="332" spans="1:16" x14ac:dyDescent="0.35">
      <c r="A332" s="281"/>
      <c r="B332" s="86"/>
      <c r="C332" s="86"/>
      <c r="D332" s="86"/>
      <c r="E332" s="86"/>
      <c r="F332" s="86"/>
      <c r="G332" s="86"/>
      <c r="H332" s="86"/>
      <c r="I332" s="86"/>
      <c r="J332" s="86"/>
      <c r="K332" s="86"/>
      <c r="L332" s="86"/>
      <c r="M332" s="86"/>
      <c r="N332" s="86"/>
      <c r="O332" s="86"/>
      <c r="P332" s="86"/>
    </row>
    <row r="333" spans="1:16" x14ac:dyDescent="0.35">
      <c r="A333" s="282"/>
      <c r="B333" s="87"/>
      <c r="C333" s="87"/>
      <c r="D333" s="87"/>
      <c r="E333" s="87"/>
      <c r="F333" s="87"/>
      <c r="G333" s="87"/>
      <c r="H333" s="87"/>
      <c r="I333" s="87"/>
      <c r="J333" s="87"/>
      <c r="K333" s="87"/>
      <c r="L333" s="87"/>
      <c r="M333" s="87"/>
      <c r="N333" s="87"/>
      <c r="O333" s="87"/>
      <c r="P333" s="87"/>
    </row>
    <row r="334" spans="1:16" x14ac:dyDescent="0.35">
      <c r="A334" s="281"/>
      <c r="B334" s="86"/>
      <c r="C334" s="86"/>
      <c r="D334" s="86"/>
      <c r="E334" s="86"/>
      <c r="F334" s="86"/>
      <c r="G334" s="86"/>
      <c r="H334" s="86"/>
      <c r="I334" s="86"/>
      <c r="J334" s="86"/>
      <c r="K334" s="86"/>
      <c r="L334" s="86"/>
      <c r="M334" s="86"/>
      <c r="N334" s="86"/>
      <c r="O334" s="86"/>
      <c r="P334" s="86"/>
    </row>
    <row r="335" spans="1:16" x14ac:dyDescent="0.35">
      <c r="A335" s="282"/>
      <c r="B335" s="87"/>
      <c r="C335" s="87"/>
      <c r="D335" s="87"/>
      <c r="E335" s="87"/>
      <c r="F335" s="87"/>
      <c r="G335" s="87"/>
      <c r="H335" s="87"/>
      <c r="I335" s="87"/>
      <c r="J335" s="87"/>
      <c r="K335" s="87"/>
      <c r="L335" s="87"/>
      <c r="M335" s="87"/>
      <c r="N335" s="87"/>
      <c r="O335" s="87"/>
      <c r="P335" s="87"/>
    </row>
    <row r="336" spans="1:16" x14ac:dyDescent="0.35">
      <c r="A336" s="281"/>
      <c r="B336" s="86"/>
      <c r="C336" s="86"/>
      <c r="D336" s="86"/>
      <c r="E336" s="86"/>
      <c r="F336" s="86"/>
      <c r="G336" s="86"/>
      <c r="H336" s="86"/>
      <c r="I336" s="86"/>
      <c r="J336" s="86"/>
      <c r="K336" s="86"/>
      <c r="L336" s="86"/>
      <c r="M336" s="86"/>
      <c r="N336" s="86"/>
      <c r="O336" s="86"/>
      <c r="P336" s="86"/>
    </row>
    <row r="337" spans="1:16" x14ac:dyDescent="0.35">
      <c r="A337" s="282"/>
      <c r="B337" s="87"/>
      <c r="C337" s="87"/>
      <c r="D337" s="87"/>
      <c r="E337" s="87"/>
      <c r="F337" s="87"/>
      <c r="G337" s="87"/>
      <c r="H337" s="87"/>
      <c r="I337" s="87"/>
      <c r="J337" s="87"/>
      <c r="K337" s="87"/>
      <c r="L337" s="87"/>
      <c r="M337" s="87"/>
      <c r="N337" s="87"/>
      <c r="O337" s="87"/>
      <c r="P337" s="87"/>
    </row>
    <row r="338" spans="1:16" x14ac:dyDescent="0.35">
      <c r="A338" s="281"/>
      <c r="B338" s="86"/>
      <c r="C338" s="86"/>
      <c r="D338" s="86"/>
      <c r="E338" s="86"/>
      <c r="F338" s="86"/>
      <c r="G338" s="86"/>
      <c r="H338" s="86"/>
      <c r="I338" s="86"/>
      <c r="J338" s="86"/>
      <c r="K338" s="86"/>
      <c r="L338" s="86"/>
      <c r="M338" s="86"/>
      <c r="N338" s="86"/>
      <c r="O338" s="86"/>
      <c r="P338" s="86"/>
    </row>
    <row r="339" spans="1:16" x14ac:dyDescent="0.35">
      <c r="A339" s="282"/>
      <c r="B339" s="87"/>
      <c r="C339" s="87"/>
      <c r="D339" s="87"/>
      <c r="E339" s="87"/>
      <c r="F339" s="87"/>
      <c r="G339" s="87"/>
      <c r="H339" s="87"/>
      <c r="I339" s="87"/>
      <c r="J339" s="87"/>
      <c r="K339" s="87"/>
      <c r="L339" s="87"/>
      <c r="M339" s="87"/>
      <c r="N339" s="87"/>
      <c r="O339" s="87"/>
      <c r="P339" s="87"/>
    </row>
    <row r="340" spans="1:16" x14ac:dyDescent="0.35">
      <c r="A340" s="281"/>
      <c r="B340" s="86"/>
      <c r="C340" s="86"/>
      <c r="D340" s="86"/>
      <c r="E340" s="86"/>
      <c r="F340" s="86"/>
      <c r="G340" s="86"/>
      <c r="H340" s="86"/>
      <c r="I340" s="86"/>
      <c r="J340" s="86"/>
      <c r="K340" s="86"/>
      <c r="L340" s="86"/>
      <c r="M340" s="86"/>
      <c r="N340" s="86"/>
      <c r="O340" s="86"/>
      <c r="P340" s="86"/>
    </row>
    <row r="341" spans="1:16" x14ac:dyDescent="0.35">
      <c r="A341" s="282"/>
      <c r="B341" s="87"/>
      <c r="C341" s="87"/>
      <c r="D341" s="87"/>
      <c r="E341" s="87"/>
      <c r="F341" s="87"/>
      <c r="G341" s="87"/>
      <c r="H341" s="87"/>
      <c r="I341" s="87"/>
      <c r="J341" s="87"/>
      <c r="K341" s="87"/>
      <c r="L341" s="87"/>
      <c r="M341" s="87"/>
      <c r="N341" s="87"/>
      <c r="O341" s="87"/>
      <c r="P341" s="87"/>
    </row>
    <row r="342" spans="1:16" x14ac:dyDescent="0.35">
      <c r="A342" s="281"/>
      <c r="B342" s="86"/>
      <c r="C342" s="86"/>
      <c r="D342" s="86"/>
      <c r="E342" s="86"/>
      <c r="F342" s="86"/>
      <c r="G342" s="86"/>
      <c r="H342" s="86"/>
      <c r="I342" s="86"/>
      <c r="J342" s="86"/>
      <c r="K342" s="86"/>
      <c r="L342" s="86"/>
      <c r="M342" s="86"/>
      <c r="N342" s="86"/>
      <c r="O342" s="86"/>
      <c r="P342" s="86"/>
    </row>
    <row r="343" spans="1:16" x14ac:dyDescent="0.35">
      <c r="A343" s="282"/>
      <c r="B343" s="87"/>
      <c r="C343" s="87"/>
      <c r="D343" s="87"/>
      <c r="E343" s="87"/>
      <c r="F343" s="87"/>
      <c r="G343" s="87"/>
      <c r="H343" s="87"/>
      <c r="I343" s="87"/>
      <c r="J343" s="87"/>
      <c r="K343" s="87"/>
      <c r="L343" s="87"/>
      <c r="M343" s="87"/>
      <c r="N343" s="87"/>
      <c r="O343" s="87"/>
      <c r="P343" s="87"/>
    </row>
    <row r="344" spans="1:16" x14ac:dyDescent="0.35">
      <c r="A344" s="281"/>
      <c r="B344" s="86"/>
      <c r="C344" s="86"/>
      <c r="D344" s="86"/>
      <c r="E344" s="86"/>
      <c r="F344" s="86"/>
      <c r="G344" s="86"/>
      <c r="H344" s="86"/>
      <c r="I344" s="86"/>
      <c r="J344" s="86"/>
      <c r="K344" s="86"/>
      <c r="L344" s="86"/>
      <c r="M344" s="86"/>
      <c r="N344" s="86"/>
      <c r="O344" s="86"/>
      <c r="P344" s="86"/>
    </row>
    <row r="345" spans="1:16" x14ac:dyDescent="0.35">
      <c r="A345" s="282"/>
      <c r="B345" s="87"/>
      <c r="C345" s="87"/>
      <c r="D345" s="87"/>
      <c r="E345" s="87"/>
      <c r="F345" s="87"/>
      <c r="G345" s="87"/>
      <c r="H345" s="87"/>
      <c r="I345" s="87"/>
      <c r="J345" s="87"/>
      <c r="K345" s="87"/>
      <c r="L345" s="87"/>
      <c r="M345" s="87"/>
      <c r="N345" s="87"/>
      <c r="O345" s="87"/>
      <c r="P345" s="87"/>
    </row>
    <row r="346" spans="1:16" x14ac:dyDescent="0.35">
      <c r="A346" s="281"/>
      <c r="B346" s="86"/>
      <c r="C346" s="86"/>
      <c r="D346" s="86"/>
      <c r="E346" s="86"/>
      <c r="F346" s="86"/>
      <c r="G346" s="86"/>
      <c r="H346" s="86"/>
      <c r="I346" s="86"/>
      <c r="J346" s="86"/>
      <c r="K346" s="86"/>
      <c r="L346" s="86"/>
      <c r="M346" s="86"/>
      <c r="N346" s="86"/>
      <c r="O346" s="86"/>
      <c r="P346" s="86"/>
    </row>
    <row r="347" spans="1:16" x14ac:dyDescent="0.35">
      <c r="A347" s="282"/>
      <c r="B347" s="87"/>
      <c r="C347" s="87"/>
      <c r="D347" s="87"/>
      <c r="E347" s="87"/>
      <c r="F347" s="87"/>
      <c r="G347" s="87"/>
      <c r="H347" s="87"/>
      <c r="I347" s="87"/>
      <c r="J347" s="87"/>
      <c r="K347" s="87"/>
      <c r="L347" s="87"/>
      <c r="M347" s="87"/>
      <c r="N347" s="87"/>
      <c r="O347" s="87"/>
      <c r="P347" s="87"/>
    </row>
    <row r="348" spans="1:16" x14ac:dyDescent="0.35">
      <c r="A348" s="281"/>
      <c r="B348" s="86"/>
      <c r="C348" s="86"/>
      <c r="D348" s="86"/>
      <c r="E348" s="86"/>
      <c r="F348" s="86"/>
      <c r="G348" s="86"/>
      <c r="H348" s="86"/>
      <c r="I348" s="86"/>
      <c r="J348" s="86"/>
      <c r="K348" s="86"/>
      <c r="L348" s="86"/>
      <c r="M348" s="86"/>
      <c r="N348" s="86"/>
      <c r="O348" s="86"/>
      <c r="P348" s="86"/>
    </row>
    <row r="349" spans="1:16" x14ac:dyDescent="0.35">
      <c r="A349" s="282"/>
      <c r="B349" s="87"/>
      <c r="C349" s="87"/>
      <c r="D349" s="87"/>
      <c r="E349" s="87"/>
      <c r="F349" s="87"/>
      <c r="G349" s="87"/>
      <c r="H349" s="87"/>
      <c r="I349" s="87"/>
      <c r="J349" s="87"/>
      <c r="K349" s="87"/>
      <c r="L349" s="87"/>
      <c r="M349" s="87"/>
      <c r="N349" s="87"/>
      <c r="O349" s="87"/>
      <c r="P349" s="87"/>
    </row>
    <row r="350" spans="1:16" x14ac:dyDescent="0.35">
      <c r="A350" s="281"/>
      <c r="B350" s="86"/>
      <c r="C350" s="86"/>
      <c r="D350" s="86"/>
      <c r="E350" s="86"/>
      <c r="F350" s="86"/>
      <c r="G350" s="86"/>
      <c r="H350" s="86"/>
      <c r="I350" s="86"/>
      <c r="J350" s="86"/>
      <c r="K350" s="86"/>
      <c r="L350" s="86"/>
      <c r="M350" s="86"/>
      <c r="N350" s="86"/>
      <c r="O350" s="86"/>
      <c r="P350" s="86"/>
    </row>
    <row r="351" spans="1:16" x14ac:dyDescent="0.35">
      <c r="A351" s="282"/>
      <c r="B351" s="87"/>
      <c r="C351" s="87"/>
      <c r="D351" s="87"/>
      <c r="E351" s="87"/>
      <c r="F351" s="87"/>
      <c r="G351" s="87"/>
      <c r="H351" s="87"/>
      <c r="I351" s="87"/>
      <c r="J351" s="87"/>
      <c r="K351" s="87"/>
      <c r="L351" s="87"/>
      <c r="M351" s="87"/>
      <c r="N351" s="87"/>
      <c r="O351" s="87"/>
      <c r="P351" s="87"/>
    </row>
    <row r="352" spans="1:16" x14ac:dyDescent="0.35">
      <c r="A352" s="281"/>
      <c r="B352" s="86"/>
      <c r="C352" s="86"/>
      <c r="D352" s="86"/>
      <c r="E352" s="86"/>
      <c r="F352" s="86"/>
      <c r="G352" s="86"/>
      <c r="H352" s="86"/>
      <c r="I352" s="86"/>
      <c r="J352" s="86"/>
      <c r="K352" s="86"/>
      <c r="L352" s="86"/>
      <c r="M352" s="86"/>
      <c r="N352" s="86"/>
      <c r="O352" s="86"/>
      <c r="P352" s="86"/>
    </row>
    <row r="353" spans="1:16" x14ac:dyDescent="0.35">
      <c r="A353" s="282"/>
      <c r="B353" s="87"/>
      <c r="C353" s="87"/>
      <c r="D353" s="87"/>
      <c r="E353" s="87"/>
      <c r="F353" s="87"/>
      <c r="G353" s="87"/>
      <c r="H353" s="87"/>
      <c r="I353" s="87"/>
      <c r="J353" s="87"/>
      <c r="K353" s="87"/>
      <c r="L353" s="87"/>
      <c r="M353" s="87"/>
      <c r="N353" s="87"/>
      <c r="O353" s="87"/>
      <c r="P353" s="87"/>
    </row>
    <row r="354" spans="1:16" x14ac:dyDescent="0.35">
      <c r="A354" s="281"/>
      <c r="B354" s="86"/>
      <c r="C354" s="86"/>
      <c r="D354" s="86"/>
      <c r="E354" s="86"/>
      <c r="F354" s="86"/>
      <c r="G354" s="86"/>
      <c r="H354" s="86"/>
      <c r="I354" s="86"/>
      <c r="J354" s="86"/>
      <c r="K354" s="86"/>
      <c r="L354" s="86"/>
      <c r="M354" s="86"/>
      <c r="N354" s="86"/>
      <c r="O354" s="86"/>
      <c r="P354" s="86"/>
    </row>
    <row r="355" spans="1:16" x14ac:dyDescent="0.35">
      <c r="A355" s="282"/>
      <c r="B355" s="87"/>
      <c r="C355" s="87"/>
      <c r="D355" s="87"/>
      <c r="E355" s="87"/>
      <c r="F355" s="87"/>
      <c r="G355" s="87"/>
      <c r="H355" s="87"/>
      <c r="I355" s="87"/>
      <c r="J355" s="87"/>
      <c r="K355" s="87"/>
      <c r="L355" s="87"/>
      <c r="M355" s="87"/>
      <c r="N355" s="87"/>
      <c r="O355" s="87"/>
      <c r="P355" s="87"/>
    </row>
    <row r="356" spans="1:16" x14ac:dyDescent="0.35">
      <c r="A356" s="281"/>
      <c r="B356" s="86"/>
      <c r="C356" s="86"/>
      <c r="D356" s="86"/>
      <c r="E356" s="86"/>
      <c r="F356" s="86"/>
      <c r="G356" s="86"/>
      <c r="H356" s="86"/>
      <c r="I356" s="86"/>
      <c r="J356" s="86"/>
      <c r="K356" s="86"/>
      <c r="L356" s="86"/>
      <c r="M356" s="86"/>
      <c r="N356" s="86"/>
      <c r="O356" s="86"/>
      <c r="P356" s="86"/>
    </row>
    <row r="357" spans="1:16" x14ac:dyDescent="0.35">
      <c r="A357" s="282"/>
      <c r="B357" s="87"/>
      <c r="C357" s="87"/>
      <c r="D357" s="87"/>
      <c r="E357" s="87"/>
      <c r="F357" s="87"/>
      <c r="G357" s="87"/>
      <c r="H357" s="87"/>
      <c r="I357" s="87"/>
      <c r="J357" s="87"/>
      <c r="K357" s="87"/>
      <c r="L357" s="87"/>
      <c r="M357" s="87"/>
      <c r="N357" s="87"/>
      <c r="O357" s="87"/>
      <c r="P357" s="87"/>
    </row>
    <row r="358" spans="1:16" x14ac:dyDescent="0.35">
      <c r="A358" s="281"/>
      <c r="B358" s="86"/>
      <c r="C358" s="86"/>
      <c r="D358" s="86"/>
      <c r="E358" s="86"/>
      <c r="F358" s="86"/>
      <c r="G358" s="86"/>
      <c r="H358" s="86"/>
      <c r="I358" s="86"/>
      <c r="J358" s="86"/>
      <c r="K358" s="86"/>
      <c r="L358" s="86"/>
      <c r="M358" s="86"/>
      <c r="N358" s="86"/>
      <c r="O358" s="86"/>
      <c r="P358" s="86"/>
    </row>
    <row r="359" spans="1:16" x14ac:dyDescent="0.35">
      <c r="A359" s="282"/>
      <c r="B359" s="87"/>
      <c r="C359" s="87"/>
      <c r="D359" s="87"/>
      <c r="E359" s="87"/>
      <c r="F359" s="87"/>
      <c r="G359" s="87"/>
      <c r="H359" s="87"/>
      <c r="I359" s="87"/>
      <c r="J359" s="87"/>
      <c r="K359" s="87"/>
      <c r="L359" s="87"/>
      <c r="M359" s="87"/>
      <c r="N359" s="87"/>
      <c r="O359" s="87"/>
      <c r="P359" s="87"/>
    </row>
    <row r="360" spans="1:16" x14ac:dyDescent="0.35">
      <c r="A360" s="281"/>
      <c r="B360" s="86"/>
      <c r="C360" s="86"/>
      <c r="D360" s="86"/>
      <c r="E360" s="86"/>
      <c r="F360" s="86"/>
      <c r="G360" s="86"/>
      <c r="H360" s="86"/>
      <c r="I360" s="86"/>
      <c r="J360" s="86"/>
      <c r="K360" s="86"/>
      <c r="L360" s="86"/>
      <c r="M360" s="86"/>
      <c r="N360" s="86"/>
      <c r="O360" s="86"/>
      <c r="P360" s="86"/>
    </row>
    <row r="361" spans="1:16" x14ac:dyDescent="0.35">
      <c r="A361" s="282"/>
      <c r="B361" s="87"/>
      <c r="C361" s="87"/>
      <c r="D361" s="87"/>
      <c r="E361" s="87"/>
      <c r="F361" s="87"/>
      <c r="G361" s="87"/>
      <c r="H361" s="87"/>
      <c r="I361" s="87"/>
      <c r="J361" s="87"/>
      <c r="K361" s="87"/>
      <c r="L361" s="87"/>
      <c r="M361" s="87"/>
      <c r="N361" s="87"/>
      <c r="O361" s="87"/>
      <c r="P361" s="87"/>
    </row>
    <row r="362" spans="1:16" x14ac:dyDescent="0.35">
      <c r="A362" s="281"/>
      <c r="B362" s="86"/>
      <c r="C362" s="86"/>
      <c r="D362" s="86"/>
      <c r="E362" s="86"/>
      <c r="F362" s="86"/>
      <c r="G362" s="86"/>
      <c r="H362" s="86"/>
      <c r="I362" s="86"/>
      <c r="J362" s="86"/>
      <c r="K362" s="86"/>
      <c r="L362" s="86"/>
      <c r="M362" s="86"/>
      <c r="N362" s="86"/>
      <c r="O362" s="86"/>
      <c r="P362" s="86"/>
    </row>
    <row r="363" spans="1:16" x14ac:dyDescent="0.35">
      <c r="A363" s="282"/>
      <c r="B363" s="87"/>
      <c r="C363" s="87"/>
      <c r="D363" s="87"/>
      <c r="E363" s="87"/>
      <c r="F363" s="87"/>
      <c r="G363" s="87"/>
      <c r="H363" s="87"/>
      <c r="I363" s="87"/>
      <c r="J363" s="87"/>
      <c r="K363" s="87"/>
      <c r="L363" s="87"/>
      <c r="M363" s="87"/>
      <c r="N363" s="87"/>
      <c r="O363" s="87"/>
      <c r="P363" s="87"/>
    </row>
    <row r="364" spans="1:16" x14ac:dyDescent="0.35">
      <c r="A364" s="281"/>
      <c r="B364" s="86"/>
      <c r="C364" s="86"/>
      <c r="D364" s="86"/>
      <c r="E364" s="86"/>
      <c r="F364" s="86"/>
      <c r="G364" s="86"/>
      <c r="H364" s="86"/>
      <c r="I364" s="86"/>
      <c r="J364" s="86"/>
      <c r="K364" s="86"/>
      <c r="L364" s="86"/>
      <c r="M364" s="86"/>
      <c r="N364" s="86"/>
      <c r="O364" s="86"/>
      <c r="P364" s="86"/>
    </row>
    <row r="365" spans="1:16" x14ac:dyDescent="0.35">
      <c r="A365" s="282"/>
      <c r="B365" s="87"/>
      <c r="C365" s="87"/>
      <c r="D365" s="87"/>
      <c r="E365" s="87"/>
      <c r="F365" s="87"/>
      <c r="G365" s="87"/>
      <c r="H365" s="87"/>
      <c r="I365" s="87"/>
      <c r="J365" s="87"/>
      <c r="K365" s="87"/>
      <c r="L365" s="87"/>
      <c r="M365" s="87"/>
      <c r="N365" s="87"/>
      <c r="O365" s="87"/>
      <c r="P365" s="87"/>
    </row>
    <row r="366" spans="1:16" x14ac:dyDescent="0.35">
      <c r="A366" s="281"/>
      <c r="B366" s="86"/>
      <c r="C366" s="86"/>
      <c r="D366" s="86"/>
      <c r="E366" s="86"/>
      <c r="F366" s="86"/>
      <c r="G366" s="86"/>
      <c r="H366" s="86"/>
      <c r="I366" s="86"/>
      <c r="J366" s="86"/>
      <c r="K366" s="86"/>
      <c r="L366" s="86"/>
      <c r="M366" s="86"/>
      <c r="N366" s="86"/>
      <c r="O366" s="86"/>
      <c r="P366" s="86"/>
    </row>
    <row r="367" spans="1:16" x14ac:dyDescent="0.35">
      <c r="A367" s="282"/>
      <c r="B367" s="87"/>
      <c r="C367" s="87"/>
      <c r="D367" s="87"/>
      <c r="E367" s="87"/>
      <c r="F367" s="87"/>
      <c r="G367" s="87"/>
      <c r="H367" s="87"/>
      <c r="I367" s="87"/>
      <c r="J367" s="87"/>
      <c r="K367" s="87"/>
      <c r="L367" s="87"/>
      <c r="M367" s="87"/>
      <c r="N367" s="87"/>
      <c r="O367" s="87"/>
      <c r="P367" s="87"/>
    </row>
    <row r="368" spans="1:16" x14ac:dyDescent="0.35">
      <c r="A368" s="281"/>
      <c r="B368" s="86"/>
      <c r="C368" s="86"/>
      <c r="D368" s="86"/>
      <c r="E368" s="86"/>
      <c r="F368" s="86"/>
      <c r="G368" s="86"/>
      <c r="H368" s="86"/>
      <c r="I368" s="86"/>
      <c r="J368" s="86"/>
      <c r="K368" s="86"/>
      <c r="L368" s="86"/>
      <c r="M368" s="86"/>
      <c r="N368" s="86"/>
      <c r="O368" s="86"/>
      <c r="P368" s="86"/>
    </row>
    <row r="369" spans="1:16" x14ac:dyDescent="0.35">
      <c r="A369" s="282"/>
      <c r="B369" s="87"/>
      <c r="C369" s="87"/>
      <c r="D369" s="87"/>
      <c r="E369" s="87"/>
      <c r="F369" s="87"/>
      <c r="G369" s="87"/>
      <c r="H369" s="87"/>
      <c r="I369" s="87"/>
      <c r="J369" s="87"/>
      <c r="K369" s="87"/>
      <c r="L369" s="87"/>
      <c r="M369" s="87"/>
      <c r="N369" s="87"/>
      <c r="O369" s="87"/>
      <c r="P369" s="87"/>
    </row>
    <row r="370" spans="1:16" x14ac:dyDescent="0.35">
      <c r="A370" s="281"/>
      <c r="B370" s="86"/>
      <c r="C370" s="86"/>
      <c r="D370" s="86"/>
      <c r="E370" s="86"/>
      <c r="F370" s="86"/>
      <c r="G370" s="86"/>
      <c r="H370" s="86"/>
      <c r="I370" s="86"/>
      <c r="J370" s="86"/>
      <c r="K370" s="86"/>
      <c r="L370" s="86"/>
      <c r="M370" s="86"/>
      <c r="N370" s="86"/>
      <c r="O370" s="86"/>
      <c r="P370" s="86"/>
    </row>
    <row r="371" spans="1:16" x14ac:dyDescent="0.35">
      <c r="A371" s="282"/>
      <c r="B371" s="87"/>
      <c r="C371" s="87"/>
      <c r="D371" s="87"/>
      <c r="E371" s="87"/>
      <c r="F371" s="87"/>
      <c r="G371" s="87"/>
      <c r="H371" s="87"/>
      <c r="I371" s="87"/>
      <c r="J371" s="87"/>
      <c r="K371" s="87"/>
      <c r="L371" s="87"/>
      <c r="M371" s="87"/>
      <c r="N371" s="87"/>
      <c r="O371" s="87"/>
      <c r="P371" s="87"/>
    </row>
    <row r="372" spans="1:16" x14ac:dyDescent="0.35">
      <c r="A372" s="281"/>
      <c r="B372" s="86"/>
      <c r="C372" s="86"/>
      <c r="D372" s="86"/>
      <c r="E372" s="86"/>
      <c r="F372" s="86"/>
      <c r="G372" s="86"/>
      <c r="H372" s="86"/>
      <c r="I372" s="86"/>
      <c r="J372" s="86"/>
      <c r="K372" s="86"/>
      <c r="L372" s="86"/>
      <c r="M372" s="86"/>
      <c r="N372" s="86"/>
      <c r="O372" s="86"/>
      <c r="P372" s="86"/>
    </row>
    <row r="373" spans="1:16" x14ac:dyDescent="0.35">
      <c r="A373" s="282"/>
      <c r="B373" s="87"/>
      <c r="C373" s="87"/>
      <c r="D373" s="87"/>
      <c r="E373" s="87"/>
      <c r="F373" s="87"/>
      <c r="G373" s="87"/>
      <c r="H373" s="87"/>
      <c r="I373" s="87"/>
      <c r="J373" s="87"/>
      <c r="K373" s="87"/>
      <c r="L373" s="87"/>
      <c r="M373" s="87"/>
      <c r="N373" s="87"/>
      <c r="O373" s="87"/>
      <c r="P373" s="87"/>
    </row>
    <row r="374" spans="1:16" x14ac:dyDescent="0.35">
      <c r="A374" s="281"/>
      <c r="B374" s="86"/>
      <c r="C374" s="86"/>
      <c r="D374" s="86"/>
      <c r="E374" s="86"/>
      <c r="F374" s="86"/>
      <c r="G374" s="86"/>
      <c r="H374" s="86"/>
      <c r="I374" s="86"/>
      <c r="J374" s="86"/>
      <c r="K374" s="86"/>
      <c r="L374" s="86"/>
      <c r="M374" s="86"/>
      <c r="N374" s="86"/>
      <c r="O374" s="86"/>
      <c r="P374" s="86"/>
    </row>
    <row r="375" spans="1:16" x14ac:dyDescent="0.35">
      <c r="A375" s="282"/>
      <c r="B375" s="87"/>
      <c r="C375" s="87"/>
      <c r="D375" s="87"/>
      <c r="E375" s="87"/>
      <c r="F375" s="87"/>
      <c r="G375" s="87"/>
      <c r="H375" s="87"/>
      <c r="I375" s="87"/>
      <c r="J375" s="87"/>
      <c r="K375" s="87"/>
      <c r="L375" s="87"/>
      <c r="M375" s="87"/>
      <c r="N375" s="87"/>
      <c r="O375" s="87"/>
      <c r="P375" s="87"/>
    </row>
    <row r="376" spans="1:16" x14ac:dyDescent="0.35">
      <c r="A376" s="281"/>
      <c r="B376" s="86"/>
      <c r="C376" s="86"/>
      <c r="D376" s="86"/>
      <c r="E376" s="86"/>
      <c r="F376" s="86"/>
      <c r="G376" s="86"/>
      <c r="H376" s="86"/>
      <c r="I376" s="86"/>
      <c r="J376" s="86"/>
      <c r="K376" s="86"/>
      <c r="L376" s="86"/>
      <c r="M376" s="86"/>
      <c r="N376" s="86"/>
      <c r="O376" s="86"/>
      <c r="P376" s="86"/>
    </row>
    <row r="377" spans="1:16" x14ac:dyDescent="0.35">
      <c r="A377" s="282"/>
      <c r="B377" s="87"/>
      <c r="C377" s="87"/>
      <c r="D377" s="87"/>
      <c r="E377" s="87"/>
      <c r="F377" s="87"/>
      <c r="G377" s="87"/>
      <c r="H377" s="87"/>
      <c r="I377" s="87"/>
      <c r="J377" s="87"/>
      <c r="K377" s="87"/>
      <c r="L377" s="87"/>
      <c r="M377" s="87"/>
      <c r="N377" s="87"/>
      <c r="O377" s="87"/>
      <c r="P377" s="87"/>
    </row>
    <row r="378" spans="1:16" x14ac:dyDescent="0.35">
      <c r="A378" s="281"/>
      <c r="B378" s="86"/>
      <c r="C378" s="86"/>
      <c r="D378" s="86"/>
      <c r="E378" s="86"/>
      <c r="F378" s="86"/>
      <c r="G378" s="86"/>
      <c r="H378" s="86"/>
      <c r="I378" s="86"/>
      <c r="J378" s="86"/>
      <c r="K378" s="86"/>
      <c r="L378" s="86"/>
      <c r="M378" s="86"/>
      <c r="N378" s="86"/>
      <c r="O378" s="86"/>
      <c r="P378" s="86"/>
    </row>
    <row r="379" spans="1:16" x14ac:dyDescent="0.35">
      <c r="A379" s="282"/>
      <c r="B379" s="87"/>
      <c r="C379" s="87"/>
      <c r="D379" s="87"/>
      <c r="E379" s="87"/>
      <c r="F379" s="87"/>
      <c r="G379" s="87"/>
      <c r="H379" s="87"/>
      <c r="I379" s="87"/>
      <c r="J379" s="87"/>
      <c r="K379" s="87"/>
      <c r="L379" s="87"/>
      <c r="M379" s="87"/>
      <c r="N379" s="87"/>
      <c r="O379" s="87"/>
      <c r="P379" s="87"/>
    </row>
    <row r="380" spans="1:16" x14ac:dyDescent="0.35">
      <c r="A380" s="281"/>
      <c r="B380" s="86"/>
      <c r="C380" s="86"/>
      <c r="D380" s="86"/>
      <c r="E380" s="86"/>
      <c r="F380" s="86"/>
      <c r="G380" s="86"/>
      <c r="H380" s="86"/>
      <c r="I380" s="86"/>
      <c r="J380" s="86"/>
      <c r="K380" s="86"/>
      <c r="L380" s="86"/>
      <c r="M380" s="86"/>
      <c r="N380" s="86"/>
      <c r="O380" s="86"/>
      <c r="P380" s="86"/>
    </row>
    <row r="381" spans="1:16" x14ac:dyDescent="0.35">
      <c r="A381" s="282"/>
      <c r="B381" s="87"/>
      <c r="C381" s="87"/>
      <c r="D381" s="87"/>
      <c r="E381" s="87"/>
      <c r="F381" s="87"/>
      <c r="G381" s="87"/>
      <c r="H381" s="87"/>
      <c r="I381" s="87"/>
      <c r="J381" s="87"/>
      <c r="K381" s="87"/>
      <c r="L381" s="87"/>
      <c r="M381" s="87"/>
      <c r="N381" s="87"/>
      <c r="O381" s="87"/>
      <c r="P381" s="87"/>
    </row>
    <row r="382" spans="1:16" x14ac:dyDescent="0.35">
      <c r="A382" s="281"/>
      <c r="B382" s="86"/>
      <c r="C382" s="86"/>
      <c r="D382" s="86"/>
      <c r="E382" s="86"/>
      <c r="F382" s="86"/>
      <c r="G382" s="86"/>
      <c r="H382" s="86"/>
      <c r="I382" s="86"/>
      <c r="J382" s="86"/>
      <c r="K382" s="86"/>
      <c r="L382" s="86"/>
      <c r="M382" s="86"/>
      <c r="N382" s="86"/>
      <c r="O382" s="86"/>
      <c r="P382" s="86"/>
    </row>
    <row r="383" spans="1:16" x14ac:dyDescent="0.35">
      <c r="A383" s="282"/>
      <c r="B383" s="87"/>
      <c r="C383" s="87"/>
      <c r="D383" s="87"/>
      <c r="E383" s="87"/>
      <c r="F383" s="87"/>
      <c r="G383" s="87"/>
      <c r="H383" s="87"/>
      <c r="I383" s="87"/>
      <c r="J383" s="87"/>
      <c r="K383" s="87"/>
      <c r="L383" s="87"/>
      <c r="M383" s="87"/>
      <c r="N383" s="87"/>
      <c r="O383" s="87"/>
      <c r="P383" s="87"/>
    </row>
    <row r="384" spans="1:16" x14ac:dyDescent="0.35">
      <c r="A384" s="281"/>
      <c r="B384" s="86"/>
      <c r="C384" s="86"/>
      <c r="D384" s="86"/>
      <c r="E384" s="86"/>
      <c r="F384" s="86"/>
      <c r="G384" s="86"/>
      <c r="H384" s="86"/>
      <c r="I384" s="86"/>
      <c r="J384" s="86"/>
      <c r="K384" s="86"/>
      <c r="L384" s="86"/>
      <c r="M384" s="86"/>
      <c r="N384" s="86"/>
      <c r="O384" s="86"/>
      <c r="P384" s="86"/>
    </row>
    <row r="385" spans="1:16" x14ac:dyDescent="0.35">
      <c r="A385" s="282"/>
      <c r="B385" s="87"/>
      <c r="C385" s="87"/>
      <c r="D385" s="87"/>
      <c r="E385" s="87"/>
      <c r="F385" s="87"/>
      <c r="G385" s="87"/>
      <c r="H385" s="87"/>
      <c r="I385" s="87"/>
      <c r="J385" s="87"/>
      <c r="K385" s="87"/>
      <c r="L385" s="87"/>
      <c r="M385" s="87"/>
      <c r="N385" s="87"/>
      <c r="O385" s="87"/>
      <c r="P385" s="87"/>
    </row>
    <row r="386" spans="1:16" x14ac:dyDescent="0.35">
      <c r="A386" s="281"/>
      <c r="B386" s="86"/>
      <c r="C386" s="86"/>
      <c r="D386" s="86"/>
      <c r="E386" s="86"/>
      <c r="F386" s="86"/>
      <c r="G386" s="86"/>
      <c r="H386" s="86"/>
      <c r="I386" s="86"/>
      <c r="J386" s="86"/>
      <c r="K386" s="86"/>
      <c r="L386" s="86"/>
      <c r="M386" s="86"/>
      <c r="N386" s="86"/>
      <c r="O386" s="86"/>
      <c r="P386" s="86"/>
    </row>
    <row r="387" spans="1:16" x14ac:dyDescent="0.35">
      <c r="A387" s="282"/>
      <c r="B387" s="87"/>
      <c r="C387" s="87"/>
      <c r="D387" s="87"/>
      <c r="E387" s="87"/>
      <c r="F387" s="87"/>
      <c r="G387" s="87"/>
      <c r="H387" s="87"/>
      <c r="I387" s="87"/>
      <c r="J387" s="87"/>
      <c r="K387" s="87"/>
      <c r="L387" s="87"/>
      <c r="M387" s="87"/>
      <c r="N387" s="87"/>
      <c r="O387" s="87"/>
      <c r="P387" s="87"/>
    </row>
    <row r="388" spans="1:16" x14ac:dyDescent="0.35">
      <c r="A388" s="281"/>
      <c r="B388" s="86"/>
      <c r="C388" s="86"/>
      <c r="D388" s="86"/>
      <c r="E388" s="86"/>
      <c r="F388" s="86"/>
      <c r="G388" s="86"/>
      <c r="H388" s="86"/>
      <c r="I388" s="86"/>
      <c r="J388" s="86"/>
      <c r="K388" s="86"/>
      <c r="L388" s="86"/>
      <c r="M388" s="86"/>
      <c r="N388" s="86"/>
      <c r="O388" s="86"/>
      <c r="P388" s="86"/>
    </row>
    <row r="389" spans="1:16" x14ac:dyDescent="0.35">
      <c r="A389" s="282"/>
      <c r="B389" s="87"/>
      <c r="C389" s="87"/>
      <c r="D389" s="87"/>
      <c r="E389" s="87"/>
      <c r="F389" s="87"/>
      <c r="G389" s="87"/>
      <c r="H389" s="87"/>
      <c r="I389" s="87"/>
      <c r="J389" s="87"/>
      <c r="K389" s="87"/>
      <c r="L389" s="87"/>
      <c r="M389" s="87"/>
      <c r="N389" s="87"/>
      <c r="O389" s="87"/>
      <c r="P389" s="87"/>
    </row>
    <row r="390" spans="1:16" x14ac:dyDescent="0.35">
      <c r="A390" s="281"/>
      <c r="B390" s="86"/>
      <c r="C390" s="86"/>
      <c r="D390" s="86"/>
      <c r="E390" s="86"/>
      <c r="F390" s="86"/>
      <c r="G390" s="86"/>
      <c r="H390" s="86"/>
      <c r="I390" s="86"/>
      <c r="J390" s="86"/>
      <c r="K390" s="86"/>
      <c r="L390" s="86"/>
      <c r="M390" s="86"/>
      <c r="N390" s="86"/>
      <c r="O390" s="86"/>
      <c r="P390" s="86"/>
    </row>
    <row r="391" spans="1:16" x14ac:dyDescent="0.35">
      <c r="A391" s="282"/>
      <c r="B391" s="87"/>
      <c r="C391" s="87"/>
      <c r="D391" s="87"/>
      <c r="E391" s="87"/>
      <c r="F391" s="87"/>
      <c r="G391" s="87"/>
      <c r="H391" s="87"/>
      <c r="I391" s="87"/>
      <c r="J391" s="87"/>
      <c r="K391" s="87"/>
      <c r="L391" s="87"/>
      <c r="M391" s="87"/>
      <c r="N391" s="87"/>
      <c r="O391" s="87"/>
      <c r="P391" s="87"/>
    </row>
    <row r="392" spans="1:16" x14ac:dyDescent="0.35">
      <c r="A392" s="281"/>
      <c r="B392" s="86"/>
      <c r="C392" s="86"/>
      <c r="D392" s="86"/>
      <c r="E392" s="86"/>
      <c r="F392" s="86"/>
      <c r="G392" s="86"/>
      <c r="H392" s="86"/>
      <c r="I392" s="86"/>
      <c r="J392" s="86"/>
      <c r="K392" s="86"/>
      <c r="L392" s="86"/>
      <c r="M392" s="86"/>
      <c r="N392" s="86"/>
      <c r="O392" s="86"/>
      <c r="P392" s="86"/>
    </row>
    <row r="393" spans="1:16" x14ac:dyDescent="0.35">
      <c r="A393" s="282"/>
      <c r="B393" s="87"/>
      <c r="C393" s="87"/>
      <c r="D393" s="87"/>
      <c r="E393" s="87"/>
      <c r="F393" s="87"/>
      <c r="G393" s="87"/>
      <c r="H393" s="87"/>
      <c r="I393" s="87"/>
      <c r="J393" s="87"/>
      <c r="K393" s="87"/>
      <c r="L393" s="87"/>
      <c r="M393" s="87"/>
      <c r="N393" s="87"/>
      <c r="O393" s="87"/>
      <c r="P393" s="87"/>
    </row>
    <row r="394" spans="1:16" x14ac:dyDescent="0.35">
      <c r="A394" s="281"/>
      <c r="B394" s="86"/>
      <c r="C394" s="86"/>
      <c r="D394" s="86"/>
      <c r="E394" s="86"/>
      <c r="F394" s="86"/>
      <c r="G394" s="86"/>
      <c r="H394" s="86"/>
      <c r="I394" s="86"/>
      <c r="J394" s="86"/>
      <c r="K394" s="86"/>
      <c r="L394" s="86"/>
      <c r="M394" s="86"/>
      <c r="N394" s="86"/>
      <c r="O394" s="86"/>
      <c r="P394" s="86"/>
    </row>
    <row r="395" spans="1:16" x14ac:dyDescent="0.35">
      <c r="A395" s="282"/>
      <c r="B395" s="87"/>
      <c r="C395" s="87"/>
      <c r="D395" s="87"/>
      <c r="E395" s="87"/>
      <c r="F395" s="87"/>
      <c r="G395" s="87"/>
      <c r="H395" s="87"/>
      <c r="I395" s="87"/>
      <c r="J395" s="87"/>
      <c r="K395" s="87"/>
      <c r="L395" s="87"/>
      <c r="M395" s="87"/>
      <c r="N395" s="87"/>
      <c r="O395" s="87"/>
      <c r="P395" s="87"/>
    </row>
    <row r="396" spans="1:16" x14ac:dyDescent="0.35">
      <c r="A396" s="281"/>
      <c r="B396" s="86"/>
      <c r="C396" s="86"/>
      <c r="D396" s="86"/>
      <c r="E396" s="86"/>
      <c r="F396" s="86"/>
      <c r="G396" s="86"/>
      <c r="H396" s="86"/>
      <c r="I396" s="86"/>
      <c r="J396" s="86"/>
      <c r="K396" s="86"/>
      <c r="L396" s="86"/>
      <c r="M396" s="86"/>
      <c r="N396" s="86"/>
      <c r="O396" s="86"/>
      <c r="P396" s="86"/>
    </row>
    <row r="397" spans="1:16" x14ac:dyDescent="0.35">
      <c r="A397" s="282"/>
      <c r="B397" s="87"/>
      <c r="C397" s="87"/>
      <c r="D397" s="87"/>
      <c r="E397" s="87"/>
      <c r="F397" s="87"/>
      <c r="G397" s="87"/>
      <c r="H397" s="87"/>
      <c r="I397" s="87"/>
      <c r="J397" s="87"/>
      <c r="K397" s="87"/>
      <c r="L397" s="87"/>
      <c r="M397" s="87"/>
      <c r="N397" s="87"/>
      <c r="O397" s="87"/>
      <c r="P397" s="87"/>
    </row>
    <row r="398" spans="1:16" x14ac:dyDescent="0.35">
      <c r="A398" s="281"/>
      <c r="B398" s="86"/>
      <c r="C398" s="86"/>
      <c r="D398" s="86"/>
      <c r="E398" s="86"/>
      <c r="F398" s="86"/>
      <c r="G398" s="86"/>
      <c r="H398" s="86"/>
      <c r="I398" s="86"/>
      <c r="J398" s="86"/>
      <c r="K398" s="86"/>
      <c r="L398" s="86"/>
      <c r="M398" s="86"/>
      <c r="N398" s="86"/>
      <c r="O398" s="86"/>
      <c r="P398" s="86"/>
    </row>
    <row r="399" spans="1:16" x14ac:dyDescent="0.35">
      <c r="A399" s="282"/>
      <c r="B399" s="87"/>
      <c r="C399" s="87"/>
      <c r="D399" s="87"/>
      <c r="E399" s="87"/>
      <c r="F399" s="87"/>
      <c r="G399" s="87"/>
      <c r="H399" s="87"/>
      <c r="I399" s="87"/>
      <c r="J399" s="87"/>
      <c r="K399" s="87"/>
      <c r="L399" s="87"/>
      <c r="M399" s="87"/>
      <c r="N399" s="87"/>
      <c r="O399" s="87"/>
      <c r="P399" s="87"/>
    </row>
    <row r="400" spans="1:16" x14ac:dyDescent="0.35">
      <c r="A400" s="281"/>
      <c r="B400" s="86"/>
      <c r="C400" s="86"/>
      <c r="D400" s="86"/>
      <c r="E400" s="86"/>
      <c r="F400" s="86"/>
      <c r="G400" s="86"/>
      <c r="H400" s="86"/>
      <c r="I400" s="86"/>
      <c r="J400" s="86"/>
      <c r="K400" s="86"/>
      <c r="L400" s="86"/>
      <c r="M400" s="86"/>
      <c r="N400" s="86"/>
      <c r="O400" s="86"/>
      <c r="P400" s="86"/>
    </row>
    <row r="401" spans="1:16" x14ac:dyDescent="0.35">
      <c r="A401" s="282"/>
      <c r="B401" s="87"/>
      <c r="C401" s="87"/>
      <c r="D401" s="87"/>
      <c r="E401" s="87"/>
      <c r="F401" s="87"/>
      <c r="G401" s="87"/>
      <c r="H401" s="87"/>
      <c r="I401" s="87"/>
      <c r="J401" s="87"/>
      <c r="K401" s="87"/>
      <c r="L401" s="87"/>
      <c r="M401" s="87"/>
      <c r="N401" s="87"/>
      <c r="O401" s="87"/>
      <c r="P401" s="87"/>
    </row>
    <row r="402" spans="1:16" x14ac:dyDescent="0.35">
      <c r="A402" s="281"/>
      <c r="B402" s="86"/>
      <c r="C402" s="86"/>
      <c r="D402" s="86"/>
      <c r="E402" s="86"/>
      <c r="F402" s="86"/>
      <c r="G402" s="86"/>
      <c r="H402" s="86"/>
      <c r="I402" s="86"/>
      <c r="J402" s="86"/>
      <c r="K402" s="86"/>
      <c r="L402" s="86"/>
      <c r="M402" s="86"/>
      <c r="N402" s="86"/>
      <c r="O402" s="86"/>
      <c r="P402" s="86"/>
    </row>
    <row r="403" spans="1:16" x14ac:dyDescent="0.35">
      <c r="A403" s="282"/>
      <c r="B403" s="87"/>
      <c r="C403" s="87"/>
      <c r="D403" s="87"/>
      <c r="E403" s="87"/>
      <c r="F403" s="87"/>
      <c r="G403" s="87"/>
      <c r="H403" s="87"/>
      <c r="I403" s="87"/>
      <c r="J403" s="87"/>
      <c r="K403" s="87"/>
      <c r="L403" s="87"/>
      <c r="M403" s="87"/>
      <c r="N403" s="87"/>
      <c r="O403" s="87"/>
      <c r="P403" s="87"/>
    </row>
    <row r="404" spans="1:16" x14ac:dyDescent="0.35">
      <c r="A404" s="281"/>
      <c r="B404" s="86"/>
      <c r="C404" s="86"/>
      <c r="D404" s="86"/>
      <c r="E404" s="86"/>
      <c r="F404" s="86"/>
      <c r="G404" s="86"/>
      <c r="H404" s="86"/>
      <c r="I404" s="86"/>
      <c r="J404" s="86"/>
      <c r="K404" s="86"/>
      <c r="L404" s="86"/>
      <c r="M404" s="86"/>
      <c r="N404" s="86"/>
      <c r="O404" s="86"/>
      <c r="P404" s="86"/>
    </row>
    <row r="405" spans="1:16" x14ac:dyDescent="0.35">
      <c r="A405" s="282"/>
      <c r="B405" s="87"/>
      <c r="C405" s="87"/>
      <c r="D405" s="87"/>
      <c r="E405" s="87"/>
      <c r="F405" s="87"/>
      <c r="G405" s="87"/>
      <c r="H405" s="87"/>
      <c r="I405" s="87"/>
      <c r="J405" s="87"/>
      <c r="K405" s="87"/>
      <c r="L405" s="87"/>
      <c r="M405" s="87"/>
      <c r="N405" s="87"/>
      <c r="O405" s="87"/>
      <c r="P405" s="87"/>
    </row>
    <row r="406" spans="1:16" x14ac:dyDescent="0.35">
      <c r="A406" s="281"/>
      <c r="B406" s="86"/>
      <c r="C406" s="86"/>
      <c r="D406" s="86"/>
      <c r="E406" s="86"/>
      <c r="F406" s="86"/>
      <c r="G406" s="86"/>
      <c r="H406" s="86"/>
      <c r="I406" s="86"/>
      <c r="J406" s="86"/>
      <c r="K406" s="86"/>
      <c r="L406" s="86"/>
      <c r="M406" s="86"/>
      <c r="N406" s="86"/>
      <c r="O406" s="86"/>
      <c r="P406" s="86"/>
    </row>
    <row r="407" spans="1:16" x14ac:dyDescent="0.35">
      <c r="A407" s="282"/>
      <c r="B407" s="87"/>
      <c r="C407" s="87"/>
      <c r="D407" s="87"/>
      <c r="E407" s="87"/>
      <c r="F407" s="87"/>
      <c r="G407" s="87"/>
      <c r="H407" s="87"/>
      <c r="I407" s="87"/>
      <c r="J407" s="87"/>
      <c r="K407" s="87"/>
      <c r="L407" s="87"/>
      <c r="M407" s="87"/>
      <c r="N407" s="87"/>
      <c r="O407" s="87"/>
      <c r="P407" s="87"/>
    </row>
    <row r="408" spans="1:16" x14ac:dyDescent="0.35">
      <c r="A408" s="281"/>
      <c r="B408" s="86"/>
      <c r="C408" s="86"/>
      <c r="D408" s="86"/>
      <c r="E408" s="86"/>
      <c r="F408" s="86"/>
      <c r="G408" s="86"/>
      <c r="H408" s="86"/>
      <c r="I408" s="86"/>
      <c r="J408" s="86"/>
      <c r="K408" s="86"/>
      <c r="L408" s="86"/>
      <c r="M408" s="86"/>
      <c r="N408" s="86"/>
      <c r="O408" s="86"/>
      <c r="P408" s="86"/>
    </row>
    <row r="409" spans="1:16" x14ac:dyDescent="0.35">
      <c r="A409" s="282"/>
      <c r="B409" s="87"/>
      <c r="C409" s="87"/>
      <c r="D409" s="87"/>
      <c r="E409" s="87"/>
      <c r="F409" s="87"/>
      <c r="G409" s="87"/>
      <c r="H409" s="87"/>
      <c r="I409" s="87"/>
      <c r="J409" s="87"/>
      <c r="K409" s="87"/>
      <c r="L409" s="87"/>
      <c r="M409" s="87"/>
      <c r="N409" s="87"/>
      <c r="O409" s="87"/>
      <c r="P409" s="87"/>
    </row>
    <row r="410" spans="1:16" x14ac:dyDescent="0.35">
      <c r="A410" s="281"/>
      <c r="B410" s="86"/>
      <c r="C410" s="86"/>
      <c r="D410" s="86"/>
      <c r="E410" s="86"/>
      <c r="F410" s="86"/>
      <c r="G410" s="86"/>
      <c r="H410" s="86"/>
      <c r="I410" s="86"/>
      <c r="J410" s="86"/>
      <c r="K410" s="86"/>
      <c r="L410" s="86"/>
      <c r="M410" s="86"/>
      <c r="N410" s="86"/>
      <c r="O410" s="86"/>
      <c r="P410" s="86"/>
    </row>
    <row r="411" spans="1:16" x14ac:dyDescent="0.35">
      <c r="A411" s="282"/>
      <c r="B411" s="87"/>
      <c r="C411" s="87"/>
      <c r="D411" s="87"/>
      <c r="E411" s="87"/>
      <c r="F411" s="87"/>
      <c r="G411" s="87"/>
      <c r="H411" s="87"/>
      <c r="I411" s="87"/>
      <c r="J411" s="87"/>
      <c r="K411" s="87"/>
      <c r="L411" s="87"/>
      <c r="M411" s="87"/>
      <c r="N411" s="87"/>
      <c r="O411" s="87"/>
      <c r="P411" s="87"/>
    </row>
    <row r="412" spans="1:16" x14ac:dyDescent="0.35">
      <c r="A412" s="281"/>
      <c r="B412" s="86"/>
      <c r="C412" s="86"/>
      <c r="D412" s="86"/>
      <c r="E412" s="86"/>
      <c r="F412" s="86"/>
      <c r="G412" s="86"/>
      <c r="H412" s="86"/>
      <c r="I412" s="86"/>
      <c r="J412" s="86"/>
      <c r="K412" s="86"/>
      <c r="L412" s="86"/>
      <c r="M412" s="86"/>
      <c r="N412" s="86"/>
      <c r="O412" s="86"/>
      <c r="P412" s="86"/>
    </row>
    <row r="413" spans="1:16" x14ac:dyDescent="0.35">
      <c r="A413" s="282"/>
      <c r="B413" s="87"/>
      <c r="C413" s="87"/>
      <c r="D413" s="87"/>
      <c r="E413" s="87"/>
      <c r="F413" s="87"/>
      <c r="G413" s="87"/>
      <c r="H413" s="87"/>
      <c r="I413" s="87"/>
      <c r="J413" s="87"/>
      <c r="K413" s="87"/>
      <c r="L413" s="87"/>
      <c r="M413" s="87"/>
      <c r="N413" s="87"/>
      <c r="O413" s="87"/>
      <c r="P413" s="87"/>
    </row>
    <row r="414" spans="1:16" x14ac:dyDescent="0.35">
      <c r="A414" s="281"/>
      <c r="B414" s="86"/>
      <c r="C414" s="86"/>
      <c r="D414" s="86"/>
      <c r="E414" s="86"/>
      <c r="F414" s="86"/>
      <c r="G414" s="86"/>
      <c r="H414" s="86"/>
      <c r="I414" s="86"/>
      <c r="J414" s="86"/>
      <c r="K414" s="86"/>
      <c r="L414" s="86"/>
      <c r="M414" s="86"/>
      <c r="N414" s="86"/>
      <c r="O414" s="86"/>
      <c r="P414" s="86"/>
    </row>
    <row r="415" spans="1:16" x14ac:dyDescent="0.35">
      <c r="A415" s="282"/>
      <c r="B415" s="87"/>
      <c r="C415" s="87"/>
      <c r="D415" s="87"/>
      <c r="E415" s="87"/>
      <c r="F415" s="87"/>
      <c r="G415" s="87"/>
      <c r="H415" s="87"/>
      <c r="I415" s="87"/>
      <c r="J415" s="87"/>
      <c r="K415" s="87"/>
      <c r="L415" s="87"/>
      <c r="M415" s="87"/>
      <c r="N415" s="87"/>
      <c r="O415" s="87"/>
      <c r="P415" s="87"/>
    </row>
    <row r="416" spans="1:16" x14ac:dyDescent="0.35">
      <c r="A416" s="281"/>
      <c r="B416" s="86"/>
      <c r="C416" s="86"/>
      <c r="D416" s="86"/>
      <c r="E416" s="86"/>
      <c r="F416" s="86"/>
      <c r="G416" s="86"/>
      <c r="H416" s="86"/>
      <c r="I416" s="86"/>
      <c r="J416" s="86"/>
      <c r="K416" s="86"/>
      <c r="L416" s="86"/>
      <c r="M416" s="86"/>
      <c r="N416" s="86"/>
      <c r="O416" s="86"/>
      <c r="P416" s="86"/>
    </row>
    <row r="417" spans="1:16" x14ac:dyDescent="0.35">
      <c r="A417" s="282"/>
      <c r="B417" s="87"/>
      <c r="C417" s="87"/>
      <c r="D417" s="87"/>
      <c r="E417" s="87"/>
      <c r="F417" s="87"/>
      <c r="G417" s="87"/>
      <c r="H417" s="87"/>
      <c r="I417" s="87"/>
      <c r="J417" s="87"/>
      <c r="K417" s="87"/>
      <c r="L417" s="87"/>
      <c r="M417" s="87"/>
      <c r="N417" s="87"/>
      <c r="O417" s="87"/>
      <c r="P417" s="87"/>
    </row>
    <row r="418" spans="1:16" x14ac:dyDescent="0.35">
      <c r="A418" s="281"/>
      <c r="B418" s="86"/>
      <c r="C418" s="86"/>
      <c r="D418" s="86"/>
      <c r="E418" s="86"/>
      <c r="F418" s="86"/>
      <c r="G418" s="86"/>
      <c r="H418" s="86"/>
      <c r="I418" s="86"/>
      <c r="J418" s="86"/>
      <c r="K418" s="86"/>
      <c r="L418" s="86"/>
      <c r="M418" s="86"/>
      <c r="N418" s="86"/>
      <c r="O418" s="86"/>
      <c r="P418" s="86"/>
    </row>
    <row r="419" spans="1:16" x14ac:dyDescent="0.35">
      <c r="A419" s="282"/>
      <c r="B419" s="87"/>
      <c r="C419" s="87"/>
      <c r="D419" s="87"/>
      <c r="E419" s="87"/>
      <c r="F419" s="87"/>
      <c r="G419" s="87"/>
      <c r="H419" s="87"/>
      <c r="I419" s="87"/>
      <c r="J419" s="87"/>
      <c r="K419" s="87"/>
      <c r="L419" s="87"/>
      <c r="M419" s="87"/>
      <c r="N419" s="87"/>
      <c r="O419" s="87"/>
      <c r="P419" s="87"/>
    </row>
    <row r="420" spans="1:16" x14ac:dyDescent="0.35">
      <c r="A420" s="281"/>
      <c r="B420" s="86"/>
      <c r="C420" s="86"/>
      <c r="D420" s="86"/>
      <c r="E420" s="86"/>
      <c r="F420" s="86"/>
      <c r="G420" s="86"/>
      <c r="H420" s="86"/>
      <c r="I420" s="86"/>
      <c r="J420" s="86"/>
      <c r="K420" s="86"/>
      <c r="L420" s="86"/>
      <c r="M420" s="86"/>
      <c r="N420" s="86"/>
      <c r="O420" s="86"/>
      <c r="P420" s="86"/>
    </row>
    <row r="421" spans="1:16" x14ac:dyDescent="0.35">
      <c r="A421" s="282"/>
      <c r="B421" s="87"/>
      <c r="C421" s="87"/>
      <c r="D421" s="87"/>
      <c r="E421" s="87"/>
      <c r="F421" s="87"/>
      <c r="G421" s="87"/>
      <c r="H421" s="87"/>
      <c r="I421" s="87"/>
      <c r="J421" s="87"/>
      <c r="K421" s="87"/>
      <c r="L421" s="87"/>
      <c r="M421" s="87"/>
      <c r="N421" s="87"/>
      <c r="O421" s="87"/>
      <c r="P421" s="87"/>
    </row>
    <row r="422" spans="1:16" x14ac:dyDescent="0.35">
      <c r="A422" s="281"/>
      <c r="B422" s="86"/>
      <c r="C422" s="86"/>
      <c r="D422" s="86"/>
      <c r="E422" s="86"/>
      <c r="F422" s="86"/>
      <c r="G422" s="86"/>
      <c r="H422" s="86"/>
      <c r="I422" s="86"/>
      <c r="J422" s="86"/>
      <c r="K422" s="86"/>
      <c r="L422" s="86"/>
      <c r="M422" s="86"/>
      <c r="N422" s="86"/>
      <c r="O422" s="86"/>
      <c r="P422" s="86"/>
    </row>
    <row r="423" spans="1:16" x14ac:dyDescent="0.35">
      <c r="A423" s="282"/>
      <c r="B423" s="87"/>
      <c r="C423" s="87"/>
      <c r="D423" s="87"/>
      <c r="E423" s="87"/>
      <c r="F423" s="87"/>
      <c r="G423" s="87"/>
      <c r="H423" s="87"/>
      <c r="I423" s="87"/>
      <c r="J423" s="87"/>
      <c r="K423" s="87"/>
      <c r="L423" s="87"/>
      <c r="M423" s="87"/>
      <c r="N423" s="87"/>
      <c r="O423" s="87"/>
      <c r="P423" s="87"/>
    </row>
    <row r="424" spans="1:16" x14ac:dyDescent="0.35">
      <c r="A424" s="281"/>
      <c r="B424" s="86"/>
      <c r="C424" s="86"/>
      <c r="D424" s="86"/>
      <c r="E424" s="86"/>
      <c r="F424" s="86"/>
      <c r="G424" s="86"/>
      <c r="H424" s="86"/>
      <c r="I424" s="86"/>
      <c r="J424" s="86"/>
      <c r="K424" s="86"/>
      <c r="L424" s="86"/>
      <c r="M424" s="86"/>
      <c r="N424" s="86"/>
      <c r="O424" s="86"/>
      <c r="P424" s="86"/>
    </row>
    <row r="425" spans="1:16" x14ac:dyDescent="0.35">
      <c r="A425" s="282"/>
      <c r="B425" s="87"/>
      <c r="C425" s="87"/>
      <c r="D425" s="87"/>
      <c r="E425" s="87"/>
      <c r="F425" s="87"/>
      <c r="G425" s="87"/>
      <c r="H425" s="87"/>
      <c r="I425" s="87"/>
      <c r="J425" s="87"/>
      <c r="K425" s="87"/>
      <c r="L425" s="87"/>
      <c r="M425" s="87"/>
      <c r="N425" s="87"/>
      <c r="O425" s="87"/>
      <c r="P425" s="87"/>
    </row>
    <row r="426" spans="1:16" x14ac:dyDescent="0.35">
      <c r="A426" s="281"/>
      <c r="B426" s="86"/>
      <c r="C426" s="86"/>
      <c r="D426" s="86"/>
      <c r="E426" s="86"/>
      <c r="F426" s="86"/>
      <c r="G426" s="86"/>
      <c r="H426" s="86"/>
      <c r="I426" s="86"/>
      <c r="J426" s="86"/>
      <c r="K426" s="86"/>
      <c r="L426" s="86"/>
      <c r="M426" s="86"/>
      <c r="N426" s="86"/>
      <c r="O426" s="86"/>
      <c r="P426" s="86"/>
    </row>
    <row r="427" spans="1:16" x14ac:dyDescent="0.35">
      <c r="A427" s="282"/>
      <c r="B427" s="87"/>
      <c r="C427" s="87"/>
      <c r="D427" s="87"/>
      <c r="E427" s="87"/>
      <c r="F427" s="87"/>
      <c r="G427" s="87"/>
      <c r="H427" s="87"/>
      <c r="I427" s="87"/>
      <c r="J427" s="87"/>
      <c r="K427" s="87"/>
      <c r="L427" s="87"/>
      <c r="M427" s="87"/>
      <c r="N427" s="87"/>
      <c r="O427" s="87"/>
      <c r="P427" s="87"/>
    </row>
    <row r="428" spans="1:16" x14ac:dyDescent="0.35">
      <c r="A428" s="281"/>
      <c r="B428" s="86"/>
      <c r="C428" s="86"/>
      <c r="D428" s="86"/>
      <c r="E428" s="86"/>
      <c r="F428" s="86"/>
      <c r="G428" s="86"/>
      <c r="H428" s="86"/>
      <c r="I428" s="86"/>
      <c r="J428" s="86"/>
      <c r="K428" s="86"/>
      <c r="L428" s="86"/>
      <c r="M428" s="86"/>
      <c r="N428" s="86"/>
      <c r="O428" s="86"/>
      <c r="P428" s="86"/>
    </row>
    <row r="429" spans="1:16" x14ac:dyDescent="0.35">
      <c r="A429" s="282"/>
      <c r="B429" s="87"/>
      <c r="C429" s="87"/>
      <c r="D429" s="87"/>
      <c r="E429" s="87"/>
      <c r="F429" s="87"/>
      <c r="G429" s="87"/>
      <c r="H429" s="87"/>
      <c r="I429" s="87"/>
      <c r="J429" s="87"/>
      <c r="K429" s="87"/>
      <c r="L429" s="87"/>
      <c r="M429" s="87"/>
      <c r="N429" s="87"/>
      <c r="O429" s="87"/>
      <c r="P429" s="87"/>
    </row>
    <row r="430" spans="1:16" x14ac:dyDescent="0.35">
      <c r="A430" s="281"/>
      <c r="B430" s="86"/>
      <c r="C430" s="86"/>
      <c r="D430" s="86"/>
      <c r="E430" s="86"/>
      <c r="F430" s="86"/>
      <c r="G430" s="86"/>
      <c r="H430" s="86"/>
      <c r="I430" s="86"/>
      <c r="J430" s="86"/>
      <c r="K430" s="86"/>
      <c r="L430" s="86"/>
      <c r="M430" s="86"/>
      <c r="N430" s="86"/>
      <c r="O430" s="86"/>
      <c r="P430" s="86"/>
    </row>
    <row r="431" spans="1:16" x14ac:dyDescent="0.35">
      <c r="A431" s="282"/>
      <c r="B431" s="87"/>
      <c r="C431" s="87"/>
      <c r="D431" s="87"/>
      <c r="E431" s="87"/>
      <c r="F431" s="87"/>
      <c r="G431" s="87"/>
      <c r="H431" s="87"/>
      <c r="I431" s="87"/>
      <c r="J431" s="87"/>
      <c r="K431" s="87"/>
      <c r="L431" s="87"/>
      <c r="M431" s="87"/>
      <c r="N431" s="87"/>
      <c r="O431" s="87"/>
      <c r="P431" s="87"/>
    </row>
    <row r="432" spans="1:16" x14ac:dyDescent="0.35">
      <c r="A432" s="281"/>
      <c r="B432" s="86"/>
      <c r="C432" s="86"/>
      <c r="D432" s="86"/>
      <c r="E432" s="86"/>
      <c r="F432" s="86"/>
      <c r="G432" s="86"/>
      <c r="H432" s="86"/>
      <c r="I432" s="86"/>
      <c r="J432" s="86"/>
      <c r="K432" s="86"/>
      <c r="L432" s="86"/>
      <c r="M432" s="86"/>
      <c r="N432" s="86"/>
      <c r="O432" s="86"/>
      <c r="P432" s="86"/>
    </row>
    <row r="433" spans="1:16" x14ac:dyDescent="0.35">
      <c r="A433" s="282"/>
      <c r="B433" s="87"/>
      <c r="C433" s="87"/>
      <c r="D433" s="87"/>
      <c r="E433" s="87"/>
      <c r="F433" s="87"/>
      <c r="G433" s="87"/>
      <c r="H433" s="87"/>
      <c r="I433" s="87"/>
      <c r="J433" s="87"/>
      <c r="K433" s="87"/>
      <c r="L433" s="87"/>
      <c r="M433" s="87"/>
      <c r="N433" s="87"/>
      <c r="O433" s="87"/>
      <c r="P433" s="87"/>
    </row>
    <row r="434" spans="1:16" x14ac:dyDescent="0.35">
      <c r="A434" s="281"/>
      <c r="B434" s="86"/>
      <c r="C434" s="86"/>
      <c r="D434" s="86"/>
      <c r="E434" s="86"/>
      <c r="F434" s="86"/>
      <c r="G434" s="86"/>
      <c r="H434" s="86"/>
      <c r="I434" s="86"/>
      <c r="J434" s="86"/>
      <c r="K434" s="86"/>
      <c r="L434" s="86"/>
      <c r="M434" s="86"/>
      <c r="N434" s="86"/>
      <c r="O434" s="86"/>
      <c r="P434" s="86"/>
    </row>
    <row r="435" spans="1:16" x14ac:dyDescent="0.35">
      <c r="A435" s="282"/>
      <c r="B435" s="87"/>
      <c r="C435" s="87"/>
      <c r="D435" s="87"/>
      <c r="E435" s="87"/>
      <c r="F435" s="87"/>
      <c r="G435" s="87"/>
      <c r="H435" s="87"/>
      <c r="I435" s="87"/>
      <c r="J435" s="87"/>
      <c r="K435" s="87"/>
      <c r="L435" s="87"/>
      <c r="M435" s="87"/>
      <c r="N435" s="87"/>
      <c r="O435" s="87"/>
      <c r="P435" s="87"/>
    </row>
    <row r="436" spans="1:16" x14ac:dyDescent="0.35">
      <c r="A436" s="281"/>
      <c r="B436" s="86"/>
      <c r="C436" s="86"/>
      <c r="D436" s="86"/>
      <c r="E436" s="86"/>
      <c r="F436" s="86"/>
      <c r="G436" s="86"/>
      <c r="H436" s="86"/>
      <c r="I436" s="86"/>
      <c r="J436" s="86"/>
      <c r="K436" s="86"/>
      <c r="L436" s="86"/>
      <c r="M436" s="86"/>
      <c r="N436" s="86"/>
      <c r="O436" s="86"/>
      <c r="P436" s="86"/>
    </row>
    <row r="437" spans="1:16" x14ac:dyDescent="0.35">
      <c r="A437" s="282"/>
      <c r="B437" s="87"/>
      <c r="C437" s="87"/>
      <c r="D437" s="87"/>
      <c r="E437" s="87"/>
      <c r="F437" s="87"/>
      <c r="G437" s="87"/>
      <c r="H437" s="87"/>
      <c r="I437" s="87"/>
      <c r="J437" s="87"/>
      <c r="K437" s="87"/>
      <c r="L437" s="87"/>
      <c r="M437" s="87"/>
      <c r="N437" s="87"/>
      <c r="O437" s="87"/>
      <c r="P437" s="87"/>
    </row>
    <row r="438" spans="1:16" x14ac:dyDescent="0.35">
      <c r="A438" s="281"/>
      <c r="B438" s="86"/>
      <c r="C438" s="86"/>
      <c r="D438" s="86"/>
      <c r="E438" s="86"/>
      <c r="F438" s="86"/>
      <c r="G438" s="86"/>
      <c r="H438" s="86"/>
      <c r="I438" s="86"/>
      <c r="J438" s="86"/>
      <c r="K438" s="86"/>
      <c r="L438" s="86"/>
      <c r="M438" s="86"/>
      <c r="N438" s="86"/>
      <c r="O438" s="86"/>
      <c r="P438" s="86"/>
    </row>
    <row r="439" spans="1:16" x14ac:dyDescent="0.35">
      <c r="A439" s="282"/>
      <c r="B439" s="87"/>
      <c r="C439" s="87"/>
      <c r="D439" s="87"/>
      <c r="E439" s="87"/>
      <c r="F439" s="87"/>
      <c r="G439" s="87"/>
      <c r="H439" s="87"/>
      <c r="I439" s="87"/>
      <c r="J439" s="87"/>
      <c r="K439" s="87"/>
      <c r="L439" s="87"/>
      <c r="M439" s="87"/>
      <c r="N439" s="87"/>
      <c r="O439" s="87"/>
      <c r="P439" s="87"/>
    </row>
    <row r="440" spans="1:16" x14ac:dyDescent="0.35">
      <c r="A440" s="281"/>
      <c r="B440" s="86"/>
      <c r="C440" s="86"/>
      <c r="D440" s="86"/>
      <c r="E440" s="86"/>
      <c r="F440" s="86"/>
      <c r="G440" s="86"/>
      <c r="H440" s="86"/>
      <c r="I440" s="86"/>
      <c r="J440" s="86"/>
      <c r="K440" s="86"/>
      <c r="L440" s="86"/>
      <c r="M440" s="86"/>
      <c r="N440" s="86"/>
      <c r="O440" s="86"/>
      <c r="P440" s="86"/>
    </row>
    <row r="441" spans="1:16" x14ac:dyDescent="0.35">
      <c r="A441" s="282"/>
      <c r="B441" s="87"/>
      <c r="C441" s="87"/>
      <c r="D441" s="87"/>
      <c r="E441" s="87"/>
      <c r="F441" s="87"/>
      <c r="G441" s="87"/>
      <c r="H441" s="87"/>
      <c r="I441" s="87"/>
      <c r="J441" s="87"/>
      <c r="K441" s="87"/>
      <c r="L441" s="87"/>
      <c r="M441" s="87"/>
      <c r="N441" s="87"/>
      <c r="O441" s="87"/>
      <c r="P441" s="87"/>
    </row>
    <row r="442" spans="1:16" x14ac:dyDescent="0.35">
      <c r="A442" s="281"/>
      <c r="B442" s="86"/>
      <c r="C442" s="86"/>
      <c r="D442" s="86"/>
      <c r="E442" s="86"/>
      <c r="F442" s="86"/>
      <c r="G442" s="86"/>
      <c r="H442" s="86"/>
      <c r="I442" s="86"/>
      <c r="J442" s="86"/>
      <c r="K442" s="86"/>
      <c r="L442" s="86"/>
      <c r="M442" s="86"/>
      <c r="N442" s="86"/>
      <c r="O442" s="86"/>
      <c r="P442" s="86"/>
    </row>
    <row r="443" spans="1:16" x14ac:dyDescent="0.35">
      <c r="A443" s="282"/>
      <c r="B443" s="87"/>
      <c r="C443" s="87"/>
      <c r="D443" s="87"/>
      <c r="E443" s="87"/>
      <c r="F443" s="87"/>
      <c r="G443" s="87"/>
      <c r="H443" s="87"/>
      <c r="I443" s="87"/>
      <c r="J443" s="87"/>
      <c r="K443" s="87"/>
      <c r="L443" s="87"/>
      <c r="M443" s="87"/>
      <c r="N443" s="87"/>
      <c r="O443" s="87"/>
      <c r="P443" s="87"/>
    </row>
    <row r="444" spans="1:16" x14ac:dyDescent="0.35">
      <c r="A444" s="281"/>
      <c r="B444" s="86"/>
      <c r="C444" s="86"/>
      <c r="D444" s="86"/>
      <c r="E444" s="86"/>
      <c r="F444" s="86"/>
      <c r="G444" s="86"/>
      <c r="H444" s="86"/>
      <c r="I444" s="86"/>
      <c r="J444" s="86"/>
      <c r="K444" s="86"/>
      <c r="L444" s="86"/>
      <c r="M444" s="86"/>
      <c r="N444" s="86"/>
      <c r="O444" s="86"/>
      <c r="P444" s="86"/>
    </row>
    <row r="445" spans="1:16" x14ac:dyDescent="0.35">
      <c r="A445" s="282"/>
      <c r="B445" s="87"/>
      <c r="C445" s="87"/>
      <c r="D445" s="87"/>
      <c r="E445" s="87"/>
      <c r="F445" s="87"/>
      <c r="G445" s="87"/>
      <c r="H445" s="87"/>
      <c r="I445" s="87"/>
      <c r="J445" s="87"/>
      <c r="K445" s="87"/>
      <c r="L445" s="87"/>
      <c r="M445" s="87"/>
      <c r="N445" s="87"/>
      <c r="O445" s="87"/>
      <c r="P445" s="87"/>
    </row>
    <row r="446" spans="1:16" x14ac:dyDescent="0.35">
      <c r="A446" s="281"/>
      <c r="B446" s="86"/>
      <c r="C446" s="86"/>
      <c r="D446" s="86"/>
      <c r="E446" s="86"/>
      <c r="F446" s="86"/>
      <c r="G446" s="86"/>
      <c r="H446" s="86"/>
      <c r="I446" s="86"/>
      <c r="J446" s="86"/>
      <c r="K446" s="86"/>
      <c r="L446" s="86"/>
      <c r="M446" s="86"/>
      <c r="N446" s="86"/>
      <c r="O446" s="86"/>
      <c r="P446" s="86"/>
    </row>
    <row r="447" spans="1:16" x14ac:dyDescent="0.35">
      <c r="A447" s="282"/>
      <c r="B447" s="87"/>
      <c r="C447" s="87"/>
      <c r="D447" s="87"/>
      <c r="E447" s="87"/>
      <c r="F447" s="87"/>
      <c r="G447" s="87"/>
      <c r="H447" s="87"/>
      <c r="I447" s="87"/>
      <c r="J447" s="87"/>
      <c r="K447" s="87"/>
      <c r="L447" s="87"/>
      <c r="M447" s="87"/>
      <c r="N447" s="87"/>
      <c r="O447" s="87"/>
      <c r="P447" s="87"/>
    </row>
    <row r="448" spans="1:16" x14ac:dyDescent="0.35">
      <c r="A448" s="281"/>
      <c r="B448" s="86"/>
      <c r="C448" s="86"/>
      <c r="D448" s="86"/>
      <c r="E448" s="86"/>
      <c r="F448" s="86"/>
      <c r="G448" s="86"/>
      <c r="H448" s="86"/>
      <c r="I448" s="86"/>
      <c r="J448" s="86"/>
      <c r="K448" s="86"/>
      <c r="L448" s="86"/>
      <c r="M448" s="86"/>
      <c r="N448" s="86"/>
      <c r="O448" s="86"/>
      <c r="P448" s="86"/>
    </row>
    <row r="449" spans="1:16" x14ac:dyDescent="0.35">
      <c r="A449" s="282"/>
      <c r="B449" s="87"/>
      <c r="C449" s="87"/>
      <c r="D449" s="87"/>
      <c r="E449" s="87"/>
      <c r="F449" s="87"/>
      <c r="G449" s="87"/>
      <c r="H449" s="87"/>
      <c r="I449" s="87"/>
      <c r="J449" s="87"/>
      <c r="K449" s="87"/>
      <c r="L449" s="87"/>
      <c r="M449" s="87"/>
      <c r="N449" s="87"/>
      <c r="O449" s="87"/>
      <c r="P449" s="87"/>
    </row>
    <row r="450" spans="1:16" x14ac:dyDescent="0.35">
      <c r="A450" s="281"/>
      <c r="B450" s="86"/>
      <c r="C450" s="86"/>
      <c r="D450" s="86"/>
      <c r="E450" s="86"/>
      <c r="F450" s="86"/>
      <c r="G450" s="86"/>
      <c r="H450" s="86"/>
      <c r="I450" s="86"/>
      <c r="J450" s="86"/>
      <c r="K450" s="86"/>
      <c r="L450" s="86"/>
      <c r="M450" s="86"/>
      <c r="N450" s="86"/>
      <c r="O450" s="86"/>
      <c r="P450" s="86"/>
    </row>
    <row r="451" spans="1:16" x14ac:dyDescent="0.35">
      <c r="A451" s="282"/>
      <c r="B451" s="87"/>
      <c r="C451" s="87"/>
      <c r="D451" s="87"/>
      <c r="E451" s="87"/>
      <c r="F451" s="87"/>
      <c r="G451" s="87"/>
      <c r="H451" s="87"/>
      <c r="I451" s="87"/>
      <c r="J451" s="87"/>
      <c r="K451" s="87"/>
      <c r="L451" s="87"/>
      <c r="M451" s="87"/>
      <c r="N451" s="87"/>
      <c r="O451" s="87"/>
      <c r="P451" s="87"/>
    </row>
    <row r="452" spans="1:16" x14ac:dyDescent="0.35">
      <c r="A452" s="281"/>
      <c r="B452" s="86"/>
      <c r="C452" s="86"/>
      <c r="D452" s="86"/>
      <c r="E452" s="86"/>
      <c r="F452" s="86"/>
      <c r="G452" s="86"/>
      <c r="H452" s="86"/>
      <c r="I452" s="86"/>
      <c r="J452" s="86"/>
      <c r="K452" s="86"/>
      <c r="L452" s="86"/>
      <c r="M452" s="86"/>
      <c r="N452" s="86"/>
      <c r="O452" s="86"/>
      <c r="P452" s="86"/>
    </row>
    <row r="453" spans="1:16" x14ac:dyDescent="0.35">
      <c r="A453" s="282"/>
      <c r="B453" s="87"/>
      <c r="C453" s="87"/>
      <c r="D453" s="87"/>
      <c r="E453" s="87"/>
      <c r="F453" s="87"/>
      <c r="G453" s="87"/>
      <c r="H453" s="87"/>
      <c r="I453" s="87"/>
      <c r="J453" s="87"/>
      <c r="K453" s="87"/>
      <c r="L453" s="87"/>
      <c r="M453" s="87"/>
      <c r="N453" s="87"/>
      <c r="O453" s="87"/>
      <c r="P453" s="87"/>
    </row>
    <row r="454" spans="1:16" x14ac:dyDescent="0.35">
      <c r="A454" s="281"/>
      <c r="B454" s="86"/>
      <c r="C454" s="86"/>
      <c r="D454" s="86"/>
      <c r="E454" s="86"/>
      <c r="F454" s="86"/>
      <c r="G454" s="86"/>
      <c r="H454" s="86"/>
      <c r="I454" s="86"/>
      <c r="J454" s="86"/>
      <c r="K454" s="86"/>
      <c r="L454" s="86"/>
      <c r="M454" s="86"/>
      <c r="N454" s="86"/>
      <c r="O454" s="86"/>
      <c r="P454" s="86"/>
    </row>
    <row r="455" spans="1:16" x14ac:dyDescent="0.35">
      <c r="A455" s="282"/>
      <c r="B455" s="87"/>
      <c r="C455" s="87"/>
      <c r="D455" s="87"/>
      <c r="E455" s="87"/>
      <c r="F455" s="87"/>
      <c r="G455" s="87"/>
      <c r="H455" s="87"/>
      <c r="I455" s="87"/>
      <c r="J455" s="87"/>
      <c r="K455" s="87"/>
      <c r="L455" s="87"/>
      <c r="M455" s="87"/>
      <c r="N455" s="87"/>
      <c r="O455" s="87"/>
      <c r="P455" s="87"/>
    </row>
    <row r="456" spans="1:16" x14ac:dyDescent="0.35">
      <c r="A456" s="281"/>
      <c r="B456" s="86"/>
      <c r="C456" s="86"/>
      <c r="D456" s="86"/>
      <c r="E456" s="86"/>
      <c r="F456" s="86"/>
      <c r="G456" s="86"/>
      <c r="H456" s="86"/>
      <c r="I456" s="86"/>
      <c r="J456" s="86"/>
      <c r="K456" s="86"/>
      <c r="L456" s="86"/>
      <c r="M456" s="86"/>
      <c r="N456" s="86"/>
      <c r="O456" s="86"/>
      <c r="P456" s="86"/>
    </row>
    <row r="457" spans="1:16" x14ac:dyDescent="0.35">
      <c r="A457" s="282"/>
      <c r="B457" s="87"/>
      <c r="C457" s="87"/>
      <c r="D457" s="87"/>
      <c r="E457" s="87"/>
      <c r="F457" s="87"/>
      <c r="G457" s="87"/>
      <c r="H457" s="87"/>
      <c r="I457" s="87"/>
      <c r="J457" s="87"/>
      <c r="K457" s="87"/>
      <c r="L457" s="87"/>
      <c r="M457" s="87"/>
      <c r="N457" s="87"/>
      <c r="O457" s="87"/>
      <c r="P457" s="87"/>
    </row>
    <row r="458" spans="1:16" x14ac:dyDescent="0.35">
      <c r="A458" s="281"/>
      <c r="B458" s="86"/>
      <c r="C458" s="86"/>
      <c r="D458" s="86"/>
      <c r="E458" s="86"/>
      <c r="F458" s="86"/>
      <c r="G458" s="86"/>
      <c r="H458" s="86"/>
      <c r="I458" s="86"/>
      <c r="J458" s="86"/>
      <c r="K458" s="86"/>
      <c r="L458" s="86"/>
      <c r="M458" s="86"/>
      <c r="N458" s="86"/>
      <c r="O458" s="86"/>
      <c r="P458" s="86"/>
    </row>
    <row r="459" spans="1:16" x14ac:dyDescent="0.35">
      <c r="A459" s="282"/>
      <c r="B459" s="87"/>
      <c r="C459" s="87"/>
      <c r="D459" s="87"/>
      <c r="E459" s="87"/>
      <c r="F459" s="87"/>
      <c r="G459" s="87"/>
      <c r="H459" s="87"/>
      <c r="I459" s="87"/>
      <c r="J459" s="87"/>
      <c r="K459" s="87"/>
      <c r="L459" s="87"/>
      <c r="M459" s="87"/>
      <c r="N459" s="87"/>
      <c r="O459" s="87"/>
      <c r="P459" s="87"/>
    </row>
    <row r="460" spans="1:16" x14ac:dyDescent="0.35">
      <c r="A460" s="281"/>
      <c r="B460" s="86"/>
      <c r="C460" s="86"/>
      <c r="D460" s="86"/>
      <c r="E460" s="86"/>
      <c r="F460" s="86"/>
      <c r="G460" s="86"/>
      <c r="H460" s="86"/>
      <c r="I460" s="86"/>
      <c r="J460" s="86"/>
      <c r="K460" s="86"/>
      <c r="L460" s="86"/>
      <c r="M460" s="86"/>
      <c r="N460" s="86"/>
      <c r="O460" s="86"/>
      <c r="P460" s="86"/>
    </row>
    <row r="461" spans="1:16" x14ac:dyDescent="0.35">
      <c r="A461" s="282"/>
      <c r="B461" s="87"/>
      <c r="C461" s="87"/>
      <c r="D461" s="87"/>
      <c r="E461" s="87"/>
      <c r="F461" s="87"/>
      <c r="G461" s="87"/>
      <c r="H461" s="87"/>
      <c r="I461" s="87"/>
      <c r="J461" s="87"/>
      <c r="K461" s="87"/>
      <c r="L461" s="87"/>
      <c r="M461" s="87"/>
      <c r="N461" s="87"/>
      <c r="O461" s="87"/>
      <c r="P461" s="87"/>
    </row>
    <row r="462" spans="1:16" x14ac:dyDescent="0.35">
      <c r="A462" s="281"/>
      <c r="B462" s="86"/>
      <c r="C462" s="86"/>
      <c r="D462" s="86"/>
      <c r="E462" s="86"/>
      <c r="F462" s="86"/>
      <c r="G462" s="86"/>
      <c r="H462" s="86"/>
      <c r="I462" s="86"/>
      <c r="J462" s="86"/>
      <c r="K462" s="86"/>
      <c r="L462" s="86"/>
      <c r="M462" s="86"/>
      <c r="N462" s="86"/>
      <c r="O462" s="86"/>
      <c r="P462" s="86"/>
    </row>
    <row r="463" spans="1:16" x14ac:dyDescent="0.35">
      <c r="A463" s="282"/>
      <c r="B463" s="87"/>
      <c r="C463" s="87"/>
      <c r="D463" s="87"/>
      <c r="E463" s="87"/>
      <c r="F463" s="87"/>
      <c r="G463" s="87"/>
      <c r="H463" s="87"/>
      <c r="I463" s="87"/>
      <c r="J463" s="87"/>
      <c r="K463" s="87"/>
      <c r="L463" s="87"/>
      <c r="M463" s="87"/>
      <c r="N463" s="87"/>
      <c r="O463" s="87"/>
      <c r="P463" s="87"/>
    </row>
    <row r="464" spans="1:16" x14ac:dyDescent="0.35">
      <c r="A464" s="281"/>
      <c r="B464" s="86"/>
      <c r="C464" s="86"/>
      <c r="D464" s="86"/>
      <c r="E464" s="86"/>
      <c r="F464" s="86"/>
      <c r="G464" s="86"/>
      <c r="H464" s="86"/>
      <c r="I464" s="86"/>
      <c r="J464" s="86"/>
      <c r="K464" s="86"/>
      <c r="L464" s="86"/>
      <c r="M464" s="86"/>
      <c r="N464" s="86"/>
      <c r="O464" s="86"/>
      <c r="P464" s="86"/>
    </row>
    <row r="465" spans="1:16" x14ac:dyDescent="0.35">
      <c r="A465" s="282"/>
      <c r="B465" s="87"/>
      <c r="C465" s="87"/>
      <c r="D465" s="87"/>
      <c r="E465" s="87"/>
      <c r="F465" s="87"/>
      <c r="G465" s="87"/>
      <c r="H465" s="87"/>
      <c r="I465" s="87"/>
      <c r="J465" s="87"/>
      <c r="K465" s="87"/>
      <c r="L465" s="87"/>
      <c r="M465" s="87"/>
      <c r="N465" s="87"/>
      <c r="O465" s="87"/>
      <c r="P465" s="87"/>
    </row>
    <row r="466" spans="1:16" x14ac:dyDescent="0.35">
      <c r="A466" s="281"/>
      <c r="B466" s="86"/>
      <c r="C466" s="86"/>
      <c r="D466" s="86"/>
      <c r="E466" s="86"/>
      <c r="F466" s="86"/>
      <c r="G466" s="86"/>
      <c r="H466" s="86"/>
      <c r="I466" s="86"/>
      <c r="J466" s="86"/>
      <c r="K466" s="86"/>
      <c r="L466" s="86"/>
      <c r="M466" s="86"/>
      <c r="N466" s="86"/>
      <c r="O466" s="86"/>
      <c r="P466" s="86"/>
    </row>
    <row r="467" spans="1:16" x14ac:dyDescent="0.35">
      <c r="A467" s="282"/>
      <c r="B467" s="87"/>
      <c r="C467" s="87"/>
      <c r="D467" s="87"/>
      <c r="E467" s="87"/>
      <c r="F467" s="87"/>
      <c r="G467" s="87"/>
      <c r="H467" s="87"/>
      <c r="I467" s="87"/>
      <c r="J467" s="87"/>
      <c r="K467" s="87"/>
      <c r="L467" s="87"/>
      <c r="M467" s="87"/>
      <c r="N467" s="87"/>
      <c r="O467" s="87"/>
      <c r="P467" s="87"/>
    </row>
    <row r="468" spans="1:16" x14ac:dyDescent="0.35">
      <c r="A468" s="281"/>
      <c r="B468" s="86"/>
      <c r="C468" s="86"/>
      <c r="D468" s="86"/>
      <c r="E468" s="86"/>
      <c r="F468" s="86"/>
      <c r="G468" s="86"/>
      <c r="H468" s="86"/>
      <c r="I468" s="86"/>
      <c r="J468" s="86"/>
      <c r="K468" s="86"/>
      <c r="L468" s="86"/>
      <c r="M468" s="86"/>
      <c r="N468" s="86"/>
      <c r="O468" s="86"/>
      <c r="P468" s="86"/>
    </row>
    <row r="469" spans="1:16" x14ac:dyDescent="0.35">
      <c r="A469" s="282"/>
      <c r="B469" s="87"/>
      <c r="C469" s="87"/>
      <c r="D469" s="87"/>
      <c r="E469" s="87"/>
      <c r="F469" s="87"/>
      <c r="G469" s="87"/>
      <c r="H469" s="87"/>
      <c r="I469" s="87"/>
      <c r="J469" s="87"/>
      <c r="K469" s="87"/>
      <c r="L469" s="87"/>
      <c r="M469" s="87"/>
      <c r="N469" s="87"/>
      <c r="O469" s="87"/>
      <c r="P469" s="87"/>
    </row>
    <row r="470" spans="1:16" x14ac:dyDescent="0.35">
      <c r="A470" s="281"/>
      <c r="B470" s="86"/>
      <c r="C470" s="86"/>
      <c r="D470" s="86"/>
      <c r="E470" s="86"/>
      <c r="F470" s="86"/>
      <c r="G470" s="86"/>
      <c r="H470" s="86"/>
      <c r="I470" s="86"/>
      <c r="J470" s="86"/>
      <c r="K470" s="86"/>
      <c r="L470" s="86"/>
      <c r="M470" s="86"/>
      <c r="N470" s="86"/>
      <c r="O470" s="86"/>
      <c r="P470" s="86"/>
    </row>
    <row r="471" spans="1:16" x14ac:dyDescent="0.35">
      <c r="A471" s="282"/>
      <c r="B471" s="87"/>
      <c r="C471" s="87"/>
      <c r="D471" s="87"/>
      <c r="E471" s="87"/>
      <c r="F471" s="87"/>
      <c r="G471" s="87"/>
      <c r="H471" s="87"/>
      <c r="I471" s="87"/>
      <c r="J471" s="87"/>
      <c r="K471" s="87"/>
      <c r="L471" s="87"/>
      <c r="M471" s="87"/>
      <c r="N471" s="87"/>
      <c r="O471" s="87"/>
      <c r="P471" s="87"/>
    </row>
    <row r="472" spans="1:16" x14ac:dyDescent="0.35">
      <c r="A472" s="281"/>
      <c r="B472" s="86"/>
      <c r="C472" s="86"/>
      <c r="D472" s="86"/>
      <c r="E472" s="86"/>
      <c r="F472" s="86"/>
      <c r="G472" s="86"/>
      <c r="H472" s="86"/>
      <c r="I472" s="86"/>
      <c r="J472" s="86"/>
      <c r="K472" s="86"/>
      <c r="L472" s="86"/>
      <c r="M472" s="86"/>
      <c r="N472" s="86"/>
      <c r="O472" s="86"/>
      <c r="P472" s="86"/>
    </row>
    <row r="473" spans="1:16" x14ac:dyDescent="0.35">
      <c r="A473" s="282"/>
      <c r="B473" s="87"/>
      <c r="C473" s="87"/>
      <c r="D473" s="87"/>
      <c r="E473" s="87"/>
      <c r="F473" s="87"/>
      <c r="G473" s="87"/>
      <c r="H473" s="87"/>
      <c r="I473" s="87"/>
      <c r="J473" s="87"/>
      <c r="K473" s="87"/>
      <c r="L473" s="87"/>
      <c r="M473" s="87"/>
      <c r="N473" s="87"/>
      <c r="O473" s="87"/>
      <c r="P473" s="87"/>
    </row>
    <row r="474" spans="1:16" x14ac:dyDescent="0.35">
      <c r="A474" s="281"/>
      <c r="B474" s="86"/>
      <c r="C474" s="86"/>
      <c r="D474" s="86"/>
      <c r="E474" s="86"/>
      <c r="F474" s="86"/>
      <c r="G474" s="86"/>
      <c r="H474" s="86"/>
      <c r="I474" s="86"/>
      <c r="J474" s="86"/>
      <c r="K474" s="86"/>
      <c r="L474" s="86"/>
      <c r="M474" s="86"/>
      <c r="N474" s="86"/>
      <c r="O474" s="86"/>
      <c r="P474" s="86"/>
    </row>
    <row r="475" spans="1:16" x14ac:dyDescent="0.35">
      <c r="A475" s="282"/>
      <c r="B475" s="87"/>
      <c r="C475" s="87"/>
      <c r="D475" s="87"/>
      <c r="E475" s="87"/>
      <c r="F475" s="87"/>
      <c r="G475" s="87"/>
      <c r="H475" s="87"/>
      <c r="I475" s="87"/>
      <c r="J475" s="87"/>
      <c r="K475" s="87"/>
      <c r="L475" s="87"/>
      <c r="M475" s="87"/>
      <c r="N475" s="87"/>
      <c r="O475" s="87"/>
      <c r="P475" s="87"/>
    </row>
    <row r="476" spans="1:16" x14ac:dyDescent="0.35">
      <c r="A476" s="281"/>
      <c r="B476" s="86"/>
      <c r="C476" s="86"/>
      <c r="D476" s="86"/>
      <c r="E476" s="86"/>
      <c r="F476" s="86"/>
      <c r="G476" s="86"/>
      <c r="H476" s="86"/>
      <c r="I476" s="86"/>
      <c r="J476" s="86"/>
      <c r="K476" s="86"/>
      <c r="L476" s="86"/>
      <c r="M476" s="86"/>
      <c r="N476" s="86"/>
      <c r="O476" s="86"/>
      <c r="P476" s="86"/>
    </row>
    <row r="477" spans="1:16" x14ac:dyDescent="0.35">
      <c r="A477" s="282"/>
      <c r="B477" s="87"/>
      <c r="C477" s="87"/>
      <c r="D477" s="87"/>
      <c r="E477" s="87"/>
      <c r="F477" s="87"/>
      <c r="G477" s="87"/>
      <c r="H477" s="87"/>
      <c r="I477" s="87"/>
      <c r="J477" s="87"/>
      <c r="K477" s="87"/>
      <c r="L477" s="87"/>
      <c r="M477" s="87"/>
      <c r="N477" s="87"/>
      <c r="O477" s="87"/>
      <c r="P477" s="87"/>
    </row>
    <row r="478" spans="1:16" x14ac:dyDescent="0.35">
      <c r="A478" s="281"/>
      <c r="B478" s="86"/>
      <c r="C478" s="86"/>
      <c r="D478" s="86"/>
      <c r="E478" s="86"/>
      <c r="F478" s="86"/>
      <c r="G478" s="86"/>
      <c r="H478" s="86"/>
      <c r="I478" s="86"/>
      <c r="J478" s="86"/>
      <c r="K478" s="86"/>
      <c r="L478" s="86"/>
      <c r="M478" s="86"/>
      <c r="N478" s="86"/>
      <c r="O478" s="86"/>
      <c r="P478" s="86"/>
    </row>
    <row r="479" spans="1:16" x14ac:dyDescent="0.35">
      <c r="A479" s="282"/>
      <c r="B479" s="87"/>
      <c r="C479" s="87"/>
      <c r="D479" s="87"/>
      <c r="E479" s="87"/>
      <c r="F479" s="87"/>
      <c r="G479" s="87"/>
      <c r="H479" s="87"/>
      <c r="I479" s="87"/>
      <c r="J479" s="87"/>
      <c r="K479" s="87"/>
      <c r="L479" s="87"/>
      <c r="M479" s="87"/>
      <c r="N479" s="87"/>
      <c r="O479" s="87"/>
      <c r="P479" s="87"/>
    </row>
    <row r="480" spans="1:16" x14ac:dyDescent="0.35">
      <c r="A480" s="281"/>
      <c r="B480" s="86"/>
      <c r="C480" s="86"/>
      <c r="D480" s="86"/>
      <c r="E480" s="86"/>
      <c r="F480" s="86"/>
      <c r="G480" s="86"/>
      <c r="H480" s="86"/>
      <c r="I480" s="86"/>
      <c r="J480" s="86"/>
      <c r="K480" s="86"/>
      <c r="L480" s="86"/>
      <c r="M480" s="86"/>
      <c r="N480" s="86"/>
      <c r="O480" s="86"/>
      <c r="P480" s="86"/>
    </row>
    <row r="481" spans="1:16" x14ac:dyDescent="0.35">
      <c r="A481" s="282"/>
      <c r="B481" s="87"/>
      <c r="C481" s="87"/>
      <c r="D481" s="87"/>
      <c r="E481" s="87"/>
      <c r="F481" s="87"/>
      <c r="G481" s="87"/>
      <c r="H481" s="87"/>
      <c r="I481" s="87"/>
      <c r="J481" s="87"/>
      <c r="K481" s="87"/>
      <c r="L481" s="87"/>
      <c r="M481" s="87"/>
      <c r="N481" s="87"/>
      <c r="O481" s="87"/>
      <c r="P481" s="87"/>
    </row>
    <row r="482" spans="1:16" x14ac:dyDescent="0.35">
      <c r="A482" s="281"/>
      <c r="B482" s="86"/>
      <c r="C482" s="86"/>
      <c r="D482" s="86"/>
      <c r="E482" s="86"/>
      <c r="F482" s="86"/>
      <c r="G482" s="86"/>
      <c r="H482" s="86"/>
      <c r="I482" s="86"/>
      <c r="J482" s="86"/>
      <c r="K482" s="86"/>
      <c r="L482" s="86"/>
      <c r="M482" s="86"/>
      <c r="N482" s="86"/>
      <c r="O482" s="86"/>
      <c r="P482" s="86"/>
    </row>
    <row r="483" spans="1:16" x14ac:dyDescent="0.35">
      <c r="A483" s="282"/>
      <c r="B483" s="87"/>
      <c r="C483" s="87"/>
      <c r="D483" s="87"/>
      <c r="E483" s="87"/>
      <c r="F483" s="87"/>
      <c r="G483" s="87"/>
      <c r="H483" s="87"/>
      <c r="I483" s="87"/>
      <c r="J483" s="87"/>
      <c r="K483" s="87"/>
      <c r="L483" s="87"/>
      <c r="M483" s="87"/>
      <c r="N483" s="87"/>
      <c r="O483" s="87"/>
      <c r="P483" s="87"/>
    </row>
    <row r="484" spans="1:16" x14ac:dyDescent="0.35">
      <c r="A484" s="281"/>
      <c r="B484" s="86"/>
      <c r="C484" s="86"/>
      <c r="D484" s="86"/>
      <c r="E484" s="86"/>
      <c r="F484" s="86"/>
      <c r="G484" s="86"/>
      <c r="H484" s="86"/>
      <c r="I484" s="86"/>
      <c r="J484" s="86"/>
      <c r="K484" s="86"/>
      <c r="L484" s="86"/>
      <c r="M484" s="86"/>
      <c r="N484" s="86"/>
      <c r="O484" s="86"/>
      <c r="P484" s="86"/>
    </row>
    <row r="485" spans="1:16" x14ac:dyDescent="0.35">
      <c r="A485" s="282"/>
      <c r="B485" s="87"/>
      <c r="C485" s="87"/>
      <c r="D485" s="87"/>
      <c r="E485" s="87"/>
      <c r="F485" s="87"/>
      <c r="G485" s="87"/>
      <c r="H485" s="87"/>
      <c r="I485" s="87"/>
      <c r="J485" s="87"/>
      <c r="K485" s="87"/>
      <c r="L485" s="87"/>
      <c r="M485" s="87"/>
      <c r="N485" s="87"/>
      <c r="O485" s="87"/>
      <c r="P485" s="87"/>
    </row>
    <row r="486" spans="1:16" x14ac:dyDescent="0.35">
      <c r="A486" s="281"/>
      <c r="B486" s="86"/>
      <c r="C486" s="86"/>
      <c r="D486" s="86"/>
      <c r="E486" s="86"/>
      <c r="F486" s="86"/>
      <c r="G486" s="86"/>
      <c r="H486" s="86"/>
      <c r="I486" s="86"/>
      <c r="J486" s="86"/>
      <c r="K486" s="86"/>
      <c r="L486" s="86"/>
      <c r="M486" s="86"/>
      <c r="N486" s="86"/>
      <c r="O486" s="86"/>
      <c r="P486" s="86"/>
    </row>
    <row r="487" spans="1:16" x14ac:dyDescent="0.35">
      <c r="A487" s="282"/>
      <c r="B487" s="87"/>
      <c r="C487" s="87"/>
      <c r="D487" s="87"/>
      <c r="E487" s="87"/>
      <c r="F487" s="87"/>
      <c r="G487" s="87"/>
      <c r="H487" s="87"/>
      <c r="I487" s="87"/>
      <c r="J487" s="87"/>
      <c r="K487" s="87"/>
      <c r="L487" s="87"/>
      <c r="M487" s="87"/>
      <c r="N487" s="87"/>
      <c r="O487" s="87"/>
      <c r="P487" s="87"/>
    </row>
    <row r="488" spans="1:16" x14ac:dyDescent="0.35">
      <c r="A488" s="281"/>
      <c r="B488" s="86"/>
      <c r="C488" s="86"/>
      <c r="D488" s="86"/>
      <c r="E488" s="86"/>
      <c r="F488" s="86"/>
      <c r="G488" s="86"/>
      <c r="H488" s="86"/>
      <c r="I488" s="86"/>
      <c r="J488" s="86"/>
      <c r="K488" s="86"/>
      <c r="L488" s="86"/>
      <c r="M488" s="86"/>
      <c r="N488" s="86"/>
      <c r="O488" s="86"/>
      <c r="P488" s="86"/>
    </row>
    <row r="489" spans="1:16" x14ac:dyDescent="0.35">
      <c r="A489" s="282"/>
      <c r="B489" s="87"/>
      <c r="C489" s="87"/>
      <c r="D489" s="87"/>
      <c r="E489" s="87"/>
      <c r="F489" s="87"/>
      <c r="G489" s="87"/>
      <c r="H489" s="87"/>
      <c r="I489" s="87"/>
      <c r="J489" s="87"/>
      <c r="K489" s="87"/>
      <c r="L489" s="87"/>
      <c r="M489" s="87"/>
      <c r="N489" s="87"/>
      <c r="O489" s="87"/>
      <c r="P489" s="87"/>
    </row>
    <row r="490" spans="1:16" x14ac:dyDescent="0.35">
      <c r="A490" s="281"/>
      <c r="B490" s="86"/>
      <c r="C490" s="86"/>
      <c r="D490" s="86"/>
      <c r="E490" s="86"/>
      <c r="F490" s="86"/>
      <c r="G490" s="86"/>
      <c r="H490" s="86"/>
      <c r="I490" s="86"/>
      <c r="J490" s="86"/>
      <c r="K490" s="86"/>
      <c r="L490" s="86"/>
      <c r="M490" s="86"/>
      <c r="N490" s="86"/>
      <c r="O490" s="86"/>
      <c r="P490" s="86"/>
    </row>
    <row r="491" spans="1:16" x14ac:dyDescent="0.35">
      <c r="A491" s="282"/>
      <c r="B491" s="87"/>
      <c r="C491" s="87"/>
      <c r="D491" s="87"/>
      <c r="E491" s="87"/>
      <c r="F491" s="87"/>
      <c r="G491" s="87"/>
      <c r="H491" s="87"/>
      <c r="I491" s="87"/>
      <c r="J491" s="87"/>
      <c r="K491" s="87"/>
      <c r="L491" s="87"/>
      <c r="M491" s="87"/>
      <c r="N491" s="87"/>
      <c r="O491" s="87"/>
      <c r="P491" s="87"/>
    </row>
    <row r="492" spans="1:16" x14ac:dyDescent="0.35">
      <c r="A492" s="281"/>
      <c r="B492" s="86"/>
      <c r="C492" s="86"/>
      <c r="D492" s="86"/>
      <c r="E492" s="86"/>
      <c r="F492" s="86"/>
      <c r="G492" s="86"/>
      <c r="H492" s="86"/>
      <c r="I492" s="86"/>
      <c r="J492" s="86"/>
      <c r="K492" s="86"/>
      <c r="L492" s="86"/>
      <c r="M492" s="86"/>
      <c r="N492" s="86"/>
      <c r="O492" s="86"/>
      <c r="P492" s="86"/>
    </row>
    <row r="493" spans="1:16" x14ac:dyDescent="0.35">
      <c r="A493" s="282"/>
      <c r="B493" s="87"/>
      <c r="C493" s="87"/>
      <c r="D493" s="87"/>
      <c r="E493" s="87"/>
      <c r="F493" s="87"/>
      <c r="G493" s="87"/>
      <c r="H493" s="87"/>
      <c r="I493" s="87"/>
      <c r="J493" s="87"/>
      <c r="K493" s="87"/>
      <c r="L493" s="87"/>
      <c r="M493" s="87"/>
      <c r="N493" s="87"/>
      <c r="O493" s="87"/>
      <c r="P493" s="87"/>
    </row>
    <row r="494" spans="1:16" x14ac:dyDescent="0.35">
      <c r="A494" s="281"/>
      <c r="B494" s="86"/>
      <c r="C494" s="86"/>
      <c r="D494" s="86"/>
      <c r="E494" s="86"/>
      <c r="F494" s="86"/>
      <c r="G494" s="86"/>
      <c r="H494" s="86"/>
      <c r="I494" s="86"/>
      <c r="J494" s="86"/>
      <c r="K494" s="86"/>
      <c r="L494" s="86"/>
      <c r="M494" s="86"/>
      <c r="N494" s="86"/>
      <c r="O494" s="86"/>
      <c r="P494" s="86"/>
    </row>
    <row r="495" spans="1:16" x14ac:dyDescent="0.35">
      <c r="A495" s="282"/>
      <c r="B495" s="87"/>
      <c r="C495" s="87"/>
      <c r="D495" s="87"/>
      <c r="E495" s="87"/>
      <c r="F495" s="87"/>
      <c r="G495" s="87"/>
      <c r="H495" s="87"/>
      <c r="I495" s="87"/>
      <c r="J495" s="87"/>
      <c r="K495" s="87"/>
      <c r="L495" s="87"/>
      <c r="M495" s="87"/>
      <c r="N495" s="87"/>
      <c r="O495" s="87"/>
      <c r="P495" s="87"/>
    </row>
    <row r="496" spans="1:16" x14ac:dyDescent="0.35">
      <c r="A496" s="281"/>
      <c r="B496" s="86"/>
      <c r="C496" s="86"/>
      <c r="D496" s="86"/>
      <c r="E496" s="86"/>
      <c r="F496" s="86"/>
      <c r="G496" s="86"/>
      <c r="H496" s="86"/>
      <c r="I496" s="86"/>
      <c r="J496" s="86"/>
      <c r="K496" s="86"/>
      <c r="L496" s="86"/>
      <c r="M496" s="86"/>
      <c r="N496" s="86"/>
      <c r="O496" s="86"/>
      <c r="P496" s="86"/>
    </row>
    <row r="497" spans="1:16" x14ac:dyDescent="0.35">
      <c r="A497" s="282"/>
      <c r="B497" s="87"/>
      <c r="C497" s="87"/>
      <c r="D497" s="87"/>
      <c r="E497" s="87"/>
      <c r="F497" s="87"/>
      <c r="G497" s="87"/>
      <c r="H497" s="87"/>
      <c r="I497" s="87"/>
      <c r="J497" s="87"/>
      <c r="K497" s="87"/>
      <c r="L497" s="87"/>
      <c r="M497" s="87"/>
      <c r="N497" s="87"/>
      <c r="O497" s="87"/>
      <c r="P497" s="87"/>
    </row>
    <row r="498" spans="1:16" x14ac:dyDescent="0.35">
      <c r="A498" s="281"/>
      <c r="B498" s="86"/>
      <c r="C498" s="86"/>
      <c r="D498" s="86"/>
      <c r="E498" s="86"/>
      <c r="F498" s="86"/>
      <c r="G498" s="86"/>
      <c r="H498" s="86"/>
      <c r="I498" s="86"/>
      <c r="J498" s="86"/>
      <c r="K498" s="86"/>
      <c r="L498" s="86"/>
      <c r="M498" s="86"/>
      <c r="N498" s="86"/>
      <c r="O498" s="86"/>
      <c r="P498" s="86"/>
    </row>
    <row r="499" spans="1:16" x14ac:dyDescent="0.35">
      <c r="A499" s="282"/>
      <c r="B499" s="87"/>
      <c r="C499" s="87"/>
      <c r="D499" s="87"/>
      <c r="E499" s="87"/>
      <c r="F499" s="87"/>
      <c r="G499" s="87"/>
      <c r="H499" s="87"/>
      <c r="I499" s="87"/>
      <c r="J499" s="87"/>
      <c r="K499" s="87"/>
      <c r="L499" s="87"/>
      <c r="M499" s="87"/>
      <c r="N499" s="87"/>
      <c r="O499" s="87"/>
      <c r="P499" s="87"/>
    </row>
    <row r="500" spans="1:16" x14ac:dyDescent="0.35">
      <c r="A500" s="281"/>
      <c r="B500" s="86"/>
      <c r="C500" s="86"/>
      <c r="D500" s="86"/>
      <c r="E500" s="86"/>
      <c r="F500" s="86"/>
      <c r="G500" s="86"/>
      <c r="H500" s="86"/>
      <c r="I500" s="86"/>
      <c r="J500" s="86"/>
      <c r="K500" s="86"/>
      <c r="L500" s="86"/>
      <c r="M500" s="86"/>
      <c r="N500" s="86"/>
      <c r="O500" s="86"/>
      <c r="P500" s="86"/>
    </row>
    <row r="501" spans="1:16" x14ac:dyDescent="0.35">
      <c r="A501" s="282"/>
      <c r="B501" s="87"/>
      <c r="C501" s="87"/>
      <c r="D501" s="87"/>
      <c r="E501" s="87"/>
      <c r="F501" s="87"/>
      <c r="G501" s="87"/>
      <c r="H501" s="87"/>
      <c r="I501" s="87"/>
      <c r="J501" s="87"/>
      <c r="K501" s="87"/>
      <c r="L501" s="87"/>
      <c r="M501" s="87"/>
      <c r="N501" s="87"/>
      <c r="O501" s="87"/>
      <c r="P501" s="87"/>
    </row>
    <row r="502" spans="1:16" x14ac:dyDescent="0.35">
      <c r="A502" s="281"/>
      <c r="B502" s="86"/>
      <c r="C502" s="86"/>
      <c r="D502" s="86"/>
      <c r="E502" s="86"/>
      <c r="F502" s="86"/>
      <c r="G502" s="86"/>
      <c r="H502" s="86"/>
      <c r="I502" s="86"/>
      <c r="J502" s="86"/>
      <c r="K502" s="86"/>
      <c r="L502" s="86"/>
      <c r="M502" s="86"/>
      <c r="N502" s="86"/>
      <c r="O502" s="86"/>
      <c r="P502" s="86"/>
    </row>
    <row r="503" spans="1:16" x14ac:dyDescent="0.35">
      <c r="A503" s="282"/>
      <c r="B503" s="87"/>
      <c r="C503" s="87"/>
      <c r="D503" s="87"/>
      <c r="E503" s="87"/>
      <c r="F503" s="87"/>
      <c r="G503" s="87"/>
      <c r="H503" s="87"/>
      <c r="I503" s="87"/>
      <c r="J503" s="87"/>
      <c r="K503" s="87"/>
      <c r="L503" s="87"/>
      <c r="M503" s="87"/>
      <c r="N503" s="87"/>
      <c r="O503" s="87"/>
      <c r="P503" s="87"/>
    </row>
    <row r="504" spans="1:16" x14ac:dyDescent="0.35">
      <c r="A504" s="281"/>
      <c r="B504" s="86"/>
      <c r="C504" s="86"/>
      <c r="D504" s="86"/>
      <c r="E504" s="86"/>
      <c r="F504" s="86"/>
      <c r="G504" s="86"/>
      <c r="H504" s="86"/>
      <c r="I504" s="86"/>
      <c r="J504" s="86"/>
      <c r="K504" s="86"/>
      <c r="L504" s="86"/>
      <c r="M504" s="86"/>
      <c r="N504" s="86"/>
      <c r="O504" s="86"/>
      <c r="P504" s="86"/>
    </row>
    <row r="505" spans="1:16" x14ac:dyDescent="0.35">
      <c r="A505" s="282"/>
      <c r="B505" s="87"/>
      <c r="C505" s="87"/>
      <c r="D505" s="87"/>
      <c r="E505" s="87"/>
      <c r="F505" s="87"/>
      <c r="G505" s="87"/>
      <c r="H505" s="87"/>
      <c r="I505" s="87"/>
      <c r="J505" s="87"/>
      <c r="K505" s="87"/>
      <c r="L505" s="87"/>
      <c r="M505" s="87"/>
      <c r="N505" s="87"/>
      <c r="O505" s="87"/>
      <c r="P505" s="87"/>
    </row>
    <row r="506" spans="1:16" x14ac:dyDescent="0.35">
      <c r="A506" s="281"/>
      <c r="B506" s="86"/>
      <c r="C506" s="86"/>
      <c r="D506" s="86"/>
      <c r="E506" s="86"/>
      <c r="F506" s="86"/>
      <c r="G506" s="86"/>
      <c r="H506" s="86"/>
      <c r="I506" s="86"/>
      <c r="J506" s="86"/>
      <c r="K506" s="86"/>
      <c r="L506" s="86"/>
      <c r="M506" s="86"/>
      <c r="N506" s="86"/>
      <c r="O506" s="86"/>
      <c r="P506" s="86"/>
    </row>
    <row r="507" spans="1:16" x14ac:dyDescent="0.35">
      <c r="A507" s="282"/>
      <c r="B507" s="87"/>
      <c r="C507" s="87"/>
      <c r="D507" s="87"/>
      <c r="E507" s="87"/>
      <c r="F507" s="87"/>
      <c r="G507" s="87"/>
      <c r="H507" s="87"/>
      <c r="I507" s="87"/>
      <c r="J507" s="87"/>
      <c r="K507" s="87"/>
      <c r="L507" s="87"/>
      <c r="M507" s="87"/>
      <c r="N507" s="87"/>
      <c r="O507" s="87"/>
      <c r="P507" s="87"/>
    </row>
    <row r="508" spans="1:16" x14ac:dyDescent="0.35">
      <c r="A508" s="281"/>
      <c r="B508" s="86"/>
      <c r="C508" s="86"/>
      <c r="D508" s="86"/>
      <c r="E508" s="86"/>
      <c r="F508" s="86"/>
      <c r="G508" s="86"/>
      <c r="H508" s="86"/>
      <c r="I508" s="86"/>
      <c r="J508" s="86"/>
      <c r="K508" s="86"/>
      <c r="L508" s="86"/>
      <c r="M508" s="86"/>
      <c r="N508" s="86"/>
      <c r="O508" s="86"/>
      <c r="P508" s="86"/>
    </row>
    <row r="509" spans="1:16" x14ac:dyDescent="0.35">
      <c r="A509" s="282"/>
      <c r="B509" s="87"/>
      <c r="C509" s="87"/>
      <c r="D509" s="87"/>
      <c r="E509" s="87"/>
      <c r="F509" s="87"/>
      <c r="G509" s="87"/>
      <c r="H509" s="87"/>
      <c r="I509" s="87"/>
      <c r="J509" s="87"/>
      <c r="K509" s="87"/>
      <c r="L509" s="87"/>
      <c r="M509" s="87"/>
      <c r="N509" s="87"/>
      <c r="O509" s="87"/>
      <c r="P509" s="87"/>
    </row>
    <row r="510" spans="1:16" x14ac:dyDescent="0.35">
      <c r="A510" s="281"/>
      <c r="B510" s="86"/>
      <c r="C510" s="86"/>
      <c r="D510" s="86"/>
      <c r="E510" s="86"/>
      <c r="F510" s="86"/>
      <c r="G510" s="86"/>
      <c r="H510" s="86"/>
      <c r="I510" s="86"/>
      <c r="J510" s="86"/>
      <c r="K510" s="86"/>
      <c r="L510" s="86"/>
      <c r="M510" s="86"/>
      <c r="N510" s="86"/>
      <c r="O510" s="86"/>
      <c r="P510" s="86"/>
    </row>
    <row r="511" spans="1:16" x14ac:dyDescent="0.35">
      <c r="A511" s="282"/>
      <c r="B511" s="87"/>
      <c r="C511" s="87"/>
      <c r="D511" s="87"/>
      <c r="E511" s="87"/>
      <c r="F511" s="87"/>
      <c r="G511" s="87"/>
      <c r="H511" s="87"/>
      <c r="I511" s="87"/>
      <c r="J511" s="87"/>
      <c r="K511" s="87"/>
      <c r="L511" s="87"/>
      <c r="M511" s="87"/>
      <c r="N511" s="87"/>
      <c r="O511" s="87"/>
      <c r="P511" s="87"/>
    </row>
    <row r="512" spans="1:16" x14ac:dyDescent="0.35">
      <c r="A512" s="281"/>
      <c r="B512" s="86"/>
      <c r="C512" s="86"/>
      <c r="D512" s="86"/>
      <c r="E512" s="86"/>
      <c r="F512" s="86"/>
      <c r="G512" s="86"/>
      <c r="H512" s="86"/>
      <c r="I512" s="86"/>
      <c r="J512" s="86"/>
      <c r="K512" s="86"/>
      <c r="L512" s="86"/>
      <c r="M512" s="86"/>
      <c r="N512" s="86"/>
      <c r="O512" s="86"/>
      <c r="P512" s="86"/>
    </row>
    <row r="513" spans="1:16" x14ac:dyDescent="0.35">
      <c r="A513" s="282"/>
      <c r="B513" s="87"/>
      <c r="C513" s="87"/>
      <c r="D513" s="87"/>
      <c r="E513" s="87"/>
      <c r="F513" s="87"/>
      <c r="G513" s="87"/>
      <c r="H513" s="87"/>
      <c r="I513" s="87"/>
      <c r="J513" s="87"/>
      <c r="K513" s="87"/>
      <c r="L513" s="87"/>
      <c r="M513" s="87"/>
      <c r="N513" s="87"/>
      <c r="O513" s="87"/>
      <c r="P513" s="87"/>
    </row>
    <row r="514" spans="1:16" x14ac:dyDescent="0.35">
      <c r="A514" s="281"/>
      <c r="B514" s="86"/>
      <c r="C514" s="86"/>
      <c r="D514" s="86"/>
      <c r="E514" s="86"/>
      <c r="F514" s="86"/>
      <c r="G514" s="86"/>
      <c r="H514" s="86"/>
      <c r="I514" s="86"/>
      <c r="J514" s="86"/>
      <c r="K514" s="86"/>
      <c r="L514" s="86"/>
      <c r="M514" s="86"/>
      <c r="N514" s="86"/>
      <c r="O514" s="86"/>
      <c r="P514" s="86"/>
    </row>
    <row r="515" spans="1:16" x14ac:dyDescent="0.35">
      <c r="A515" s="282"/>
      <c r="B515" s="87"/>
      <c r="C515" s="87"/>
      <c r="D515" s="87"/>
      <c r="E515" s="87"/>
      <c r="F515" s="87"/>
      <c r="G515" s="87"/>
      <c r="H515" s="87"/>
      <c r="I515" s="87"/>
      <c r="J515" s="87"/>
      <c r="K515" s="87"/>
      <c r="L515" s="87"/>
      <c r="M515" s="87"/>
      <c r="N515" s="87"/>
      <c r="O515" s="87"/>
      <c r="P515" s="87"/>
    </row>
    <row r="516" spans="1:16" x14ac:dyDescent="0.35">
      <c r="A516" s="281"/>
      <c r="B516" s="86"/>
      <c r="C516" s="86"/>
      <c r="D516" s="86"/>
      <c r="E516" s="86"/>
      <c r="F516" s="86"/>
      <c r="G516" s="86"/>
      <c r="H516" s="86"/>
      <c r="I516" s="86"/>
      <c r="J516" s="86"/>
      <c r="K516" s="86"/>
      <c r="L516" s="86"/>
      <c r="M516" s="86"/>
      <c r="N516" s="86"/>
      <c r="O516" s="86"/>
      <c r="P516" s="86"/>
    </row>
    <row r="517" spans="1:16" x14ac:dyDescent="0.35">
      <c r="A517" s="282"/>
      <c r="B517" s="87"/>
      <c r="C517" s="87"/>
      <c r="D517" s="87"/>
      <c r="E517" s="87"/>
      <c r="F517" s="87"/>
      <c r="G517" s="87"/>
      <c r="H517" s="87"/>
      <c r="I517" s="87"/>
      <c r="J517" s="87"/>
      <c r="K517" s="87"/>
      <c r="L517" s="87"/>
      <c r="M517" s="87"/>
      <c r="N517" s="87"/>
      <c r="O517" s="87"/>
      <c r="P517" s="87"/>
    </row>
    <row r="518" spans="1:16" x14ac:dyDescent="0.35">
      <c r="A518" s="281"/>
      <c r="B518" s="86"/>
      <c r="C518" s="86"/>
      <c r="D518" s="86"/>
      <c r="E518" s="86"/>
      <c r="F518" s="86"/>
      <c r="G518" s="86"/>
      <c r="H518" s="86"/>
      <c r="I518" s="86"/>
      <c r="J518" s="86"/>
      <c r="K518" s="86"/>
      <c r="L518" s="86"/>
      <c r="M518" s="86"/>
      <c r="N518" s="86"/>
      <c r="O518" s="86"/>
      <c r="P518" s="86"/>
    </row>
    <row r="519" spans="1:16" x14ac:dyDescent="0.35">
      <c r="A519" s="282"/>
      <c r="B519" s="87"/>
      <c r="C519" s="87"/>
      <c r="D519" s="87"/>
      <c r="E519" s="87"/>
      <c r="F519" s="87"/>
      <c r="G519" s="87"/>
      <c r="H519" s="87"/>
      <c r="I519" s="87"/>
      <c r="J519" s="87"/>
      <c r="K519" s="87"/>
      <c r="L519" s="87"/>
      <c r="M519" s="87"/>
      <c r="N519" s="87"/>
      <c r="O519" s="87"/>
      <c r="P519" s="87"/>
    </row>
    <row r="520" spans="1:16" x14ac:dyDescent="0.35">
      <c r="A520" s="281"/>
      <c r="B520" s="86"/>
      <c r="C520" s="86"/>
      <c r="D520" s="86"/>
      <c r="E520" s="86"/>
      <c r="F520" s="86"/>
      <c r="G520" s="86"/>
      <c r="H520" s="86"/>
      <c r="I520" s="86"/>
      <c r="J520" s="86"/>
      <c r="K520" s="86"/>
      <c r="L520" s="86"/>
      <c r="M520" s="86"/>
      <c r="N520" s="86"/>
      <c r="O520" s="86"/>
      <c r="P520" s="86"/>
    </row>
    <row r="521" spans="1:16" x14ac:dyDescent="0.35">
      <c r="A521" s="282"/>
      <c r="B521" s="87"/>
      <c r="C521" s="87"/>
      <c r="D521" s="87"/>
      <c r="E521" s="87"/>
      <c r="F521" s="87"/>
      <c r="G521" s="87"/>
      <c r="H521" s="87"/>
      <c r="I521" s="87"/>
      <c r="J521" s="87"/>
      <c r="K521" s="87"/>
      <c r="L521" s="87"/>
      <c r="M521" s="87"/>
      <c r="N521" s="87"/>
      <c r="O521" s="87"/>
      <c r="P521" s="87"/>
    </row>
    <row r="522" spans="1:16" x14ac:dyDescent="0.35">
      <c r="A522" s="281"/>
      <c r="B522" s="86"/>
      <c r="C522" s="86"/>
      <c r="D522" s="86"/>
      <c r="E522" s="86"/>
      <c r="F522" s="86"/>
      <c r="G522" s="86"/>
      <c r="H522" s="86"/>
      <c r="I522" s="86"/>
      <c r="J522" s="86"/>
      <c r="K522" s="86"/>
      <c r="L522" s="86"/>
      <c r="M522" s="86"/>
      <c r="N522" s="86"/>
      <c r="O522" s="86"/>
      <c r="P522" s="86"/>
    </row>
    <row r="523" spans="1:16" x14ac:dyDescent="0.35">
      <c r="A523" s="282"/>
      <c r="B523" s="87"/>
      <c r="C523" s="87"/>
      <c r="D523" s="87"/>
      <c r="E523" s="87"/>
      <c r="F523" s="87"/>
      <c r="G523" s="87"/>
      <c r="H523" s="87"/>
      <c r="I523" s="87"/>
      <c r="J523" s="87"/>
      <c r="K523" s="87"/>
      <c r="L523" s="87"/>
      <c r="M523" s="87"/>
      <c r="N523" s="87"/>
      <c r="O523" s="87"/>
      <c r="P523" s="87"/>
    </row>
    <row r="524" spans="1:16" x14ac:dyDescent="0.35">
      <c r="A524" s="281"/>
      <c r="B524" s="86"/>
      <c r="C524" s="86"/>
      <c r="D524" s="86"/>
      <c r="E524" s="86"/>
      <c r="F524" s="86"/>
      <c r="G524" s="86"/>
      <c r="H524" s="86"/>
      <c r="I524" s="86"/>
      <c r="J524" s="86"/>
      <c r="K524" s="86"/>
      <c r="L524" s="86"/>
      <c r="M524" s="86"/>
      <c r="N524" s="86"/>
      <c r="O524" s="86"/>
      <c r="P524" s="86"/>
    </row>
    <row r="525" spans="1:16" x14ac:dyDescent="0.35">
      <c r="A525" s="282"/>
      <c r="B525" s="87"/>
      <c r="C525" s="87"/>
      <c r="D525" s="87"/>
      <c r="E525" s="87"/>
      <c r="F525" s="87"/>
      <c r="G525" s="87"/>
      <c r="H525" s="87"/>
      <c r="I525" s="87"/>
      <c r="J525" s="87"/>
      <c r="K525" s="87"/>
      <c r="L525" s="87"/>
      <c r="M525" s="87"/>
      <c r="N525" s="87"/>
      <c r="O525" s="87"/>
      <c r="P525" s="87"/>
    </row>
    <row r="526" spans="1:16" x14ac:dyDescent="0.35">
      <c r="A526" s="281"/>
      <c r="B526" s="86"/>
      <c r="C526" s="86"/>
      <c r="D526" s="86"/>
      <c r="E526" s="86"/>
      <c r="F526" s="86"/>
      <c r="G526" s="86"/>
      <c r="H526" s="86"/>
      <c r="I526" s="86"/>
      <c r="J526" s="86"/>
      <c r="K526" s="86"/>
      <c r="L526" s="86"/>
      <c r="M526" s="86"/>
      <c r="N526" s="86"/>
      <c r="O526" s="86"/>
      <c r="P526" s="86"/>
    </row>
    <row r="527" spans="1:16" x14ac:dyDescent="0.35">
      <c r="A527" s="282"/>
      <c r="B527" s="87"/>
      <c r="C527" s="87"/>
      <c r="D527" s="87"/>
      <c r="E527" s="87"/>
      <c r="F527" s="87"/>
      <c r="G527" s="87"/>
      <c r="H527" s="87"/>
      <c r="I527" s="87"/>
      <c r="J527" s="87"/>
      <c r="K527" s="87"/>
      <c r="L527" s="87"/>
      <c r="M527" s="87"/>
      <c r="N527" s="87"/>
      <c r="O527" s="87"/>
      <c r="P527" s="87"/>
    </row>
    <row r="528" spans="1:16" x14ac:dyDescent="0.35">
      <c r="A528" s="281"/>
      <c r="B528" s="86"/>
      <c r="C528" s="86"/>
      <c r="D528" s="86"/>
      <c r="E528" s="86"/>
      <c r="F528" s="86"/>
      <c r="G528" s="86"/>
      <c r="H528" s="86"/>
      <c r="I528" s="86"/>
      <c r="J528" s="86"/>
      <c r="K528" s="86"/>
      <c r="L528" s="86"/>
      <c r="M528" s="86"/>
      <c r="N528" s="86"/>
      <c r="O528" s="86"/>
      <c r="P528" s="86"/>
    </row>
    <row r="529" spans="1:16" x14ac:dyDescent="0.35">
      <c r="A529" s="282"/>
      <c r="B529" s="87"/>
      <c r="C529" s="87"/>
      <c r="D529" s="87"/>
      <c r="E529" s="87"/>
      <c r="F529" s="87"/>
      <c r="G529" s="87"/>
      <c r="H529" s="87"/>
      <c r="I529" s="87"/>
      <c r="J529" s="87"/>
      <c r="K529" s="87"/>
      <c r="L529" s="87"/>
      <c r="M529" s="87"/>
      <c r="N529" s="87"/>
      <c r="O529" s="87"/>
      <c r="P529" s="87"/>
    </row>
    <row r="530" spans="1:16" x14ac:dyDescent="0.35">
      <c r="A530" s="281"/>
      <c r="B530" s="86"/>
      <c r="C530" s="86"/>
      <c r="D530" s="86"/>
      <c r="E530" s="86"/>
      <c r="F530" s="86"/>
      <c r="G530" s="86"/>
      <c r="H530" s="86"/>
      <c r="I530" s="86"/>
      <c r="J530" s="86"/>
      <c r="K530" s="86"/>
      <c r="L530" s="86"/>
      <c r="M530" s="86"/>
      <c r="N530" s="86"/>
      <c r="O530" s="86"/>
      <c r="P530" s="86"/>
    </row>
    <row r="531" spans="1:16" x14ac:dyDescent="0.35">
      <c r="A531" s="282"/>
      <c r="B531" s="87"/>
      <c r="C531" s="87"/>
      <c r="D531" s="87"/>
      <c r="E531" s="87"/>
      <c r="F531" s="87"/>
      <c r="G531" s="87"/>
      <c r="H531" s="87"/>
      <c r="I531" s="87"/>
      <c r="J531" s="87"/>
      <c r="K531" s="87"/>
      <c r="L531" s="87"/>
      <c r="M531" s="87"/>
      <c r="N531" s="87"/>
      <c r="O531" s="87"/>
      <c r="P531" s="87"/>
    </row>
    <row r="532" spans="1:16" x14ac:dyDescent="0.35">
      <c r="A532" s="281"/>
      <c r="B532" s="86"/>
      <c r="C532" s="86"/>
      <c r="D532" s="86"/>
      <c r="E532" s="86"/>
      <c r="F532" s="86"/>
      <c r="G532" s="86"/>
      <c r="H532" s="86"/>
      <c r="I532" s="86"/>
      <c r="J532" s="86"/>
      <c r="K532" s="86"/>
      <c r="L532" s="86"/>
      <c r="M532" s="86"/>
      <c r="N532" s="86"/>
      <c r="O532" s="86"/>
      <c r="P532" s="86"/>
    </row>
    <row r="533" spans="1:16" x14ac:dyDescent="0.35">
      <c r="A533" s="282"/>
      <c r="B533" s="87"/>
      <c r="C533" s="87"/>
      <c r="D533" s="87"/>
      <c r="E533" s="87"/>
      <c r="F533" s="87"/>
      <c r="G533" s="87"/>
      <c r="H533" s="87"/>
      <c r="I533" s="87"/>
      <c r="J533" s="87"/>
      <c r="K533" s="87"/>
      <c r="L533" s="87"/>
      <c r="M533" s="87"/>
      <c r="N533" s="87"/>
      <c r="O533" s="87"/>
      <c r="P533" s="87"/>
    </row>
    <row r="534" spans="1:16" x14ac:dyDescent="0.35">
      <c r="A534" s="281"/>
      <c r="B534" s="86"/>
      <c r="C534" s="86"/>
      <c r="D534" s="86"/>
      <c r="E534" s="86"/>
      <c r="F534" s="86"/>
      <c r="G534" s="86"/>
      <c r="H534" s="86"/>
      <c r="I534" s="86"/>
      <c r="J534" s="86"/>
      <c r="K534" s="86"/>
      <c r="L534" s="86"/>
      <c r="M534" s="86"/>
      <c r="N534" s="86"/>
      <c r="O534" s="86"/>
      <c r="P534" s="86"/>
    </row>
    <row r="535" spans="1:16" x14ac:dyDescent="0.35">
      <c r="A535" s="282"/>
      <c r="B535" s="87"/>
      <c r="C535" s="87"/>
      <c r="D535" s="87"/>
      <c r="E535" s="87"/>
      <c r="F535" s="87"/>
      <c r="G535" s="87"/>
      <c r="H535" s="87"/>
      <c r="I535" s="87"/>
      <c r="J535" s="87"/>
      <c r="K535" s="87"/>
      <c r="L535" s="87"/>
      <c r="M535" s="87"/>
      <c r="N535" s="87"/>
      <c r="O535" s="87"/>
      <c r="P535" s="87"/>
    </row>
    <row r="536" spans="1:16" x14ac:dyDescent="0.35">
      <c r="A536" s="281"/>
      <c r="B536" s="86"/>
      <c r="C536" s="86"/>
      <c r="D536" s="86"/>
      <c r="E536" s="86"/>
      <c r="F536" s="86"/>
      <c r="G536" s="86"/>
      <c r="H536" s="86"/>
      <c r="I536" s="86"/>
      <c r="J536" s="86"/>
      <c r="K536" s="86"/>
      <c r="L536" s="86"/>
      <c r="M536" s="86"/>
      <c r="N536" s="86"/>
      <c r="O536" s="86"/>
      <c r="P536" s="86"/>
    </row>
    <row r="537" spans="1:16" x14ac:dyDescent="0.35">
      <c r="A537" s="282"/>
      <c r="B537" s="87"/>
      <c r="C537" s="87"/>
      <c r="D537" s="87"/>
      <c r="E537" s="87"/>
      <c r="F537" s="87"/>
      <c r="G537" s="87"/>
      <c r="H537" s="87"/>
      <c r="I537" s="87"/>
      <c r="J537" s="87"/>
      <c r="K537" s="87"/>
      <c r="L537" s="87"/>
      <c r="M537" s="87"/>
      <c r="N537" s="87"/>
      <c r="O537" s="87"/>
      <c r="P537" s="87"/>
    </row>
    <row r="538" spans="1:16" x14ac:dyDescent="0.35">
      <c r="A538" s="281"/>
      <c r="B538" s="86"/>
      <c r="C538" s="86"/>
      <c r="D538" s="86"/>
      <c r="E538" s="86"/>
      <c r="F538" s="86"/>
      <c r="G538" s="86"/>
      <c r="H538" s="86"/>
      <c r="I538" s="86"/>
      <c r="J538" s="86"/>
      <c r="K538" s="86"/>
      <c r="L538" s="86"/>
      <c r="M538" s="86"/>
      <c r="N538" s="86"/>
      <c r="O538" s="86"/>
      <c r="P538" s="86"/>
    </row>
    <row r="539" spans="1:16" x14ac:dyDescent="0.35">
      <c r="A539" s="282"/>
      <c r="B539" s="87"/>
      <c r="C539" s="87"/>
      <c r="D539" s="87"/>
      <c r="E539" s="87"/>
      <c r="F539" s="87"/>
      <c r="G539" s="87"/>
      <c r="H539" s="87"/>
      <c r="I539" s="87"/>
      <c r="J539" s="87"/>
      <c r="K539" s="87"/>
      <c r="L539" s="87"/>
      <c r="M539" s="87"/>
      <c r="N539" s="87"/>
      <c r="O539" s="87"/>
      <c r="P539" s="87"/>
    </row>
    <row r="540" spans="1:16" x14ac:dyDescent="0.35">
      <c r="A540" s="281"/>
      <c r="B540" s="86"/>
      <c r="C540" s="86"/>
      <c r="D540" s="86"/>
      <c r="E540" s="86"/>
      <c r="F540" s="86"/>
      <c r="G540" s="86"/>
      <c r="H540" s="86"/>
      <c r="I540" s="86"/>
      <c r="J540" s="86"/>
      <c r="K540" s="86"/>
      <c r="L540" s="86"/>
      <c r="M540" s="86"/>
      <c r="N540" s="86"/>
      <c r="O540" s="86"/>
      <c r="P540" s="86"/>
    </row>
    <row r="541" spans="1:16" x14ac:dyDescent="0.35">
      <c r="A541" s="282"/>
      <c r="B541" s="87"/>
      <c r="C541" s="87"/>
      <c r="D541" s="87"/>
      <c r="E541" s="87"/>
      <c r="F541" s="87"/>
      <c r="G541" s="87"/>
      <c r="H541" s="87"/>
      <c r="I541" s="87"/>
      <c r="J541" s="87"/>
      <c r="K541" s="87"/>
      <c r="L541" s="87"/>
      <c r="M541" s="87"/>
      <c r="N541" s="87"/>
      <c r="O541" s="87"/>
      <c r="P541" s="87"/>
    </row>
    <row r="542" spans="1:16" x14ac:dyDescent="0.35">
      <c r="A542" s="281"/>
      <c r="B542" s="86"/>
      <c r="C542" s="86"/>
      <c r="D542" s="86"/>
      <c r="E542" s="86"/>
      <c r="F542" s="86"/>
      <c r="G542" s="86"/>
      <c r="H542" s="86"/>
      <c r="I542" s="86"/>
      <c r="J542" s="86"/>
      <c r="K542" s="86"/>
      <c r="L542" s="86"/>
      <c r="M542" s="86"/>
      <c r="N542" s="86"/>
      <c r="O542" s="86"/>
      <c r="P542" s="86"/>
    </row>
    <row r="543" spans="1:16" x14ac:dyDescent="0.35">
      <c r="A543" s="282"/>
      <c r="B543" s="87"/>
      <c r="C543" s="87"/>
      <c r="D543" s="87"/>
      <c r="E543" s="87"/>
      <c r="F543" s="87"/>
      <c r="G543" s="87"/>
      <c r="H543" s="87"/>
      <c r="I543" s="87"/>
      <c r="J543" s="87"/>
      <c r="K543" s="87"/>
      <c r="L543" s="87"/>
      <c r="M543" s="87"/>
      <c r="N543" s="87"/>
      <c r="O543" s="87"/>
      <c r="P543" s="87"/>
    </row>
    <row r="544" spans="1:16" x14ac:dyDescent="0.35">
      <c r="A544" s="281"/>
      <c r="B544" s="86"/>
      <c r="C544" s="86"/>
      <c r="D544" s="86"/>
      <c r="E544" s="86"/>
      <c r="F544" s="86"/>
      <c r="G544" s="86"/>
      <c r="H544" s="86"/>
      <c r="I544" s="86"/>
      <c r="J544" s="86"/>
      <c r="K544" s="86"/>
      <c r="L544" s="86"/>
      <c r="M544" s="86"/>
      <c r="N544" s="86"/>
      <c r="O544" s="86"/>
      <c r="P544" s="86"/>
    </row>
    <row r="545" spans="1:16" x14ac:dyDescent="0.35">
      <c r="A545" s="282"/>
      <c r="B545" s="87"/>
      <c r="C545" s="87"/>
      <c r="D545" s="87"/>
      <c r="E545" s="87"/>
      <c r="F545" s="87"/>
      <c r="G545" s="87"/>
      <c r="H545" s="87"/>
      <c r="I545" s="87"/>
      <c r="J545" s="87"/>
      <c r="K545" s="87"/>
      <c r="L545" s="87"/>
      <c r="M545" s="87"/>
      <c r="N545" s="87"/>
      <c r="O545" s="87"/>
      <c r="P545" s="87"/>
    </row>
    <row r="546" spans="1:16" x14ac:dyDescent="0.35">
      <c r="A546" s="281"/>
      <c r="B546" s="86"/>
      <c r="C546" s="86"/>
      <c r="D546" s="86"/>
      <c r="E546" s="86"/>
      <c r="F546" s="86"/>
      <c r="G546" s="86"/>
      <c r="H546" s="86"/>
      <c r="I546" s="86"/>
      <c r="J546" s="86"/>
      <c r="K546" s="86"/>
      <c r="L546" s="86"/>
      <c r="M546" s="86"/>
      <c r="N546" s="86"/>
      <c r="O546" s="86"/>
      <c r="P546" s="86"/>
    </row>
    <row r="547" spans="1:16" x14ac:dyDescent="0.35">
      <c r="A547" s="282"/>
      <c r="B547" s="87"/>
      <c r="C547" s="87"/>
      <c r="D547" s="87"/>
      <c r="E547" s="87"/>
      <c r="F547" s="87"/>
      <c r="G547" s="87"/>
      <c r="H547" s="87"/>
      <c r="I547" s="87"/>
      <c r="J547" s="87"/>
      <c r="K547" s="87"/>
      <c r="L547" s="87"/>
      <c r="M547" s="87"/>
      <c r="N547" s="87"/>
      <c r="O547" s="87"/>
      <c r="P547" s="87"/>
    </row>
    <row r="548" spans="1:16" x14ac:dyDescent="0.35">
      <c r="A548" s="281"/>
      <c r="B548" s="86"/>
      <c r="C548" s="86"/>
      <c r="D548" s="86"/>
      <c r="E548" s="86"/>
      <c r="F548" s="86"/>
      <c r="G548" s="86"/>
      <c r="H548" s="86"/>
      <c r="I548" s="86"/>
      <c r="J548" s="86"/>
      <c r="K548" s="86"/>
      <c r="L548" s="86"/>
      <c r="M548" s="86"/>
      <c r="N548" s="86"/>
      <c r="O548" s="86"/>
      <c r="P548" s="86"/>
    </row>
    <row r="549" spans="1:16" x14ac:dyDescent="0.35">
      <c r="A549" s="282"/>
      <c r="B549" s="87"/>
      <c r="C549" s="87"/>
      <c r="D549" s="87"/>
      <c r="E549" s="87"/>
      <c r="F549" s="87"/>
      <c r="G549" s="87"/>
      <c r="H549" s="87"/>
      <c r="I549" s="87"/>
      <c r="J549" s="87"/>
      <c r="K549" s="87"/>
      <c r="L549" s="87"/>
      <c r="M549" s="87"/>
      <c r="N549" s="87"/>
      <c r="O549" s="87"/>
      <c r="P549" s="87"/>
    </row>
    <row r="550" spans="1:16" x14ac:dyDescent="0.35">
      <c r="A550" s="281"/>
      <c r="B550" s="86"/>
      <c r="C550" s="86"/>
      <c r="D550" s="86"/>
      <c r="E550" s="86"/>
      <c r="F550" s="86"/>
      <c r="G550" s="86"/>
      <c r="H550" s="86"/>
      <c r="I550" s="86"/>
      <c r="J550" s="86"/>
      <c r="K550" s="86"/>
      <c r="L550" s="86"/>
      <c r="M550" s="86"/>
      <c r="N550" s="86"/>
      <c r="O550" s="86"/>
      <c r="P550" s="86"/>
    </row>
    <row r="551" spans="1:16" x14ac:dyDescent="0.35">
      <c r="A551" s="282"/>
      <c r="B551" s="87"/>
      <c r="C551" s="87"/>
      <c r="D551" s="87"/>
      <c r="E551" s="87"/>
      <c r="F551" s="87"/>
      <c r="G551" s="87"/>
      <c r="H551" s="87"/>
      <c r="I551" s="87"/>
      <c r="J551" s="87"/>
      <c r="K551" s="87"/>
      <c r="L551" s="87"/>
      <c r="M551" s="87"/>
      <c r="N551" s="87"/>
      <c r="O551" s="87"/>
      <c r="P551" s="87"/>
    </row>
    <row r="552" spans="1:16" x14ac:dyDescent="0.35">
      <c r="A552" s="281"/>
      <c r="B552" s="86"/>
      <c r="C552" s="86"/>
      <c r="D552" s="86"/>
      <c r="E552" s="86"/>
      <c r="F552" s="86"/>
      <c r="G552" s="86"/>
      <c r="H552" s="86"/>
      <c r="I552" s="86"/>
      <c r="J552" s="86"/>
      <c r="K552" s="86"/>
      <c r="L552" s="86"/>
      <c r="M552" s="86"/>
      <c r="N552" s="86"/>
      <c r="O552" s="86"/>
      <c r="P552" s="86"/>
    </row>
    <row r="553" spans="1:16" x14ac:dyDescent="0.35">
      <c r="A553" s="282"/>
      <c r="B553" s="87"/>
      <c r="C553" s="87"/>
      <c r="D553" s="87"/>
      <c r="E553" s="87"/>
      <c r="F553" s="87"/>
      <c r="G553" s="87"/>
      <c r="H553" s="87"/>
      <c r="I553" s="87"/>
      <c r="J553" s="87"/>
      <c r="K553" s="87"/>
      <c r="L553" s="87"/>
      <c r="M553" s="87"/>
      <c r="N553" s="87"/>
      <c r="O553" s="87"/>
      <c r="P553" s="87"/>
    </row>
    <row r="554" spans="1:16" x14ac:dyDescent="0.35">
      <c r="A554" s="281"/>
      <c r="B554" s="86"/>
      <c r="C554" s="86"/>
      <c r="D554" s="86"/>
      <c r="E554" s="86"/>
      <c r="F554" s="86"/>
      <c r="G554" s="86"/>
      <c r="H554" s="86"/>
      <c r="I554" s="86"/>
      <c r="J554" s="86"/>
      <c r="K554" s="86"/>
      <c r="L554" s="86"/>
      <c r="M554" s="86"/>
      <c r="N554" s="86"/>
      <c r="O554" s="86"/>
      <c r="P554" s="86"/>
    </row>
    <row r="555" spans="1:16" x14ac:dyDescent="0.35">
      <c r="A555" s="282"/>
      <c r="B555" s="87"/>
      <c r="C555" s="87"/>
      <c r="D555" s="87"/>
      <c r="E555" s="87"/>
      <c r="F555" s="87"/>
      <c r="G555" s="87"/>
      <c r="H555" s="87"/>
      <c r="I555" s="87"/>
      <c r="J555" s="87"/>
      <c r="K555" s="87"/>
      <c r="L555" s="87"/>
      <c r="M555" s="87"/>
      <c r="N555" s="87"/>
      <c r="O555" s="87"/>
      <c r="P555" s="87"/>
    </row>
    <row r="556" spans="1:16" x14ac:dyDescent="0.35">
      <c r="A556" s="281"/>
      <c r="B556" s="86"/>
      <c r="C556" s="86"/>
      <c r="D556" s="86"/>
      <c r="E556" s="86"/>
      <c r="F556" s="86"/>
      <c r="G556" s="86"/>
      <c r="H556" s="86"/>
      <c r="I556" s="86"/>
      <c r="J556" s="86"/>
      <c r="K556" s="86"/>
      <c r="L556" s="86"/>
      <c r="M556" s="86"/>
      <c r="N556" s="86"/>
      <c r="O556" s="86"/>
      <c r="P556" s="86"/>
    </row>
    <row r="557" spans="1:16" x14ac:dyDescent="0.35">
      <c r="A557" s="282"/>
      <c r="B557" s="87"/>
      <c r="C557" s="87"/>
      <c r="D557" s="87"/>
      <c r="E557" s="87"/>
      <c r="F557" s="87"/>
      <c r="G557" s="87"/>
      <c r="H557" s="87"/>
      <c r="I557" s="87"/>
      <c r="J557" s="87"/>
      <c r="K557" s="87"/>
      <c r="L557" s="87"/>
      <c r="M557" s="87"/>
      <c r="N557" s="87"/>
      <c r="O557" s="87"/>
      <c r="P557" s="87"/>
    </row>
    <row r="558" spans="1:16" x14ac:dyDescent="0.35">
      <c r="A558" s="281"/>
      <c r="B558" s="86"/>
      <c r="C558" s="86"/>
      <c r="D558" s="86"/>
      <c r="E558" s="86"/>
      <c r="F558" s="86"/>
      <c r="G558" s="86"/>
      <c r="H558" s="86"/>
      <c r="I558" s="86"/>
      <c r="J558" s="86"/>
      <c r="K558" s="86"/>
      <c r="L558" s="86"/>
      <c r="M558" s="86"/>
      <c r="N558" s="86"/>
      <c r="O558" s="86"/>
      <c r="P558" s="86"/>
    </row>
    <row r="559" spans="1:16" x14ac:dyDescent="0.35">
      <c r="A559" s="282"/>
      <c r="B559" s="87"/>
      <c r="C559" s="87"/>
      <c r="D559" s="87"/>
      <c r="E559" s="87"/>
      <c r="F559" s="87"/>
      <c r="G559" s="87"/>
      <c r="H559" s="87"/>
      <c r="I559" s="87"/>
      <c r="J559" s="87"/>
      <c r="K559" s="87"/>
      <c r="L559" s="87"/>
      <c r="M559" s="87"/>
      <c r="N559" s="87"/>
      <c r="O559" s="87"/>
      <c r="P559" s="87"/>
    </row>
    <row r="560" spans="1:16" x14ac:dyDescent="0.35">
      <c r="A560" s="281"/>
      <c r="B560" s="86"/>
      <c r="C560" s="86"/>
      <c r="D560" s="86"/>
      <c r="E560" s="86"/>
      <c r="F560" s="86"/>
      <c r="G560" s="86"/>
      <c r="H560" s="86"/>
      <c r="I560" s="86"/>
      <c r="J560" s="86"/>
      <c r="K560" s="86"/>
      <c r="L560" s="86"/>
      <c r="M560" s="86"/>
      <c r="N560" s="86"/>
      <c r="O560" s="86"/>
      <c r="P560" s="86"/>
    </row>
    <row r="561" spans="1:16" x14ac:dyDescent="0.35">
      <c r="A561" s="282"/>
      <c r="B561" s="87"/>
      <c r="C561" s="87"/>
      <c r="D561" s="87"/>
      <c r="E561" s="87"/>
      <c r="F561" s="87"/>
      <c r="G561" s="87"/>
      <c r="H561" s="87"/>
      <c r="I561" s="87"/>
      <c r="J561" s="87"/>
      <c r="K561" s="87"/>
      <c r="L561" s="87"/>
      <c r="M561" s="87"/>
      <c r="N561" s="87"/>
      <c r="O561" s="87"/>
      <c r="P561" s="87"/>
    </row>
    <row r="562" spans="1:16" x14ac:dyDescent="0.35">
      <c r="A562" s="281"/>
      <c r="B562" s="86"/>
      <c r="C562" s="86"/>
      <c r="D562" s="86"/>
      <c r="E562" s="86"/>
      <c r="F562" s="86"/>
      <c r="G562" s="86"/>
      <c r="H562" s="86"/>
      <c r="I562" s="86"/>
      <c r="J562" s="86"/>
      <c r="K562" s="86"/>
      <c r="L562" s="86"/>
      <c r="M562" s="86"/>
      <c r="N562" s="86"/>
      <c r="O562" s="86"/>
      <c r="P562" s="86"/>
    </row>
    <row r="563" spans="1:16" x14ac:dyDescent="0.35">
      <c r="A563" s="282"/>
      <c r="B563" s="87"/>
      <c r="C563" s="87"/>
      <c r="D563" s="87"/>
      <c r="E563" s="87"/>
      <c r="F563" s="87"/>
      <c r="G563" s="87"/>
      <c r="H563" s="87"/>
      <c r="I563" s="87"/>
      <c r="J563" s="87"/>
      <c r="K563" s="87"/>
      <c r="L563" s="87"/>
      <c r="M563" s="87"/>
      <c r="N563" s="87"/>
      <c r="O563" s="87"/>
      <c r="P563" s="87"/>
    </row>
    <row r="564" spans="1:16" x14ac:dyDescent="0.35">
      <c r="A564" s="281"/>
      <c r="B564" s="86"/>
      <c r="C564" s="86"/>
      <c r="D564" s="86"/>
      <c r="E564" s="86"/>
      <c r="F564" s="86"/>
      <c r="G564" s="86"/>
      <c r="H564" s="86"/>
      <c r="I564" s="86"/>
      <c r="J564" s="86"/>
      <c r="K564" s="86"/>
      <c r="L564" s="86"/>
      <c r="M564" s="86"/>
      <c r="N564" s="86"/>
      <c r="O564" s="86"/>
      <c r="P564" s="86"/>
    </row>
    <row r="565" spans="1:16" x14ac:dyDescent="0.35">
      <c r="A565" s="282"/>
      <c r="B565" s="87"/>
      <c r="C565" s="87"/>
      <c r="D565" s="87"/>
      <c r="E565" s="87"/>
      <c r="F565" s="87"/>
      <c r="G565" s="87"/>
      <c r="H565" s="87"/>
      <c r="I565" s="87"/>
      <c r="J565" s="87"/>
      <c r="K565" s="87"/>
      <c r="L565" s="87"/>
      <c r="M565" s="87"/>
      <c r="N565" s="87"/>
      <c r="O565" s="87"/>
      <c r="P565" s="87"/>
    </row>
    <row r="566" spans="1:16" x14ac:dyDescent="0.35">
      <c r="A566" s="281"/>
      <c r="B566" s="86"/>
      <c r="C566" s="86"/>
      <c r="D566" s="86"/>
      <c r="E566" s="86"/>
      <c r="F566" s="86"/>
      <c r="G566" s="86"/>
      <c r="H566" s="86"/>
      <c r="I566" s="86"/>
      <c r="J566" s="86"/>
      <c r="K566" s="86"/>
      <c r="L566" s="86"/>
      <c r="M566" s="86"/>
      <c r="N566" s="86"/>
      <c r="O566" s="86"/>
      <c r="P566" s="86"/>
    </row>
    <row r="567" spans="1:16" x14ac:dyDescent="0.35">
      <c r="A567" s="282"/>
      <c r="B567" s="87"/>
      <c r="C567" s="87"/>
      <c r="D567" s="87"/>
      <c r="E567" s="87"/>
      <c r="F567" s="87"/>
      <c r="G567" s="87"/>
      <c r="H567" s="87"/>
      <c r="I567" s="87"/>
      <c r="J567" s="87"/>
      <c r="K567" s="87"/>
      <c r="L567" s="87"/>
      <c r="M567" s="87"/>
      <c r="N567" s="87"/>
      <c r="O567" s="87"/>
      <c r="P567" s="87"/>
    </row>
    <row r="568" spans="1:16" x14ac:dyDescent="0.35">
      <c r="A568" s="281"/>
      <c r="B568" s="86"/>
      <c r="C568" s="86"/>
      <c r="D568" s="86"/>
      <c r="E568" s="86"/>
      <c r="F568" s="86"/>
      <c r="G568" s="86"/>
      <c r="H568" s="86"/>
      <c r="I568" s="86"/>
      <c r="J568" s="86"/>
      <c r="K568" s="86"/>
      <c r="L568" s="86"/>
      <c r="M568" s="86"/>
      <c r="N568" s="86"/>
      <c r="O568" s="86"/>
      <c r="P568" s="86"/>
    </row>
    <row r="569" spans="1:16" x14ac:dyDescent="0.35">
      <c r="A569" s="282"/>
      <c r="B569" s="87"/>
      <c r="C569" s="87"/>
      <c r="D569" s="87"/>
      <c r="E569" s="87"/>
      <c r="F569" s="87"/>
      <c r="G569" s="87"/>
      <c r="H569" s="87"/>
      <c r="I569" s="87"/>
      <c r="J569" s="87"/>
      <c r="K569" s="87"/>
      <c r="L569" s="87"/>
      <c r="M569" s="87"/>
      <c r="N569" s="87"/>
      <c r="O569" s="87"/>
      <c r="P569" s="87"/>
    </row>
    <row r="570" spans="1:16" x14ac:dyDescent="0.35">
      <c r="A570" s="281"/>
      <c r="B570" s="86"/>
      <c r="C570" s="86"/>
      <c r="D570" s="86"/>
      <c r="E570" s="86"/>
      <c r="F570" s="86"/>
      <c r="G570" s="86"/>
      <c r="H570" s="86"/>
      <c r="I570" s="86"/>
      <c r="J570" s="86"/>
      <c r="K570" s="86"/>
      <c r="L570" s="86"/>
      <c r="M570" s="86"/>
      <c r="N570" s="86"/>
      <c r="O570" s="86"/>
      <c r="P570" s="86"/>
    </row>
    <row r="571" spans="1:16" x14ac:dyDescent="0.35">
      <c r="A571" s="282"/>
      <c r="B571" s="87"/>
      <c r="C571" s="87"/>
      <c r="D571" s="87"/>
      <c r="E571" s="87"/>
      <c r="F571" s="87"/>
      <c r="G571" s="87"/>
      <c r="H571" s="87"/>
      <c r="I571" s="87"/>
      <c r="J571" s="87"/>
      <c r="K571" s="87"/>
      <c r="L571" s="87"/>
      <c r="M571" s="87"/>
      <c r="N571" s="87"/>
      <c r="O571" s="87"/>
      <c r="P571" s="87"/>
    </row>
    <row r="572" spans="1:16" x14ac:dyDescent="0.35">
      <c r="A572" s="281"/>
      <c r="B572" s="86"/>
      <c r="C572" s="86"/>
      <c r="D572" s="86"/>
      <c r="E572" s="86"/>
      <c r="F572" s="86"/>
      <c r="G572" s="86"/>
      <c r="H572" s="86"/>
      <c r="I572" s="86"/>
      <c r="J572" s="86"/>
      <c r="K572" s="86"/>
      <c r="L572" s="86"/>
      <c r="M572" s="86"/>
      <c r="N572" s="86"/>
      <c r="O572" s="86"/>
      <c r="P572" s="86"/>
    </row>
    <row r="573" spans="1:16" x14ac:dyDescent="0.35">
      <c r="A573" s="282"/>
      <c r="B573" s="87"/>
      <c r="C573" s="87"/>
      <c r="D573" s="87"/>
      <c r="E573" s="87"/>
      <c r="F573" s="87"/>
      <c r="G573" s="87"/>
      <c r="H573" s="87"/>
      <c r="I573" s="87"/>
      <c r="J573" s="87"/>
      <c r="K573" s="87"/>
      <c r="L573" s="87"/>
      <c r="M573" s="87"/>
      <c r="N573" s="87"/>
      <c r="O573" s="87"/>
      <c r="P573" s="87"/>
    </row>
    <row r="574" spans="1:16" x14ac:dyDescent="0.35">
      <c r="A574" s="281"/>
      <c r="B574" s="86"/>
      <c r="C574" s="86"/>
      <c r="D574" s="86"/>
      <c r="E574" s="86"/>
      <c r="F574" s="86"/>
      <c r="G574" s="86"/>
      <c r="H574" s="86"/>
      <c r="I574" s="86"/>
      <c r="J574" s="86"/>
      <c r="K574" s="86"/>
      <c r="L574" s="86"/>
      <c r="M574" s="86"/>
      <c r="N574" s="86"/>
      <c r="O574" s="86"/>
      <c r="P574" s="86"/>
    </row>
    <row r="575" spans="1:16" x14ac:dyDescent="0.35">
      <c r="A575" s="282"/>
      <c r="B575" s="87"/>
      <c r="C575" s="87"/>
      <c r="D575" s="87"/>
      <c r="E575" s="87"/>
      <c r="F575" s="87"/>
      <c r="G575" s="87"/>
      <c r="H575" s="87"/>
      <c r="I575" s="87"/>
      <c r="J575" s="87"/>
      <c r="K575" s="87"/>
      <c r="L575" s="87"/>
      <c r="M575" s="87"/>
      <c r="N575" s="87"/>
      <c r="O575" s="87"/>
      <c r="P575" s="87"/>
    </row>
    <row r="576" spans="1:16" x14ac:dyDescent="0.35">
      <c r="A576" s="281"/>
      <c r="B576" s="86"/>
      <c r="C576" s="86"/>
      <c r="D576" s="86"/>
      <c r="E576" s="86"/>
      <c r="F576" s="86"/>
      <c r="G576" s="86"/>
      <c r="H576" s="86"/>
      <c r="I576" s="86"/>
      <c r="J576" s="86"/>
      <c r="K576" s="86"/>
      <c r="L576" s="86"/>
      <c r="M576" s="86"/>
      <c r="N576" s="86"/>
      <c r="O576" s="86"/>
      <c r="P576" s="86"/>
    </row>
    <row r="577" spans="1:16" x14ac:dyDescent="0.35">
      <c r="A577" s="282"/>
      <c r="B577" s="87"/>
      <c r="C577" s="87"/>
      <c r="D577" s="87"/>
      <c r="E577" s="87"/>
      <c r="F577" s="87"/>
      <c r="G577" s="87"/>
      <c r="H577" s="87"/>
      <c r="I577" s="87"/>
      <c r="J577" s="87"/>
      <c r="K577" s="87"/>
      <c r="L577" s="87"/>
      <c r="M577" s="87"/>
      <c r="N577" s="87"/>
      <c r="O577" s="87"/>
      <c r="P577" s="87"/>
    </row>
    <row r="578" spans="1:16" x14ac:dyDescent="0.35">
      <c r="A578" s="281"/>
      <c r="B578" s="86"/>
      <c r="C578" s="86"/>
      <c r="D578" s="86"/>
      <c r="E578" s="86"/>
      <c r="F578" s="86"/>
      <c r="G578" s="86"/>
      <c r="H578" s="86"/>
      <c r="I578" s="86"/>
      <c r="J578" s="86"/>
      <c r="K578" s="86"/>
      <c r="L578" s="86"/>
      <c r="M578" s="86"/>
      <c r="N578" s="86"/>
      <c r="O578" s="86"/>
      <c r="P578" s="86"/>
    </row>
    <row r="579" spans="1:16" x14ac:dyDescent="0.35">
      <c r="A579" s="282"/>
      <c r="B579" s="87"/>
      <c r="C579" s="87"/>
      <c r="D579" s="87"/>
      <c r="E579" s="87"/>
      <c r="F579" s="87"/>
      <c r="G579" s="87"/>
      <c r="H579" s="87"/>
      <c r="I579" s="87"/>
      <c r="J579" s="87"/>
      <c r="K579" s="87"/>
      <c r="L579" s="87"/>
      <c r="M579" s="87"/>
      <c r="N579" s="87"/>
      <c r="O579" s="87"/>
      <c r="P579" s="87"/>
    </row>
    <row r="580" spans="1:16" x14ac:dyDescent="0.35">
      <c r="A580" s="281"/>
      <c r="B580" s="86"/>
      <c r="C580" s="86"/>
      <c r="D580" s="86"/>
      <c r="E580" s="86"/>
      <c r="F580" s="86"/>
      <c r="G580" s="86"/>
      <c r="H580" s="86"/>
      <c r="I580" s="86"/>
      <c r="J580" s="86"/>
      <c r="K580" s="86"/>
      <c r="L580" s="86"/>
      <c r="M580" s="86"/>
      <c r="N580" s="86"/>
      <c r="O580" s="86"/>
      <c r="P580" s="86"/>
    </row>
    <row r="581" spans="1:16" x14ac:dyDescent="0.35">
      <c r="A581" s="282"/>
      <c r="B581" s="87"/>
      <c r="C581" s="87"/>
      <c r="D581" s="87"/>
      <c r="E581" s="87"/>
      <c r="F581" s="87"/>
      <c r="G581" s="87"/>
      <c r="H581" s="87"/>
      <c r="I581" s="87"/>
      <c r="J581" s="87"/>
      <c r="K581" s="87"/>
      <c r="L581" s="87"/>
      <c r="M581" s="87"/>
      <c r="N581" s="87"/>
      <c r="O581" s="87"/>
      <c r="P581" s="87"/>
    </row>
    <row r="582" spans="1:16" x14ac:dyDescent="0.35">
      <c r="A582" s="281"/>
      <c r="B582" s="86"/>
      <c r="C582" s="86"/>
      <c r="D582" s="86"/>
      <c r="E582" s="86"/>
      <c r="F582" s="86"/>
      <c r="G582" s="86"/>
      <c r="H582" s="86"/>
      <c r="I582" s="86"/>
      <c r="J582" s="86"/>
      <c r="K582" s="86"/>
      <c r="L582" s="86"/>
      <c r="M582" s="86"/>
      <c r="N582" s="86"/>
      <c r="O582" s="86"/>
      <c r="P582" s="86"/>
    </row>
    <row r="583" spans="1:16" x14ac:dyDescent="0.35">
      <c r="A583" s="282"/>
      <c r="B583" s="87"/>
      <c r="C583" s="87"/>
      <c r="D583" s="87"/>
      <c r="E583" s="87"/>
      <c r="F583" s="87"/>
      <c r="G583" s="87"/>
      <c r="H583" s="87"/>
      <c r="I583" s="87"/>
      <c r="J583" s="87"/>
      <c r="K583" s="87"/>
      <c r="L583" s="87"/>
      <c r="M583" s="87"/>
      <c r="N583" s="87"/>
      <c r="O583" s="87"/>
      <c r="P583" s="87"/>
    </row>
    <row r="584" spans="1:16" x14ac:dyDescent="0.35">
      <c r="A584" s="281"/>
      <c r="B584" s="86"/>
      <c r="C584" s="86"/>
      <c r="D584" s="86"/>
      <c r="E584" s="86"/>
      <c r="F584" s="86"/>
      <c r="G584" s="86"/>
      <c r="H584" s="86"/>
      <c r="I584" s="86"/>
      <c r="J584" s="86"/>
      <c r="K584" s="86"/>
      <c r="L584" s="86"/>
      <c r="M584" s="86"/>
      <c r="N584" s="86"/>
      <c r="O584" s="86"/>
      <c r="P584" s="86"/>
    </row>
    <row r="585" spans="1:16" x14ac:dyDescent="0.35">
      <c r="A585" s="282"/>
      <c r="B585" s="87"/>
      <c r="C585" s="87"/>
      <c r="D585" s="87"/>
      <c r="E585" s="87"/>
      <c r="F585" s="87"/>
      <c r="G585" s="87"/>
      <c r="H585" s="87"/>
      <c r="I585" s="87"/>
      <c r="J585" s="87"/>
      <c r="K585" s="87"/>
      <c r="L585" s="87"/>
      <c r="M585" s="87"/>
      <c r="N585" s="87"/>
      <c r="O585" s="87"/>
      <c r="P585" s="87"/>
    </row>
    <row r="586" spans="1:16" x14ac:dyDescent="0.35">
      <c r="A586" s="281"/>
      <c r="B586" s="86"/>
      <c r="C586" s="86"/>
      <c r="D586" s="86"/>
      <c r="E586" s="86"/>
      <c r="F586" s="86"/>
      <c r="G586" s="86"/>
      <c r="H586" s="86"/>
      <c r="I586" s="86"/>
      <c r="J586" s="86"/>
      <c r="K586" s="86"/>
      <c r="L586" s="86"/>
      <c r="M586" s="86"/>
      <c r="N586" s="86"/>
      <c r="O586" s="86"/>
      <c r="P586" s="86"/>
    </row>
    <row r="587" spans="1:16" x14ac:dyDescent="0.35">
      <c r="A587" s="282"/>
      <c r="B587" s="87"/>
      <c r="C587" s="87"/>
      <c r="D587" s="87"/>
      <c r="E587" s="87"/>
      <c r="F587" s="87"/>
      <c r="G587" s="87"/>
      <c r="H587" s="87"/>
      <c r="I587" s="87"/>
      <c r="J587" s="87"/>
      <c r="K587" s="87"/>
      <c r="L587" s="87"/>
      <c r="M587" s="87"/>
      <c r="N587" s="87"/>
      <c r="O587" s="87"/>
      <c r="P587" s="87"/>
    </row>
    <row r="588" spans="1:16" x14ac:dyDescent="0.35">
      <c r="A588" s="281"/>
      <c r="B588" s="86"/>
      <c r="C588" s="86"/>
      <c r="D588" s="86"/>
      <c r="E588" s="86"/>
      <c r="F588" s="86"/>
      <c r="G588" s="86"/>
      <c r="H588" s="86"/>
      <c r="I588" s="86"/>
      <c r="J588" s="86"/>
      <c r="K588" s="86"/>
      <c r="L588" s="86"/>
      <c r="M588" s="86"/>
      <c r="N588" s="86"/>
      <c r="O588" s="86"/>
      <c r="P588" s="86"/>
    </row>
    <row r="589" spans="1:16" x14ac:dyDescent="0.35">
      <c r="A589" s="282"/>
      <c r="B589" s="87"/>
      <c r="C589" s="87"/>
      <c r="D589" s="87"/>
      <c r="E589" s="87"/>
      <c r="F589" s="87"/>
      <c r="G589" s="87"/>
      <c r="H589" s="87"/>
      <c r="I589" s="87"/>
      <c r="J589" s="87"/>
      <c r="K589" s="87"/>
      <c r="L589" s="87"/>
      <c r="M589" s="87"/>
      <c r="N589" s="87"/>
      <c r="O589" s="87"/>
      <c r="P589" s="87"/>
    </row>
    <row r="590" spans="1:16" x14ac:dyDescent="0.35">
      <c r="A590" s="281"/>
      <c r="B590" s="86"/>
      <c r="C590" s="86"/>
      <c r="D590" s="86"/>
      <c r="E590" s="86"/>
      <c r="F590" s="86"/>
      <c r="G590" s="86"/>
      <c r="H590" s="86"/>
      <c r="I590" s="86"/>
      <c r="J590" s="86"/>
      <c r="K590" s="86"/>
      <c r="L590" s="86"/>
      <c r="M590" s="86"/>
      <c r="N590" s="86"/>
      <c r="O590" s="86"/>
      <c r="P590" s="86"/>
    </row>
    <row r="591" spans="1:16" x14ac:dyDescent="0.35">
      <c r="A591" s="282"/>
      <c r="B591" s="87"/>
      <c r="C591" s="87"/>
      <c r="D591" s="87"/>
      <c r="E591" s="87"/>
      <c r="F591" s="87"/>
      <c r="G591" s="87"/>
      <c r="H591" s="87"/>
      <c r="I591" s="87"/>
      <c r="J591" s="87"/>
      <c r="K591" s="87"/>
      <c r="L591" s="87"/>
      <c r="M591" s="87"/>
      <c r="N591" s="87"/>
      <c r="O591" s="87"/>
      <c r="P591" s="87"/>
    </row>
    <row r="592" spans="1:16" x14ac:dyDescent="0.35">
      <c r="A592" s="281"/>
      <c r="B592" s="86"/>
      <c r="C592" s="86"/>
      <c r="D592" s="86"/>
      <c r="E592" s="86"/>
      <c r="F592" s="86"/>
      <c r="G592" s="86"/>
      <c r="H592" s="86"/>
      <c r="I592" s="86"/>
      <c r="J592" s="86"/>
      <c r="K592" s="86"/>
      <c r="L592" s="86"/>
      <c r="M592" s="86"/>
      <c r="N592" s="86"/>
      <c r="O592" s="86"/>
      <c r="P592" s="86"/>
    </row>
    <row r="593" spans="1:16" x14ac:dyDescent="0.35">
      <c r="A593" s="282"/>
      <c r="B593" s="87"/>
      <c r="C593" s="87"/>
      <c r="D593" s="87"/>
      <c r="E593" s="87"/>
      <c r="F593" s="87"/>
      <c r="G593" s="87"/>
      <c r="H593" s="87"/>
      <c r="I593" s="87"/>
      <c r="J593" s="87"/>
      <c r="K593" s="87"/>
      <c r="L593" s="87"/>
      <c r="M593" s="87"/>
      <c r="N593" s="87"/>
      <c r="O593" s="87"/>
      <c r="P593" s="87"/>
    </row>
    <row r="594" spans="1:16" x14ac:dyDescent="0.35">
      <c r="A594" s="281"/>
      <c r="B594" s="86"/>
      <c r="C594" s="86"/>
      <c r="D594" s="86"/>
      <c r="E594" s="86"/>
      <c r="F594" s="86"/>
      <c r="G594" s="86"/>
      <c r="H594" s="86"/>
      <c r="I594" s="86"/>
      <c r="J594" s="86"/>
      <c r="K594" s="86"/>
      <c r="L594" s="86"/>
      <c r="M594" s="86"/>
      <c r="N594" s="86"/>
      <c r="O594" s="86"/>
      <c r="P594" s="86"/>
    </row>
    <row r="595" spans="1:16" x14ac:dyDescent="0.35">
      <c r="A595" s="282"/>
      <c r="B595" s="87"/>
      <c r="C595" s="87"/>
      <c r="D595" s="87"/>
      <c r="E595" s="87"/>
      <c r="F595" s="87"/>
      <c r="G595" s="87"/>
      <c r="H595" s="87"/>
      <c r="I595" s="87"/>
      <c r="J595" s="87"/>
      <c r="K595" s="87"/>
      <c r="L595" s="87"/>
      <c r="M595" s="87"/>
      <c r="N595" s="87"/>
      <c r="O595" s="87"/>
      <c r="P595" s="87"/>
    </row>
    <row r="596" spans="1:16" x14ac:dyDescent="0.35">
      <c r="A596" s="281"/>
      <c r="B596" s="86"/>
      <c r="C596" s="86"/>
      <c r="D596" s="86"/>
      <c r="E596" s="86"/>
      <c r="F596" s="86"/>
      <c r="G596" s="86"/>
      <c r="H596" s="86"/>
      <c r="I596" s="86"/>
      <c r="J596" s="86"/>
      <c r="K596" s="86"/>
      <c r="L596" s="86"/>
      <c r="M596" s="86"/>
      <c r="N596" s="86"/>
      <c r="O596" s="86"/>
      <c r="P596" s="86"/>
    </row>
    <row r="597" spans="1:16" x14ac:dyDescent="0.35">
      <c r="A597" s="282"/>
      <c r="B597" s="87"/>
      <c r="C597" s="87"/>
      <c r="D597" s="87"/>
      <c r="E597" s="87"/>
      <c r="F597" s="87"/>
      <c r="G597" s="87"/>
      <c r="H597" s="87"/>
      <c r="I597" s="87"/>
      <c r="J597" s="87"/>
      <c r="K597" s="87"/>
      <c r="L597" s="87"/>
      <c r="M597" s="87"/>
      <c r="N597" s="87"/>
      <c r="O597" s="87"/>
      <c r="P597" s="87"/>
    </row>
    <row r="598" spans="1:16" x14ac:dyDescent="0.35">
      <c r="A598" s="281"/>
      <c r="B598" s="86"/>
      <c r="C598" s="86"/>
      <c r="D598" s="86"/>
      <c r="E598" s="86"/>
      <c r="F598" s="86"/>
      <c r="G598" s="86"/>
      <c r="H598" s="86"/>
      <c r="I598" s="86"/>
      <c r="J598" s="86"/>
      <c r="K598" s="86"/>
      <c r="L598" s="86"/>
      <c r="M598" s="86"/>
      <c r="N598" s="86"/>
      <c r="O598" s="86"/>
      <c r="P598" s="86"/>
    </row>
    <row r="599" spans="1:16" x14ac:dyDescent="0.35">
      <c r="A599" s="282"/>
      <c r="B599" s="87"/>
      <c r="C599" s="87"/>
      <c r="D599" s="87"/>
      <c r="E599" s="87"/>
      <c r="F599" s="87"/>
      <c r="G599" s="87"/>
      <c r="H599" s="87"/>
      <c r="I599" s="87"/>
      <c r="J599" s="87"/>
      <c r="K599" s="87"/>
      <c r="L599" s="87"/>
      <c r="M599" s="87"/>
      <c r="N599" s="87"/>
      <c r="O599" s="87"/>
      <c r="P599" s="87"/>
    </row>
    <row r="600" spans="1:16" x14ac:dyDescent="0.35">
      <c r="A600" s="281"/>
      <c r="B600" s="86"/>
      <c r="C600" s="86"/>
      <c r="D600" s="86"/>
      <c r="E600" s="86"/>
      <c r="F600" s="86"/>
      <c r="G600" s="86"/>
      <c r="H600" s="86"/>
      <c r="I600" s="86"/>
      <c r="J600" s="86"/>
      <c r="K600" s="86"/>
      <c r="L600" s="86"/>
      <c r="M600" s="86"/>
      <c r="N600" s="86"/>
      <c r="O600" s="86"/>
      <c r="P600" s="86"/>
    </row>
    <row r="601" spans="1:16" x14ac:dyDescent="0.35">
      <c r="A601" s="282"/>
      <c r="B601" s="87"/>
      <c r="C601" s="87"/>
      <c r="D601" s="87"/>
      <c r="E601" s="87"/>
      <c r="F601" s="87"/>
      <c r="G601" s="87"/>
      <c r="H601" s="87"/>
      <c r="I601" s="87"/>
      <c r="J601" s="87"/>
      <c r="K601" s="87"/>
      <c r="L601" s="87"/>
      <c r="M601" s="87"/>
      <c r="N601" s="87"/>
      <c r="O601" s="87"/>
      <c r="P601" s="87"/>
    </row>
    <row r="602" spans="1:16" x14ac:dyDescent="0.35">
      <c r="A602" s="281"/>
      <c r="B602" s="86"/>
      <c r="C602" s="86"/>
      <c r="D602" s="86"/>
      <c r="E602" s="86"/>
      <c r="F602" s="86"/>
      <c r="G602" s="86"/>
      <c r="H602" s="86"/>
      <c r="I602" s="86"/>
      <c r="J602" s="86"/>
      <c r="K602" s="86"/>
      <c r="L602" s="86"/>
      <c r="M602" s="86"/>
      <c r="N602" s="86"/>
      <c r="O602" s="86"/>
      <c r="P602" s="86"/>
    </row>
    <row r="603" spans="1:16" x14ac:dyDescent="0.35">
      <c r="A603" s="282"/>
      <c r="B603" s="87"/>
      <c r="C603" s="87"/>
      <c r="D603" s="87"/>
      <c r="E603" s="87"/>
      <c r="F603" s="87"/>
      <c r="G603" s="87"/>
      <c r="H603" s="87"/>
      <c r="I603" s="87"/>
      <c r="J603" s="87"/>
      <c r="K603" s="87"/>
      <c r="L603" s="87"/>
      <c r="M603" s="87"/>
      <c r="N603" s="87"/>
      <c r="O603" s="87"/>
      <c r="P603" s="87"/>
    </row>
    <row r="604" spans="1:16" x14ac:dyDescent="0.35">
      <c r="A604" s="281"/>
      <c r="B604" s="86"/>
      <c r="C604" s="86"/>
      <c r="D604" s="86"/>
      <c r="E604" s="86"/>
      <c r="F604" s="86"/>
      <c r="G604" s="86"/>
      <c r="H604" s="86"/>
      <c r="I604" s="86"/>
      <c r="J604" s="86"/>
      <c r="K604" s="86"/>
      <c r="L604" s="86"/>
      <c r="M604" s="86"/>
      <c r="N604" s="86"/>
      <c r="O604" s="86"/>
      <c r="P604" s="86"/>
    </row>
    <row r="605" spans="1:16" x14ac:dyDescent="0.35">
      <c r="A605" s="282"/>
      <c r="B605" s="87"/>
      <c r="C605" s="87"/>
      <c r="D605" s="87"/>
      <c r="E605" s="87"/>
      <c r="F605" s="87"/>
      <c r="G605" s="87"/>
      <c r="H605" s="87"/>
      <c r="I605" s="87"/>
      <c r="J605" s="87"/>
      <c r="K605" s="87"/>
      <c r="L605" s="87"/>
      <c r="M605" s="87"/>
      <c r="N605" s="87"/>
      <c r="O605" s="87"/>
      <c r="P605" s="87"/>
    </row>
    <row r="606" spans="1:16" x14ac:dyDescent="0.35">
      <c r="A606" s="281"/>
      <c r="B606" s="86"/>
      <c r="C606" s="86"/>
      <c r="D606" s="86"/>
      <c r="E606" s="86"/>
      <c r="F606" s="86"/>
      <c r="G606" s="86"/>
      <c r="H606" s="86"/>
      <c r="I606" s="86"/>
      <c r="J606" s="86"/>
      <c r="K606" s="86"/>
      <c r="L606" s="86"/>
      <c r="M606" s="86"/>
      <c r="N606" s="86"/>
      <c r="O606" s="86"/>
      <c r="P606" s="86"/>
    </row>
    <row r="607" spans="1:16" x14ac:dyDescent="0.35">
      <c r="A607" s="282"/>
      <c r="B607" s="87"/>
      <c r="C607" s="87"/>
      <c r="D607" s="87"/>
      <c r="E607" s="87"/>
      <c r="F607" s="87"/>
      <c r="G607" s="87"/>
      <c r="H607" s="87"/>
      <c r="I607" s="87"/>
      <c r="J607" s="87"/>
      <c r="K607" s="87"/>
      <c r="L607" s="87"/>
      <c r="M607" s="87"/>
      <c r="N607" s="87"/>
      <c r="O607" s="87"/>
      <c r="P607" s="87"/>
    </row>
    <row r="608" spans="1:16" x14ac:dyDescent="0.35">
      <c r="A608" s="281"/>
      <c r="B608" s="86"/>
      <c r="C608" s="86"/>
      <c r="D608" s="86"/>
      <c r="E608" s="86"/>
      <c r="F608" s="86"/>
      <c r="G608" s="86"/>
      <c r="H608" s="86"/>
      <c r="I608" s="86"/>
      <c r="J608" s="86"/>
      <c r="K608" s="86"/>
      <c r="L608" s="86"/>
      <c r="M608" s="86"/>
      <c r="N608" s="86"/>
      <c r="O608" s="86"/>
      <c r="P608" s="86"/>
    </row>
    <row r="609" spans="1:16" x14ac:dyDescent="0.35">
      <c r="A609" s="282"/>
      <c r="B609" s="87"/>
      <c r="C609" s="87"/>
      <c r="D609" s="87"/>
      <c r="E609" s="87"/>
      <c r="F609" s="87"/>
      <c r="G609" s="87"/>
      <c r="H609" s="87"/>
      <c r="I609" s="87"/>
      <c r="J609" s="87"/>
      <c r="K609" s="87"/>
      <c r="L609" s="87"/>
      <c r="M609" s="87"/>
      <c r="N609" s="87"/>
      <c r="O609" s="87"/>
      <c r="P609" s="87"/>
    </row>
    <row r="610" spans="1:16" x14ac:dyDescent="0.35">
      <c r="A610" s="281"/>
      <c r="B610" s="86"/>
      <c r="C610" s="86"/>
      <c r="D610" s="86"/>
      <c r="E610" s="86"/>
      <c r="F610" s="86"/>
      <c r="G610" s="86"/>
      <c r="H610" s="86"/>
      <c r="I610" s="86"/>
      <c r="J610" s="86"/>
      <c r="K610" s="86"/>
      <c r="L610" s="86"/>
      <c r="M610" s="86"/>
      <c r="N610" s="86"/>
      <c r="O610" s="86"/>
      <c r="P610" s="86"/>
    </row>
    <row r="611" spans="1:16" x14ac:dyDescent="0.35">
      <c r="A611" s="282"/>
      <c r="B611" s="87"/>
      <c r="C611" s="87"/>
      <c r="D611" s="87"/>
      <c r="E611" s="87"/>
      <c r="F611" s="87"/>
      <c r="G611" s="87"/>
      <c r="H611" s="87"/>
      <c r="I611" s="87"/>
      <c r="J611" s="87"/>
      <c r="K611" s="87"/>
      <c r="L611" s="87"/>
      <c r="M611" s="87"/>
      <c r="N611" s="87"/>
      <c r="O611" s="87"/>
      <c r="P611" s="87"/>
    </row>
    <row r="612" spans="1:16" x14ac:dyDescent="0.35">
      <c r="A612" s="281"/>
      <c r="B612" s="86"/>
      <c r="C612" s="86"/>
      <c r="D612" s="86"/>
      <c r="E612" s="86"/>
      <c r="F612" s="86"/>
      <c r="G612" s="86"/>
      <c r="H612" s="86"/>
      <c r="I612" s="86"/>
      <c r="J612" s="86"/>
      <c r="K612" s="86"/>
      <c r="L612" s="86"/>
      <c r="M612" s="86"/>
      <c r="N612" s="86"/>
      <c r="O612" s="86"/>
      <c r="P612" s="86"/>
    </row>
    <row r="613" spans="1:16" x14ac:dyDescent="0.35">
      <c r="A613" s="282"/>
      <c r="B613" s="87"/>
      <c r="C613" s="87"/>
      <c r="D613" s="87"/>
      <c r="E613" s="87"/>
      <c r="F613" s="87"/>
      <c r="G613" s="87"/>
      <c r="H613" s="87"/>
      <c r="I613" s="87"/>
      <c r="J613" s="87"/>
      <c r="K613" s="87"/>
      <c r="L613" s="87"/>
      <c r="M613" s="87"/>
      <c r="N613" s="87"/>
      <c r="O613" s="87"/>
      <c r="P613" s="87"/>
    </row>
    <row r="614" spans="1:16" x14ac:dyDescent="0.35">
      <c r="A614" s="281"/>
      <c r="B614" s="86"/>
      <c r="C614" s="86"/>
      <c r="D614" s="86"/>
      <c r="E614" s="86"/>
      <c r="F614" s="86"/>
      <c r="G614" s="86"/>
      <c r="H614" s="86"/>
      <c r="I614" s="86"/>
      <c r="J614" s="86"/>
      <c r="K614" s="86"/>
      <c r="L614" s="86"/>
      <c r="M614" s="86"/>
      <c r="N614" s="86"/>
      <c r="O614" s="86"/>
      <c r="P614" s="86"/>
    </row>
    <row r="615" spans="1:16" x14ac:dyDescent="0.35">
      <c r="A615" s="282"/>
      <c r="B615" s="87"/>
      <c r="C615" s="87"/>
      <c r="D615" s="87"/>
      <c r="E615" s="87"/>
      <c r="F615" s="87"/>
      <c r="G615" s="87"/>
      <c r="H615" s="87"/>
      <c r="I615" s="87"/>
      <c r="J615" s="87"/>
      <c r="K615" s="87"/>
      <c r="L615" s="87"/>
      <c r="M615" s="87"/>
      <c r="N615" s="87"/>
      <c r="O615" s="87"/>
      <c r="P615" s="87"/>
    </row>
    <row r="616" spans="1:16" x14ac:dyDescent="0.35">
      <c r="A616" s="281"/>
      <c r="B616" s="86"/>
      <c r="C616" s="86"/>
      <c r="D616" s="86"/>
      <c r="E616" s="86"/>
      <c r="F616" s="86"/>
      <c r="G616" s="86"/>
      <c r="H616" s="86"/>
      <c r="I616" s="86"/>
      <c r="J616" s="86"/>
      <c r="K616" s="86"/>
      <c r="L616" s="86"/>
      <c r="M616" s="86"/>
      <c r="N616" s="86"/>
      <c r="O616" s="86"/>
      <c r="P616" s="86"/>
    </row>
    <row r="617" spans="1:16" x14ac:dyDescent="0.35">
      <c r="A617" s="282"/>
      <c r="B617" s="87"/>
      <c r="C617" s="87"/>
      <c r="D617" s="87"/>
      <c r="E617" s="87"/>
      <c r="F617" s="87"/>
      <c r="G617" s="87"/>
      <c r="H617" s="87"/>
      <c r="I617" s="87"/>
      <c r="J617" s="87"/>
      <c r="K617" s="87"/>
      <c r="L617" s="87"/>
      <c r="M617" s="87"/>
      <c r="N617" s="87"/>
      <c r="O617" s="87"/>
      <c r="P617" s="87"/>
    </row>
    <row r="618" spans="1:16" x14ac:dyDescent="0.35">
      <c r="A618" s="281"/>
      <c r="B618" s="86"/>
      <c r="C618" s="86"/>
      <c r="D618" s="86"/>
      <c r="E618" s="86"/>
      <c r="F618" s="86"/>
      <c r="G618" s="86"/>
      <c r="H618" s="86"/>
      <c r="I618" s="86"/>
      <c r="J618" s="86"/>
      <c r="K618" s="86"/>
      <c r="L618" s="86"/>
      <c r="M618" s="86"/>
      <c r="N618" s="86"/>
      <c r="O618" s="86"/>
      <c r="P618" s="86"/>
    </row>
    <row r="619" spans="1:16" x14ac:dyDescent="0.35">
      <c r="A619" s="282"/>
      <c r="B619" s="87"/>
      <c r="C619" s="87"/>
      <c r="D619" s="87"/>
      <c r="E619" s="87"/>
      <c r="F619" s="87"/>
      <c r="G619" s="87"/>
      <c r="H619" s="87"/>
      <c r="I619" s="87"/>
      <c r="J619" s="87"/>
      <c r="K619" s="87"/>
      <c r="L619" s="87"/>
      <c r="M619" s="87"/>
      <c r="N619" s="87"/>
      <c r="O619" s="87"/>
      <c r="P619" s="87"/>
    </row>
    <row r="620" spans="1:16" x14ac:dyDescent="0.35">
      <c r="A620" s="281"/>
      <c r="B620" s="86"/>
      <c r="C620" s="86"/>
      <c r="D620" s="86"/>
      <c r="E620" s="86"/>
      <c r="F620" s="86"/>
      <c r="G620" s="86"/>
      <c r="H620" s="86"/>
      <c r="I620" s="86"/>
      <c r="J620" s="86"/>
      <c r="K620" s="86"/>
      <c r="L620" s="86"/>
      <c r="M620" s="86"/>
      <c r="N620" s="86"/>
      <c r="O620" s="86"/>
      <c r="P620" s="86"/>
    </row>
    <row r="621" spans="1:16" x14ac:dyDescent="0.35">
      <c r="A621" s="282"/>
      <c r="B621" s="87"/>
      <c r="C621" s="87"/>
      <c r="D621" s="87"/>
      <c r="E621" s="87"/>
      <c r="F621" s="87"/>
      <c r="G621" s="87"/>
      <c r="H621" s="87"/>
      <c r="I621" s="87"/>
      <c r="J621" s="87"/>
      <c r="K621" s="87"/>
      <c r="L621" s="87"/>
      <c r="M621" s="87"/>
      <c r="N621" s="87"/>
      <c r="O621" s="87"/>
      <c r="P621" s="87"/>
    </row>
    <row r="622" spans="1:16" x14ac:dyDescent="0.35">
      <c r="A622" s="281"/>
      <c r="B622" s="86"/>
      <c r="C622" s="86"/>
      <c r="D622" s="86"/>
      <c r="E622" s="86"/>
      <c r="F622" s="86"/>
      <c r="G622" s="86"/>
      <c r="H622" s="86"/>
      <c r="I622" s="86"/>
      <c r="J622" s="86"/>
      <c r="K622" s="86"/>
      <c r="L622" s="86"/>
      <c r="M622" s="86"/>
      <c r="N622" s="86"/>
      <c r="O622" s="86"/>
      <c r="P622" s="86"/>
    </row>
    <row r="623" spans="1:16" x14ac:dyDescent="0.35">
      <c r="A623" s="282"/>
      <c r="B623" s="87"/>
      <c r="C623" s="87"/>
      <c r="D623" s="87"/>
      <c r="E623" s="87"/>
      <c r="F623" s="87"/>
      <c r="G623" s="87"/>
      <c r="H623" s="87"/>
      <c r="I623" s="87"/>
      <c r="J623" s="87"/>
      <c r="K623" s="87"/>
      <c r="L623" s="87"/>
      <c r="M623" s="87"/>
      <c r="N623" s="87"/>
      <c r="O623" s="87"/>
      <c r="P623" s="87"/>
    </row>
    <row r="624" spans="1:16" x14ac:dyDescent="0.35">
      <c r="A624" s="281"/>
      <c r="B624" s="86"/>
      <c r="C624" s="86"/>
      <c r="D624" s="86"/>
      <c r="E624" s="86"/>
      <c r="F624" s="86"/>
      <c r="G624" s="86"/>
      <c r="H624" s="86"/>
      <c r="I624" s="86"/>
      <c r="J624" s="86"/>
      <c r="K624" s="86"/>
      <c r="L624" s="86"/>
      <c r="M624" s="86"/>
      <c r="N624" s="86"/>
      <c r="O624" s="86"/>
      <c r="P624" s="86"/>
    </row>
    <row r="625" spans="1:16" x14ac:dyDescent="0.35">
      <c r="A625" s="282"/>
      <c r="B625" s="87"/>
      <c r="C625" s="87"/>
      <c r="D625" s="87"/>
      <c r="E625" s="87"/>
      <c r="F625" s="87"/>
      <c r="G625" s="87"/>
      <c r="H625" s="87"/>
      <c r="I625" s="87"/>
      <c r="J625" s="87"/>
      <c r="K625" s="87"/>
      <c r="L625" s="87"/>
      <c r="M625" s="87"/>
      <c r="N625" s="87"/>
      <c r="O625" s="87"/>
      <c r="P625" s="87"/>
    </row>
    <row r="626" spans="1:16" x14ac:dyDescent="0.35">
      <c r="A626" s="281"/>
      <c r="B626" s="86"/>
      <c r="C626" s="86"/>
      <c r="D626" s="86"/>
      <c r="E626" s="86"/>
      <c r="F626" s="86"/>
      <c r="G626" s="86"/>
      <c r="H626" s="86"/>
      <c r="I626" s="86"/>
      <c r="J626" s="86"/>
      <c r="K626" s="86"/>
      <c r="L626" s="86"/>
      <c r="M626" s="86"/>
      <c r="N626" s="86"/>
      <c r="O626" s="86"/>
      <c r="P626" s="86"/>
    </row>
    <row r="627" spans="1:16" x14ac:dyDescent="0.35">
      <c r="A627" s="282"/>
      <c r="B627" s="87"/>
      <c r="C627" s="87"/>
      <c r="D627" s="87"/>
      <c r="E627" s="87"/>
      <c r="F627" s="87"/>
      <c r="G627" s="87"/>
      <c r="H627" s="87"/>
      <c r="I627" s="87"/>
      <c r="J627" s="87"/>
      <c r="K627" s="87"/>
      <c r="L627" s="87"/>
      <c r="M627" s="87"/>
      <c r="N627" s="87"/>
      <c r="O627" s="87"/>
      <c r="P627" s="87"/>
    </row>
    <row r="628" spans="1:16" x14ac:dyDescent="0.35">
      <c r="A628" s="281"/>
      <c r="B628" s="86"/>
      <c r="C628" s="86"/>
      <c r="D628" s="86"/>
      <c r="E628" s="86"/>
      <c r="F628" s="86"/>
      <c r="G628" s="86"/>
      <c r="H628" s="86"/>
      <c r="I628" s="86"/>
      <c r="J628" s="86"/>
      <c r="K628" s="86"/>
      <c r="L628" s="86"/>
      <c r="M628" s="86"/>
      <c r="N628" s="86"/>
      <c r="O628" s="86"/>
      <c r="P628" s="86"/>
    </row>
    <row r="629" spans="1:16" x14ac:dyDescent="0.35">
      <c r="A629" s="282"/>
      <c r="B629" s="87"/>
      <c r="C629" s="87"/>
      <c r="D629" s="87"/>
      <c r="E629" s="87"/>
      <c r="F629" s="87"/>
      <c r="G629" s="87"/>
      <c r="H629" s="87"/>
      <c r="I629" s="87"/>
      <c r="J629" s="87"/>
      <c r="K629" s="87"/>
      <c r="L629" s="87"/>
      <c r="M629" s="87"/>
      <c r="N629" s="87"/>
      <c r="O629" s="87"/>
      <c r="P629" s="87"/>
    </row>
    <row r="630" spans="1:16" x14ac:dyDescent="0.35">
      <c r="A630" s="281"/>
      <c r="B630" s="86"/>
      <c r="C630" s="86"/>
      <c r="D630" s="86"/>
      <c r="E630" s="86"/>
      <c r="F630" s="86"/>
      <c r="G630" s="86"/>
      <c r="H630" s="86"/>
      <c r="I630" s="86"/>
      <c r="J630" s="86"/>
      <c r="K630" s="86"/>
      <c r="L630" s="86"/>
      <c r="M630" s="86"/>
      <c r="N630" s="86"/>
      <c r="O630" s="86"/>
      <c r="P630" s="86"/>
    </row>
    <row r="631" spans="1:16" x14ac:dyDescent="0.35">
      <c r="A631" s="282"/>
      <c r="B631" s="87"/>
      <c r="C631" s="87"/>
      <c r="D631" s="87"/>
      <c r="E631" s="87"/>
      <c r="F631" s="87"/>
      <c r="G631" s="87"/>
      <c r="H631" s="87"/>
      <c r="I631" s="87"/>
      <c r="J631" s="87"/>
      <c r="K631" s="87"/>
      <c r="L631" s="87"/>
      <c r="M631" s="87"/>
      <c r="N631" s="87"/>
      <c r="O631" s="87"/>
      <c r="P631" s="87"/>
    </row>
    <row r="632" spans="1:16" x14ac:dyDescent="0.35">
      <c r="A632" s="281"/>
      <c r="B632" s="86"/>
      <c r="C632" s="86"/>
      <c r="D632" s="86"/>
      <c r="E632" s="86"/>
      <c r="F632" s="86"/>
      <c r="G632" s="86"/>
      <c r="H632" s="86"/>
      <c r="I632" s="86"/>
      <c r="J632" s="86"/>
      <c r="K632" s="86"/>
      <c r="L632" s="86"/>
      <c r="M632" s="86"/>
      <c r="N632" s="86"/>
      <c r="O632" s="86"/>
      <c r="P632" s="86"/>
    </row>
    <row r="633" spans="1:16" x14ac:dyDescent="0.35">
      <c r="A633" s="282"/>
      <c r="B633" s="87"/>
      <c r="C633" s="87"/>
      <c r="D633" s="87"/>
      <c r="E633" s="87"/>
      <c r="F633" s="87"/>
      <c r="G633" s="87"/>
      <c r="H633" s="87"/>
      <c r="I633" s="87"/>
      <c r="J633" s="87"/>
      <c r="K633" s="87"/>
      <c r="L633" s="87"/>
      <c r="M633" s="87"/>
      <c r="N633" s="87"/>
      <c r="O633" s="87"/>
      <c r="P633" s="87"/>
    </row>
    <row r="634" spans="1:16" x14ac:dyDescent="0.35">
      <c r="A634" s="281"/>
      <c r="B634" s="86"/>
      <c r="C634" s="86"/>
      <c r="D634" s="86"/>
      <c r="E634" s="86"/>
      <c r="F634" s="86"/>
      <c r="G634" s="86"/>
      <c r="H634" s="86"/>
      <c r="I634" s="86"/>
      <c r="J634" s="86"/>
      <c r="K634" s="86"/>
      <c r="L634" s="86"/>
      <c r="M634" s="86"/>
      <c r="N634" s="86"/>
      <c r="O634" s="86"/>
      <c r="P634" s="86"/>
    </row>
    <row r="635" spans="1:16" x14ac:dyDescent="0.35">
      <c r="A635" s="282"/>
      <c r="B635" s="87"/>
      <c r="C635" s="87"/>
      <c r="D635" s="87"/>
      <c r="E635" s="87"/>
      <c r="F635" s="87"/>
      <c r="G635" s="87"/>
      <c r="H635" s="87"/>
      <c r="I635" s="87"/>
      <c r="J635" s="87"/>
      <c r="K635" s="87"/>
      <c r="L635" s="87"/>
      <c r="M635" s="87"/>
      <c r="N635" s="87"/>
      <c r="O635" s="87"/>
      <c r="P635" s="87"/>
    </row>
    <row r="636" spans="1:16" x14ac:dyDescent="0.35">
      <c r="A636" s="281"/>
      <c r="B636" s="86"/>
      <c r="C636" s="86"/>
      <c r="D636" s="86"/>
      <c r="E636" s="86"/>
      <c r="F636" s="86"/>
      <c r="G636" s="86"/>
      <c r="H636" s="86"/>
      <c r="I636" s="86"/>
      <c r="J636" s="86"/>
      <c r="K636" s="86"/>
      <c r="L636" s="86"/>
      <c r="M636" s="86"/>
      <c r="N636" s="86"/>
      <c r="O636" s="86"/>
      <c r="P636" s="86"/>
    </row>
    <row r="637" spans="1:16" x14ac:dyDescent="0.35">
      <c r="A637" s="282"/>
      <c r="B637" s="87"/>
      <c r="C637" s="87"/>
      <c r="D637" s="87"/>
      <c r="E637" s="87"/>
      <c r="F637" s="87"/>
      <c r="G637" s="87"/>
      <c r="H637" s="87"/>
      <c r="I637" s="87"/>
      <c r="J637" s="87"/>
      <c r="K637" s="87"/>
      <c r="L637" s="87"/>
      <c r="M637" s="87"/>
      <c r="N637" s="87"/>
      <c r="O637" s="87"/>
      <c r="P637" s="87"/>
    </row>
    <row r="638" spans="1:16" x14ac:dyDescent="0.35">
      <c r="A638" s="281"/>
      <c r="B638" s="86"/>
      <c r="C638" s="86"/>
      <c r="D638" s="86"/>
      <c r="E638" s="86"/>
      <c r="F638" s="86"/>
      <c r="G638" s="86"/>
      <c r="H638" s="86"/>
      <c r="I638" s="86"/>
      <c r="J638" s="86"/>
      <c r="K638" s="86"/>
      <c r="L638" s="86"/>
      <c r="M638" s="86"/>
      <c r="N638" s="86"/>
      <c r="O638" s="86"/>
      <c r="P638" s="86"/>
    </row>
    <row r="639" spans="1:16" x14ac:dyDescent="0.35">
      <c r="A639" s="282"/>
      <c r="B639" s="87"/>
      <c r="C639" s="87"/>
      <c r="D639" s="87"/>
      <c r="E639" s="87"/>
      <c r="F639" s="87"/>
      <c r="G639" s="87"/>
      <c r="H639" s="87"/>
      <c r="I639" s="87"/>
      <c r="J639" s="87"/>
      <c r="K639" s="87"/>
      <c r="L639" s="87"/>
      <c r="M639" s="87"/>
      <c r="N639" s="87"/>
      <c r="O639" s="87"/>
      <c r="P639" s="87"/>
    </row>
    <row r="640" spans="1:16" x14ac:dyDescent="0.35">
      <c r="A640" s="281"/>
      <c r="B640" s="86"/>
      <c r="C640" s="86"/>
      <c r="D640" s="86"/>
      <c r="E640" s="86"/>
      <c r="F640" s="86"/>
      <c r="G640" s="86"/>
      <c r="H640" s="86"/>
      <c r="I640" s="86"/>
      <c r="J640" s="86"/>
      <c r="K640" s="86"/>
      <c r="L640" s="86"/>
      <c r="M640" s="86"/>
      <c r="N640" s="86"/>
      <c r="O640" s="86"/>
      <c r="P640" s="86"/>
    </row>
    <row r="641" spans="1:16" x14ac:dyDescent="0.35">
      <c r="A641" s="282"/>
      <c r="B641" s="87"/>
      <c r="C641" s="87"/>
      <c r="D641" s="87"/>
      <c r="E641" s="87"/>
      <c r="F641" s="87"/>
      <c r="G641" s="87"/>
      <c r="H641" s="87"/>
      <c r="I641" s="87"/>
      <c r="J641" s="87"/>
      <c r="K641" s="87"/>
      <c r="L641" s="87"/>
      <c r="M641" s="87"/>
      <c r="N641" s="87"/>
      <c r="O641" s="87"/>
      <c r="P641" s="87"/>
    </row>
    <row r="642" spans="1:16" x14ac:dyDescent="0.35">
      <c r="A642" s="281"/>
      <c r="B642" s="86"/>
      <c r="C642" s="86"/>
      <c r="D642" s="86"/>
      <c r="E642" s="86"/>
      <c r="F642" s="86"/>
      <c r="G642" s="86"/>
      <c r="H642" s="86"/>
      <c r="I642" s="86"/>
      <c r="J642" s="86"/>
      <c r="K642" s="86"/>
      <c r="L642" s="86"/>
      <c r="M642" s="86"/>
      <c r="N642" s="86"/>
      <c r="O642" s="86"/>
      <c r="P642" s="86"/>
    </row>
    <row r="643" spans="1:16" x14ac:dyDescent="0.35">
      <c r="A643" s="282"/>
      <c r="B643" s="87"/>
      <c r="C643" s="87"/>
      <c r="D643" s="87"/>
      <c r="E643" s="87"/>
      <c r="F643" s="87"/>
      <c r="G643" s="87"/>
      <c r="H643" s="87"/>
      <c r="I643" s="87"/>
      <c r="J643" s="87"/>
      <c r="K643" s="87"/>
      <c r="L643" s="87"/>
      <c r="M643" s="87"/>
      <c r="N643" s="87"/>
      <c r="O643" s="87"/>
      <c r="P643" s="87"/>
    </row>
    <row r="644" spans="1:16" x14ac:dyDescent="0.35">
      <c r="A644" s="281"/>
      <c r="B644" s="86"/>
      <c r="C644" s="86"/>
      <c r="D644" s="86"/>
      <c r="E644" s="86"/>
      <c r="F644" s="86"/>
      <c r="G644" s="86"/>
      <c r="H644" s="86"/>
      <c r="I644" s="86"/>
      <c r="J644" s="86"/>
      <c r="K644" s="86"/>
      <c r="L644" s="86"/>
      <c r="M644" s="86"/>
      <c r="N644" s="86"/>
      <c r="O644" s="86"/>
      <c r="P644" s="86"/>
    </row>
    <row r="645" spans="1:16" x14ac:dyDescent="0.35">
      <c r="A645" s="282"/>
      <c r="B645" s="87"/>
      <c r="C645" s="87"/>
      <c r="D645" s="87"/>
      <c r="E645" s="87"/>
      <c r="F645" s="87"/>
      <c r="G645" s="87"/>
      <c r="H645" s="87"/>
      <c r="I645" s="87"/>
      <c r="J645" s="87"/>
      <c r="K645" s="87"/>
      <c r="L645" s="87"/>
      <c r="M645" s="87"/>
      <c r="N645" s="87"/>
      <c r="O645" s="87"/>
      <c r="P645" s="87"/>
    </row>
    <row r="646" spans="1:16" x14ac:dyDescent="0.35">
      <c r="A646" s="281"/>
      <c r="B646" s="86"/>
      <c r="C646" s="86"/>
      <c r="D646" s="86"/>
      <c r="E646" s="86"/>
      <c r="F646" s="86"/>
      <c r="G646" s="86"/>
      <c r="H646" s="86"/>
      <c r="I646" s="86"/>
      <c r="J646" s="86"/>
      <c r="K646" s="86"/>
      <c r="L646" s="86"/>
      <c r="M646" s="86"/>
      <c r="N646" s="86"/>
      <c r="O646" s="86"/>
      <c r="P646" s="86"/>
    </row>
    <row r="647" spans="1:16" x14ac:dyDescent="0.35">
      <c r="A647" s="282"/>
      <c r="B647" s="87"/>
      <c r="C647" s="87"/>
      <c r="D647" s="87"/>
      <c r="E647" s="87"/>
      <c r="F647" s="87"/>
      <c r="G647" s="87"/>
      <c r="H647" s="87"/>
      <c r="I647" s="87"/>
      <c r="J647" s="87"/>
      <c r="K647" s="87"/>
      <c r="L647" s="87"/>
      <c r="M647" s="87"/>
      <c r="N647" s="87"/>
      <c r="O647" s="87"/>
      <c r="P647" s="87"/>
    </row>
    <row r="648" spans="1:16" x14ac:dyDescent="0.35">
      <c r="A648" s="281"/>
      <c r="B648" s="86"/>
      <c r="C648" s="86"/>
      <c r="D648" s="86"/>
      <c r="E648" s="86"/>
      <c r="F648" s="86"/>
      <c r="G648" s="86"/>
      <c r="H648" s="86"/>
      <c r="I648" s="86"/>
      <c r="J648" s="86"/>
      <c r="K648" s="86"/>
      <c r="L648" s="86"/>
      <c r="M648" s="86"/>
      <c r="N648" s="86"/>
      <c r="O648" s="86"/>
      <c r="P648" s="86"/>
    </row>
    <row r="649" spans="1:16" x14ac:dyDescent="0.35">
      <c r="A649" s="282"/>
      <c r="B649" s="87"/>
      <c r="C649" s="87"/>
      <c r="D649" s="87"/>
      <c r="E649" s="87"/>
      <c r="F649" s="87"/>
      <c r="G649" s="87"/>
      <c r="H649" s="87"/>
      <c r="I649" s="87"/>
      <c r="J649" s="87"/>
      <c r="K649" s="87"/>
      <c r="L649" s="87"/>
      <c r="M649" s="87"/>
      <c r="N649" s="87"/>
      <c r="O649" s="87"/>
      <c r="P649" s="87"/>
    </row>
    <row r="650" spans="1:16" x14ac:dyDescent="0.35">
      <c r="A650" s="281"/>
      <c r="B650" s="86"/>
      <c r="C650" s="86"/>
      <c r="D650" s="86"/>
      <c r="E650" s="86"/>
      <c r="F650" s="86"/>
      <c r="G650" s="86"/>
      <c r="H650" s="86"/>
      <c r="I650" s="86"/>
      <c r="J650" s="86"/>
      <c r="K650" s="86"/>
      <c r="L650" s="86"/>
      <c r="M650" s="86"/>
      <c r="N650" s="86"/>
      <c r="O650" s="86"/>
      <c r="P650" s="86"/>
    </row>
    <row r="651" spans="1:16" x14ac:dyDescent="0.35">
      <c r="A651" s="282"/>
      <c r="B651" s="87"/>
      <c r="C651" s="87"/>
      <c r="D651" s="87"/>
      <c r="E651" s="87"/>
      <c r="F651" s="87"/>
      <c r="G651" s="87"/>
      <c r="H651" s="87"/>
      <c r="I651" s="87"/>
      <c r="J651" s="87"/>
      <c r="K651" s="87"/>
      <c r="L651" s="87"/>
      <c r="M651" s="87"/>
      <c r="N651" s="87"/>
      <c r="O651" s="87"/>
      <c r="P651" s="87"/>
    </row>
    <row r="652" spans="1:16" x14ac:dyDescent="0.35">
      <c r="A652" s="281"/>
      <c r="B652" s="86"/>
      <c r="C652" s="86"/>
      <c r="D652" s="86"/>
      <c r="E652" s="86"/>
      <c r="F652" s="86"/>
      <c r="G652" s="86"/>
      <c r="H652" s="86"/>
      <c r="I652" s="86"/>
      <c r="J652" s="86"/>
      <c r="K652" s="86"/>
      <c r="L652" s="86"/>
      <c r="M652" s="86"/>
      <c r="N652" s="86"/>
      <c r="O652" s="86"/>
      <c r="P652" s="86"/>
    </row>
    <row r="653" spans="1:16" x14ac:dyDescent="0.35">
      <c r="A653" s="282"/>
      <c r="B653" s="87"/>
      <c r="C653" s="87"/>
      <c r="D653" s="87"/>
      <c r="E653" s="87"/>
      <c r="F653" s="87"/>
      <c r="G653" s="87"/>
      <c r="H653" s="87"/>
      <c r="I653" s="87"/>
      <c r="J653" s="87"/>
      <c r="K653" s="87"/>
      <c r="L653" s="87"/>
      <c r="M653" s="87"/>
      <c r="N653" s="87"/>
      <c r="O653" s="87"/>
      <c r="P653" s="87"/>
    </row>
    <row r="654" spans="1:16" x14ac:dyDescent="0.35">
      <c r="A654" s="281"/>
      <c r="B654" s="86"/>
      <c r="C654" s="86"/>
      <c r="D654" s="86"/>
      <c r="E654" s="86"/>
      <c r="F654" s="86"/>
      <c r="G654" s="86"/>
      <c r="H654" s="86"/>
      <c r="I654" s="86"/>
      <c r="J654" s="86"/>
      <c r="K654" s="86"/>
      <c r="L654" s="86"/>
      <c r="M654" s="86"/>
      <c r="N654" s="86"/>
      <c r="O654" s="86"/>
      <c r="P654" s="86"/>
    </row>
    <row r="655" spans="1:16" x14ac:dyDescent="0.35">
      <c r="A655" s="282"/>
      <c r="B655" s="87"/>
      <c r="C655" s="87"/>
      <c r="D655" s="87"/>
      <c r="E655" s="87"/>
      <c r="F655" s="87"/>
      <c r="G655" s="87"/>
      <c r="H655" s="87"/>
      <c r="I655" s="87"/>
      <c r="J655" s="87"/>
      <c r="K655" s="87"/>
      <c r="L655" s="87"/>
      <c r="M655" s="87"/>
      <c r="N655" s="87"/>
      <c r="O655" s="87"/>
      <c r="P655" s="87"/>
    </row>
    <row r="656" spans="1:16" x14ac:dyDescent="0.35">
      <c r="A656" s="281"/>
      <c r="B656" s="86"/>
      <c r="C656" s="86"/>
      <c r="D656" s="86"/>
      <c r="E656" s="86"/>
      <c r="F656" s="86"/>
      <c r="G656" s="86"/>
      <c r="H656" s="86"/>
      <c r="I656" s="86"/>
      <c r="J656" s="86"/>
      <c r="K656" s="86"/>
      <c r="L656" s="86"/>
      <c r="M656" s="86"/>
      <c r="N656" s="86"/>
      <c r="O656" s="86"/>
      <c r="P656" s="86"/>
    </row>
    <row r="657" spans="1:16" x14ac:dyDescent="0.35">
      <c r="A657" s="282"/>
      <c r="B657" s="87"/>
      <c r="C657" s="87"/>
      <c r="D657" s="87"/>
      <c r="E657" s="87"/>
      <c r="F657" s="87"/>
      <c r="G657" s="87"/>
      <c r="H657" s="87"/>
      <c r="I657" s="87"/>
      <c r="J657" s="87"/>
      <c r="K657" s="87"/>
      <c r="L657" s="87"/>
      <c r="M657" s="87"/>
      <c r="N657" s="87"/>
      <c r="O657" s="87"/>
      <c r="P657" s="87"/>
    </row>
    <row r="658" spans="1:16" x14ac:dyDescent="0.35">
      <c r="A658" s="281"/>
      <c r="B658" s="86"/>
      <c r="C658" s="86"/>
      <c r="D658" s="86"/>
      <c r="E658" s="86"/>
      <c r="F658" s="86"/>
      <c r="G658" s="86"/>
      <c r="H658" s="86"/>
      <c r="I658" s="86"/>
      <c r="J658" s="86"/>
      <c r="K658" s="86"/>
      <c r="L658" s="86"/>
      <c r="M658" s="86"/>
      <c r="N658" s="86"/>
      <c r="O658" s="86"/>
      <c r="P658" s="86"/>
    </row>
    <row r="659" spans="1:16" x14ac:dyDescent="0.35">
      <c r="A659" s="282"/>
      <c r="B659" s="87"/>
      <c r="C659" s="87"/>
      <c r="D659" s="87"/>
      <c r="E659" s="87"/>
      <c r="F659" s="87"/>
      <c r="G659" s="87"/>
      <c r="H659" s="87"/>
      <c r="I659" s="87"/>
      <c r="J659" s="87"/>
      <c r="K659" s="87"/>
      <c r="L659" s="87"/>
      <c r="M659" s="87"/>
      <c r="N659" s="87"/>
      <c r="O659" s="87"/>
      <c r="P659" s="87"/>
    </row>
    <row r="660" spans="1:16" x14ac:dyDescent="0.35">
      <c r="A660" s="281"/>
      <c r="B660" s="86"/>
      <c r="C660" s="86"/>
      <c r="D660" s="86"/>
      <c r="E660" s="86"/>
      <c r="F660" s="86"/>
      <c r="G660" s="86"/>
      <c r="H660" s="86"/>
      <c r="I660" s="86"/>
      <c r="J660" s="86"/>
      <c r="K660" s="86"/>
      <c r="L660" s="86"/>
      <c r="M660" s="86"/>
      <c r="N660" s="86"/>
      <c r="O660" s="86"/>
      <c r="P660" s="86"/>
    </row>
    <row r="661" spans="1:16" x14ac:dyDescent="0.35">
      <c r="A661" s="282"/>
      <c r="B661" s="87"/>
      <c r="C661" s="87"/>
      <c r="D661" s="87"/>
      <c r="E661" s="87"/>
      <c r="F661" s="87"/>
      <c r="G661" s="87"/>
      <c r="H661" s="87"/>
      <c r="I661" s="87"/>
      <c r="J661" s="87"/>
      <c r="K661" s="87"/>
      <c r="L661" s="87"/>
      <c r="M661" s="87"/>
      <c r="N661" s="87"/>
      <c r="O661" s="87"/>
      <c r="P661" s="87"/>
    </row>
    <row r="662" spans="1:16" x14ac:dyDescent="0.35">
      <c r="A662" s="281"/>
      <c r="B662" s="86"/>
      <c r="C662" s="86"/>
      <c r="D662" s="86"/>
      <c r="E662" s="86"/>
      <c r="F662" s="86"/>
      <c r="G662" s="86"/>
      <c r="H662" s="86"/>
      <c r="I662" s="86"/>
      <c r="J662" s="86"/>
      <c r="K662" s="86"/>
      <c r="L662" s="86"/>
      <c r="M662" s="86"/>
      <c r="N662" s="86"/>
      <c r="O662" s="86"/>
      <c r="P662" s="86"/>
    </row>
    <row r="663" spans="1:16" x14ac:dyDescent="0.35">
      <c r="A663" s="282"/>
      <c r="B663" s="87"/>
      <c r="C663" s="87"/>
      <c r="D663" s="87"/>
      <c r="E663" s="87"/>
      <c r="F663" s="87"/>
      <c r="G663" s="87"/>
      <c r="H663" s="87"/>
      <c r="I663" s="87"/>
      <c r="J663" s="87"/>
      <c r="K663" s="87"/>
      <c r="L663" s="87"/>
      <c r="M663" s="87"/>
      <c r="N663" s="87"/>
      <c r="O663" s="87"/>
      <c r="P663" s="87"/>
    </row>
    <row r="664" spans="1:16" x14ac:dyDescent="0.35">
      <c r="A664" s="281"/>
      <c r="B664" s="86"/>
      <c r="C664" s="86"/>
      <c r="D664" s="86"/>
      <c r="E664" s="86"/>
      <c r="F664" s="86"/>
      <c r="G664" s="86"/>
      <c r="H664" s="86"/>
      <c r="I664" s="86"/>
      <c r="J664" s="86"/>
      <c r="K664" s="86"/>
      <c r="L664" s="86"/>
      <c r="M664" s="86"/>
      <c r="N664" s="86"/>
      <c r="O664" s="86"/>
      <c r="P664" s="86"/>
    </row>
    <row r="665" spans="1:16" x14ac:dyDescent="0.35">
      <c r="A665" s="282"/>
      <c r="B665" s="87"/>
      <c r="C665" s="87"/>
      <c r="D665" s="87"/>
      <c r="E665" s="87"/>
      <c r="F665" s="87"/>
      <c r="G665" s="87"/>
      <c r="H665" s="87"/>
      <c r="I665" s="87"/>
      <c r="J665" s="87"/>
      <c r="K665" s="87"/>
      <c r="L665" s="87"/>
      <c r="M665" s="87"/>
      <c r="N665" s="87"/>
      <c r="O665" s="87"/>
      <c r="P665" s="87"/>
    </row>
    <row r="666" spans="1:16" x14ac:dyDescent="0.35">
      <c r="A666" s="281"/>
      <c r="B666" s="86"/>
      <c r="C666" s="86"/>
      <c r="D666" s="86"/>
      <c r="E666" s="86"/>
      <c r="F666" s="86"/>
      <c r="G666" s="86"/>
      <c r="H666" s="86"/>
      <c r="I666" s="86"/>
      <c r="J666" s="86"/>
      <c r="K666" s="86"/>
      <c r="L666" s="86"/>
      <c r="M666" s="86"/>
      <c r="N666" s="86"/>
      <c r="O666" s="86"/>
      <c r="P666" s="86"/>
    </row>
    <row r="667" spans="1:16" x14ac:dyDescent="0.35">
      <c r="A667" s="282"/>
      <c r="B667" s="87"/>
      <c r="C667" s="87"/>
      <c r="D667" s="87"/>
      <c r="E667" s="87"/>
      <c r="F667" s="87"/>
      <c r="G667" s="87"/>
      <c r="H667" s="87"/>
      <c r="I667" s="87"/>
      <c r="J667" s="87"/>
      <c r="K667" s="87"/>
      <c r="L667" s="87"/>
      <c r="M667" s="87"/>
      <c r="N667" s="87"/>
      <c r="O667" s="87"/>
      <c r="P667" s="87"/>
    </row>
    <row r="668" spans="1:16" x14ac:dyDescent="0.35">
      <c r="A668" s="281"/>
      <c r="B668" s="86"/>
      <c r="C668" s="86"/>
      <c r="D668" s="86"/>
      <c r="E668" s="86"/>
      <c r="F668" s="86"/>
      <c r="G668" s="86"/>
      <c r="H668" s="86"/>
      <c r="I668" s="86"/>
      <c r="J668" s="86"/>
      <c r="K668" s="86"/>
      <c r="L668" s="86"/>
      <c r="M668" s="86"/>
      <c r="N668" s="86"/>
      <c r="O668" s="86"/>
      <c r="P668" s="86"/>
    </row>
    <row r="669" spans="1:16" x14ac:dyDescent="0.35">
      <c r="A669" s="282"/>
      <c r="B669" s="87"/>
      <c r="C669" s="87"/>
      <c r="D669" s="87"/>
      <c r="E669" s="87"/>
      <c r="F669" s="87"/>
      <c r="G669" s="87"/>
      <c r="H669" s="87"/>
      <c r="I669" s="87"/>
      <c r="J669" s="87"/>
      <c r="K669" s="87"/>
      <c r="L669" s="87"/>
      <c r="M669" s="87"/>
      <c r="N669" s="87"/>
      <c r="O669" s="87"/>
      <c r="P669" s="87"/>
    </row>
    <row r="670" spans="1:16" x14ac:dyDescent="0.35">
      <c r="A670" s="281"/>
      <c r="B670" s="86"/>
      <c r="C670" s="86"/>
      <c r="D670" s="86"/>
      <c r="E670" s="86"/>
      <c r="F670" s="86"/>
      <c r="G670" s="86"/>
      <c r="H670" s="86"/>
      <c r="I670" s="86"/>
      <c r="J670" s="86"/>
      <c r="K670" s="86"/>
      <c r="L670" s="86"/>
      <c r="M670" s="86"/>
      <c r="N670" s="86"/>
      <c r="O670" s="86"/>
      <c r="P670" s="86"/>
    </row>
    <row r="671" spans="1:16" x14ac:dyDescent="0.35">
      <c r="A671" s="282"/>
      <c r="B671" s="87"/>
      <c r="C671" s="87"/>
      <c r="D671" s="87"/>
      <c r="E671" s="87"/>
      <c r="F671" s="87"/>
      <c r="G671" s="87"/>
      <c r="H671" s="87"/>
      <c r="I671" s="87"/>
      <c r="J671" s="87"/>
      <c r="K671" s="87"/>
      <c r="L671" s="87"/>
      <c r="M671" s="87"/>
      <c r="N671" s="87"/>
      <c r="O671" s="87"/>
      <c r="P671" s="87"/>
    </row>
    <row r="672" spans="1:16" x14ac:dyDescent="0.35">
      <c r="A672" s="281"/>
      <c r="B672" s="86"/>
      <c r="C672" s="86"/>
      <c r="D672" s="86"/>
      <c r="E672" s="86"/>
      <c r="F672" s="86"/>
      <c r="G672" s="86"/>
      <c r="H672" s="86"/>
      <c r="I672" s="86"/>
      <c r="J672" s="86"/>
      <c r="K672" s="86"/>
      <c r="L672" s="86"/>
      <c r="M672" s="86"/>
      <c r="N672" s="86"/>
      <c r="O672" s="86"/>
      <c r="P672" s="86"/>
    </row>
    <row r="673" spans="1:16" x14ac:dyDescent="0.35">
      <c r="A673" s="282"/>
      <c r="B673" s="87"/>
      <c r="C673" s="87"/>
      <c r="D673" s="87"/>
      <c r="E673" s="87"/>
      <c r="F673" s="87"/>
      <c r="G673" s="87"/>
      <c r="H673" s="87"/>
      <c r="I673" s="87"/>
      <c r="J673" s="87"/>
      <c r="K673" s="87"/>
      <c r="L673" s="87"/>
      <c r="M673" s="87"/>
      <c r="N673" s="87"/>
      <c r="O673" s="87"/>
      <c r="P673" s="87"/>
    </row>
    <row r="674" spans="1:16" x14ac:dyDescent="0.35">
      <c r="A674" s="281"/>
      <c r="B674" s="86"/>
      <c r="C674" s="86"/>
      <c r="D674" s="86"/>
      <c r="E674" s="86"/>
      <c r="F674" s="86"/>
      <c r="G674" s="86"/>
      <c r="H674" s="86"/>
      <c r="I674" s="86"/>
      <c r="J674" s="86"/>
      <c r="K674" s="86"/>
      <c r="L674" s="86"/>
      <c r="M674" s="86"/>
      <c r="N674" s="86"/>
      <c r="O674" s="86"/>
      <c r="P674" s="86"/>
    </row>
    <row r="675" spans="1:16" x14ac:dyDescent="0.35">
      <c r="A675" s="282"/>
      <c r="B675" s="87"/>
      <c r="C675" s="87"/>
      <c r="D675" s="87"/>
      <c r="E675" s="87"/>
      <c r="F675" s="87"/>
      <c r="G675" s="87"/>
      <c r="H675" s="87"/>
      <c r="I675" s="87"/>
      <c r="J675" s="87"/>
      <c r="K675" s="87"/>
      <c r="L675" s="87"/>
      <c r="M675" s="87"/>
      <c r="N675" s="87"/>
      <c r="O675" s="87"/>
      <c r="P675" s="87"/>
    </row>
    <row r="676" spans="1:16" x14ac:dyDescent="0.35">
      <c r="A676" s="281"/>
      <c r="B676" s="86"/>
      <c r="C676" s="86"/>
      <c r="D676" s="86"/>
      <c r="E676" s="86"/>
      <c r="F676" s="86"/>
      <c r="G676" s="86"/>
      <c r="H676" s="86"/>
      <c r="I676" s="86"/>
      <c r="J676" s="86"/>
      <c r="K676" s="86"/>
      <c r="L676" s="86"/>
      <c r="M676" s="86"/>
      <c r="N676" s="86"/>
      <c r="O676" s="86"/>
      <c r="P676" s="86"/>
    </row>
    <row r="677" spans="1:16" x14ac:dyDescent="0.35">
      <c r="A677" s="282"/>
      <c r="B677" s="87"/>
      <c r="C677" s="87"/>
      <c r="D677" s="87"/>
      <c r="E677" s="87"/>
      <c r="F677" s="87"/>
      <c r="G677" s="87"/>
      <c r="H677" s="87"/>
      <c r="I677" s="87"/>
      <c r="J677" s="87"/>
      <c r="K677" s="87"/>
      <c r="L677" s="87"/>
      <c r="M677" s="87"/>
      <c r="N677" s="87"/>
      <c r="O677" s="87"/>
      <c r="P677" s="87"/>
    </row>
    <row r="678" spans="1:16" x14ac:dyDescent="0.35">
      <c r="A678" s="281"/>
      <c r="B678" s="86"/>
      <c r="C678" s="86"/>
      <c r="D678" s="86"/>
      <c r="E678" s="86"/>
      <c r="F678" s="86"/>
      <c r="G678" s="86"/>
      <c r="H678" s="86"/>
      <c r="I678" s="86"/>
      <c r="J678" s="86"/>
      <c r="K678" s="86"/>
      <c r="L678" s="86"/>
      <c r="M678" s="86"/>
      <c r="N678" s="86"/>
      <c r="O678" s="86"/>
      <c r="P678" s="86"/>
    </row>
    <row r="679" spans="1:16" x14ac:dyDescent="0.35">
      <c r="A679" s="282"/>
      <c r="B679" s="87"/>
      <c r="C679" s="87"/>
      <c r="D679" s="87"/>
      <c r="E679" s="87"/>
      <c r="F679" s="87"/>
      <c r="G679" s="87"/>
      <c r="H679" s="87"/>
      <c r="I679" s="87"/>
      <c r="J679" s="87"/>
      <c r="K679" s="87"/>
      <c r="L679" s="87"/>
      <c r="M679" s="87"/>
      <c r="N679" s="87"/>
      <c r="O679" s="87"/>
      <c r="P679" s="87"/>
    </row>
    <row r="680" spans="1:16" x14ac:dyDescent="0.35">
      <c r="A680" s="281"/>
      <c r="B680" s="86"/>
      <c r="C680" s="86"/>
      <c r="D680" s="86"/>
      <c r="E680" s="86"/>
      <c r="F680" s="86"/>
      <c r="G680" s="86"/>
      <c r="H680" s="86"/>
      <c r="I680" s="86"/>
      <c r="J680" s="86"/>
      <c r="K680" s="86"/>
      <c r="L680" s="86"/>
      <c r="M680" s="86"/>
      <c r="N680" s="86"/>
      <c r="O680" s="86"/>
      <c r="P680" s="86"/>
    </row>
    <row r="681" spans="1:16" x14ac:dyDescent="0.35">
      <c r="A681" s="282"/>
      <c r="B681" s="87"/>
      <c r="C681" s="87"/>
      <c r="D681" s="87"/>
      <c r="E681" s="87"/>
      <c r="F681" s="87"/>
      <c r="G681" s="87"/>
      <c r="H681" s="87"/>
      <c r="I681" s="87"/>
      <c r="J681" s="87"/>
      <c r="K681" s="87"/>
      <c r="L681" s="87"/>
      <c r="M681" s="87"/>
      <c r="N681" s="87"/>
      <c r="O681" s="87"/>
      <c r="P681" s="87"/>
    </row>
    <row r="682" spans="1:16" x14ac:dyDescent="0.35">
      <c r="A682" s="281"/>
      <c r="B682" s="86"/>
      <c r="C682" s="86"/>
      <c r="D682" s="86"/>
      <c r="E682" s="86"/>
      <c r="F682" s="86"/>
      <c r="G682" s="86"/>
      <c r="H682" s="86"/>
      <c r="I682" s="86"/>
      <c r="J682" s="86"/>
      <c r="K682" s="86"/>
      <c r="L682" s="86"/>
      <c r="M682" s="86"/>
      <c r="N682" s="86"/>
      <c r="O682" s="86"/>
      <c r="P682" s="86"/>
    </row>
    <row r="683" spans="1:16" x14ac:dyDescent="0.35">
      <c r="A683" s="282"/>
      <c r="B683" s="87"/>
      <c r="C683" s="87"/>
      <c r="D683" s="87"/>
      <c r="E683" s="87"/>
      <c r="F683" s="87"/>
      <c r="G683" s="87"/>
      <c r="H683" s="87"/>
      <c r="I683" s="87"/>
      <c r="J683" s="87"/>
      <c r="K683" s="87"/>
      <c r="L683" s="87"/>
      <c r="M683" s="87"/>
      <c r="N683" s="87"/>
      <c r="O683" s="87"/>
      <c r="P683" s="87"/>
    </row>
    <row r="684" spans="1:16" x14ac:dyDescent="0.35">
      <c r="A684" s="281"/>
      <c r="B684" s="86"/>
      <c r="C684" s="86"/>
      <c r="D684" s="86"/>
      <c r="E684" s="86"/>
      <c r="F684" s="86"/>
      <c r="G684" s="86"/>
      <c r="H684" s="86"/>
      <c r="I684" s="86"/>
      <c r="J684" s="86"/>
      <c r="K684" s="86"/>
      <c r="L684" s="86"/>
      <c r="M684" s="86"/>
      <c r="N684" s="86"/>
      <c r="O684" s="86"/>
      <c r="P684" s="86"/>
    </row>
    <row r="685" spans="1:16" x14ac:dyDescent="0.35">
      <c r="A685" s="282"/>
      <c r="B685" s="87"/>
      <c r="C685" s="87"/>
      <c r="D685" s="87"/>
      <c r="E685" s="87"/>
      <c r="F685" s="87"/>
      <c r="G685" s="87"/>
      <c r="H685" s="87"/>
      <c r="I685" s="87"/>
      <c r="J685" s="87"/>
      <c r="K685" s="87"/>
      <c r="L685" s="87"/>
      <c r="M685" s="87"/>
      <c r="N685" s="87"/>
      <c r="O685" s="87"/>
      <c r="P685" s="87"/>
    </row>
    <row r="686" spans="1:16" x14ac:dyDescent="0.35">
      <c r="A686" s="281"/>
      <c r="B686" s="86"/>
      <c r="C686" s="86"/>
      <c r="D686" s="86"/>
      <c r="E686" s="86"/>
      <c r="F686" s="86"/>
      <c r="G686" s="86"/>
      <c r="H686" s="86"/>
      <c r="I686" s="86"/>
      <c r="J686" s="86"/>
      <c r="K686" s="86"/>
      <c r="L686" s="86"/>
      <c r="M686" s="86"/>
      <c r="N686" s="86"/>
      <c r="O686" s="86"/>
      <c r="P686" s="86"/>
    </row>
    <row r="687" spans="1:16" x14ac:dyDescent="0.35">
      <c r="A687" s="282"/>
      <c r="B687" s="87"/>
      <c r="C687" s="87"/>
      <c r="D687" s="87"/>
      <c r="E687" s="87"/>
      <c r="F687" s="87"/>
      <c r="G687" s="87"/>
      <c r="H687" s="87"/>
      <c r="I687" s="87"/>
      <c r="J687" s="87"/>
      <c r="K687" s="87"/>
      <c r="L687" s="87"/>
      <c r="M687" s="87"/>
      <c r="N687" s="87"/>
      <c r="O687" s="87"/>
      <c r="P687" s="87"/>
    </row>
    <row r="688" spans="1:16" x14ac:dyDescent="0.35">
      <c r="A688" s="281"/>
      <c r="B688" s="86"/>
      <c r="C688" s="86"/>
      <c r="D688" s="86"/>
      <c r="E688" s="86"/>
      <c r="F688" s="86"/>
      <c r="G688" s="86"/>
      <c r="H688" s="86"/>
      <c r="I688" s="86"/>
      <c r="J688" s="86"/>
      <c r="K688" s="86"/>
      <c r="L688" s="86"/>
      <c r="M688" s="86"/>
      <c r="N688" s="86"/>
      <c r="O688" s="86"/>
      <c r="P688" s="86"/>
    </row>
    <row r="689" spans="1:16" x14ac:dyDescent="0.35">
      <c r="A689" s="282"/>
      <c r="B689" s="87"/>
      <c r="C689" s="87"/>
      <c r="D689" s="87"/>
      <c r="E689" s="87"/>
      <c r="F689" s="87"/>
      <c r="G689" s="87"/>
      <c r="H689" s="87"/>
      <c r="I689" s="87"/>
      <c r="J689" s="87"/>
      <c r="K689" s="87"/>
      <c r="L689" s="87"/>
      <c r="M689" s="87"/>
      <c r="N689" s="87"/>
      <c r="O689" s="87"/>
      <c r="P689" s="87"/>
    </row>
    <row r="690" spans="1:16" x14ac:dyDescent="0.35">
      <c r="A690" s="281"/>
      <c r="B690" s="86"/>
      <c r="C690" s="86"/>
      <c r="D690" s="86"/>
      <c r="E690" s="86"/>
      <c r="F690" s="86"/>
      <c r="G690" s="86"/>
      <c r="H690" s="86"/>
      <c r="I690" s="86"/>
      <c r="J690" s="86"/>
      <c r="K690" s="86"/>
      <c r="L690" s="86"/>
      <c r="M690" s="86"/>
      <c r="N690" s="86"/>
      <c r="O690" s="86"/>
      <c r="P690" s="86"/>
    </row>
    <row r="691" spans="1:16" x14ac:dyDescent="0.35">
      <c r="A691" s="282"/>
      <c r="B691" s="87"/>
      <c r="C691" s="87"/>
      <c r="D691" s="87"/>
      <c r="E691" s="87"/>
      <c r="F691" s="87"/>
      <c r="G691" s="87"/>
      <c r="H691" s="87"/>
      <c r="I691" s="87"/>
      <c r="J691" s="87"/>
      <c r="K691" s="87"/>
      <c r="L691" s="87"/>
      <c r="M691" s="87"/>
      <c r="N691" s="87"/>
      <c r="O691" s="87"/>
      <c r="P691" s="87"/>
    </row>
    <row r="692" spans="1:16" x14ac:dyDescent="0.35">
      <c r="A692" s="281"/>
      <c r="B692" s="86"/>
      <c r="C692" s="86"/>
      <c r="D692" s="86"/>
      <c r="E692" s="86"/>
      <c r="F692" s="86"/>
      <c r="G692" s="86"/>
      <c r="H692" s="86"/>
      <c r="I692" s="86"/>
      <c r="J692" s="86"/>
      <c r="K692" s="86"/>
      <c r="L692" s="86"/>
      <c r="M692" s="86"/>
      <c r="N692" s="86"/>
      <c r="O692" s="86"/>
      <c r="P692" s="86"/>
    </row>
    <row r="693" spans="1:16" x14ac:dyDescent="0.35">
      <c r="A693" s="282"/>
      <c r="B693" s="87"/>
      <c r="C693" s="87"/>
      <c r="D693" s="87"/>
      <c r="E693" s="87"/>
      <c r="F693" s="87"/>
      <c r="G693" s="87"/>
      <c r="H693" s="87"/>
      <c r="I693" s="87"/>
      <c r="J693" s="87"/>
      <c r="K693" s="87"/>
      <c r="L693" s="87"/>
      <c r="M693" s="87"/>
      <c r="N693" s="87"/>
      <c r="O693" s="87"/>
      <c r="P693" s="87"/>
    </row>
    <row r="694" spans="1:16" x14ac:dyDescent="0.35">
      <c r="A694" s="281"/>
      <c r="B694" s="86"/>
      <c r="C694" s="86"/>
      <c r="D694" s="86"/>
      <c r="E694" s="86"/>
      <c r="F694" s="86"/>
      <c r="G694" s="86"/>
      <c r="H694" s="86"/>
      <c r="I694" s="86"/>
      <c r="J694" s="86"/>
      <c r="K694" s="86"/>
      <c r="L694" s="86"/>
      <c r="M694" s="86"/>
      <c r="N694" s="86"/>
      <c r="O694" s="86"/>
      <c r="P694" s="86"/>
    </row>
    <row r="695" spans="1:16" x14ac:dyDescent="0.35">
      <c r="A695" s="282"/>
      <c r="B695" s="87"/>
      <c r="C695" s="87"/>
      <c r="D695" s="87"/>
      <c r="E695" s="87"/>
      <c r="F695" s="87"/>
      <c r="G695" s="87"/>
      <c r="H695" s="87"/>
      <c r="I695" s="87"/>
      <c r="J695" s="87"/>
      <c r="K695" s="87"/>
      <c r="L695" s="87"/>
      <c r="M695" s="87"/>
      <c r="N695" s="87"/>
      <c r="O695" s="87"/>
      <c r="P695" s="87"/>
    </row>
    <row r="696" spans="1:16" x14ac:dyDescent="0.35">
      <c r="A696" s="281"/>
      <c r="B696" s="86"/>
      <c r="C696" s="86"/>
      <c r="D696" s="86"/>
      <c r="E696" s="86"/>
      <c r="F696" s="86"/>
      <c r="G696" s="86"/>
      <c r="H696" s="86"/>
      <c r="I696" s="86"/>
      <c r="J696" s="86"/>
      <c r="K696" s="86"/>
      <c r="L696" s="86"/>
      <c r="M696" s="86"/>
      <c r="N696" s="86"/>
      <c r="O696" s="86"/>
      <c r="P696" s="86"/>
    </row>
    <row r="697" spans="1:16" x14ac:dyDescent="0.35">
      <c r="A697" s="282"/>
      <c r="B697" s="87"/>
      <c r="C697" s="87"/>
      <c r="D697" s="87"/>
      <c r="E697" s="87"/>
      <c r="F697" s="87"/>
      <c r="G697" s="87"/>
      <c r="H697" s="87"/>
      <c r="I697" s="87"/>
      <c r="J697" s="87"/>
      <c r="K697" s="87"/>
      <c r="L697" s="87"/>
      <c r="M697" s="87"/>
      <c r="N697" s="87"/>
      <c r="O697" s="87"/>
      <c r="P697" s="87"/>
    </row>
    <row r="698" spans="1:16" x14ac:dyDescent="0.35">
      <c r="A698" s="281"/>
      <c r="B698" s="86"/>
      <c r="C698" s="86"/>
      <c r="D698" s="86"/>
      <c r="E698" s="86"/>
      <c r="F698" s="86"/>
      <c r="G698" s="86"/>
      <c r="H698" s="86"/>
      <c r="I698" s="86"/>
      <c r="J698" s="86"/>
      <c r="K698" s="86"/>
      <c r="L698" s="86"/>
      <c r="M698" s="86"/>
      <c r="N698" s="86"/>
      <c r="O698" s="86"/>
      <c r="P698" s="86"/>
    </row>
    <row r="699" spans="1:16" x14ac:dyDescent="0.35">
      <c r="A699" s="282"/>
      <c r="B699" s="87"/>
      <c r="C699" s="87"/>
      <c r="D699" s="87"/>
      <c r="E699" s="87"/>
      <c r="F699" s="87"/>
      <c r="G699" s="87"/>
      <c r="H699" s="87"/>
      <c r="I699" s="87"/>
      <c r="J699" s="87"/>
      <c r="K699" s="87"/>
      <c r="L699" s="87"/>
      <c r="M699" s="87"/>
      <c r="N699" s="87"/>
      <c r="O699" s="87"/>
      <c r="P699" s="87"/>
    </row>
    <row r="700" spans="1:16" x14ac:dyDescent="0.35">
      <c r="A700" s="281"/>
      <c r="B700" s="86"/>
      <c r="C700" s="86"/>
      <c r="D700" s="86"/>
      <c r="E700" s="86"/>
      <c r="F700" s="86"/>
      <c r="G700" s="86"/>
      <c r="H700" s="86"/>
      <c r="I700" s="86"/>
      <c r="J700" s="86"/>
      <c r="K700" s="86"/>
      <c r="L700" s="86"/>
      <c r="M700" s="86"/>
      <c r="N700" s="86"/>
      <c r="O700" s="86"/>
      <c r="P700" s="86"/>
    </row>
    <row r="701" spans="1:16" x14ac:dyDescent="0.35">
      <c r="A701" s="282"/>
      <c r="B701" s="87"/>
      <c r="C701" s="87"/>
      <c r="D701" s="87"/>
      <c r="E701" s="87"/>
      <c r="F701" s="87"/>
      <c r="G701" s="87"/>
      <c r="H701" s="87"/>
      <c r="I701" s="87"/>
      <c r="J701" s="87"/>
      <c r="K701" s="87"/>
      <c r="L701" s="87"/>
      <c r="M701" s="87"/>
      <c r="N701" s="87"/>
      <c r="O701" s="87"/>
      <c r="P701" s="87"/>
    </row>
    <row r="702" spans="1:16" x14ac:dyDescent="0.35">
      <c r="A702" s="281"/>
      <c r="B702" s="86"/>
      <c r="C702" s="86"/>
      <c r="D702" s="86"/>
      <c r="E702" s="86"/>
      <c r="F702" s="86"/>
      <c r="G702" s="86"/>
      <c r="H702" s="86"/>
      <c r="I702" s="86"/>
      <c r="J702" s="86"/>
      <c r="K702" s="86"/>
      <c r="L702" s="86"/>
      <c r="M702" s="86"/>
      <c r="N702" s="86"/>
      <c r="O702" s="86"/>
      <c r="P702" s="86"/>
    </row>
    <row r="703" spans="1:16" x14ac:dyDescent="0.35">
      <c r="A703" s="282"/>
      <c r="B703" s="87"/>
      <c r="C703" s="87"/>
      <c r="D703" s="87"/>
      <c r="E703" s="87"/>
      <c r="F703" s="87"/>
      <c r="G703" s="87"/>
      <c r="H703" s="87"/>
      <c r="I703" s="87"/>
      <c r="J703" s="87"/>
      <c r="K703" s="87"/>
      <c r="L703" s="87"/>
      <c r="M703" s="87"/>
      <c r="N703" s="87"/>
      <c r="O703" s="87"/>
      <c r="P703" s="87"/>
    </row>
    <row r="704" spans="1:16" x14ac:dyDescent="0.35">
      <c r="A704" s="281"/>
      <c r="B704" s="86"/>
      <c r="C704" s="86"/>
      <c r="D704" s="86"/>
      <c r="E704" s="86"/>
      <c r="F704" s="86"/>
      <c r="G704" s="86"/>
      <c r="H704" s="86"/>
      <c r="I704" s="86"/>
      <c r="J704" s="86"/>
      <c r="K704" s="86"/>
      <c r="L704" s="86"/>
      <c r="M704" s="86"/>
      <c r="N704" s="86"/>
      <c r="O704" s="86"/>
      <c r="P704" s="86"/>
    </row>
    <row r="705" spans="1:16" x14ac:dyDescent="0.35">
      <c r="A705" s="282"/>
      <c r="B705" s="87"/>
      <c r="C705" s="87"/>
      <c r="D705" s="87"/>
      <c r="E705" s="87"/>
      <c r="F705" s="87"/>
      <c r="G705" s="87"/>
      <c r="H705" s="87"/>
      <c r="I705" s="87"/>
      <c r="J705" s="87"/>
      <c r="K705" s="87"/>
      <c r="L705" s="87"/>
      <c r="M705" s="87"/>
      <c r="N705" s="87"/>
      <c r="O705" s="87"/>
      <c r="P705" s="87"/>
    </row>
    <row r="706" spans="1:16" x14ac:dyDescent="0.35">
      <c r="A706" s="281"/>
      <c r="B706" s="86"/>
      <c r="C706" s="86"/>
      <c r="D706" s="86"/>
      <c r="E706" s="86"/>
      <c r="F706" s="86"/>
      <c r="G706" s="86"/>
      <c r="H706" s="86"/>
      <c r="I706" s="86"/>
      <c r="J706" s="86"/>
      <c r="K706" s="86"/>
      <c r="L706" s="86"/>
      <c r="M706" s="86"/>
      <c r="N706" s="86"/>
      <c r="O706" s="86"/>
      <c r="P706" s="86"/>
    </row>
    <row r="707" spans="1:16" x14ac:dyDescent="0.35">
      <c r="A707" s="282"/>
      <c r="B707" s="87"/>
      <c r="C707" s="87"/>
      <c r="D707" s="87"/>
      <c r="E707" s="87"/>
      <c r="F707" s="87"/>
      <c r="G707" s="87"/>
      <c r="H707" s="87"/>
      <c r="I707" s="87"/>
      <c r="J707" s="87"/>
      <c r="K707" s="87"/>
      <c r="L707" s="87"/>
      <c r="M707" s="87"/>
      <c r="N707" s="87"/>
      <c r="O707" s="87"/>
      <c r="P707" s="87"/>
    </row>
    <row r="708" spans="1:16" x14ac:dyDescent="0.35">
      <c r="A708" s="281"/>
      <c r="B708" s="86"/>
      <c r="C708" s="86"/>
      <c r="D708" s="86"/>
      <c r="E708" s="86"/>
      <c r="F708" s="86"/>
      <c r="G708" s="86"/>
      <c r="H708" s="86"/>
      <c r="I708" s="86"/>
      <c r="J708" s="86"/>
      <c r="K708" s="86"/>
      <c r="L708" s="86"/>
      <c r="M708" s="86"/>
      <c r="N708" s="86"/>
      <c r="O708" s="86"/>
      <c r="P708" s="86"/>
    </row>
    <row r="709" spans="1:16" x14ac:dyDescent="0.35">
      <c r="A709" s="282"/>
      <c r="B709" s="87"/>
      <c r="C709" s="87"/>
      <c r="D709" s="87"/>
      <c r="E709" s="87"/>
      <c r="F709" s="87"/>
      <c r="G709" s="87"/>
      <c r="H709" s="87"/>
      <c r="I709" s="87"/>
      <c r="J709" s="87"/>
      <c r="K709" s="87"/>
      <c r="L709" s="87"/>
      <c r="M709" s="87"/>
      <c r="N709" s="87"/>
      <c r="O709" s="87"/>
      <c r="P709" s="87"/>
    </row>
    <row r="710" spans="1:16" x14ac:dyDescent="0.35">
      <c r="A710" s="281"/>
      <c r="B710" s="86"/>
      <c r="C710" s="86"/>
      <c r="D710" s="86"/>
      <c r="E710" s="86"/>
      <c r="F710" s="86"/>
      <c r="G710" s="86"/>
      <c r="H710" s="86"/>
      <c r="I710" s="86"/>
      <c r="J710" s="86"/>
      <c r="K710" s="86"/>
      <c r="L710" s="86"/>
      <c r="M710" s="86"/>
      <c r="N710" s="86"/>
      <c r="O710" s="86"/>
      <c r="P710" s="86"/>
    </row>
    <row r="711" spans="1:16" x14ac:dyDescent="0.35">
      <c r="A711" s="282"/>
      <c r="B711" s="87"/>
      <c r="C711" s="87"/>
      <c r="D711" s="87"/>
      <c r="E711" s="87"/>
      <c r="F711" s="87"/>
      <c r="G711" s="87"/>
      <c r="H711" s="87"/>
      <c r="I711" s="87"/>
      <c r="J711" s="87"/>
      <c r="K711" s="87"/>
      <c r="L711" s="87"/>
      <c r="M711" s="87"/>
      <c r="N711" s="87"/>
      <c r="O711" s="87"/>
      <c r="P711" s="87"/>
    </row>
    <row r="712" spans="1:16" x14ac:dyDescent="0.35">
      <c r="A712" s="281"/>
      <c r="B712" s="86"/>
      <c r="C712" s="86"/>
      <c r="D712" s="86"/>
      <c r="E712" s="86"/>
      <c r="F712" s="86"/>
      <c r="G712" s="86"/>
      <c r="H712" s="86"/>
      <c r="I712" s="86"/>
      <c r="J712" s="86"/>
      <c r="K712" s="86"/>
      <c r="L712" s="86"/>
      <c r="M712" s="86"/>
      <c r="N712" s="86"/>
      <c r="O712" s="86"/>
      <c r="P712" s="86"/>
    </row>
    <row r="713" spans="1:16" x14ac:dyDescent="0.35">
      <c r="A713" s="282"/>
      <c r="B713" s="87"/>
      <c r="C713" s="87"/>
      <c r="D713" s="87"/>
      <c r="E713" s="87"/>
      <c r="F713" s="87"/>
      <c r="G713" s="87"/>
      <c r="H713" s="87"/>
      <c r="I713" s="87"/>
      <c r="J713" s="87"/>
      <c r="K713" s="87"/>
      <c r="L713" s="87"/>
      <c r="M713" s="87"/>
      <c r="N713" s="87"/>
      <c r="O713" s="87"/>
      <c r="P713" s="87"/>
    </row>
    <row r="714" spans="1:16" x14ac:dyDescent="0.35">
      <c r="A714" s="281"/>
      <c r="B714" s="86"/>
      <c r="C714" s="86"/>
      <c r="D714" s="86"/>
      <c r="E714" s="86"/>
      <c r="F714" s="86"/>
      <c r="G714" s="86"/>
      <c r="H714" s="86"/>
      <c r="I714" s="86"/>
      <c r="J714" s="86"/>
      <c r="K714" s="86"/>
      <c r="L714" s="86"/>
      <c r="M714" s="86"/>
      <c r="N714" s="86"/>
      <c r="O714" s="86"/>
      <c r="P714" s="86"/>
    </row>
    <row r="715" spans="1:16" x14ac:dyDescent="0.35">
      <c r="A715" s="282"/>
      <c r="B715" s="87"/>
      <c r="C715" s="87"/>
      <c r="D715" s="87"/>
      <c r="E715" s="87"/>
      <c r="F715" s="87"/>
      <c r="G715" s="87"/>
      <c r="H715" s="87"/>
      <c r="I715" s="87"/>
      <c r="J715" s="87"/>
      <c r="K715" s="87"/>
      <c r="L715" s="87"/>
      <c r="M715" s="87"/>
      <c r="N715" s="87"/>
      <c r="O715" s="87"/>
      <c r="P715" s="87"/>
    </row>
    <row r="716" spans="1:16" x14ac:dyDescent="0.35">
      <c r="A716" s="281"/>
      <c r="B716" s="86"/>
      <c r="C716" s="86"/>
      <c r="D716" s="86"/>
      <c r="E716" s="86"/>
      <c r="F716" s="86"/>
      <c r="G716" s="86"/>
      <c r="H716" s="86"/>
      <c r="I716" s="86"/>
      <c r="J716" s="86"/>
      <c r="K716" s="86"/>
      <c r="L716" s="86"/>
      <c r="M716" s="86"/>
      <c r="N716" s="86"/>
      <c r="O716" s="86"/>
      <c r="P716" s="86"/>
    </row>
    <row r="717" spans="1:16" x14ac:dyDescent="0.35">
      <c r="A717" s="282"/>
      <c r="B717" s="87"/>
      <c r="C717" s="87"/>
      <c r="D717" s="87"/>
      <c r="E717" s="87"/>
      <c r="F717" s="87"/>
      <c r="G717" s="87"/>
      <c r="H717" s="87"/>
      <c r="I717" s="87"/>
      <c r="J717" s="87"/>
      <c r="K717" s="87"/>
      <c r="L717" s="87"/>
      <c r="M717" s="87"/>
      <c r="N717" s="87"/>
      <c r="O717" s="87"/>
      <c r="P717" s="87"/>
    </row>
    <row r="718" spans="1:16" x14ac:dyDescent="0.35">
      <c r="A718" s="281"/>
      <c r="B718" s="86"/>
      <c r="C718" s="86"/>
      <c r="D718" s="86"/>
      <c r="E718" s="86"/>
      <c r="F718" s="86"/>
      <c r="G718" s="86"/>
      <c r="H718" s="86"/>
      <c r="I718" s="86"/>
      <c r="J718" s="86"/>
      <c r="K718" s="86"/>
      <c r="L718" s="86"/>
      <c r="M718" s="86"/>
      <c r="N718" s="86"/>
      <c r="O718" s="86"/>
      <c r="P718" s="86"/>
    </row>
    <row r="719" spans="1:16" x14ac:dyDescent="0.35">
      <c r="A719" s="282"/>
      <c r="B719" s="87"/>
      <c r="C719" s="87"/>
      <c r="D719" s="87"/>
      <c r="E719" s="87"/>
      <c r="F719" s="87"/>
      <c r="G719" s="87"/>
      <c r="H719" s="87"/>
      <c r="I719" s="87"/>
      <c r="J719" s="87"/>
      <c r="K719" s="87"/>
      <c r="L719" s="87"/>
      <c r="M719" s="87"/>
      <c r="N719" s="87"/>
      <c r="O719" s="87"/>
      <c r="P719" s="87"/>
    </row>
    <row r="720" spans="1:16" x14ac:dyDescent="0.35">
      <c r="A720" s="281"/>
      <c r="B720" s="86"/>
      <c r="C720" s="86"/>
      <c r="D720" s="86"/>
      <c r="E720" s="86"/>
      <c r="F720" s="86"/>
      <c r="G720" s="86"/>
      <c r="H720" s="86"/>
      <c r="I720" s="86"/>
      <c r="J720" s="86"/>
      <c r="K720" s="86"/>
      <c r="L720" s="86"/>
      <c r="M720" s="86"/>
      <c r="N720" s="86"/>
      <c r="O720" s="86"/>
      <c r="P720" s="86"/>
    </row>
    <row r="721" spans="1:16" x14ac:dyDescent="0.35">
      <c r="A721" s="282"/>
      <c r="B721" s="87"/>
      <c r="C721" s="87"/>
      <c r="D721" s="87"/>
      <c r="E721" s="87"/>
      <c r="F721" s="87"/>
      <c r="G721" s="87"/>
      <c r="H721" s="87"/>
      <c r="I721" s="87"/>
      <c r="J721" s="87"/>
      <c r="K721" s="87"/>
      <c r="L721" s="87"/>
      <c r="M721" s="87"/>
      <c r="N721" s="87"/>
      <c r="O721" s="87"/>
      <c r="P721" s="87"/>
    </row>
    <row r="722" spans="1:16" x14ac:dyDescent="0.35">
      <c r="A722" s="281"/>
      <c r="B722" s="86"/>
      <c r="C722" s="86"/>
      <c r="D722" s="86"/>
      <c r="E722" s="86"/>
      <c r="F722" s="86"/>
      <c r="G722" s="86"/>
      <c r="H722" s="86"/>
      <c r="I722" s="86"/>
      <c r="J722" s="86"/>
      <c r="K722" s="86"/>
      <c r="L722" s="86"/>
      <c r="M722" s="86"/>
      <c r="N722" s="86"/>
      <c r="O722" s="86"/>
      <c r="P722" s="86"/>
    </row>
    <row r="723" spans="1:16" x14ac:dyDescent="0.35">
      <c r="A723" s="282"/>
      <c r="B723" s="87"/>
      <c r="C723" s="87"/>
      <c r="D723" s="87"/>
      <c r="E723" s="87"/>
      <c r="F723" s="87"/>
      <c r="G723" s="87"/>
      <c r="H723" s="87"/>
      <c r="I723" s="87"/>
      <c r="J723" s="87"/>
      <c r="K723" s="87"/>
      <c r="L723" s="87"/>
      <c r="M723" s="87"/>
      <c r="N723" s="87"/>
      <c r="O723" s="87"/>
      <c r="P723" s="87"/>
    </row>
    <row r="724" spans="1:16" x14ac:dyDescent="0.35">
      <c r="A724" s="281"/>
      <c r="B724" s="86"/>
      <c r="C724" s="86"/>
      <c r="D724" s="86"/>
      <c r="E724" s="86"/>
      <c r="F724" s="86"/>
      <c r="G724" s="86"/>
      <c r="H724" s="86"/>
      <c r="I724" s="86"/>
      <c r="J724" s="86"/>
      <c r="K724" s="86"/>
      <c r="L724" s="86"/>
      <c r="M724" s="86"/>
      <c r="N724" s="86"/>
      <c r="O724" s="86"/>
      <c r="P724" s="86"/>
    </row>
    <row r="725" spans="1:16" x14ac:dyDescent="0.35">
      <c r="A725" s="282"/>
      <c r="B725" s="87"/>
      <c r="C725" s="87"/>
      <c r="D725" s="87"/>
      <c r="E725" s="87"/>
      <c r="F725" s="87"/>
      <c r="G725" s="87"/>
      <c r="H725" s="87"/>
      <c r="I725" s="87"/>
      <c r="J725" s="87"/>
      <c r="K725" s="87"/>
      <c r="L725" s="87"/>
      <c r="M725" s="87"/>
      <c r="N725" s="87"/>
      <c r="O725" s="87"/>
      <c r="P725" s="87"/>
    </row>
    <row r="726" spans="1:16" x14ac:dyDescent="0.35">
      <c r="A726" s="281"/>
      <c r="B726" s="86"/>
      <c r="C726" s="86"/>
      <c r="D726" s="86"/>
      <c r="E726" s="86"/>
      <c r="F726" s="86"/>
      <c r="G726" s="86"/>
      <c r="H726" s="86"/>
      <c r="I726" s="86"/>
      <c r="J726" s="86"/>
      <c r="K726" s="86"/>
      <c r="L726" s="86"/>
      <c r="M726" s="86"/>
      <c r="N726" s="86"/>
      <c r="O726" s="86"/>
      <c r="P726" s="86"/>
    </row>
    <row r="727" spans="1:16" x14ac:dyDescent="0.35">
      <c r="A727" s="282"/>
      <c r="B727" s="87"/>
      <c r="C727" s="87"/>
      <c r="D727" s="87"/>
      <c r="E727" s="87"/>
      <c r="F727" s="87"/>
      <c r="G727" s="87"/>
      <c r="H727" s="87"/>
      <c r="I727" s="87"/>
      <c r="J727" s="87"/>
      <c r="K727" s="87"/>
      <c r="L727" s="87"/>
      <c r="M727" s="87"/>
      <c r="N727" s="87"/>
      <c r="O727" s="87"/>
      <c r="P727" s="87"/>
    </row>
    <row r="728" spans="1:16" x14ac:dyDescent="0.35">
      <c r="A728" s="281"/>
      <c r="B728" s="86"/>
      <c r="C728" s="86"/>
      <c r="D728" s="86"/>
      <c r="E728" s="86"/>
      <c r="F728" s="86"/>
      <c r="G728" s="86"/>
      <c r="H728" s="86"/>
      <c r="I728" s="86"/>
      <c r="J728" s="86"/>
      <c r="K728" s="86"/>
      <c r="L728" s="86"/>
      <c r="M728" s="86"/>
      <c r="N728" s="86"/>
      <c r="O728" s="86"/>
      <c r="P728" s="86"/>
    </row>
    <row r="729" spans="1:16" x14ac:dyDescent="0.35">
      <c r="A729" s="282"/>
      <c r="B729" s="87"/>
      <c r="C729" s="87"/>
      <c r="D729" s="87"/>
      <c r="E729" s="87"/>
      <c r="F729" s="87"/>
      <c r="G729" s="87"/>
      <c r="H729" s="87"/>
      <c r="I729" s="87"/>
      <c r="J729" s="87"/>
      <c r="K729" s="87"/>
      <c r="L729" s="87"/>
      <c r="M729" s="87"/>
      <c r="N729" s="87"/>
      <c r="O729" s="87"/>
      <c r="P729" s="87"/>
    </row>
    <row r="730" spans="1:16" x14ac:dyDescent="0.35">
      <c r="A730" s="281"/>
      <c r="B730" s="86"/>
      <c r="C730" s="86"/>
      <c r="D730" s="86"/>
      <c r="E730" s="86"/>
      <c r="F730" s="86"/>
      <c r="G730" s="86"/>
      <c r="H730" s="86"/>
      <c r="I730" s="86"/>
      <c r="J730" s="86"/>
      <c r="K730" s="86"/>
      <c r="L730" s="86"/>
      <c r="M730" s="86"/>
      <c r="N730" s="86"/>
      <c r="O730" s="86"/>
      <c r="P730" s="86"/>
    </row>
    <row r="731" spans="1:16" x14ac:dyDescent="0.35">
      <c r="A731" s="282"/>
      <c r="B731" s="87"/>
      <c r="C731" s="87"/>
      <c r="D731" s="87"/>
      <c r="E731" s="87"/>
      <c r="F731" s="87"/>
      <c r="G731" s="87"/>
      <c r="H731" s="87"/>
      <c r="I731" s="87"/>
      <c r="J731" s="87"/>
      <c r="K731" s="87"/>
      <c r="L731" s="87"/>
      <c r="M731" s="87"/>
      <c r="N731" s="87"/>
      <c r="O731" s="87"/>
      <c r="P731" s="87"/>
    </row>
    <row r="732" spans="1:16" x14ac:dyDescent="0.35">
      <c r="A732" s="281"/>
      <c r="B732" s="86"/>
      <c r="C732" s="86"/>
      <c r="D732" s="86"/>
      <c r="E732" s="86"/>
      <c r="F732" s="86"/>
      <c r="G732" s="86"/>
      <c r="H732" s="86"/>
      <c r="I732" s="86"/>
      <c r="J732" s="86"/>
      <c r="K732" s="86"/>
      <c r="L732" s="86"/>
      <c r="M732" s="86"/>
      <c r="N732" s="86"/>
      <c r="O732" s="86"/>
      <c r="P732" s="86"/>
    </row>
    <row r="733" spans="1:16" x14ac:dyDescent="0.35">
      <c r="A733" s="282"/>
      <c r="B733" s="87"/>
      <c r="C733" s="87"/>
      <c r="D733" s="87"/>
      <c r="E733" s="87"/>
      <c r="F733" s="87"/>
      <c r="G733" s="87"/>
      <c r="H733" s="87"/>
      <c r="I733" s="87"/>
      <c r="J733" s="87"/>
      <c r="K733" s="87"/>
      <c r="L733" s="87"/>
      <c r="M733" s="87"/>
      <c r="N733" s="87"/>
      <c r="O733" s="87"/>
      <c r="P733" s="87"/>
    </row>
    <row r="734" spans="1:16" x14ac:dyDescent="0.35">
      <c r="A734" s="281"/>
      <c r="B734" s="86"/>
      <c r="C734" s="86"/>
      <c r="D734" s="86"/>
      <c r="E734" s="86"/>
      <c r="F734" s="86"/>
      <c r="G734" s="86"/>
      <c r="H734" s="86"/>
      <c r="I734" s="86"/>
      <c r="J734" s="86"/>
      <c r="K734" s="86"/>
      <c r="L734" s="86"/>
      <c r="M734" s="86"/>
      <c r="N734" s="86"/>
      <c r="O734" s="86"/>
      <c r="P734" s="86"/>
    </row>
    <row r="735" spans="1:16" x14ac:dyDescent="0.35">
      <c r="A735" s="282"/>
      <c r="B735" s="87"/>
      <c r="C735" s="87"/>
      <c r="D735" s="87"/>
      <c r="E735" s="87"/>
      <c r="F735" s="87"/>
      <c r="G735" s="87"/>
      <c r="H735" s="87"/>
      <c r="I735" s="87"/>
      <c r="J735" s="87"/>
      <c r="K735" s="87"/>
      <c r="L735" s="87"/>
      <c r="M735" s="87"/>
      <c r="N735" s="87"/>
      <c r="O735" s="87"/>
      <c r="P735" s="87"/>
    </row>
    <row r="736" spans="1:16" x14ac:dyDescent="0.35">
      <c r="A736" s="281"/>
      <c r="B736" s="86"/>
      <c r="C736" s="86"/>
      <c r="D736" s="86"/>
      <c r="E736" s="86"/>
      <c r="F736" s="86"/>
      <c r="G736" s="86"/>
      <c r="H736" s="86"/>
      <c r="I736" s="86"/>
      <c r="J736" s="86"/>
      <c r="K736" s="86"/>
      <c r="L736" s="86"/>
      <c r="M736" s="86"/>
      <c r="N736" s="86"/>
      <c r="O736" s="86"/>
      <c r="P736" s="86"/>
    </row>
    <row r="737" spans="1:16" x14ac:dyDescent="0.35">
      <c r="A737" s="282"/>
      <c r="B737" s="87"/>
      <c r="C737" s="87"/>
      <c r="D737" s="87"/>
      <c r="E737" s="87"/>
      <c r="F737" s="87"/>
      <c r="G737" s="87"/>
      <c r="H737" s="87"/>
      <c r="I737" s="87"/>
      <c r="J737" s="87"/>
      <c r="K737" s="87"/>
      <c r="L737" s="87"/>
      <c r="M737" s="87"/>
      <c r="N737" s="87"/>
      <c r="O737" s="87"/>
      <c r="P737" s="87"/>
    </row>
    <row r="738" spans="1:16" x14ac:dyDescent="0.35">
      <c r="A738" s="281"/>
      <c r="B738" s="86"/>
      <c r="C738" s="86"/>
      <c r="D738" s="86"/>
      <c r="E738" s="86"/>
      <c r="F738" s="86"/>
      <c r="G738" s="86"/>
      <c r="H738" s="86"/>
      <c r="I738" s="86"/>
      <c r="J738" s="86"/>
      <c r="K738" s="86"/>
      <c r="L738" s="86"/>
      <c r="M738" s="86"/>
      <c r="N738" s="86"/>
      <c r="O738" s="86"/>
      <c r="P738" s="86"/>
    </row>
    <row r="739" spans="1:16" x14ac:dyDescent="0.35">
      <c r="A739" s="282"/>
      <c r="B739" s="87"/>
      <c r="C739" s="87"/>
      <c r="D739" s="87"/>
      <c r="E739" s="87"/>
      <c r="F739" s="87"/>
      <c r="G739" s="87"/>
      <c r="H739" s="87"/>
      <c r="I739" s="87"/>
      <c r="J739" s="87"/>
      <c r="K739" s="87"/>
      <c r="L739" s="87"/>
      <c r="M739" s="87"/>
      <c r="N739" s="87"/>
      <c r="O739" s="87"/>
      <c r="P739" s="87"/>
    </row>
    <row r="740" spans="1:16" x14ac:dyDescent="0.35">
      <c r="A740" s="281"/>
      <c r="B740" s="86"/>
      <c r="C740" s="86"/>
      <c r="D740" s="86"/>
      <c r="E740" s="86"/>
      <c r="F740" s="86"/>
      <c r="G740" s="86"/>
      <c r="H740" s="86"/>
      <c r="I740" s="86"/>
      <c r="J740" s="86"/>
      <c r="K740" s="86"/>
      <c r="L740" s="86"/>
      <c r="M740" s="86"/>
      <c r="N740" s="86"/>
      <c r="O740" s="86"/>
      <c r="P740" s="86"/>
    </row>
    <row r="741" spans="1:16" x14ac:dyDescent="0.35">
      <c r="A741" s="282"/>
      <c r="B741" s="87"/>
      <c r="C741" s="87"/>
      <c r="D741" s="87"/>
      <c r="E741" s="87"/>
      <c r="F741" s="87"/>
      <c r="G741" s="87"/>
      <c r="H741" s="87"/>
      <c r="I741" s="87"/>
      <c r="J741" s="87"/>
      <c r="K741" s="87"/>
      <c r="L741" s="87"/>
      <c r="M741" s="87"/>
      <c r="N741" s="87"/>
      <c r="O741" s="87"/>
      <c r="P741" s="87"/>
    </row>
    <row r="742" spans="1:16" x14ac:dyDescent="0.35">
      <c r="A742" s="281"/>
      <c r="B742" s="86"/>
      <c r="C742" s="86"/>
      <c r="D742" s="86"/>
      <c r="E742" s="86"/>
      <c r="F742" s="86"/>
      <c r="G742" s="86"/>
      <c r="H742" s="86"/>
      <c r="I742" s="86"/>
      <c r="J742" s="86"/>
      <c r="K742" s="86"/>
      <c r="L742" s="86"/>
      <c r="M742" s="86"/>
      <c r="N742" s="86"/>
      <c r="O742" s="86"/>
      <c r="P742" s="86"/>
    </row>
    <row r="743" spans="1:16" x14ac:dyDescent="0.35">
      <c r="A743" s="282"/>
      <c r="B743" s="87"/>
      <c r="C743" s="87"/>
      <c r="D743" s="87"/>
      <c r="E743" s="87"/>
      <c r="F743" s="87"/>
      <c r="G743" s="87"/>
      <c r="H743" s="87"/>
      <c r="I743" s="87"/>
      <c r="J743" s="87"/>
      <c r="K743" s="87"/>
      <c r="L743" s="87"/>
      <c r="M743" s="87"/>
      <c r="N743" s="87"/>
      <c r="O743" s="87"/>
      <c r="P743" s="87"/>
    </row>
    <row r="744" spans="1:16" x14ac:dyDescent="0.35">
      <c r="A744" s="281"/>
      <c r="B744" s="86"/>
      <c r="C744" s="86"/>
      <c r="D744" s="86"/>
      <c r="E744" s="86"/>
      <c r="F744" s="86"/>
      <c r="G744" s="86"/>
      <c r="H744" s="86"/>
      <c r="I744" s="86"/>
      <c r="J744" s="86"/>
      <c r="K744" s="86"/>
      <c r="L744" s="86"/>
      <c r="M744" s="86"/>
      <c r="N744" s="86"/>
      <c r="O744" s="86"/>
      <c r="P744" s="86"/>
    </row>
    <row r="745" spans="1:16" x14ac:dyDescent="0.35">
      <c r="A745" s="282"/>
      <c r="B745" s="87"/>
      <c r="C745" s="87"/>
      <c r="D745" s="87"/>
      <c r="E745" s="87"/>
      <c r="F745" s="87"/>
      <c r="G745" s="87"/>
      <c r="H745" s="87"/>
      <c r="I745" s="87"/>
      <c r="J745" s="87"/>
      <c r="K745" s="87"/>
      <c r="L745" s="87"/>
      <c r="M745" s="87"/>
      <c r="N745" s="87"/>
      <c r="O745" s="87"/>
      <c r="P745" s="87"/>
    </row>
    <row r="746" spans="1:16" x14ac:dyDescent="0.35">
      <c r="A746" s="281"/>
      <c r="B746" s="86"/>
      <c r="C746" s="86"/>
      <c r="D746" s="86"/>
      <c r="E746" s="86"/>
      <c r="F746" s="86"/>
      <c r="G746" s="86"/>
      <c r="H746" s="86"/>
      <c r="I746" s="86"/>
      <c r="J746" s="86"/>
      <c r="K746" s="86"/>
      <c r="L746" s="86"/>
      <c r="M746" s="86"/>
      <c r="N746" s="86"/>
      <c r="O746" s="86"/>
      <c r="P746" s="86"/>
    </row>
    <row r="747" spans="1:16" x14ac:dyDescent="0.35">
      <c r="A747" s="282"/>
      <c r="B747" s="87"/>
      <c r="C747" s="87"/>
      <c r="D747" s="87"/>
      <c r="E747" s="87"/>
      <c r="F747" s="87"/>
      <c r="G747" s="87"/>
      <c r="H747" s="87"/>
      <c r="I747" s="87"/>
      <c r="J747" s="87"/>
      <c r="K747" s="87"/>
      <c r="L747" s="87"/>
      <c r="M747" s="87"/>
      <c r="N747" s="87"/>
      <c r="O747" s="87"/>
      <c r="P747" s="87"/>
    </row>
    <row r="748" spans="1:16" x14ac:dyDescent="0.35">
      <c r="A748" s="281"/>
      <c r="B748" s="86"/>
      <c r="C748" s="86"/>
      <c r="D748" s="86"/>
      <c r="E748" s="86"/>
      <c r="F748" s="86"/>
      <c r="G748" s="86"/>
      <c r="H748" s="86"/>
      <c r="I748" s="86"/>
      <c r="J748" s="86"/>
      <c r="K748" s="86"/>
      <c r="L748" s="86"/>
      <c r="M748" s="86"/>
      <c r="N748" s="86"/>
      <c r="O748" s="86"/>
      <c r="P748" s="86"/>
    </row>
    <row r="749" spans="1:16" x14ac:dyDescent="0.35">
      <c r="A749" s="282"/>
      <c r="B749" s="87"/>
      <c r="C749" s="87"/>
      <c r="D749" s="87"/>
      <c r="E749" s="87"/>
      <c r="F749" s="87"/>
      <c r="G749" s="87"/>
      <c r="H749" s="87"/>
      <c r="I749" s="87"/>
      <c r="J749" s="87"/>
      <c r="K749" s="87"/>
      <c r="L749" s="87"/>
      <c r="M749" s="87"/>
      <c r="N749" s="87"/>
      <c r="O749" s="87"/>
      <c r="P749" s="87"/>
    </row>
    <row r="750" spans="1:16" x14ac:dyDescent="0.35">
      <c r="A750" s="281"/>
      <c r="B750" s="86"/>
      <c r="C750" s="86"/>
      <c r="D750" s="86"/>
      <c r="E750" s="86"/>
      <c r="F750" s="86"/>
      <c r="G750" s="86"/>
      <c r="H750" s="86"/>
      <c r="I750" s="86"/>
      <c r="J750" s="86"/>
      <c r="K750" s="86"/>
      <c r="L750" s="86"/>
      <c r="M750" s="86"/>
      <c r="N750" s="86"/>
      <c r="O750" s="86"/>
      <c r="P750" s="86"/>
    </row>
    <row r="751" spans="1:16" x14ac:dyDescent="0.35">
      <c r="A751" s="282"/>
      <c r="B751" s="87"/>
      <c r="C751" s="87"/>
      <c r="D751" s="87"/>
      <c r="E751" s="87"/>
      <c r="F751" s="87"/>
      <c r="G751" s="87"/>
      <c r="H751" s="87"/>
      <c r="I751" s="87"/>
      <c r="J751" s="87"/>
      <c r="K751" s="87"/>
      <c r="L751" s="87"/>
      <c r="M751" s="87"/>
      <c r="N751" s="87"/>
      <c r="O751" s="87"/>
      <c r="P751" s="87"/>
    </row>
    <row r="752" spans="1:16" x14ac:dyDescent="0.35">
      <c r="A752" s="281"/>
      <c r="B752" s="86"/>
      <c r="C752" s="86"/>
      <c r="D752" s="86"/>
      <c r="E752" s="86"/>
      <c r="F752" s="86"/>
      <c r="G752" s="86"/>
      <c r="H752" s="86"/>
      <c r="I752" s="86"/>
      <c r="J752" s="86"/>
      <c r="K752" s="86"/>
      <c r="L752" s="86"/>
      <c r="M752" s="86"/>
      <c r="N752" s="86"/>
      <c r="O752" s="86"/>
      <c r="P752" s="86"/>
    </row>
    <row r="753" spans="1:16" x14ac:dyDescent="0.35">
      <c r="A753" s="282"/>
      <c r="B753" s="87"/>
      <c r="C753" s="87"/>
      <c r="D753" s="87"/>
      <c r="E753" s="87"/>
      <c r="F753" s="87"/>
      <c r="G753" s="87"/>
      <c r="H753" s="87"/>
      <c r="I753" s="87"/>
      <c r="J753" s="87"/>
      <c r="K753" s="87"/>
      <c r="L753" s="87"/>
      <c r="M753" s="87"/>
      <c r="N753" s="87"/>
      <c r="O753" s="87"/>
      <c r="P753" s="87"/>
    </row>
    <row r="754" spans="1:16" x14ac:dyDescent="0.35">
      <c r="A754" s="281"/>
      <c r="B754" s="86"/>
      <c r="C754" s="86"/>
      <c r="D754" s="86"/>
      <c r="E754" s="86"/>
      <c r="F754" s="86"/>
      <c r="G754" s="86"/>
      <c r="H754" s="86"/>
      <c r="I754" s="86"/>
      <c r="J754" s="86"/>
      <c r="K754" s="86"/>
      <c r="L754" s="86"/>
      <c r="M754" s="86"/>
      <c r="N754" s="86"/>
      <c r="O754" s="86"/>
      <c r="P754" s="86"/>
    </row>
    <row r="755" spans="1:16" x14ac:dyDescent="0.35">
      <c r="A755" s="282"/>
      <c r="B755" s="87"/>
      <c r="C755" s="87"/>
      <c r="D755" s="87"/>
      <c r="E755" s="87"/>
      <c r="F755" s="87"/>
      <c r="G755" s="87"/>
      <c r="H755" s="87"/>
      <c r="I755" s="87"/>
      <c r="J755" s="87"/>
      <c r="K755" s="87"/>
      <c r="L755" s="87"/>
      <c r="M755" s="87"/>
      <c r="N755" s="87"/>
      <c r="O755" s="87"/>
      <c r="P755" s="87"/>
    </row>
    <row r="756" spans="1:16" x14ac:dyDescent="0.35">
      <c r="A756" s="281"/>
      <c r="B756" s="86"/>
      <c r="C756" s="86"/>
      <c r="D756" s="86"/>
      <c r="E756" s="86"/>
      <c r="F756" s="86"/>
      <c r="G756" s="86"/>
      <c r="H756" s="86"/>
      <c r="I756" s="86"/>
      <c r="J756" s="86"/>
      <c r="K756" s="86"/>
      <c r="L756" s="86"/>
      <c r="M756" s="86"/>
      <c r="N756" s="86"/>
      <c r="O756" s="86"/>
      <c r="P756" s="86"/>
    </row>
    <row r="757" spans="1:16" x14ac:dyDescent="0.35">
      <c r="A757" s="282"/>
      <c r="B757" s="87"/>
      <c r="C757" s="87"/>
      <c r="D757" s="87"/>
      <c r="E757" s="87"/>
      <c r="F757" s="87"/>
      <c r="G757" s="87"/>
      <c r="H757" s="87"/>
      <c r="I757" s="87"/>
      <c r="J757" s="87"/>
      <c r="K757" s="87"/>
      <c r="L757" s="87"/>
      <c r="M757" s="87"/>
      <c r="N757" s="87"/>
      <c r="O757" s="87"/>
      <c r="P757" s="87"/>
    </row>
    <row r="758" spans="1:16" x14ac:dyDescent="0.35">
      <c r="A758" s="281"/>
      <c r="B758" s="86"/>
      <c r="C758" s="86"/>
      <c r="D758" s="86"/>
      <c r="E758" s="86"/>
      <c r="F758" s="86"/>
      <c r="G758" s="86"/>
      <c r="H758" s="86"/>
      <c r="I758" s="86"/>
      <c r="J758" s="86"/>
      <c r="K758" s="86"/>
      <c r="L758" s="86"/>
      <c r="M758" s="86"/>
      <c r="N758" s="86"/>
      <c r="O758" s="86"/>
      <c r="P758" s="86"/>
    </row>
    <row r="759" spans="1:16" x14ac:dyDescent="0.35">
      <c r="A759" s="282"/>
      <c r="B759" s="87"/>
      <c r="C759" s="87"/>
      <c r="D759" s="87"/>
      <c r="E759" s="87"/>
      <c r="F759" s="87"/>
      <c r="G759" s="87"/>
      <c r="H759" s="87"/>
      <c r="I759" s="87"/>
      <c r="J759" s="87"/>
      <c r="K759" s="87"/>
      <c r="L759" s="87"/>
      <c r="M759" s="87"/>
      <c r="N759" s="87"/>
      <c r="O759" s="87"/>
      <c r="P759" s="87"/>
    </row>
    <row r="760" spans="1:16" x14ac:dyDescent="0.35">
      <c r="A760" s="281"/>
      <c r="B760" s="86"/>
      <c r="C760" s="86"/>
      <c r="D760" s="86"/>
      <c r="E760" s="86"/>
      <c r="F760" s="86"/>
      <c r="G760" s="86"/>
      <c r="H760" s="86"/>
      <c r="I760" s="86"/>
      <c r="J760" s="86"/>
      <c r="K760" s="86"/>
      <c r="L760" s="86"/>
      <c r="M760" s="86"/>
      <c r="N760" s="86"/>
      <c r="O760" s="86"/>
      <c r="P760" s="86"/>
    </row>
    <row r="761" spans="1:16" x14ac:dyDescent="0.35">
      <c r="A761" s="282"/>
      <c r="B761" s="87"/>
      <c r="C761" s="87"/>
      <c r="D761" s="87"/>
      <c r="E761" s="87"/>
      <c r="F761" s="87"/>
      <c r="G761" s="87"/>
      <c r="H761" s="87"/>
      <c r="I761" s="87"/>
      <c r="J761" s="87"/>
      <c r="K761" s="87"/>
      <c r="L761" s="87"/>
      <c r="M761" s="87"/>
      <c r="N761" s="87"/>
      <c r="O761" s="87"/>
      <c r="P761" s="87"/>
    </row>
    <row r="762" spans="1:16" x14ac:dyDescent="0.35">
      <c r="A762" s="281"/>
      <c r="B762" s="86"/>
      <c r="C762" s="86"/>
      <c r="D762" s="86"/>
      <c r="E762" s="86"/>
      <c r="F762" s="86"/>
      <c r="G762" s="86"/>
      <c r="H762" s="86"/>
      <c r="I762" s="86"/>
      <c r="J762" s="86"/>
      <c r="K762" s="86"/>
      <c r="L762" s="86"/>
      <c r="M762" s="86"/>
      <c r="N762" s="86"/>
      <c r="O762" s="86"/>
      <c r="P762" s="86"/>
    </row>
    <row r="763" spans="1:16" x14ac:dyDescent="0.35">
      <c r="A763" s="282"/>
      <c r="B763" s="87"/>
      <c r="C763" s="87"/>
      <c r="D763" s="87"/>
      <c r="E763" s="87"/>
      <c r="F763" s="87"/>
      <c r="G763" s="87"/>
      <c r="H763" s="87"/>
      <c r="I763" s="87"/>
      <c r="J763" s="87"/>
      <c r="K763" s="87"/>
      <c r="L763" s="87"/>
      <c r="M763" s="87"/>
      <c r="N763" s="87"/>
      <c r="O763" s="87"/>
      <c r="P763" s="87"/>
    </row>
    <row r="764" spans="1:16" x14ac:dyDescent="0.35">
      <c r="A764" s="281"/>
      <c r="B764" s="86"/>
      <c r="C764" s="86"/>
      <c r="D764" s="86"/>
      <c r="E764" s="86"/>
      <c r="F764" s="86"/>
      <c r="G764" s="86"/>
      <c r="H764" s="86"/>
      <c r="I764" s="86"/>
      <c r="J764" s="86"/>
      <c r="K764" s="86"/>
      <c r="L764" s="86"/>
      <c r="M764" s="86"/>
      <c r="N764" s="86"/>
      <c r="O764" s="86"/>
      <c r="P764" s="86"/>
    </row>
    <row r="765" spans="1:16" x14ac:dyDescent="0.35">
      <c r="A765" s="282"/>
      <c r="B765" s="87"/>
      <c r="C765" s="87"/>
      <c r="D765" s="87"/>
      <c r="E765" s="87"/>
      <c r="F765" s="87"/>
      <c r="G765" s="87"/>
      <c r="H765" s="87"/>
      <c r="I765" s="87"/>
      <c r="J765" s="87"/>
      <c r="K765" s="87"/>
      <c r="L765" s="87"/>
      <c r="M765" s="87"/>
      <c r="N765" s="87"/>
      <c r="O765" s="87"/>
      <c r="P765" s="87"/>
    </row>
    <row r="766" spans="1:16" x14ac:dyDescent="0.35">
      <c r="A766" s="281"/>
      <c r="B766" s="86"/>
      <c r="C766" s="86"/>
      <c r="D766" s="86"/>
      <c r="E766" s="86"/>
      <c r="F766" s="86"/>
      <c r="G766" s="86"/>
      <c r="H766" s="86"/>
      <c r="I766" s="86"/>
      <c r="J766" s="86"/>
      <c r="K766" s="86"/>
      <c r="L766" s="86"/>
      <c r="M766" s="86"/>
      <c r="N766" s="86"/>
      <c r="O766" s="86"/>
      <c r="P766" s="86"/>
    </row>
    <row r="767" spans="1:16" x14ac:dyDescent="0.35">
      <c r="A767" s="282"/>
      <c r="B767" s="87"/>
      <c r="C767" s="87"/>
      <c r="D767" s="87"/>
      <c r="E767" s="87"/>
      <c r="F767" s="87"/>
      <c r="G767" s="87"/>
      <c r="H767" s="87"/>
      <c r="I767" s="87"/>
      <c r="J767" s="87"/>
      <c r="K767" s="87"/>
      <c r="L767" s="87"/>
      <c r="M767" s="87"/>
      <c r="N767" s="87"/>
      <c r="O767" s="87"/>
      <c r="P767" s="87"/>
    </row>
    <row r="768" spans="1:16" x14ac:dyDescent="0.35">
      <c r="A768" s="281"/>
      <c r="B768" s="86"/>
      <c r="C768" s="86"/>
      <c r="D768" s="86"/>
      <c r="E768" s="86"/>
      <c r="F768" s="86"/>
      <c r="G768" s="86"/>
      <c r="H768" s="86"/>
      <c r="I768" s="86"/>
      <c r="J768" s="86"/>
      <c r="K768" s="86"/>
      <c r="L768" s="86"/>
      <c r="M768" s="86"/>
      <c r="N768" s="86"/>
      <c r="O768" s="86"/>
      <c r="P768" s="86"/>
    </row>
    <row r="769" spans="1:16" x14ac:dyDescent="0.35">
      <c r="A769" s="282"/>
      <c r="B769" s="87"/>
      <c r="C769" s="87"/>
      <c r="D769" s="87"/>
      <c r="E769" s="87"/>
      <c r="F769" s="87"/>
      <c r="G769" s="87"/>
      <c r="H769" s="87"/>
      <c r="I769" s="87"/>
      <c r="J769" s="87"/>
      <c r="K769" s="87"/>
      <c r="L769" s="87"/>
      <c r="M769" s="87"/>
      <c r="N769" s="87"/>
      <c r="O769" s="87"/>
      <c r="P769" s="87"/>
    </row>
    <row r="770" spans="1:16" x14ac:dyDescent="0.35">
      <c r="A770" s="281"/>
      <c r="B770" s="86"/>
      <c r="C770" s="86"/>
      <c r="D770" s="86"/>
      <c r="E770" s="86"/>
      <c r="F770" s="86"/>
      <c r="G770" s="86"/>
      <c r="H770" s="86"/>
      <c r="I770" s="86"/>
      <c r="J770" s="86"/>
      <c r="K770" s="86"/>
      <c r="L770" s="86"/>
      <c r="M770" s="86"/>
      <c r="N770" s="86"/>
      <c r="O770" s="86"/>
      <c r="P770" s="86"/>
    </row>
    <row r="771" spans="1:16" x14ac:dyDescent="0.35">
      <c r="A771" s="282"/>
      <c r="B771" s="87"/>
      <c r="C771" s="87"/>
      <c r="D771" s="87"/>
      <c r="E771" s="87"/>
      <c r="F771" s="87"/>
      <c r="G771" s="87"/>
      <c r="H771" s="87"/>
      <c r="I771" s="87"/>
      <c r="J771" s="87"/>
      <c r="K771" s="87"/>
      <c r="L771" s="87"/>
      <c r="M771" s="87"/>
      <c r="N771" s="87"/>
      <c r="O771" s="87"/>
      <c r="P771" s="87"/>
    </row>
    <row r="772" spans="1:16" x14ac:dyDescent="0.35">
      <c r="A772" s="281"/>
      <c r="B772" s="86"/>
      <c r="C772" s="86"/>
      <c r="D772" s="86"/>
      <c r="E772" s="86"/>
      <c r="F772" s="86"/>
      <c r="G772" s="86"/>
      <c r="H772" s="86"/>
      <c r="I772" s="86"/>
      <c r="J772" s="86"/>
      <c r="K772" s="86"/>
      <c r="L772" s="86"/>
      <c r="M772" s="86"/>
      <c r="N772" s="86"/>
      <c r="O772" s="86"/>
      <c r="P772" s="86"/>
    </row>
    <row r="773" spans="1:16" x14ac:dyDescent="0.35">
      <c r="A773" s="282"/>
      <c r="B773" s="87"/>
      <c r="C773" s="87"/>
      <c r="D773" s="87"/>
      <c r="E773" s="87"/>
      <c r="F773" s="87"/>
      <c r="G773" s="87"/>
      <c r="H773" s="87"/>
      <c r="I773" s="87"/>
      <c r="J773" s="87"/>
      <c r="K773" s="87"/>
      <c r="L773" s="87"/>
      <c r="M773" s="87"/>
      <c r="N773" s="87"/>
      <c r="O773" s="87"/>
      <c r="P773" s="87"/>
    </row>
    <row r="774" spans="1:16" x14ac:dyDescent="0.35">
      <c r="A774" s="281"/>
      <c r="B774" s="86"/>
      <c r="C774" s="86"/>
      <c r="D774" s="86"/>
      <c r="E774" s="86"/>
      <c r="F774" s="86"/>
      <c r="G774" s="86"/>
      <c r="H774" s="86"/>
      <c r="I774" s="86"/>
      <c r="J774" s="86"/>
      <c r="K774" s="86"/>
      <c r="L774" s="86"/>
      <c r="M774" s="86"/>
      <c r="N774" s="86"/>
      <c r="O774" s="86"/>
      <c r="P774" s="86"/>
    </row>
    <row r="775" spans="1:16" x14ac:dyDescent="0.35">
      <c r="A775" s="282"/>
      <c r="B775" s="87"/>
      <c r="C775" s="87"/>
      <c r="D775" s="87"/>
      <c r="E775" s="87"/>
      <c r="F775" s="87"/>
      <c r="G775" s="87"/>
      <c r="H775" s="87"/>
      <c r="I775" s="87"/>
      <c r="J775" s="87"/>
      <c r="K775" s="87"/>
      <c r="L775" s="87"/>
      <c r="M775" s="87"/>
      <c r="N775" s="87"/>
      <c r="O775" s="87"/>
      <c r="P775" s="87"/>
    </row>
    <row r="776" spans="1:16" x14ac:dyDescent="0.35">
      <c r="A776" s="281"/>
      <c r="B776" s="86"/>
      <c r="C776" s="86"/>
      <c r="D776" s="86"/>
      <c r="E776" s="86"/>
      <c r="F776" s="86"/>
      <c r="G776" s="86"/>
      <c r="H776" s="86"/>
      <c r="I776" s="86"/>
      <c r="J776" s="86"/>
      <c r="K776" s="86"/>
      <c r="L776" s="86"/>
      <c r="M776" s="86"/>
      <c r="N776" s="86"/>
      <c r="O776" s="86"/>
      <c r="P776" s="86"/>
    </row>
    <row r="777" spans="1:16" x14ac:dyDescent="0.35">
      <c r="A777" s="282"/>
      <c r="B777" s="87"/>
      <c r="C777" s="87"/>
      <c r="D777" s="87"/>
      <c r="E777" s="87"/>
      <c r="F777" s="87"/>
      <c r="G777" s="87"/>
      <c r="H777" s="87"/>
      <c r="I777" s="87"/>
      <c r="J777" s="87"/>
      <c r="K777" s="87"/>
      <c r="L777" s="87"/>
      <c r="M777" s="87"/>
      <c r="N777" s="87"/>
      <c r="O777" s="87"/>
      <c r="P777" s="87"/>
    </row>
    <row r="778" spans="1:16" x14ac:dyDescent="0.35">
      <c r="A778" s="281"/>
      <c r="B778" s="86"/>
      <c r="C778" s="86"/>
      <c r="D778" s="86"/>
      <c r="E778" s="86"/>
      <c r="F778" s="86"/>
      <c r="G778" s="86"/>
      <c r="H778" s="86"/>
      <c r="I778" s="86"/>
      <c r="J778" s="86"/>
      <c r="K778" s="86"/>
      <c r="L778" s="86"/>
      <c r="M778" s="86"/>
      <c r="N778" s="86"/>
      <c r="O778" s="86"/>
      <c r="P778" s="86"/>
    </row>
    <row r="779" spans="1:16" x14ac:dyDescent="0.35">
      <c r="A779" s="282"/>
      <c r="B779" s="87"/>
      <c r="C779" s="87"/>
      <c r="D779" s="87"/>
      <c r="E779" s="87"/>
      <c r="F779" s="87"/>
      <c r="G779" s="87"/>
      <c r="H779" s="87"/>
      <c r="I779" s="87"/>
      <c r="J779" s="87"/>
      <c r="K779" s="87"/>
      <c r="L779" s="87"/>
      <c r="M779" s="87"/>
      <c r="N779" s="87"/>
      <c r="O779" s="87"/>
      <c r="P779" s="87"/>
    </row>
    <row r="780" spans="1:16" x14ac:dyDescent="0.35">
      <c r="A780" s="281"/>
      <c r="B780" s="86"/>
      <c r="C780" s="86"/>
      <c r="D780" s="86"/>
      <c r="E780" s="86"/>
      <c r="F780" s="86"/>
      <c r="G780" s="86"/>
      <c r="H780" s="86"/>
      <c r="I780" s="86"/>
      <c r="J780" s="86"/>
      <c r="K780" s="86"/>
      <c r="L780" s="86"/>
      <c r="M780" s="86"/>
      <c r="N780" s="86"/>
      <c r="O780" s="86"/>
      <c r="P780" s="86"/>
    </row>
    <row r="781" spans="1:16" x14ac:dyDescent="0.35">
      <c r="A781" s="282"/>
      <c r="B781" s="87"/>
      <c r="C781" s="87"/>
      <c r="D781" s="87"/>
      <c r="E781" s="87"/>
      <c r="F781" s="87"/>
      <c r="G781" s="87"/>
      <c r="H781" s="87"/>
      <c r="I781" s="87"/>
      <c r="J781" s="87"/>
      <c r="K781" s="87"/>
      <c r="L781" s="87"/>
      <c r="M781" s="87"/>
      <c r="N781" s="87"/>
      <c r="O781" s="87"/>
      <c r="P781" s="87"/>
    </row>
    <row r="782" spans="1:16" x14ac:dyDescent="0.35">
      <c r="A782" s="281"/>
      <c r="B782" s="86"/>
      <c r="C782" s="86"/>
      <c r="D782" s="86"/>
      <c r="E782" s="86"/>
      <c r="F782" s="86"/>
      <c r="G782" s="86"/>
      <c r="H782" s="86"/>
      <c r="I782" s="86"/>
      <c r="J782" s="86"/>
      <c r="K782" s="86"/>
      <c r="L782" s="86"/>
      <c r="M782" s="86"/>
      <c r="N782" s="86"/>
      <c r="O782" s="86"/>
      <c r="P782" s="86"/>
    </row>
    <row r="783" spans="1:16" x14ac:dyDescent="0.35">
      <c r="A783" s="282"/>
      <c r="B783" s="87"/>
      <c r="C783" s="87"/>
      <c r="D783" s="87"/>
      <c r="E783" s="87"/>
      <c r="F783" s="87"/>
      <c r="G783" s="87"/>
      <c r="H783" s="87"/>
      <c r="I783" s="87"/>
      <c r="J783" s="87"/>
      <c r="K783" s="87"/>
      <c r="L783" s="87"/>
      <c r="M783" s="87"/>
      <c r="N783" s="87"/>
      <c r="O783" s="87"/>
      <c r="P783" s="87"/>
    </row>
    <row r="784" spans="1:16" x14ac:dyDescent="0.35">
      <c r="A784" s="281"/>
      <c r="B784" s="86"/>
      <c r="C784" s="86"/>
      <c r="D784" s="86"/>
      <c r="E784" s="86"/>
      <c r="F784" s="86"/>
      <c r="G784" s="86"/>
      <c r="H784" s="86"/>
      <c r="I784" s="86"/>
      <c r="J784" s="86"/>
      <c r="K784" s="86"/>
      <c r="L784" s="86"/>
      <c r="M784" s="86"/>
      <c r="N784" s="86"/>
      <c r="O784" s="86"/>
      <c r="P784" s="86"/>
    </row>
    <row r="785" spans="1:16" x14ac:dyDescent="0.35">
      <c r="A785" s="282"/>
      <c r="B785" s="87"/>
      <c r="C785" s="87"/>
      <c r="D785" s="87"/>
      <c r="E785" s="87"/>
      <c r="F785" s="87"/>
      <c r="G785" s="87"/>
      <c r="H785" s="87"/>
      <c r="I785" s="87"/>
      <c r="J785" s="87"/>
      <c r="K785" s="87"/>
      <c r="L785" s="87"/>
      <c r="M785" s="87"/>
      <c r="N785" s="87"/>
      <c r="O785" s="87"/>
      <c r="P785" s="87"/>
    </row>
    <row r="786" spans="1:16" x14ac:dyDescent="0.35">
      <c r="A786" s="281"/>
      <c r="B786" s="86"/>
      <c r="C786" s="86"/>
      <c r="D786" s="86"/>
      <c r="E786" s="86"/>
      <c r="F786" s="86"/>
      <c r="G786" s="86"/>
      <c r="H786" s="86"/>
      <c r="I786" s="86"/>
      <c r="J786" s="86"/>
      <c r="K786" s="86"/>
      <c r="L786" s="86"/>
      <c r="M786" s="86"/>
      <c r="N786" s="86"/>
      <c r="O786" s="86"/>
      <c r="P786" s="86"/>
    </row>
    <row r="787" spans="1:16" x14ac:dyDescent="0.35">
      <c r="A787" s="282"/>
      <c r="B787" s="87"/>
      <c r="C787" s="87"/>
      <c r="D787" s="87"/>
      <c r="E787" s="87"/>
      <c r="F787" s="87"/>
      <c r="G787" s="87"/>
      <c r="H787" s="87"/>
      <c r="I787" s="87"/>
      <c r="J787" s="87"/>
      <c r="K787" s="87"/>
      <c r="L787" s="87"/>
      <c r="M787" s="87"/>
      <c r="N787" s="87"/>
      <c r="O787" s="87"/>
      <c r="P787" s="87"/>
    </row>
    <row r="788" spans="1:16" x14ac:dyDescent="0.35">
      <c r="A788" s="281"/>
      <c r="B788" s="86"/>
      <c r="C788" s="86"/>
      <c r="D788" s="86"/>
      <c r="E788" s="86"/>
      <c r="F788" s="86"/>
      <c r="G788" s="86"/>
      <c r="H788" s="86"/>
      <c r="I788" s="86"/>
      <c r="J788" s="86"/>
      <c r="K788" s="86"/>
      <c r="L788" s="86"/>
      <c r="M788" s="86"/>
      <c r="N788" s="86"/>
      <c r="O788" s="86"/>
      <c r="P788" s="86"/>
    </row>
    <row r="789" spans="1:16" x14ac:dyDescent="0.35">
      <c r="A789" s="282"/>
      <c r="B789" s="87"/>
      <c r="C789" s="87"/>
      <c r="D789" s="87"/>
      <c r="E789" s="87"/>
      <c r="F789" s="87"/>
      <c r="G789" s="87"/>
      <c r="H789" s="87"/>
      <c r="I789" s="87"/>
      <c r="J789" s="87"/>
      <c r="K789" s="87"/>
      <c r="L789" s="87"/>
      <c r="M789" s="87"/>
      <c r="N789" s="87"/>
      <c r="O789" s="87"/>
      <c r="P789" s="87"/>
    </row>
    <row r="790" spans="1:16" x14ac:dyDescent="0.35">
      <c r="A790" s="281"/>
      <c r="B790" s="86"/>
      <c r="C790" s="86"/>
      <c r="D790" s="86"/>
      <c r="E790" s="86"/>
      <c r="F790" s="86"/>
      <c r="G790" s="86"/>
      <c r="H790" s="86"/>
      <c r="I790" s="86"/>
      <c r="J790" s="86"/>
      <c r="K790" s="86"/>
      <c r="L790" s="86"/>
      <c r="M790" s="86"/>
      <c r="N790" s="86"/>
      <c r="O790" s="86"/>
      <c r="P790" s="86"/>
    </row>
    <row r="791" spans="1:16" x14ac:dyDescent="0.35">
      <c r="A791" s="282"/>
      <c r="B791" s="87"/>
      <c r="C791" s="87"/>
      <c r="D791" s="87"/>
      <c r="E791" s="87"/>
      <c r="F791" s="87"/>
      <c r="G791" s="87"/>
      <c r="H791" s="87"/>
      <c r="I791" s="87"/>
      <c r="J791" s="87"/>
      <c r="K791" s="87"/>
      <c r="L791" s="87"/>
      <c r="M791" s="87"/>
      <c r="N791" s="87"/>
      <c r="O791" s="87"/>
      <c r="P791" s="87"/>
    </row>
    <row r="792" spans="1:16" x14ac:dyDescent="0.35">
      <c r="A792" s="281"/>
      <c r="B792" s="86"/>
      <c r="C792" s="86"/>
      <c r="D792" s="86"/>
      <c r="E792" s="86"/>
      <c r="F792" s="86"/>
      <c r="G792" s="86"/>
      <c r="H792" s="86"/>
      <c r="I792" s="86"/>
      <c r="J792" s="86"/>
      <c r="K792" s="86"/>
      <c r="L792" s="86"/>
      <c r="M792" s="86"/>
      <c r="N792" s="86"/>
      <c r="O792" s="86"/>
      <c r="P792" s="86"/>
    </row>
    <row r="793" spans="1:16" x14ac:dyDescent="0.35">
      <c r="A793" s="282"/>
      <c r="B793" s="87"/>
      <c r="C793" s="87"/>
      <c r="D793" s="87"/>
      <c r="E793" s="87"/>
      <c r="F793" s="87"/>
      <c r="G793" s="87"/>
      <c r="H793" s="87"/>
      <c r="I793" s="87"/>
      <c r="J793" s="87"/>
      <c r="K793" s="87"/>
      <c r="L793" s="87"/>
      <c r="M793" s="87"/>
      <c r="N793" s="87"/>
      <c r="O793" s="87"/>
      <c r="P793" s="87"/>
    </row>
    <row r="794" spans="1:16" x14ac:dyDescent="0.35">
      <c r="A794" s="281"/>
      <c r="B794" s="86"/>
      <c r="C794" s="86"/>
      <c r="D794" s="86"/>
      <c r="E794" s="86"/>
      <c r="F794" s="86"/>
      <c r="G794" s="86"/>
      <c r="H794" s="86"/>
      <c r="I794" s="86"/>
      <c r="J794" s="86"/>
      <c r="K794" s="86"/>
      <c r="L794" s="86"/>
      <c r="M794" s="86"/>
      <c r="N794" s="86"/>
      <c r="O794" s="86"/>
      <c r="P794" s="86"/>
    </row>
    <row r="795" spans="1:16" x14ac:dyDescent="0.35">
      <c r="A795" s="282"/>
      <c r="B795" s="87"/>
      <c r="C795" s="87"/>
      <c r="D795" s="87"/>
      <c r="E795" s="87"/>
      <c r="F795" s="87"/>
      <c r="G795" s="87"/>
      <c r="H795" s="87"/>
      <c r="I795" s="87"/>
      <c r="J795" s="87"/>
      <c r="K795" s="87"/>
      <c r="L795" s="87"/>
      <c r="M795" s="87"/>
      <c r="N795" s="87"/>
      <c r="O795" s="87"/>
      <c r="P795" s="87"/>
    </row>
    <row r="796" spans="1:16" x14ac:dyDescent="0.35">
      <c r="A796" s="281"/>
      <c r="B796" s="86"/>
      <c r="C796" s="86"/>
      <c r="D796" s="86"/>
      <c r="E796" s="86"/>
      <c r="F796" s="86"/>
      <c r="G796" s="86"/>
      <c r="H796" s="86"/>
      <c r="I796" s="86"/>
      <c r="J796" s="86"/>
      <c r="K796" s="86"/>
      <c r="L796" s="86"/>
      <c r="M796" s="86"/>
      <c r="N796" s="86"/>
      <c r="O796" s="86"/>
      <c r="P796" s="86"/>
    </row>
    <row r="797" spans="1:16" x14ac:dyDescent="0.35">
      <c r="A797" s="282"/>
      <c r="B797" s="87"/>
      <c r="C797" s="87"/>
      <c r="D797" s="87"/>
      <c r="E797" s="87"/>
      <c r="F797" s="87"/>
      <c r="G797" s="87"/>
      <c r="H797" s="87"/>
      <c r="I797" s="87"/>
      <c r="J797" s="87"/>
      <c r="K797" s="87"/>
      <c r="L797" s="87"/>
      <c r="M797" s="87"/>
      <c r="N797" s="87"/>
      <c r="O797" s="87"/>
      <c r="P797" s="87"/>
    </row>
    <row r="798" spans="1:16" x14ac:dyDescent="0.35">
      <c r="A798" s="281"/>
      <c r="B798" s="86"/>
      <c r="C798" s="86"/>
      <c r="D798" s="86"/>
      <c r="E798" s="86"/>
      <c r="F798" s="86"/>
      <c r="G798" s="86"/>
      <c r="H798" s="86"/>
      <c r="I798" s="86"/>
      <c r="J798" s="86"/>
      <c r="K798" s="86"/>
      <c r="L798" s="86"/>
      <c r="M798" s="86"/>
      <c r="N798" s="86"/>
      <c r="O798" s="86"/>
      <c r="P798" s="86"/>
    </row>
    <row r="799" spans="1:16" x14ac:dyDescent="0.35">
      <c r="A799" s="282"/>
      <c r="B799" s="87"/>
      <c r="C799" s="87"/>
      <c r="D799" s="87"/>
      <c r="E799" s="87"/>
      <c r="F799" s="87"/>
      <c r="G799" s="87"/>
      <c r="H799" s="87"/>
      <c r="I799" s="87"/>
      <c r="J799" s="87"/>
      <c r="K799" s="87"/>
      <c r="L799" s="87"/>
      <c r="M799" s="87"/>
      <c r="N799" s="87"/>
      <c r="O799" s="87"/>
      <c r="P799" s="87"/>
    </row>
    <row r="800" spans="1:16" x14ac:dyDescent="0.35">
      <c r="A800" s="281"/>
      <c r="B800" s="86"/>
      <c r="C800" s="86"/>
      <c r="D800" s="86"/>
      <c r="E800" s="86"/>
      <c r="F800" s="86"/>
      <c r="G800" s="86"/>
      <c r="H800" s="86"/>
      <c r="I800" s="86"/>
      <c r="J800" s="86"/>
      <c r="K800" s="86"/>
      <c r="L800" s="86"/>
      <c r="M800" s="86"/>
      <c r="N800" s="86"/>
      <c r="O800" s="86"/>
      <c r="P800" s="86"/>
    </row>
    <row r="801" spans="1:16" x14ac:dyDescent="0.35">
      <c r="A801" s="282"/>
      <c r="B801" s="87"/>
      <c r="C801" s="87"/>
      <c r="D801" s="87"/>
      <c r="E801" s="87"/>
      <c r="F801" s="87"/>
      <c r="G801" s="87"/>
      <c r="H801" s="87"/>
      <c r="I801" s="87"/>
      <c r="J801" s="87"/>
      <c r="K801" s="87"/>
      <c r="L801" s="87"/>
      <c r="M801" s="87"/>
      <c r="N801" s="87"/>
      <c r="O801" s="87"/>
      <c r="P801" s="87"/>
    </row>
    <row r="802" spans="1:16" x14ac:dyDescent="0.35">
      <c r="A802" s="281"/>
      <c r="B802" s="86"/>
      <c r="C802" s="86"/>
      <c r="D802" s="86"/>
      <c r="E802" s="86"/>
      <c r="F802" s="86"/>
      <c r="G802" s="86"/>
      <c r="H802" s="86"/>
      <c r="I802" s="86"/>
      <c r="J802" s="86"/>
      <c r="K802" s="86"/>
      <c r="L802" s="86"/>
      <c r="M802" s="86"/>
      <c r="N802" s="86"/>
      <c r="O802" s="86"/>
      <c r="P802" s="86"/>
    </row>
    <row r="803" spans="1:16" x14ac:dyDescent="0.35">
      <c r="A803" s="282"/>
      <c r="B803" s="87"/>
      <c r="C803" s="87"/>
      <c r="D803" s="87"/>
      <c r="E803" s="87"/>
      <c r="F803" s="87"/>
      <c r="G803" s="87"/>
      <c r="H803" s="87"/>
      <c r="I803" s="87"/>
      <c r="J803" s="87"/>
      <c r="K803" s="87"/>
      <c r="L803" s="87"/>
      <c r="M803" s="87"/>
      <c r="N803" s="87"/>
      <c r="O803" s="87"/>
      <c r="P803" s="87"/>
    </row>
    <row r="804" spans="1:16" x14ac:dyDescent="0.35">
      <c r="A804" s="281"/>
      <c r="B804" s="86"/>
      <c r="C804" s="86"/>
      <c r="D804" s="86"/>
      <c r="E804" s="86"/>
      <c r="F804" s="86"/>
      <c r="G804" s="86"/>
      <c r="H804" s="86"/>
      <c r="I804" s="86"/>
      <c r="J804" s="86"/>
      <c r="K804" s="86"/>
      <c r="L804" s="86"/>
      <c r="M804" s="86"/>
      <c r="N804" s="86"/>
      <c r="O804" s="86"/>
      <c r="P804" s="86"/>
    </row>
    <row r="805" spans="1:16" x14ac:dyDescent="0.35">
      <c r="A805" s="282"/>
      <c r="B805" s="87"/>
      <c r="C805" s="87"/>
      <c r="D805" s="87"/>
      <c r="E805" s="87"/>
      <c r="F805" s="87"/>
      <c r="G805" s="87"/>
      <c r="H805" s="87"/>
      <c r="I805" s="87"/>
      <c r="J805" s="87"/>
      <c r="K805" s="87"/>
      <c r="L805" s="87"/>
      <c r="M805" s="87"/>
      <c r="N805" s="87"/>
      <c r="O805" s="87"/>
      <c r="P805" s="87"/>
    </row>
    <row r="806" spans="1:16" x14ac:dyDescent="0.35">
      <c r="A806" s="281"/>
      <c r="B806" s="86"/>
      <c r="C806" s="86"/>
      <c r="D806" s="86"/>
      <c r="E806" s="86"/>
      <c r="F806" s="86"/>
      <c r="G806" s="86"/>
      <c r="H806" s="86"/>
      <c r="I806" s="86"/>
      <c r="J806" s="86"/>
      <c r="K806" s="86"/>
      <c r="L806" s="86"/>
      <c r="M806" s="86"/>
      <c r="N806" s="86"/>
      <c r="O806" s="86"/>
      <c r="P806" s="86"/>
    </row>
    <row r="807" spans="1:16" x14ac:dyDescent="0.35">
      <c r="A807" s="282"/>
      <c r="B807" s="87"/>
      <c r="C807" s="87"/>
      <c r="D807" s="87"/>
      <c r="E807" s="87"/>
      <c r="F807" s="87"/>
      <c r="G807" s="87"/>
      <c r="H807" s="87"/>
      <c r="I807" s="87"/>
      <c r="J807" s="87"/>
      <c r="K807" s="87"/>
      <c r="L807" s="87"/>
      <c r="M807" s="87"/>
      <c r="N807" s="87"/>
      <c r="O807" s="87"/>
      <c r="P807" s="87"/>
    </row>
    <row r="808" spans="1:16" x14ac:dyDescent="0.35">
      <c r="A808" s="281"/>
      <c r="B808" s="86"/>
      <c r="C808" s="86"/>
      <c r="D808" s="86"/>
      <c r="E808" s="86"/>
      <c r="F808" s="86"/>
      <c r="G808" s="86"/>
      <c r="H808" s="86"/>
      <c r="I808" s="86"/>
      <c r="J808" s="86"/>
      <c r="K808" s="86"/>
      <c r="L808" s="86"/>
      <c r="M808" s="86"/>
      <c r="N808" s="86"/>
      <c r="O808" s="86"/>
      <c r="P808" s="86"/>
    </row>
    <row r="809" spans="1:16" x14ac:dyDescent="0.35">
      <c r="A809" s="282"/>
      <c r="B809" s="87"/>
      <c r="C809" s="87"/>
      <c r="D809" s="87"/>
      <c r="E809" s="87"/>
      <c r="F809" s="87"/>
      <c r="G809" s="87"/>
      <c r="H809" s="87"/>
      <c r="I809" s="87"/>
      <c r="J809" s="87"/>
      <c r="K809" s="87"/>
      <c r="L809" s="87"/>
      <c r="M809" s="87"/>
      <c r="N809" s="87"/>
      <c r="O809" s="87"/>
      <c r="P809" s="87"/>
    </row>
    <row r="810" spans="1:16" x14ac:dyDescent="0.35">
      <c r="A810" s="281"/>
      <c r="B810" s="86"/>
      <c r="C810" s="86"/>
      <c r="D810" s="86"/>
      <c r="E810" s="86"/>
      <c r="F810" s="86"/>
      <c r="G810" s="86"/>
      <c r="H810" s="86"/>
      <c r="I810" s="86"/>
      <c r="J810" s="86"/>
      <c r="K810" s="86"/>
      <c r="L810" s="86"/>
      <c r="M810" s="86"/>
      <c r="N810" s="86"/>
      <c r="O810" s="86"/>
      <c r="P810" s="86"/>
    </row>
    <row r="811" spans="1:16" x14ac:dyDescent="0.35">
      <c r="A811" s="282"/>
      <c r="B811" s="87"/>
      <c r="C811" s="87"/>
      <c r="D811" s="87"/>
      <c r="E811" s="87"/>
      <c r="F811" s="87"/>
      <c r="G811" s="87"/>
      <c r="H811" s="87"/>
      <c r="I811" s="87"/>
      <c r="J811" s="87"/>
      <c r="K811" s="87"/>
      <c r="L811" s="87"/>
      <c r="M811" s="87"/>
      <c r="N811" s="87"/>
      <c r="O811" s="87"/>
      <c r="P811" s="87"/>
    </row>
    <row r="812" spans="1:16" x14ac:dyDescent="0.35">
      <c r="A812" s="281"/>
      <c r="B812" s="86"/>
      <c r="C812" s="86"/>
      <c r="D812" s="86"/>
      <c r="E812" s="86"/>
      <c r="F812" s="86"/>
      <c r="G812" s="86"/>
      <c r="H812" s="86"/>
      <c r="I812" s="86"/>
      <c r="J812" s="86"/>
      <c r="K812" s="86"/>
      <c r="L812" s="86"/>
      <c r="M812" s="86"/>
      <c r="N812" s="86"/>
      <c r="O812" s="86"/>
      <c r="P812" s="86"/>
    </row>
    <row r="813" spans="1:16" x14ac:dyDescent="0.35">
      <c r="A813" s="282"/>
      <c r="B813" s="87"/>
      <c r="C813" s="87"/>
      <c r="D813" s="87"/>
      <c r="E813" s="87"/>
      <c r="F813" s="87"/>
      <c r="G813" s="87"/>
      <c r="H813" s="87"/>
      <c r="I813" s="87"/>
      <c r="J813" s="87"/>
      <c r="K813" s="87"/>
      <c r="L813" s="87"/>
      <c r="M813" s="87"/>
      <c r="N813" s="87"/>
      <c r="O813" s="87"/>
      <c r="P813" s="87"/>
    </row>
    <row r="814" spans="1:16" x14ac:dyDescent="0.35">
      <c r="A814" s="281"/>
      <c r="B814" s="86"/>
      <c r="C814" s="86"/>
      <c r="D814" s="86"/>
      <c r="E814" s="86"/>
      <c r="F814" s="86"/>
      <c r="G814" s="86"/>
      <c r="H814" s="86"/>
      <c r="I814" s="86"/>
      <c r="J814" s="86"/>
      <c r="K814" s="86"/>
      <c r="L814" s="86"/>
      <c r="M814" s="86"/>
      <c r="N814" s="86"/>
      <c r="O814" s="86"/>
      <c r="P814" s="86"/>
    </row>
    <row r="815" spans="1:16" x14ac:dyDescent="0.35">
      <c r="A815" s="282"/>
      <c r="B815" s="87"/>
      <c r="C815" s="87"/>
      <c r="D815" s="87"/>
      <c r="E815" s="87"/>
      <c r="F815" s="87"/>
      <c r="G815" s="87"/>
      <c r="H815" s="87"/>
      <c r="I815" s="87"/>
      <c r="J815" s="87"/>
      <c r="K815" s="87"/>
      <c r="L815" s="87"/>
      <c r="M815" s="87"/>
      <c r="N815" s="87"/>
      <c r="O815" s="87"/>
      <c r="P815" s="87"/>
    </row>
    <row r="816" spans="1:16" x14ac:dyDescent="0.35">
      <c r="A816" s="281"/>
      <c r="B816" s="86"/>
      <c r="C816" s="86"/>
      <c r="D816" s="86"/>
      <c r="E816" s="86"/>
      <c r="F816" s="86"/>
      <c r="G816" s="86"/>
      <c r="H816" s="86"/>
      <c r="I816" s="86"/>
      <c r="J816" s="86"/>
      <c r="K816" s="86"/>
      <c r="L816" s="86"/>
      <c r="M816" s="86"/>
      <c r="N816" s="86"/>
      <c r="O816" s="86"/>
      <c r="P816" s="86"/>
    </row>
    <row r="817" spans="1:16" x14ac:dyDescent="0.35">
      <c r="A817" s="282"/>
      <c r="B817" s="87"/>
      <c r="C817" s="87"/>
      <c r="D817" s="87"/>
      <c r="E817" s="87"/>
      <c r="F817" s="87"/>
      <c r="G817" s="87"/>
      <c r="H817" s="87"/>
      <c r="I817" s="87"/>
      <c r="J817" s="87"/>
      <c r="K817" s="87"/>
      <c r="L817" s="87"/>
      <c r="M817" s="87"/>
      <c r="N817" s="87"/>
      <c r="O817" s="87"/>
      <c r="P817" s="87"/>
    </row>
    <row r="818" spans="1:16" x14ac:dyDescent="0.35">
      <c r="A818" s="281"/>
      <c r="B818" s="86"/>
      <c r="C818" s="86"/>
      <c r="D818" s="86"/>
      <c r="E818" s="86"/>
      <c r="F818" s="86"/>
      <c r="G818" s="86"/>
      <c r="H818" s="86"/>
      <c r="I818" s="86"/>
      <c r="J818" s="86"/>
      <c r="K818" s="86"/>
      <c r="L818" s="86"/>
      <c r="M818" s="86"/>
      <c r="N818" s="86"/>
      <c r="O818" s="86"/>
      <c r="P818" s="86"/>
    </row>
    <row r="819" spans="1:16" x14ac:dyDescent="0.35">
      <c r="A819" s="282"/>
      <c r="B819" s="87"/>
      <c r="C819" s="87"/>
      <c r="D819" s="87"/>
      <c r="E819" s="87"/>
      <c r="F819" s="87"/>
      <c r="G819" s="87"/>
      <c r="H819" s="87"/>
      <c r="I819" s="87"/>
      <c r="J819" s="87"/>
      <c r="K819" s="87"/>
      <c r="L819" s="87"/>
      <c r="M819" s="87"/>
      <c r="N819" s="87"/>
      <c r="O819" s="87"/>
      <c r="P819" s="87"/>
    </row>
    <row r="820" spans="1:16" x14ac:dyDescent="0.35">
      <c r="A820" s="281"/>
      <c r="B820" s="86"/>
      <c r="C820" s="86"/>
      <c r="D820" s="86"/>
      <c r="E820" s="86"/>
      <c r="F820" s="86"/>
      <c r="G820" s="86"/>
      <c r="H820" s="86"/>
      <c r="I820" s="86"/>
      <c r="J820" s="86"/>
      <c r="K820" s="86"/>
      <c r="L820" s="86"/>
      <c r="M820" s="86"/>
      <c r="N820" s="86"/>
      <c r="O820" s="86"/>
      <c r="P820" s="86"/>
    </row>
    <row r="821" spans="1:16" x14ac:dyDescent="0.35">
      <c r="A821" s="282"/>
      <c r="B821" s="87"/>
      <c r="C821" s="87"/>
      <c r="D821" s="87"/>
      <c r="E821" s="87"/>
      <c r="F821" s="87"/>
      <c r="G821" s="87"/>
      <c r="H821" s="87"/>
      <c r="I821" s="87"/>
      <c r="J821" s="87"/>
      <c r="K821" s="87"/>
      <c r="L821" s="87"/>
      <c r="M821" s="87"/>
      <c r="N821" s="87"/>
      <c r="O821" s="87"/>
      <c r="P821" s="87"/>
    </row>
    <row r="822" spans="1:16" x14ac:dyDescent="0.35">
      <c r="A822" s="281"/>
      <c r="B822" s="86"/>
      <c r="C822" s="86"/>
      <c r="D822" s="86"/>
      <c r="E822" s="86"/>
      <c r="F822" s="86"/>
      <c r="G822" s="86"/>
      <c r="H822" s="86"/>
      <c r="I822" s="86"/>
      <c r="J822" s="86"/>
      <c r="K822" s="86"/>
      <c r="L822" s="86"/>
      <c r="M822" s="86"/>
      <c r="N822" s="86"/>
      <c r="O822" s="86"/>
      <c r="P822" s="86"/>
    </row>
    <row r="823" spans="1:16" x14ac:dyDescent="0.35">
      <c r="A823" s="282"/>
      <c r="B823" s="87"/>
      <c r="C823" s="87"/>
      <c r="D823" s="87"/>
      <c r="E823" s="87"/>
      <c r="F823" s="87"/>
      <c r="G823" s="87"/>
      <c r="H823" s="87"/>
      <c r="I823" s="87"/>
      <c r="J823" s="87"/>
      <c r="K823" s="87"/>
      <c r="L823" s="87"/>
      <c r="M823" s="87"/>
      <c r="N823" s="87"/>
      <c r="O823" s="87"/>
      <c r="P823" s="87"/>
    </row>
    <row r="824" spans="1:16" x14ac:dyDescent="0.35">
      <c r="A824" s="281"/>
      <c r="B824" s="86"/>
      <c r="C824" s="86"/>
      <c r="D824" s="86"/>
      <c r="E824" s="86"/>
      <c r="F824" s="86"/>
      <c r="G824" s="86"/>
      <c r="H824" s="86"/>
      <c r="I824" s="86"/>
      <c r="J824" s="86"/>
      <c r="K824" s="86"/>
      <c r="L824" s="86"/>
      <c r="M824" s="86"/>
      <c r="N824" s="86"/>
      <c r="O824" s="86"/>
      <c r="P824" s="86"/>
    </row>
    <row r="825" spans="1:16" x14ac:dyDescent="0.35">
      <c r="A825" s="282"/>
      <c r="B825" s="87"/>
      <c r="C825" s="87"/>
      <c r="D825" s="87"/>
      <c r="E825" s="87"/>
      <c r="F825" s="87"/>
      <c r="G825" s="87"/>
      <c r="H825" s="87"/>
      <c r="I825" s="87"/>
      <c r="J825" s="87"/>
      <c r="K825" s="87"/>
      <c r="L825" s="87"/>
      <c r="M825" s="87"/>
      <c r="N825" s="87"/>
      <c r="O825" s="87"/>
      <c r="P825" s="87"/>
    </row>
    <row r="826" spans="1:16" x14ac:dyDescent="0.35">
      <c r="A826" s="281"/>
      <c r="B826" s="86"/>
      <c r="C826" s="86"/>
      <c r="D826" s="86"/>
      <c r="E826" s="86"/>
      <c r="F826" s="86"/>
      <c r="G826" s="86"/>
      <c r="H826" s="86"/>
      <c r="I826" s="86"/>
      <c r="J826" s="86"/>
      <c r="K826" s="86"/>
      <c r="L826" s="86"/>
      <c r="M826" s="86"/>
      <c r="N826" s="86"/>
      <c r="O826" s="86"/>
      <c r="P826" s="86"/>
    </row>
    <row r="827" spans="1:16" x14ac:dyDescent="0.35">
      <c r="A827" s="282"/>
      <c r="B827" s="87"/>
      <c r="C827" s="87"/>
      <c r="D827" s="87"/>
      <c r="E827" s="87"/>
      <c r="F827" s="87"/>
      <c r="G827" s="87"/>
      <c r="H827" s="87"/>
      <c r="I827" s="87"/>
      <c r="J827" s="87"/>
      <c r="K827" s="87"/>
      <c r="L827" s="87"/>
      <c r="M827" s="87"/>
      <c r="N827" s="87"/>
      <c r="O827" s="87"/>
      <c r="P827" s="87"/>
    </row>
    <row r="828" spans="1:16" x14ac:dyDescent="0.35">
      <c r="A828" s="281"/>
      <c r="B828" s="86"/>
      <c r="C828" s="86"/>
      <c r="D828" s="86"/>
      <c r="E828" s="86"/>
      <c r="F828" s="86"/>
      <c r="G828" s="86"/>
      <c r="H828" s="86"/>
      <c r="I828" s="86"/>
      <c r="J828" s="86"/>
      <c r="K828" s="86"/>
      <c r="L828" s="86"/>
      <c r="M828" s="86"/>
      <c r="N828" s="86"/>
      <c r="O828" s="86"/>
      <c r="P828" s="86"/>
    </row>
    <row r="829" spans="1:16" x14ac:dyDescent="0.35">
      <c r="A829" s="282"/>
      <c r="B829" s="87"/>
      <c r="C829" s="87"/>
      <c r="D829" s="87"/>
      <c r="E829" s="87"/>
      <c r="F829" s="87"/>
      <c r="G829" s="87"/>
      <c r="H829" s="87"/>
      <c r="I829" s="87"/>
      <c r="J829" s="87"/>
      <c r="K829" s="87"/>
      <c r="L829" s="87"/>
      <c r="M829" s="87"/>
      <c r="N829" s="87"/>
      <c r="O829" s="87"/>
      <c r="P829" s="87"/>
    </row>
    <row r="830" spans="1:16" x14ac:dyDescent="0.35">
      <c r="A830" s="281"/>
      <c r="B830" s="86"/>
      <c r="C830" s="86"/>
      <c r="D830" s="86"/>
      <c r="E830" s="86"/>
      <c r="F830" s="86"/>
      <c r="G830" s="86"/>
      <c r="H830" s="86"/>
      <c r="I830" s="86"/>
      <c r="J830" s="86"/>
      <c r="K830" s="86"/>
      <c r="L830" s="86"/>
      <c r="M830" s="86"/>
      <c r="N830" s="86"/>
      <c r="O830" s="86"/>
      <c r="P830" s="86"/>
    </row>
    <row r="831" spans="1:16" x14ac:dyDescent="0.35">
      <c r="A831" s="282"/>
      <c r="B831" s="87"/>
      <c r="C831" s="87"/>
      <c r="D831" s="87"/>
      <c r="E831" s="87"/>
      <c r="F831" s="87"/>
      <c r="G831" s="87"/>
      <c r="H831" s="87"/>
      <c r="I831" s="87"/>
      <c r="J831" s="87"/>
      <c r="K831" s="87"/>
      <c r="L831" s="87"/>
      <c r="M831" s="87"/>
      <c r="N831" s="87"/>
      <c r="O831" s="87"/>
      <c r="P831" s="87"/>
    </row>
    <row r="832" spans="1:16" x14ac:dyDescent="0.35">
      <c r="A832" s="281"/>
      <c r="B832" s="86"/>
      <c r="C832" s="86"/>
      <c r="D832" s="86"/>
      <c r="E832" s="86"/>
      <c r="F832" s="86"/>
      <c r="G832" s="86"/>
      <c r="H832" s="86"/>
      <c r="I832" s="86"/>
      <c r="J832" s="86"/>
      <c r="K832" s="86"/>
      <c r="L832" s="86"/>
      <c r="M832" s="86"/>
      <c r="N832" s="86"/>
      <c r="O832" s="86"/>
      <c r="P832" s="86"/>
    </row>
    <row r="833" spans="1:16" x14ac:dyDescent="0.35">
      <c r="A833" s="282"/>
      <c r="B833" s="87"/>
      <c r="C833" s="87"/>
      <c r="D833" s="87"/>
      <c r="E833" s="87"/>
      <c r="F833" s="87"/>
      <c r="G833" s="87"/>
      <c r="H833" s="87"/>
      <c r="I833" s="87"/>
      <c r="J833" s="87"/>
      <c r="K833" s="87"/>
      <c r="L833" s="87"/>
      <c r="M833" s="87"/>
      <c r="N833" s="87"/>
      <c r="O833" s="87"/>
      <c r="P833" s="87"/>
    </row>
    <row r="834" spans="1:16" x14ac:dyDescent="0.35">
      <c r="A834" s="281"/>
      <c r="B834" s="86"/>
      <c r="C834" s="86"/>
      <c r="D834" s="86"/>
      <c r="E834" s="86"/>
      <c r="F834" s="86"/>
      <c r="G834" s="86"/>
      <c r="H834" s="86"/>
      <c r="I834" s="86"/>
      <c r="J834" s="86"/>
      <c r="K834" s="86"/>
      <c r="L834" s="86"/>
      <c r="M834" s="86"/>
      <c r="N834" s="86"/>
      <c r="O834" s="86"/>
      <c r="P834" s="86"/>
    </row>
    <row r="835" spans="1:16" x14ac:dyDescent="0.35">
      <c r="A835" s="282"/>
      <c r="B835" s="87"/>
      <c r="C835" s="87"/>
      <c r="D835" s="87"/>
      <c r="E835" s="87"/>
      <c r="F835" s="87"/>
      <c r="G835" s="87"/>
      <c r="H835" s="87"/>
      <c r="I835" s="87"/>
      <c r="J835" s="87"/>
      <c r="K835" s="87"/>
      <c r="L835" s="87"/>
      <c r="M835" s="87"/>
      <c r="N835" s="87"/>
      <c r="O835" s="87"/>
      <c r="P835" s="87"/>
    </row>
    <row r="836" spans="1:16" x14ac:dyDescent="0.35">
      <c r="A836" s="281"/>
      <c r="B836" s="86"/>
      <c r="C836" s="86"/>
      <c r="D836" s="86"/>
      <c r="E836" s="86"/>
      <c r="F836" s="86"/>
      <c r="G836" s="86"/>
      <c r="H836" s="86"/>
      <c r="I836" s="86"/>
      <c r="J836" s="86"/>
      <c r="K836" s="86"/>
      <c r="L836" s="86"/>
      <c r="M836" s="86"/>
      <c r="N836" s="86"/>
      <c r="O836" s="86"/>
      <c r="P836" s="86"/>
    </row>
    <row r="837" spans="1:16" x14ac:dyDescent="0.35">
      <c r="A837" s="282"/>
      <c r="B837" s="87"/>
      <c r="C837" s="87"/>
      <c r="D837" s="87"/>
      <c r="E837" s="87"/>
      <c r="F837" s="87"/>
      <c r="G837" s="87"/>
      <c r="H837" s="87"/>
      <c r="I837" s="87"/>
      <c r="J837" s="87"/>
      <c r="K837" s="87"/>
      <c r="L837" s="87"/>
      <c r="M837" s="87"/>
      <c r="N837" s="87"/>
      <c r="O837" s="87"/>
      <c r="P837" s="87"/>
    </row>
    <row r="838" spans="1:16" x14ac:dyDescent="0.35">
      <c r="A838" s="281"/>
      <c r="B838" s="86"/>
      <c r="C838" s="86"/>
      <c r="D838" s="86"/>
      <c r="E838" s="86"/>
      <c r="F838" s="86"/>
      <c r="G838" s="86"/>
      <c r="H838" s="86"/>
      <c r="I838" s="86"/>
      <c r="J838" s="86"/>
      <c r="K838" s="86"/>
      <c r="L838" s="86"/>
      <c r="M838" s="86"/>
      <c r="N838" s="86"/>
      <c r="O838" s="86"/>
      <c r="P838" s="86"/>
    </row>
    <row r="839" spans="1:16" x14ac:dyDescent="0.35">
      <c r="A839" s="282"/>
      <c r="B839" s="87"/>
      <c r="C839" s="87"/>
      <c r="D839" s="87"/>
      <c r="E839" s="87"/>
      <c r="F839" s="87"/>
      <c r="G839" s="87"/>
      <c r="H839" s="87"/>
      <c r="I839" s="87"/>
      <c r="J839" s="87"/>
      <c r="K839" s="87"/>
      <c r="L839" s="87"/>
      <c r="M839" s="87"/>
      <c r="N839" s="87"/>
      <c r="O839" s="87"/>
      <c r="P839" s="87"/>
    </row>
    <row r="840" spans="1:16" x14ac:dyDescent="0.35">
      <c r="A840" s="281"/>
      <c r="B840" s="86"/>
      <c r="C840" s="86"/>
      <c r="D840" s="86"/>
      <c r="E840" s="86"/>
      <c r="F840" s="86"/>
      <c r="G840" s="86"/>
      <c r="H840" s="86"/>
      <c r="I840" s="86"/>
      <c r="J840" s="86"/>
      <c r="K840" s="86"/>
      <c r="L840" s="86"/>
      <c r="M840" s="86"/>
      <c r="N840" s="86"/>
      <c r="O840" s="86"/>
      <c r="P840" s="86"/>
    </row>
    <row r="841" spans="1:16" x14ac:dyDescent="0.35">
      <c r="A841" s="282"/>
      <c r="B841" s="87"/>
      <c r="C841" s="87"/>
      <c r="D841" s="87"/>
      <c r="E841" s="87"/>
      <c r="F841" s="87"/>
      <c r="G841" s="87"/>
      <c r="H841" s="87"/>
      <c r="I841" s="87"/>
      <c r="J841" s="87"/>
      <c r="K841" s="87"/>
      <c r="L841" s="87"/>
      <c r="M841" s="87"/>
      <c r="N841" s="87"/>
      <c r="O841" s="87"/>
      <c r="P841" s="87"/>
    </row>
    <row r="842" spans="1:16" x14ac:dyDescent="0.35">
      <c r="A842" s="281"/>
      <c r="B842" s="86"/>
      <c r="C842" s="86"/>
      <c r="D842" s="86"/>
      <c r="E842" s="86"/>
      <c r="F842" s="86"/>
      <c r="G842" s="86"/>
      <c r="H842" s="86"/>
      <c r="I842" s="86"/>
      <c r="J842" s="86"/>
      <c r="K842" s="86"/>
      <c r="L842" s="86"/>
      <c r="M842" s="86"/>
      <c r="N842" s="86"/>
      <c r="O842" s="86"/>
      <c r="P842" s="86"/>
    </row>
    <row r="843" spans="1:16" x14ac:dyDescent="0.35">
      <c r="A843" s="282"/>
      <c r="B843" s="87"/>
      <c r="C843" s="87"/>
      <c r="D843" s="87"/>
      <c r="E843" s="87"/>
      <c r="F843" s="87"/>
      <c r="G843" s="87"/>
      <c r="H843" s="87"/>
      <c r="I843" s="87"/>
      <c r="J843" s="87"/>
      <c r="K843" s="87"/>
      <c r="L843" s="87"/>
      <c r="M843" s="87"/>
      <c r="N843" s="87"/>
      <c r="O843" s="87"/>
      <c r="P843" s="87"/>
    </row>
    <row r="844" spans="1:16" x14ac:dyDescent="0.35">
      <c r="A844" s="281"/>
      <c r="B844" s="86"/>
      <c r="C844" s="86"/>
      <c r="D844" s="86"/>
      <c r="E844" s="86"/>
      <c r="F844" s="86"/>
      <c r="G844" s="86"/>
      <c r="H844" s="86"/>
      <c r="I844" s="86"/>
      <c r="J844" s="86"/>
      <c r="K844" s="86"/>
      <c r="L844" s="86"/>
      <c r="M844" s="86"/>
      <c r="N844" s="86"/>
      <c r="O844" s="86"/>
      <c r="P844" s="86"/>
    </row>
    <row r="845" spans="1:16" x14ac:dyDescent="0.35">
      <c r="A845" s="282"/>
      <c r="B845" s="87"/>
      <c r="C845" s="87"/>
      <c r="D845" s="87"/>
      <c r="E845" s="87"/>
      <c r="F845" s="87"/>
      <c r="G845" s="87"/>
      <c r="H845" s="87"/>
      <c r="I845" s="87"/>
      <c r="J845" s="87"/>
      <c r="K845" s="87"/>
      <c r="L845" s="87"/>
      <c r="M845" s="87"/>
      <c r="N845" s="87"/>
      <c r="O845" s="87"/>
      <c r="P845" s="87"/>
    </row>
    <row r="846" spans="1:16" x14ac:dyDescent="0.35">
      <c r="A846" s="281"/>
      <c r="B846" s="86"/>
      <c r="C846" s="86"/>
      <c r="D846" s="86"/>
      <c r="E846" s="86"/>
      <c r="F846" s="86"/>
      <c r="G846" s="86"/>
      <c r="H846" s="86"/>
      <c r="I846" s="86"/>
      <c r="J846" s="86"/>
      <c r="K846" s="86"/>
      <c r="L846" s="86"/>
      <c r="M846" s="86"/>
      <c r="N846" s="86"/>
      <c r="O846" s="86"/>
      <c r="P846" s="86"/>
    </row>
    <row r="847" spans="1:16" x14ac:dyDescent="0.35">
      <c r="A847" s="282"/>
      <c r="B847" s="87"/>
      <c r="C847" s="87"/>
      <c r="D847" s="87"/>
      <c r="E847" s="87"/>
      <c r="F847" s="87"/>
      <c r="G847" s="87"/>
      <c r="H847" s="87"/>
      <c r="I847" s="87"/>
      <c r="J847" s="87"/>
      <c r="K847" s="87"/>
      <c r="L847" s="87"/>
      <c r="M847" s="87"/>
      <c r="N847" s="87"/>
      <c r="O847" s="87"/>
      <c r="P847" s="87"/>
    </row>
    <row r="848" spans="1:16" x14ac:dyDescent="0.35">
      <c r="A848" s="281"/>
      <c r="B848" s="86"/>
      <c r="C848" s="86"/>
      <c r="D848" s="86"/>
      <c r="E848" s="86"/>
      <c r="F848" s="86"/>
      <c r="G848" s="86"/>
      <c r="H848" s="86"/>
      <c r="I848" s="86"/>
      <c r="J848" s="86"/>
      <c r="K848" s="86"/>
      <c r="L848" s="86"/>
      <c r="M848" s="86"/>
      <c r="N848" s="86"/>
      <c r="O848" s="86"/>
      <c r="P848" s="86"/>
    </row>
    <row r="849" spans="1:16" x14ac:dyDescent="0.35">
      <c r="A849" s="282"/>
      <c r="B849" s="87"/>
      <c r="C849" s="87"/>
      <c r="D849" s="87"/>
      <c r="E849" s="87"/>
      <c r="F849" s="87"/>
      <c r="G849" s="87"/>
      <c r="H849" s="87"/>
      <c r="I849" s="87"/>
      <c r="J849" s="87"/>
      <c r="K849" s="87"/>
      <c r="L849" s="87"/>
      <c r="M849" s="87"/>
      <c r="N849" s="87"/>
      <c r="O849" s="87"/>
      <c r="P849" s="87"/>
    </row>
    <row r="850" spans="1:16" x14ac:dyDescent="0.35">
      <c r="A850" s="281"/>
      <c r="B850" s="86"/>
      <c r="C850" s="86"/>
      <c r="D850" s="86"/>
      <c r="E850" s="86"/>
      <c r="F850" s="86"/>
      <c r="G850" s="86"/>
      <c r="H850" s="86"/>
      <c r="I850" s="86"/>
      <c r="J850" s="86"/>
      <c r="K850" s="86"/>
      <c r="L850" s="86"/>
      <c r="M850" s="86"/>
      <c r="N850" s="86"/>
      <c r="O850" s="86"/>
      <c r="P850" s="86"/>
    </row>
    <row r="851" spans="1:16" x14ac:dyDescent="0.35">
      <c r="A851" s="282"/>
      <c r="B851" s="87"/>
      <c r="C851" s="87"/>
      <c r="D851" s="87"/>
      <c r="E851" s="87"/>
      <c r="F851" s="87"/>
      <c r="G851" s="87"/>
      <c r="H851" s="87"/>
      <c r="I851" s="87"/>
      <c r="J851" s="87"/>
      <c r="K851" s="87"/>
      <c r="L851" s="87"/>
      <c r="M851" s="87"/>
      <c r="N851" s="87"/>
      <c r="O851" s="87"/>
      <c r="P851" s="87"/>
    </row>
    <row r="852" spans="1:16" x14ac:dyDescent="0.35">
      <c r="A852" s="281"/>
      <c r="B852" s="86"/>
      <c r="C852" s="86"/>
      <c r="D852" s="86"/>
      <c r="E852" s="86"/>
      <c r="F852" s="86"/>
      <c r="G852" s="86"/>
      <c r="H852" s="86"/>
      <c r="I852" s="86"/>
      <c r="J852" s="86"/>
      <c r="K852" s="86"/>
      <c r="L852" s="86"/>
      <c r="M852" s="86"/>
      <c r="N852" s="86"/>
      <c r="O852" s="86"/>
      <c r="P852" s="86"/>
    </row>
    <row r="853" spans="1:16" x14ac:dyDescent="0.35">
      <c r="A853" s="282"/>
      <c r="B853" s="87"/>
      <c r="C853" s="87"/>
      <c r="D853" s="87"/>
      <c r="E853" s="87"/>
      <c r="F853" s="87"/>
      <c r="G853" s="87"/>
      <c r="H853" s="87"/>
      <c r="I853" s="87"/>
      <c r="J853" s="87"/>
      <c r="K853" s="87"/>
      <c r="L853" s="87"/>
      <c r="M853" s="87"/>
      <c r="N853" s="87"/>
      <c r="O853" s="87"/>
      <c r="P853" s="87"/>
    </row>
    <row r="854" spans="1:16" x14ac:dyDescent="0.35">
      <c r="A854" s="281"/>
      <c r="B854" s="86"/>
      <c r="C854" s="86"/>
      <c r="D854" s="86"/>
      <c r="E854" s="86"/>
      <c r="F854" s="86"/>
      <c r="G854" s="86"/>
      <c r="H854" s="86"/>
      <c r="I854" s="86"/>
      <c r="J854" s="86"/>
      <c r="K854" s="86"/>
      <c r="L854" s="86"/>
      <c r="M854" s="86"/>
      <c r="N854" s="86"/>
      <c r="O854" s="86"/>
      <c r="P854" s="86"/>
    </row>
    <row r="855" spans="1:16" x14ac:dyDescent="0.35">
      <c r="A855" s="282"/>
      <c r="B855" s="87"/>
      <c r="C855" s="87"/>
      <c r="D855" s="87"/>
      <c r="E855" s="87"/>
      <c r="F855" s="87"/>
      <c r="G855" s="87"/>
      <c r="H855" s="87"/>
      <c r="I855" s="87"/>
      <c r="J855" s="87"/>
      <c r="K855" s="87"/>
      <c r="L855" s="87"/>
      <c r="M855" s="87"/>
      <c r="N855" s="87"/>
      <c r="O855" s="87"/>
      <c r="P855" s="87"/>
    </row>
    <row r="856" spans="1:16" x14ac:dyDescent="0.35">
      <c r="A856" s="281"/>
      <c r="B856" s="86"/>
      <c r="C856" s="86"/>
      <c r="D856" s="86"/>
      <c r="E856" s="86"/>
      <c r="F856" s="86"/>
      <c r="G856" s="86"/>
      <c r="H856" s="86"/>
      <c r="I856" s="86"/>
      <c r="J856" s="86"/>
      <c r="K856" s="86"/>
      <c r="L856" s="86"/>
      <c r="M856" s="86"/>
      <c r="N856" s="86"/>
      <c r="O856" s="86"/>
      <c r="P856" s="86"/>
    </row>
    <row r="857" spans="1:16" x14ac:dyDescent="0.35">
      <c r="A857" s="282"/>
      <c r="B857" s="87"/>
      <c r="C857" s="87"/>
      <c r="D857" s="87"/>
      <c r="E857" s="87"/>
      <c r="F857" s="87"/>
      <c r="G857" s="87"/>
      <c r="H857" s="87"/>
      <c r="I857" s="87"/>
      <c r="J857" s="87"/>
      <c r="K857" s="87"/>
      <c r="L857" s="87"/>
      <c r="M857" s="87"/>
      <c r="N857" s="87"/>
      <c r="O857" s="87"/>
      <c r="P857" s="87"/>
    </row>
    <row r="858" spans="1:16" x14ac:dyDescent="0.35">
      <c r="A858" s="281"/>
      <c r="B858" s="86"/>
      <c r="C858" s="86"/>
      <c r="D858" s="86"/>
      <c r="E858" s="86"/>
      <c r="F858" s="86"/>
      <c r="G858" s="86"/>
      <c r="H858" s="86"/>
      <c r="I858" s="86"/>
      <c r="J858" s="86"/>
      <c r="K858" s="86"/>
      <c r="L858" s="86"/>
      <c r="M858" s="86"/>
      <c r="N858" s="86"/>
      <c r="O858" s="86"/>
      <c r="P858" s="86"/>
    </row>
    <row r="859" spans="1:16" x14ac:dyDescent="0.35">
      <c r="A859" s="282"/>
      <c r="B859" s="87"/>
      <c r="C859" s="87"/>
      <c r="D859" s="87"/>
      <c r="E859" s="87"/>
      <c r="F859" s="87"/>
      <c r="G859" s="87"/>
      <c r="H859" s="87"/>
      <c r="I859" s="87"/>
      <c r="J859" s="87"/>
      <c r="K859" s="87"/>
      <c r="L859" s="87"/>
      <c r="M859" s="87"/>
      <c r="N859" s="87"/>
      <c r="O859" s="87"/>
      <c r="P859" s="87"/>
    </row>
    <row r="860" spans="1:16" x14ac:dyDescent="0.35">
      <c r="A860" s="281"/>
      <c r="B860" s="86"/>
      <c r="C860" s="86"/>
      <c r="D860" s="86"/>
      <c r="E860" s="86"/>
      <c r="F860" s="86"/>
      <c r="G860" s="86"/>
      <c r="H860" s="86"/>
      <c r="I860" s="86"/>
      <c r="J860" s="86"/>
      <c r="K860" s="86"/>
      <c r="L860" s="86"/>
      <c r="M860" s="86"/>
      <c r="N860" s="86"/>
      <c r="O860" s="86"/>
      <c r="P860" s="86"/>
    </row>
    <row r="861" spans="1:16" x14ac:dyDescent="0.35">
      <c r="A861" s="282"/>
      <c r="B861" s="87"/>
      <c r="C861" s="87"/>
      <c r="D861" s="87"/>
      <c r="E861" s="87"/>
      <c r="F861" s="87"/>
      <c r="G861" s="87"/>
      <c r="H861" s="87"/>
      <c r="I861" s="87"/>
      <c r="J861" s="87"/>
      <c r="K861" s="87"/>
      <c r="L861" s="87"/>
      <c r="M861" s="87"/>
      <c r="N861" s="87"/>
      <c r="O861" s="87"/>
      <c r="P861" s="87"/>
    </row>
    <row r="862" spans="1:16" x14ac:dyDescent="0.35">
      <c r="A862" s="281"/>
      <c r="B862" s="86"/>
      <c r="C862" s="86"/>
      <c r="D862" s="86"/>
      <c r="E862" s="86"/>
      <c r="F862" s="86"/>
      <c r="G862" s="86"/>
      <c r="H862" s="86"/>
      <c r="I862" s="86"/>
      <c r="J862" s="86"/>
      <c r="K862" s="86"/>
      <c r="L862" s="86"/>
      <c r="M862" s="86"/>
      <c r="N862" s="86"/>
      <c r="O862" s="86"/>
      <c r="P862" s="86"/>
    </row>
    <row r="863" spans="1:16" x14ac:dyDescent="0.35">
      <c r="A863" s="282"/>
      <c r="B863" s="87"/>
      <c r="C863" s="87"/>
      <c r="D863" s="87"/>
      <c r="E863" s="87"/>
      <c r="F863" s="87"/>
      <c r="G863" s="87"/>
      <c r="H863" s="87"/>
      <c r="I863" s="87"/>
      <c r="J863" s="87"/>
      <c r="K863" s="87"/>
      <c r="L863" s="87"/>
      <c r="M863" s="87"/>
      <c r="N863" s="87"/>
      <c r="O863" s="87"/>
      <c r="P863" s="87"/>
    </row>
    <row r="864" spans="1:16" x14ac:dyDescent="0.35">
      <c r="A864" s="281"/>
      <c r="B864" s="86"/>
      <c r="C864" s="86"/>
      <c r="D864" s="86"/>
      <c r="E864" s="86"/>
      <c r="F864" s="86"/>
      <c r="G864" s="86"/>
      <c r="H864" s="86"/>
      <c r="I864" s="86"/>
      <c r="J864" s="86"/>
      <c r="K864" s="86"/>
      <c r="L864" s="86"/>
      <c r="M864" s="86"/>
      <c r="N864" s="86"/>
      <c r="O864" s="86"/>
      <c r="P864" s="86"/>
    </row>
    <row r="865" spans="1:16" x14ac:dyDescent="0.35">
      <c r="A865" s="282"/>
      <c r="B865" s="87"/>
      <c r="C865" s="87"/>
      <c r="D865" s="87"/>
      <c r="E865" s="87"/>
      <c r="F865" s="87"/>
      <c r="G865" s="87"/>
      <c r="H865" s="87"/>
      <c r="I865" s="87"/>
      <c r="J865" s="87"/>
      <c r="K865" s="87"/>
      <c r="L865" s="87"/>
      <c r="M865" s="87"/>
      <c r="N865" s="87"/>
      <c r="O865" s="87"/>
      <c r="P865" s="87"/>
    </row>
    <row r="866" spans="1:16" x14ac:dyDescent="0.35">
      <c r="A866" s="281"/>
      <c r="B866" s="86"/>
      <c r="C866" s="86"/>
      <c r="D866" s="86"/>
      <c r="E866" s="86"/>
      <c r="F866" s="86"/>
      <c r="G866" s="86"/>
      <c r="H866" s="86"/>
      <c r="I866" s="86"/>
      <c r="J866" s="86"/>
      <c r="K866" s="86"/>
      <c r="L866" s="86"/>
      <c r="M866" s="86"/>
      <c r="N866" s="86"/>
      <c r="O866" s="86"/>
      <c r="P866" s="86"/>
    </row>
    <row r="867" spans="1:16" x14ac:dyDescent="0.35">
      <c r="A867" s="282"/>
      <c r="B867" s="87"/>
      <c r="C867" s="87"/>
      <c r="D867" s="87"/>
      <c r="E867" s="87"/>
      <c r="F867" s="87"/>
      <c r="G867" s="87"/>
      <c r="H867" s="87"/>
      <c r="I867" s="87"/>
      <c r="J867" s="87"/>
      <c r="K867" s="87"/>
      <c r="L867" s="87"/>
      <c r="M867" s="87"/>
      <c r="N867" s="87"/>
      <c r="O867" s="87"/>
      <c r="P867" s="87"/>
    </row>
    <row r="868" spans="1:16" x14ac:dyDescent="0.35">
      <c r="A868" s="281"/>
      <c r="B868" s="86"/>
      <c r="C868" s="86"/>
      <c r="D868" s="86"/>
      <c r="E868" s="86"/>
      <c r="F868" s="86"/>
      <c r="G868" s="86"/>
      <c r="H868" s="86"/>
      <c r="I868" s="86"/>
      <c r="J868" s="86"/>
      <c r="K868" s="86"/>
      <c r="L868" s="86"/>
      <c r="M868" s="86"/>
      <c r="N868" s="86"/>
      <c r="O868" s="86"/>
      <c r="P868" s="86"/>
    </row>
    <row r="869" spans="1:16" x14ac:dyDescent="0.35">
      <c r="A869" s="282"/>
      <c r="B869" s="87"/>
      <c r="C869" s="87"/>
      <c r="D869" s="87"/>
      <c r="E869" s="87"/>
      <c r="F869" s="87"/>
      <c r="G869" s="87"/>
      <c r="H869" s="87"/>
      <c r="I869" s="87"/>
      <c r="J869" s="87"/>
      <c r="K869" s="87"/>
      <c r="L869" s="87"/>
      <c r="M869" s="87"/>
      <c r="N869" s="87"/>
      <c r="O869" s="87"/>
      <c r="P869" s="87"/>
    </row>
    <row r="870" spans="1:16" x14ac:dyDescent="0.35">
      <c r="A870" s="281"/>
      <c r="B870" s="86"/>
      <c r="C870" s="86"/>
      <c r="D870" s="86"/>
      <c r="E870" s="86"/>
      <c r="F870" s="86"/>
      <c r="G870" s="86"/>
      <c r="H870" s="86"/>
      <c r="I870" s="86"/>
      <c r="J870" s="86"/>
      <c r="K870" s="86"/>
      <c r="L870" s="86"/>
      <c r="M870" s="86"/>
      <c r="N870" s="86"/>
      <c r="O870" s="86"/>
      <c r="P870" s="86"/>
    </row>
    <row r="871" spans="1:16" x14ac:dyDescent="0.35">
      <c r="A871" s="282"/>
      <c r="B871" s="87"/>
      <c r="C871" s="87"/>
      <c r="D871" s="87"/>
      <c r="E871" s="87"/>
      <c r="F871" s="87"/>
      <c r="G871" s="87"/>
      <c r="H871" s="87"/>
      <c r="I871" s="87"/>
      <c r="J871" s="87"/>
      <c r="K871" s="87"/>
      <c r="L871" s="87"/>
      <c r="M871" s="87"/>
      <c r="N871" s="87"/>
      <c r="O871" s="87"/>
      <c r="P871" s="87"/>
    </row>
    <row r="872" spans="1:16" x14ac:dyDescent="0.35">
      <c r="A872" s="281"/>
      <c r="B872" s="86"/>
      <c r="C872" s="86"/>
      <c r="D872" s="86"/>
      <c r="E872" s="86"/>
      <c r="F872" s="86"/>
      <c r="G872" s="86"/>
      <c r="H872" s="86"/>
      <c r="I872" s="86"/>
      <c r="J872" s="86"/>
      <c r="K872" s="86"/>
      <c r="L872" s="86"/>
      <c r="M872" s="86"/>
      <c r="N872" s="86"/>
      <c r="O872" s="86"/>
      <c r="P872" s="86"/>
    </row>
    <row r="873" spans="1:16" x14ac:dyDescent="0.35">
      <c r="A873" s="282"/>
      <c r="B873" s="87"/>
      <c r="C873" s="87"/>
      <c r="D873" s="87"/>
      <c r="E873" s="87"/>
      <c r="F873" s="87"/>
      <c r="G873" s="87"/>
      <c r="H873" s="87"/>
      <c r="I873" s="87"/>
      <c r="J873" s="87"/>
      <c r="K873" s="87"/>
      <c r="L873" s="87"/>
      <c r="M873" s="87"/>
      <c r="N873" s="87"/>
      <c r="O873" s="87"/>
      <c r="P873" s="87"/>
    </row>
    <row r="874" spans="1:16" x14ac:dyDescent="0.35">
      <c r="A874" s="281"/>
      <c r="B874" s="86"/>
      <c r="C874" s="86"/>
      <c r="D874" s="86"/>
      <c r="E874" s="86"/>
      <c r="F874" s="86"/>
      <c r="G874" s="86"/>
      <c r="H874" s="86"/>
      <c r="I874" s="86"/>
      <c r="J874" s="86"/>
      <c r="K874" s="86"/>
      <c r="L874" s="86"/>
      <c r="M874" s="86"/>
      <c r="N874" s="86"/>
      <c r="O874" s="86"/>
      <c r="P874" s="86"/>
    </row>
    <row r="875" spans="1:16" x14ac:dyDescent="0.35">
      <c r="A875" s="282"/>
      <c r="B875" s="87"/>
      <c r="C875" s="87"/>
      <c r="D875" s="87"/>
      <c r="E875" s="87"/>
      <c r="F875" s="87"/>
      <c r="G875" s="87"/>
      <c r="H875" s="87"/>
      <c r="I875" s="87"/>
      <c r="J875" s="87"/>
      <c r="K875" s="87"/>
      <c r="L875" s="87"/>
      <c r="M875" s="87"/>
      <c r="N875" s="87"/>
      <c r="O875" s="87"/>
      <c r="P875" s="87"/>
    </row>
    <row r="876" spans="1:16" x14ac:dyDescent="0.35">
      <c r="A876" s="281"/>
      <c r="B876" s="86"/>
      <c r="C876" s="86"/>
      <c r="D876" s="86"/>
      <c r="E876" s="86"/>
      <c r="F876" s="86"/>
      <c r="G876" s="86"/>
      <c r="H876" s="86"/>
      <c r="I876" s="86"/>
      <c r="J876" s="86"/>
      <c r="K876" s="86"/>
      <c r="L876" s="86"/>
      <c r="M876" s="86"/>
      <c r="N876" s="86"/>
      <c r="O876" s="86"/>
      <c r="P876" s="86"/>
    </row>
    <row r="877" spans="1:16" x14ac:dyDescent="0.35">
      <c r="A877" s="282"/>
      <c r="B877" s="87"/>
      <c r="C877" s="87"/>
      <c r="D877" s="87"/>
      <c r="E877" s="87"/>
      <c r="F877" s="87"/>
      <c r="G877" s="87"/>
      <c r="H877" s="87"/>
      <c r="I877" s="87"/>
      <c r="J877" s="87"/>
      <c r="K877" s="87"/>
      <c r="L877" s="87"/>
      <c r="M877" s="87"/>
      <c r="N877" s="87"/>
      <c r="O877" s="87"/>
      <c r="P877" s="87"/>
    </row>
    <row r="878" spans="1:16" x14ac:dyDescent="0.35">
      <c r="A878" s="281"/>
      <c r="B878" s="86"/>
      <c r="C878" s="86"/>
      <c r="D878" s="86"/>
      <c r="E878" s="86"/>
      <c r="F878" s="86"/>
      <c r="G878" s="86"/>
      <c r="H878" s="86"/>
      <c r="I878" s="86"/>
      <c r="J878" s="86"/>
      <c r="K878" s="86"/>
      <c r="L878" s="86"/>
      <c r="M878" s="86"/>
      <c r="N878" s="86"/>
      <c r="O878" s="86"/>
      <c r="P878" s="86"/>
    </row>
    <row r="879" spans="1:16" x14ac:dyDescent="0.35">
      <c r="A879" s="282"/>
      <c r="B879" s="87"/>
      <c r="C879" s="87"/>
      <c r="D879" s="87"/>
      <c r="E879" s="87"/>
      <c r="F879" s="87"/>
      <c r="G879" s="87"/>
      <c r="H879" s="87"/>
      <c r="I879" s="87"/>
      <c r="J879" s="87"/>
      <c r="K879" s="87"/>
      <c r="L879" s="87"/>
      <c r="M879" s="87"/>
      <c r="N879" s="87"/>
      <c r="O879" s="87"/>
      <c r="P879" s="87"/>
    </row>
    <row r="880" spans="1:16" x14ac:dyDescent="0.35">
      <c r="A880" s="281"/>
      <c r="B880" s="86"/>
      <c r="C880" s="86"/>
      <c r="D880" s="86"/>
      <c r="E880" s="86"/>
      <c r="F880" s="86"/>
      <c r="G880" s="86"/>
      <c r="H880" s="86"/>
      <c r="I880" s="86"/>
      <c r="J880" s="86"/>
      <c r="K880" s="86"/>
      <c r="L880" s="86"/>
      <c r="M880" s="86"/>
      <c r="N880" s="86"/>
      <c r="O880" s="86"/>
      <c r="P880" s="86"/>
    </row>
    <row r="881" spans="1:16" x14ac:dyDescent="0.35">
      <c r="A881" s="282"/>
      <c r="B881" s="87"/>
      <c r="C881" s="87"/>
      <c r="D881" s="87"/>
      <c r="E881" s="87"/>
      <c r="F881" s="87"/>
      <c r="G881" s="87"/>
      <c r="H881" s="87"/>
      <c r="I881" s="87"/>
      <c r="J881" s="87"/>
      <c r="K881" s="87"/>
      <c r="L881" s="87"/>
      <c r="M881" s="87"/>
      <c r="N881" s="87"/>
      <c r="O881" s="87"/>
      <c r="P881" s="87"/>
    </row>
    <row r="882" spans="1:16" x14ac:dyDescent="0.35">
      <c r="A882" s="281"/>
      <c r="B882" s="86"/>
      <c r="C882" s="86"/>
      <c r="D882" s="86"/>
      <c r="E882" s="86"/>
      <c r="F882" s="86"/>
      <c r="G882" s="86"/>
      <c r="H882" s="86"/>
      <c r="I882" s="86"/>
      <c r="J882" s="86"/>
      <c r="K882" s="86"/>
      <c r="L882" s="86"/>
      <c r="M882" s="86"/>
      <c r="N882" s="86"/>
      <c r="O882" s="86"/>
      <c r="P882" s="86"/>
    </row>
    <row r="883" spans="1:16" x14ac:dyDescent="0.35">
      <c r="A883" s="282"/>
      <c r="B883" s="87"/>
      <c r="C883" s="87"/>
      <c r="D883" s="87"/>
      <c r="E883" s="87"/>
      <c r="F883" s="87"/>
      <c r="G883" s="87"/>
      <c r="H883" s="87"/>
      <c r="I883" s="87"/>
      <c r="J883" s="87"/>
      <c r="K883" s="87"/>
      <c r="L883" s="87"/>
      <c r="M883" s="87"/>
      <c r="N883" s="87"/>
      <c r="O883" s="87"/>
      <c r="P883" s="87"/>
    </row>
    <row r="884" spans="1:16" x14ac:dyDescent="0.35">
      <c r="A884" s="281"/>
      <c r="B884" s="86"/>
      <c r="C884" s="86"/>
      <c r="D884" s="86"/>
      <c r="E884" s="86"/>
      <c r="F884" s="86"/>
      <c r="G884" s="86"/>
      <c r="H884" s="86"/>
      <c r="I884" s="86"/>
      <c r="J884" s="86"/>
      <c r="K884" s="86"/>
      <c r="L884" s="86"/>
      <c r="M884" s="86"/>
      <c r="N884" s="86"/>
      <c r="O884" s="86"/>
      <c r="P884" s="86"/>
    </row>
    <row r="885" spans="1:16" x14ac:dyDescent="0.35">
      <c r="A885" s="282"/>
      <c r="B885" s="87"/>
      <c r="C885" s="87"/>
      <c r="D885" s="87"/>
      <c r="E885" s="87"/>
      <c r="F885" s="87"/>
      <c r="G885" s="87"/>
      <c r="H885" s="87"/>
      <c r="I885" s="87"/>
      <c r="J885" s="87"/>
      <c r="K885" s="87"/>
      <c r="L885" s="87"/>
      <c r="M885" s="87"/>
      <c r="N885" s="87"/>
      <c r="O885" s="87"/>
      <c r="P885" s="87"/>
    </row>
    <row r="886" spans="1:16" x14ac:dyDescent="0.35">
      <c r="A886" s="281"/>
      <c r="B886" s="86"/>
      <c r="C886" s="86"/>
      <c r="D886" s="86"/>
      <c r="E886" s="86"/>
      <c r="F886" s="86"/>
      <c r="G886" s="86"/>
      <c r="H886" s="86"/>
      <c r="I886" s="86"/>
      <c r="J886" s="86"/>
      <c r="K886" s="86"/>
      <c r="L886" s="86"/>
      <c r="M886" s="86"/>
      <c r="N886" s="86"/>
      <c r="O886" s="86"/>
      <c r="P886" s="86"/>
    </row>
    <row r="887" spans="1:16" x14ac:dyDescent="0.35">
      <c r="A887" s="282"/>
      <c r="B887" s="87"/>
      <c r="C887" s="87"/>
      <c r="D887" s="87"/>
      <c r="E887" s="87"/>
      <c r="F887" s="87"/>
      <c r="G887" s="87"/>
      <c r="H887" s="87"/>
      <c r="I887" s="87"/>
      <c r="J887" s="87"/>
      <c r="K887" s="87"/>
      <c r="L887" s="87"/>
      <c r="M887" s="87"/>
      <c r="N887" s="87"/>
      <c r="O887" s="87"/>
      <c r="P887" s="87"/>
    </row>
    <row r="888" spans="1:16" x14ac:dyDescent="0.35">
      <c r="A888" s="281"/>
      <c r="B888" s="86"/>
      <c r="C888" s="86"/>
      <c r="D888" s="86"/>
      <c r="E888" s="86"/>
      <c r="F888" s="86"/>
      <c r="G888" s="86"/>
      <c r="H888" s="86"/>
      <c r="I888" s="86"/>
      <c r="J888" s="86"/>
      <c r="K888" s="86"/>
      <c r="L888" s="86"/>
      <c r="M888" s="86"/>
      <c r="N888" s="86"/>
      <c r="O888" s="86"/>
      <c r="P888" s="86"/>
    </row>
    <row r="889" spans="1:16" x14ac:dyDescent="0.35">
      <c r="A889" s="282"/>
      <c r="B889" s="87"/>
      <c r="C889" s="87"/>
      <c r="D889" s="87"/>
      <c r="E889" s="87"/>
      <c r="F889" s="87"/>
      <c r="G889" s="87"/>
      <c r="H889" s="87"/>
      <c r="I889" s="87"/>
      <c r="J889" s="87"/>
      <c r="K889" s="87"/>
      <c r="L889" s="87"/>
      <c r="M889" s="87"/>
      <c r="N889" s="87"/>
      <c r="O889" s="87"/>
      <c r="P889" s="87"/>
    </row>
    <row r="890" spans="1:16" x14ac:dyDescent="0.35">
      <c r="A890" s="281"/>
      <c r="B890" s="86"/>
      <c r="C890" s="86"/>
      <c r="D890" s="86"/>
      <c r="E890" s="86"/>
      <c r="F890" s="86"/>
      <c r="G890" s="86"/>
      <c r="H890" s="86"/>
      <c r="I890" s="86"/>
      <c r="J890" s="86"/>
      <c r="K890" s="86"/>
      <c r="L890" s="86"/>
      <c r="M890" s="86"/>
      <c r="N890" s="86"/>
      <c r="O890" s="86"/>
      <c r="P890" s="86"/>
    </row>
    <row r="891" spans="1:16" x14ac:dyDescent="0.35">
      <c r="A891" s="282"/>
      <c r="B891" s="87"/>
      <c r="C891" s="87"/>
      <c r="D891" s="87"/>
      <c r="E891" s="87"/>
      <c r="F891" s="87"/>
      <c r="G891" s="87"/>
      <c r="H891" s="87"/>
      <c r="I891" s="87"/>
      <c r="J891" s="87"/>
      <c r="K891" s="87"/>
      <c r="L891" s="87"/>
      <c r="M891" s="87"/>
      <c r="N891" s="87"/>
      <c r="O891" s="87"/>
      <c r="P891" s="87"/>
    </row>
    <row r="892" spans="1:16" x14ac:dyDescent="0.35">
      <c r="A892" s="281"/>
      <c r="B892" s="86"/>
      <c r="C892" s="86"/>
      <c r="D892" s="86"/>
      <c r="E892" s="86"/>
      <c r="F892" s="86"/>
      <c r="G892" s="86"/>
      <c r="H892" s="86"/>
      <c r="I892" s="86"/>
      <c r="J892" s="86"/>
      <c r="K892" s="86"/>
      <c r="L892" s="86"/>
      <c r="M892" s="86"/>
      <c r="N892" s="86"/>
      <c r="O892" s="86"/>
      <c r="P892" s="86"/>
    </row>
    <row r="893" spans="1:16" x14ac:dyDescent="0.35">
      <c r="A893" s="282"/>
      <c r="B893" s="87"/>
      <c r="C893" s="87"/>
      <c r="D893" s="87"/>
      <c r="E893" s="87"/>
      <c r="F893" s="87"/>
      <c r="G893" s="87"/>
      <c r="H893" s="87"/>
      <c r="I893" s="87"/>
      <c r="J893" s="87"/>
      <c r="K893" s="87"/>
      <c r="L893" s="87"/>
      <c r="M893" s="87"/>
      <c r="N893" s="87"/>
      <c r="O893" s="87"/>
      <c r="P893" s="87"/>
    </row>
    <row r="894" spans="1:16" x14ac:dyDescent="0.35">
      <c r="A894" s="281"/>
      <c r="B894" s="86"/>
      <c r="C894" s="86"/>
      <c r="D894" s="86"/>
      <c r="E894" s="86"/>
      <c r="F894" s="86"/>
      <c r="G894" s="86"/>
      <c r="H894" s="86"/>
      <c r="I894" s="86"/>
      <c r="J894" s="86"/>
      <c r="K894" s="86"/>
      <c r="L894" s="86"/>
      <c r="M894" s="86"/>
      <c r="N894" s="86"/>
      <c r="O894" s="86"/>
      <c r="P894" s="86"/>
    </row>
    <row r="895" spans="1:16" x14ac:dyDescent="0.35">
      <c r="A895" s="282"/>
      <c r="B895" s="87"/>
      <c r="C895" s="87"/>
      <c r="D895" s="87"/>
      <c r="E895" s="87"/>
      <c r="F895" s="87"/>
      <c r="G895" s="87"/>
      <c r="H895" s="87"/>
      <c r="I895" s="87"/>
      <c r="J895" s="87"/>
      <c r="K895" s="87"/>
      <c r="L895" s="87"/>
      <c r="M895" s="87"/>
      <c r="N895" s="87"/>
      <c r="O895" s="87"/>
      <c r="P895" s="87"/>
    </row>
    <row r="896" spans="1:16" x14ac:dyDescent="0.35">
      <c r="A896" s="281"/>
      <c r="B896" s="86"/>
      <c r="C896" s="86"/>
      <c r="D896" s="86"/>
      <c r="E896" s="86"/>
      <c r="F896" s="86"/>
      <c r="G896" s="86"/>
      <c r="H896" s="86"/>
      <c r="I896" s="86"/>
      <c r="J896" s="86"/>
      <c r="K896" s="86"/>
      <c r="L896" s="86"/>
      <c r="M896" s="86"/>
      <c r="N896" s="86"/>
      <c r="O896" s="86"/>
      <c r="P896" s="86"/>
    </row>
    <row r="897" spans="1:16" x14ac:dyDescent="0.35">
      <c r="A897" s="282"/>
      <c r="B897" s="87"/>
      <c r="C897" s="87"/>
      <c r="D897" s="87"/>
      <c r="E897" s="87"/>
      <c r="F897" s="87"/>
      <c r="G897" s="87"/>
      <c r="H897" s="87"/>
      <c r="I897" s="87"/>
      <c r="J897" s="87"/>
      <c r="K897" s="87"/>
      <c r="L897" s="87"/>
      <c r="M897" s="87"/>
      <c r="N897" s="87"/>
      <c r="O897" s="87"/>
      <c r="P897" s="87"/>
    </row>
    <row r="898" spans="1:16" x14ac:dyDescent="0.35">
      <c r="A898" s="281"/>
      <c r="B898" s="86"/>
      <c r="C898" s="86"/>
      <c r="D898" s="86"/>
      <c r="E898" s="86"/>
      <c r="F898" s="86"/>
      <c r="G898" s="86"/>
      <c r="H898" s="86"/>
      <c r="I898" s="86"/>
      <c r="J898" s="86"/>
      <c r="K898" s="86"/>
      <c r="L898" s="86"/>
      <c r="M898" s="86"/>
      <c r="N898" s="86"/>
      <c r="O898" s="86"/>
      <c r="P898" s="86"/>
    </row>
    <row r="899" spans="1:16" x14ac:dyDescent="0.35">
      <c r="A899" s="282"/>
      <c r="B899" s="87"/>
      <c r="C899" s="87"/>
      <c r="D899" s="87"/>
      <c r="E899" s="87"/>
      <c r="F899" s="87"/>
      <c r="G899" s="87"/>
      <c r="H899" s="87"/>
      <c r="I899" s="87"/>
      <c r="J899" s="87"/>
      <c r="K899" s="87"/>
      <c r="L899" s="87"/>
      <c r="M899" s="87"/>
      <c r="N899" s="87"/>
      <c r="O899" s="87"/>
      <c r="P899" s="87"/>
    </row>
    <row r="900" spans="1:16" x14ac:dyDescent="0.35">
      <c r="A900" s="281"/>
      <c r="B900" s="86"/>
      <c r="C900" s="86"/>
      <c r="D900" s="86"/>
      <c r="E900" s="86"/>
      <c r="F900" s="86"/>
      <c r="G900" s="86"/>
      <c r="H900" s="86"/>
      <c r="I900" s="86"/>
      <c r="J900" s="86"/>
      <c r="K900" s="86"/>
      <c r="L900" s="86"/>
      <c r="M900" s="86"/>
      <c r="N900" s="86"/>
      <c r="O900" s="86"/>
      <c r="P900" s="86"/>
    </row>
    <row r="901" spans="1:16" x14ac:dyDescent="0.35">
      <c r="A901" s="282"/>
      <c r="B901" s="87"/>
      <c r="C901" s="87"/>
      <c r="D901" s="87"/>
      <c r="E901" s="87"/>
      <c r="F901" s="87"/>
      <c r="G901" s="87"/>
      <c r="H901" s="87"/>
      <c r="I901" s="87"/>
      <c r="J901" s="87"/>
      <c r="K901" s="87"/>
      <c r="L901" s="87"/>
      <c r="M901" s="87"/>
      <c r="N901" s="87"/>
      <c r="O901" s="87"/>
      <c r="P901" s="87"/>
    </row>
    <row r="902" spans="1:16" x14ac:dyDescent="0.35">
      <c r="A902" s="281"/>
      <c r="B902" s="86"/>
      <c r="C902" s="86"/>
      <c r="D902" s="86"/>
      <c r="E902" s="86"/>
      <c r="F902" s="86"/>
      <c r="G902" s="86"/>
      <c r="H902" s="86"/>
      <c r="I902" s="86"/>
      <c r="J902" s="86"/>
      <c r="K902" s="86"/>
      <c r="L902" s="86"/>
      <c r="M902" s="86"/>
      <c r="N902" s="86"/>
      <c r="O902" s="86"/>
      <c r="P902" s="86"/>
    </row>
    <row r="903" spans="1:16" x14ac:dyDescent="0.35">
      <c r="A903" s="282"/>
      <c r="B903" s="87"/>
      <c r="C903" s="87"/>
      <c r="D903" s="87"/>
      <c r="E903" s="87"/>
      <c r="F903" s="87"/>
      <c r="G903" s="87"/>
      <c r="H903" s="87"/>
      <c r="I903" s="87"/>
      <c r="J903" s="87"/>
      <c r="K903" s="87"/>
      <c r="L903" s="87"/>
      <c r="M903" s="87"/>
      <c r="N903" s="87"/>
      <c r="O903" s="87"/>
      <c r="P903" s="87"/>
    </row>
    <row r="904" spans="1:16" x14ac:dyDescent="0.35">
      <c r="A904" s="281"/>
      <c r="B904" s="86"/>
      <c r="C904" s="86"/>
      <c r="D904" s="86"/>
      <c r="E904" s="86"/>
      <c r="F904" s="86"/>
      <c r="G904" s="86"/>
      <c r="H904" s="86"/>
      <c r="I904" s="86"/>
      <c r="J904" s="86"/>
      <c r="K904" s="86"/>
      <c r="L904" s="86"/>
      <c r="M904" s="86"/>
      <c r="N904" s="86"/>
      <c r="O904" s="86"/>
      <c r="P904" s="86"/>
    </row>
    <row r="905" spans="1:16" x14ac:dyDescent="0.35">
      <c r="A905" s="282"/>
      <c r="B905" s="87"/>
      <c r="C905" s="87"/>
      <c r="D905" s="87"/>
      <c r="E905" s="87"/>
      <c r="F905" s="87"/>
      <c r="G905" s="87"/>
      <c r="H905" s="87"/>
      <c r="I905" s="87"/>
      <c r="J905" s="87"/>
      <c r="K905" s="87"/>
      <c r="L905" s="87"/>
      <c r="M905" s="87"/>
      <c r="N905" s="87"/>
      <c r="O905" s="87"/>
      <c r="P905" s="87"/>
    </row>
    <row r="906" spans="1:16" x14ac:dyDescent="0.35">
      <c r="A906" s="281"/>
      <c r="B906" s="86"/>
      <c r="C906" s="86"/>
      <c r="D906" s="86"/>
      <c r="E906" s="86"/>
      <c r="F906" s="86"/>
      <c r="G906" s="86"/>
      <c r="H906" s="86"/>
      <c r="I906" s="86"/>
      <c r="J906" s="86"/>
      <c r="K906" s="86"/>
      <c r="L906" s="86"/>
      <c r="M906" s="86"/>
      <c r="N906" s="86"/>
      <c r="O906" s="86"/>
      <c r="P906" s="86"/>
    </row>
    <row r="907" spans="1:16" x14ac:dyDescent="0.35">
      <c r="A907" s="282"/>
      <c r="B907" s="87"/>
      <c r="C907" s="87"/>
      <c r="D907" s="87"/>
      <c r="E907" s="87"/>
      <c r="F907" s="87"/>
      <c r="G907" s="87"/>
      <c r="H907" s="87"/>
      <c r="I907" s="87"/>
      <c r="J907" s="87"/>
      <c r="K907" s="87"/>
      <c r="L907" s="87"/>
      <c r="M907" s="87"/>
      <c r="N907" s="87"/>
      <c r="O907" s="87"/>
      <c r="P907" s="87"/>
    </row>
    <row r="908" spans="1:16" x14ac:dyDescent="0.35">
      <c r="A908" s="281"/>
      <c r="B908" s="86"/>
      <c r="C908" s="86"/>
      <c r="D908" s="86"/>
      <c r="E908" s="86"/>
      <c r="F908" s="86"/>
      <c r="G908" s="86"/>
      <c r="H908" s="86"/>
      <c r="I908" s="86"/>
      <c r="J908" s="86"/>
      <c r="K908" s="86"/>
      <c r="L908" s="86"/>
      <c r="M908" s="86"/>
      <c r="N908" s="86"/>
      <c r="O908" s="86"/>
      <c r="P908" s="86"/>
    </row>
    <row r="909" spans="1:16" x14ac:dyDescent="0.35">
      <c r="A909" s="282"/>
      <c r="B909" s="87"/>
      <c r="C909" s="87"/>
      <c r="D909" s="87"/>
      <c r="E909" s="87"/>
      <c r="F909" s="87"/>
      <c r="G909" s="87"/>
      <c r="H909" s="87"/>
      <c r="I909" s="87"/>
      <c r="J909" s="87"/>
      <c r="K909" s="87"/>
      <c r="L909" s="87"/>
      <c r="M909" s="87"/>
      <c r="N909" s="87"/>
      <c r="O909" s="87"/>
      <c r="P909" s="87"/>
    </row>
    <row r="910" spans="1:16" x14ac:dyDescent="0.35">
      <c r="A910" s="281"/>
      <c r="B910" s="86"/>
      <c r="C910" s="86"/>
      <c r="D910" s="86"/>
      <c r="E910" s="86"/>
      <c r="F910" s="86"/>
      <c r="G910" s="86"/>
      <c r="H910" s="86"/>
      <c r="I910" s="86"/>
      <c r="J910" s="86"/>
      <c r="K910" s="86"/>
      <c r="L910" s="86"/>
      <c r="M910" s="86"/>
      <c r="N910" s="86"/>
      <c r="O910" s="86"/>
      <c r="P910" s="86"/>
    </row>
    <row r="911" spans="1:16" x14ac:dyDescent="0.35">
      <c r="A911" s="282"/>
      <c r="B911" s="87"/>
      <c r="C911" s="87"/>
      <c r="D911" s="87"/>
      <c r="E911" s="87"/>
      <c r="F911" s="87"/>
      <c r="G911" s="87"/>
      <c r="H911" s="87"/>
      <c r="I911" s="87"/>
      <c r="J911" s="87"/>
      <c r="K911" s="87"/>
      <c r="L911" s="87"/>
      <c r="M911" s="87"/>
      <c r="N911" s="87"/>
      <c r="O911" s="87"/>
      <c r="P911" s="87"/>
    </row>
    <row r="912" spans="1:16" x14ac:dyDescent="0.35">
      <c r="A912" s="281"/>
      <c r="B912" s="86"/>
      <c r="C912" s="86"/>
      <c r="D912" s="86"/>
      <c r="E912" s="86"/>
      <c r="F912" s="86"/>
      <c r="G912" s="86"/>
      <c r="H912" s="86"/>
      <c r="I912" s="86"/>
      <c r="J912" s="86"/>
      <c r="K912" s="86"/>
      <c r="L912" s="86"/>
      <c r="M912" s="86"/>
      <c r="N912" s="86"/>
      <c r="O912" s="86"/>
      <c r="P912" s="86"/>
    </row>
    <row r="913" spans="1:16" x14ac:dyDescent="0.35">
      <c r="A913" s="282"/>
      <c r="B913" s="87"/>
      <c r="C913" s="87"/>
      <c r="D913" s="87"/>
      <c r="E913" s="87"/>
      <c r="F913" s="87"/>
      <c r="G913" s="87"/>
      <c r="H913" s="87"/>
      <c r="I913" s="87"/>
      <c r="J913" s="87"/>
      <c r="K913" s="87"/>
      <c r="L913" s="87"/>
      <c r="M913" s="87"/>
      <c r="N913" s="87"/>
      <c r="O913" s="87"/>
      <c r="P913" s="87"/>
    </row>
    <row r="914" spans="1:16" x14ac:dyDescent="0.35">
      <c r="A914" s="281"/>
      <c r="B914" s="86"/>
      <c r="C914" s="86"/>
      <c r="D914" s="86"/>
      <c r="E914" s="86"/>
      <c r="F914" s="86"/>
      <c r="G914" s="86"/>
      <c r="H914" s="86"/>
      <c r="I914" s="86"/>
      <c r="J914" s="86"/>
      <c r="K914" s="86"/>
      <c r="L914" s="86"/>
      <c r="M914" s="86"/>
      <c r="N914" s="86"/>
      <c r="O914" s="86"/>
      <c r="P914" s="86"/>
    </row>
    <row r="915" spans="1:16" x14ac:dyDescent="0.35">
      <c r="A915" s="282"/>
      <c r="B915" s="87"/>
      <c r="C915" s="87"/>
      <c r="D915" s="87"/>
      <c r="E915" s="87"/>
      <c r="F915" s="87"/>
      <c r="G915" s="87"/>
      <c r="H915" s="87"/>
      <c r="I915" s="87"/>
      <c r="J915" s="87"/>
      <c r="K915" s="87"/>
      <c r="L915" s="87"/>
      <c r="M915" s="87"/>
      <c r="N915" s="87"/>
      <c r="O915" s="87"/>
      <c r="P915" s="87"/>
    </row>
    <row r="916" spans="1:16" x14ac:dyDescent="0.35">
      <c r="A916" s="281"/>
      <c r="B916" s="86"/>
      <c r="C916" s="86"/>
      <c r="D916" s="86"/>
      <c r="E916" s="86"/>
      <c r="F916" s="86"/>
      <c r="G916" s="86"/>
      <c r="H916" s="86"/>
      <c r="I916" s="86"/>
      <c r="J916" s="86"/>
      <c r="K916" s="86"/>
      <c r="L916" s="86"/>
      <c r="M916" s="86"/>
      <c r="N916" s="86"/>
      <c r="O916" s="86"/>
      <c r="P916" s="86"/>
    </row>
    <row r="917" spans="1:16" x14ac:dyDescent="0.35">
      <c r="A917" s="282"/>
      <c r="B917" s="87"/>
      <c r="C917" s="87"/>
      <c r="D917" s="87"/>
      <c r="E917" s="87"/>
      <c r="F917" s="87"/>
      <c r="G917" s="87"/>
      <c r="H917" s="87"/>
      <c r="I917" s="87"/>
      <c r="J917" s="87"/>
      <c r="K917" s="87"/>
      <c r="L917" s="87"/>
      <c r="M917" s="87"/>
      <c r="N917" s="87"/>
      <c r="O917" s="87"/>
      <c r="P917" s="87"/>
    </row>
    <row r="918" spans="1:16" x14ac:dyDescent="0.35">
      <c r="A918" s="281"/>
      <c r="B918" s="86"/>
      <c r="C918" s="86"/>
      <c r="D918" s="86"/>
      <c r="E918" s="86"/>
      <c r="F918" s="86"/>
      <c r="G918" s="86"/>
      <c r="H918" s="86"/>
      <c r="I918" s="86"/>
      <c r="J918" s="86"/>
      <c r="K918" s="86"/>
      <c r="L918" s="86"/>
      <c r="M918" s="86"/>
      <c r="N918" s="86"/>
      <c r="O918" s="86"/>
      <c r="P918" s="86"/>
    </row>
    <row r="919" spans="1:16" x14ac:dyDescent="0.35">
      <c r="A919" s="282"/>
      <c r="B919" s="87"/>
      <c r="C919" s="87"/>
      <c r="D919" s="87"/>
      <c r="E919" s="87"/>
      <c r="F919" s="87"/>
      <c r="G919" s="87"/>
      <c r="H919" s="87"/>
      <c r="I919" s="87"/>
      <c r="J919" s="87"/>
      <c r="K919" s="87"/>
      <c r="L919" s="87"/>
      <c r="M919" s="87"/>
      <c r="N919" s="87"/>
      <c r="O919" s="87"/>
      <c r="P919" s="87"/>
    </row>
    <row r="920" spans="1:16" x14ac:dyDescent="0.35">
      <c r="A920" s="281"/>
      <c r="B920" s="86"/>
      <c r="C920" s="86"/>
      <c r="D920" s="86"/>
      <c r="E920" s="86"/>
      <c r="F920" s="86"/>
      <c r="G920" s="86"/>
      <c r="H920" s="86"/>
      <c r="I920" s="86"/>
      <c r="J920" s="86"/>
      <c r="K920" s="86"/>
      <c r="L920" s="86"/>
      <c r="M920" s="86"/>
      <c r="N920" s="86"/>
      <c r="O920" s="86"/>
      <c r="P920" s="86"/>
    </row>
    <row r="921" spans="1:16" x14ac:dyDescent="0.35">
      <c r="A921" s="282"/>
      <c r="B921" s="87"/>
      <c r="C921" s="87"/>
      <c r="D921" s="87"/>
      <c r="E921" s="87"/>
      <c r="F921" s="87"/>
      <c r="G921" s="87"/>
      <c r="H921" s="87"/>
      <c r="I921" s="87"/>
      <c r="J921" s="87"/>
      <c r="K921" s="87"/>
      <c r="L921" s="87"/>
      <c r="M921" s="87"/>
      <c r="N921" s="87"/>
      <c r="O921" s="87"/>
      <c r="P921" s="87"/>
    </row>
    <row r="922" spans="1:16" x14ac:dyDescent="0.35">
      <c r="A922" s="281"/>
      <c r="B922" s="86"/>
      <c r="C922" s="86"/>
      <c r="D922" s="86"/>
      <c r="E922" s="86"/>
      <c r="F922" s="86"/>
      <c r="G922" s="86"/>
      <c r="H922" s="86"/>
      <c r="I922" s="86"/>
      <c r="J922" s="86"/>
      <c r="K922" s="86"/>
      <c r="L922" s="86"/>
      <c r="M922" s="86"/>
      <c r="N922" s="86"/>
      <c r="O922" s="86"/>
      <c r="P922" s="86"/>
    </row>
    <row r="923" spans="1:16" x14ac:dyDescent="0.35">
      <c r="A923" s="282"/>
      <c r="B923" s="87"/>
      <c r="C923" s="87"/>
      <c r="D923" s="87"/>
      <c r="E923" s="87"/>
      <c r="F923" s="87"/>
      <c r="G923" s="87"/>
      <c r="H923" s="87"/>
      <c r="I923" s="87"/>
      <c r="J923" s="87"/>
      <c r="K923" s="87"/>
      <c r="L923" s="87"/>
      <c r="M923" s="87"/>
      <c r="N923" s="87"/>
      <c r="O923" s="87"/>
      <c r="P923" s="87"/>
    </row>
    <row r="924" spans="1:16" x14ac:dyDescent="0.35">
      <c r="A924" s="281"/>
      <c r="B924" s="86"/>
      <c r="C924" s="86"/>
      <c r="D924" s="86"/>
      <c r="E924" s="86"/>
      <c r="F924" s="86"/>
      <c r="G924" s="86"/>
      <c r="H924" s="86"/>
      <c r="I924" s="86"/>
      <c r="J924" s="86"/>
      <c r="K924" s="86"/>
      <c r="L924" s="86"/>
      <c r="M924" s="86"/>
      <c r="N924" s="86"/>
      <c r="O924" s="86"/>
      <c r="P924" s="86"/>
    </row>
    <row r="925" spans="1:16" x14ac:dyDescent="0.35">
      <c r="A925" s="282"/>
      <c r="B925" s="87"/>
      <c r="C925" s="87"/>
      <c r="D925" s="87"/>
      <c r="E925" s="87"/>
      <c r="F925" s="87"/>
      <c r="G925" s="87"/>
      <c r="H925" s="87"/>
      <c r="I925" s="87"/>
      <c r="J925" s="87"/>
      <c r="K925" s="87"/>
      <c r="L925" s="87"/>
      <c r="M925" s="87"/>
      <c r="N925" s="87"/>
      <c r="O925" s="87"/>
      <c r="P925" s="87"/>
    </row>
    <row r="926" spans="1:16" x14ac:dyDescent="0.35">
      <c r="A926" s="281"/>
      <c r="B926" s="86"/>
      <c r="C926" s="86"/>
      <c r="D926" s="86"/>
      <c r="E926" s="86"/>
      <c r="F926" s="86"/>
      <c r="G926" s="86"/>
      <c r="H926" s="86"/>
      <c r="I926" s="86"/>
      <c r="J926" s="86"/>
      <c r="K926" s="86"/>
      <c r="L926" s="86"/>
      <c r="M926" s="86"/>
      <c r="N926" s="86"/>
      <c r="O926" s="86"/>
      <c r="P926" s="86"/>
    </row>
    <row r="927" spans="1:16" x14ac:dyDescent="0.35">
      <c r="A927" s="282"/>
      <c r="B927" s="87"/>
      <c r="C927" s="87"/>
      <c r="D927" s="87"/>
      <c r="E927" s="87"/>
      <c r="F927" s="87"/>
      <c r="G927" s="87"/>
      <c r="H927" s="87"/>
      <c r="I927" s="87"/>
      <c r="J927" s="87"/>
      <c r="K927" s="87"/>
      <c r="L927" s="87"/>
      <c r="M927" s="87"/>
      <c r="N927" s="87"/>
      <c r="O927" s="87"/>
      <c r="P927" s="87"/>
    </row>
    <row r="928" spans="1:16" x14ac:dyDescent="0.35">
      <c r="A928" s="281"/>
      <c r="B928" s="86"/>
      <c r="C928" s="86"/>
      <c r="D928" s="86"/>
      <c r="E928" s="86"/>
      <c r="F928" s="86"/>
      <c r="G928" s="86"/>
      <c r="H928" s="86"/>
      <c r="I928" s="86"/>
      <c r="J928" s="86"/>
      <c r="K928" s="86"/>
      <c r="L928" s="86"/>
      <c r="M928" s="86"/>
      <c r="N928" s="86"/>
      <c r="O928" s="86"/>
      <c r="P928" s="86"/>
    </row>
    <row r="929" spans="1:16" x14ac:dyDescent="0.35">
      <c r="A929" s="282"/>
      <c r="B929" s="87"/>
      <c r="C929" s="87"/>
      <c r="D929" s="87"/>
      <c r="E929" s="87"/>
      <c r="F929" s="87"/>
      <c r="G929" s="87"/>
      <c r="H929" s="87"/>
      <c r="I929" s="87"/>
      <c r="J929" s="87"/>
      <c r="K929" s="87"/>
      <c r="L929" s="87"/>
      <c r="M929" s="87"/>
      <c r="N929" s="87"/>
      <c r="O929" s="87"/>
      <c r="P929" s="87"/>
    </row>
    <row r="930" spans="1:16" x14ac:dyDescent="0.35">
      <c r="A930" s="281"/>
      <c r="B930" s="86"/>
      <c r="C930" s="86"/>
      <c r="D930" s="86"/>
      <c r="E930" s="86"/>
      <c r="F930" s="86"/>
      <c r="G930" s="86"/>
      <c r="H930" s="86"/>
      <c r="I930" s="86"/>
      <c r="J930" s="86"/>
      <c r="K930" s="86"/>
      <c r="L930" s="86"/>
      <c r="M930" s="86"/>
      <c r="N930" s="86"/>
      <c r="O930" s="86"/>
      <c r="P930" s="86"/>
    </row>
    <row r="931" spans="1:16" x14ac:dyDescent="0.35">
      <c r="A931" s="282"/>
      <c r="B931" s="87"/>
      <c r="C931" s="87"/>
      <c r="D931" s="87"/>
      <c r="E931" s="87"/>
      <c r="F931" s="87"/>
      <c r="G931" s="87"/>
      <c r="H931" s="87"/>
      <c r="I931" s="87"/>
      <c r="J931" s="87"/>
      <c r="K931" s="87"/>
      <c r="L931" s="87"/>
      <c r="M931" s="87"/>
      <c r="N931" s="87"/>
      <c r="O931" s="87"/>
      <c r="P931" s="87"/>
    </row>
    <row r="932" spans="1:16" x14ac:dyDescent="0.35">
      <c r="A932" s="281"/>
      <c r="B932" s="86"/>
      <c r="C932" s="86"/>
      <c r="D932" s="86"/>
      <c r="E932" s="86"/>
      <c r="F932" s="86"/>
      <c r="G932" s="86"/>
      <c r="H932" s="86"/>
      <c r="I932" s="86"/>
      <c r="J932" s="86"/>
      <c r="K932" s="86"/>
      <c r="L932" s="86"/>
      <c r="M932" s="86"/>
      <c r="N932" s="86"/>
      <c r="O932" s="86"/>
      <c r="P932" s="86"/>
    </row>
    <row r="933" spans="1:16" x14ac:dyDescent="0.35">
      <c r="A933" s="282"/>
      <c r="B933" s="87"/>
      <c r="C933" s="87"/>
      <c r="D933" s="87"/>
      <c r="E933" s="87"/>
      <c r="F933" s="87"/>
      <c r="G933" s="87"/>
      <c r="H933" s="87"/>
      <c r="I933" s="87"/>
      <c r="J933" s="87"/>
      <c r="K933" s="87"/>
      <c r="L933" s="87"/>
      <c r="M933" s="87"/>
      <c r="N933" s="87"/>
      <c r="O933" s="87"/>
      <c r="P933" s="87"/>
    </row>
    <row r="934" spans="1:16" x14ac:dyDescent="0.35">
      <c r="A934" s="281"/>
      <c r="B934" s="86"/>
      <c r="C934" s="86"/>
      <c r="D934" s="86"/>
      <c r="E934" s="86"/>
      <c r="F934" s="86"/>
      <c r="G934" s="86"/>
      <c r="H934" s="86"/>
      <c r="I934" s="86"/>
      <c r="J934" s="86"/>
      <c r="K934" s="86"/>
      <c r="L934" s="86"/>
      <c r="M934" s="86"/>
      <c r="N934" s="86"/>
      <c r="O934" s="86"/>
      <c r="P934" s="86"/>
    </row>
    <row r="935" spans="1:16" x14ac:dyDescent="0.35">
      <c r="A935" s="282"/>
      <c r="B935" s="87"/>
      <c r="C935" s="87"/>
      <c r="D935" s="87"/>
      <c r="E935" s="87"/>
      <c r="F935" s="87"/>
      <c r="G935" s="87"/>
      <c r="H935" s="87"/>
      <c r="I935" s="87"/>
      <c r="J935" s="87"/>
      <c r="K935" s="87"/>
      <c r="L935" s="87"/>
      <c r="M935" s="87"/>
      <c r="N935" s="87"/>
      <c r="O935" s="87"/>
      <c r="P935" s="87"/>
    </row>
    <row r="936" spans="1:16" x14ac:dyDescent="0.35">
      <c r="A936" s="281"/>
      <c r="B936" s="86"/>
      <c r="C936" s="86"/>
      <c r="D936" s="86"/>
      <c r="E936" s="86"/>
      <c r="F936" s="86"/>
      <c r="G936" s="86"/>
      <c r="H936" s="86"/>
      <c r="I936" s="86"/>
      <c r="J936" s="86"/>
      <c r="K936" s="86"/>
      <c r="L936" s="86"/>
      <c r="M936" s="86"/>
      <c r="N936" s="86"/>
      <c r="O936" s="86"/>
      <c r="P936" s="86"/>
    </row>
    <row r="937" spans="1:16" x14ac:dyDescent="0.35">
      <c r="A937" s="282"/>
      <c r="B937" s="87"/>
      <c r="C937" s="87"/>
      <c r="D937" s="87"/>
      <c r="E937" s="87"/>
      <c r="F937" s="87"/>
      <c r="G937" s="87"/>
      <c r="H937" s="87"/>
      <c r="I937" s="87"/>
      <c r="J937" s="87"/>
      <c r="K937" s="87"/>
      <c r="L937" s="87"/>
      <c r="M937" s="87"/>
      <c r="N937" s="87"/>
      <c r="O937" s="87"/>
      <c r="P937" s="87"/>
    </row>
    <row r="938" spans="1:16" x14ac:dyDescent="0.35">
      <c r="A938" s="281"/>
      <c r="B938" s="86"/>
      <c r="C938" s="86"/>
      <c r="D938" s="86"/>
      <c r="E938" s="86"/>
      <c r="F938" s="86"/>
      <c r="G938" s="86"/>
      <c r="H938" s="86"/>
      <c r="I938" s="86"/>
      <c r="J938" s="86"/>
      <c r="K938" s="86"/>
      <c r="L938" s="86"/>
      <c r="M938" s="86"/>
      <c r="N938" s="86"/>
      <c r="O938" s="86"/>
      <c r="P938" s="86"/>
    </row>
    <row r="939" spans="1:16" x14ac:dyDescent="0.35">
      <c r="A939" s="282"/>
      <c r="B939" s="87"/>
      <c r="C939" s="87"/>
      <c r="D939" s="87"/>
      <c r="E939" s="87"/>
      <c r="F939" s="87"/>
      <c r="G939" s="87"/>
      <c r="H939" s="87"/>
      <c r="I939" s="87"/>
      <c r="J939" s="87"/>
      <c r="K939" s="87"/>
      <c r="L939" s="87"/>
      <c r="M939" s="87"/>
      <c r="N939" s="87"/>
      <c r="O939" s="87"/>
      <c r="P939" s="87"/>
    </row>
    <row r="940" spans="1:16" x14ac:dyDescent="0.35">
      <c r="A940" s="281"/>
      <c r="B940" s="86"/>
      <c r="C940" s="86"/>
      <c r="D940" s="86"/>
      <c r="E940" s="86"/>
      <c r="F940" s="86"/>
      <c r="G940" s="86"/>
      <c r="H940" s="86"/>
      <c r="I940" s="86"/>
      <c r="J940" s="86"/>
      <c r="K940" s="86"/>
      <c r="L940" s="86"/>
      <c r="M940" s="86"/>
      <c r="N940" s="86"/>
      <c r="O940" s="86"/>
      <c r="P940" s="86"/>
    </row>
    <row r="941" spans="1:16" x14ac:dyDescent="0.35">
      <c r="A941" s="282"/>
      <c r="B941" s="87"/>
      <c r="C941" s="87"/>
      <c r="D941" s="87"/>
      <c r="E941" s="87"/>
      <c r="F941" s="87"/>
      <c r="G941" s="87"/>
      <c r="H941" s="87"/>
      <c r="I941" s="87"/>
      <c r="J941" s="87"/>
      <c r="K941" s="87"/>
      <c r="L941" s="87"/>
      <c r="M941" s="87"/>
      <c r="N941" s="87"/>
      <c r="O941" s="87"/>
      <c r="P941" s="87"/>
    </row>
    <row r="942" spans="1:16" x14ac:dyDescent="0.35">
      <c r="A942" s="281"/>
      <c r="B942" s="86"/>
      <c r="C942" s="86"/>
      <c r="D942" s="86"/>
      <c r="E942" s="86"/>
      <c r="F942" s="86"/>
      <c r="G942" s="86"/>
      <c r="H942" s="86"/>
      <c r="I942" s="86"/>
      <c r="J942" s="86"/>
      <c r="K942" s="86"/>
      <c r="L942" s="86"/>
      <c r="M942" s="86"/>
      <c r="N942" s="86"/>
      <c r="O942" s="86"/>
      <c r="P942" s="86"/>
    </row>
    <row r="943" spans="1:16" x14ac:dyDescent="0.35">
      <c r="A943" s="282"/>
      <c r="B943" s="87"/>
      <c r="C943" s="87"/>
      <c r="D943" s="87"/>
      <c r="E943" s="87"/>
      <c r="F943" s="87"/>
      <c r="G943" s="87"/>
      <c r="H943" s="87"/>
      <c r="I943" s="87"/>
      <c r="J943" s="87"/>
      <c r="K943" s="87"/>
      <c r="L943" s="87"/>
      <c r="M943" s="87"/>
      <c r="N943" s="87"/>
      <c r="O943" s="87"/>
      <c r="P943" s="87"/>
    </row>
    <row r="944" spans="1:16" x14ac:dyDescent="0.35">
      <c r="A944" s="281"/>
      <c r="B944" s="86"/>
      <c r="C944" s="86"/>
      <c r="D944" s="86"/>
      <c r="E944" s="86"/>
      <c r="F944" s="86"/>
      <c r="G944" s="86"/>
      <c r="H944" s="86"/>
      <c r="I944" s="86"/>
      <c r="J944" s="86"/>
      <c r="K944" s="86"/>
      <c r="L944" s="86"/>
      <c r="M944" s="86"/>
      <c r="N944" s="86"/>
      <c r="O944" s="86"/>
      <c r="P944" s="86"/>
    </row>
    <row r="945" spans="1:16" x14ac:dyDescent="0.35">
      <c r="A945" s="282"/>
      <c r="B945" s="87"/>
      <c r="C945" s="87"/>
      <c r="D945" s="87"/>
      <c r="E945" s="87"/>
      <c r="F945" s="87"/>
      <c r="G945" s="87"/>
      <c r="H945" s="87"/>
      <c r="I945" s="87"/>
      <c r="J945" s="87"/>
      <c r="K945" s="87"/>
      <c r="L945" s="87"/>
      <c r="M945" s="87"/>
      <c r="N945" s="87"/>
      <c r="O945" s="87"/>
      <c r="P945" s="87"/>
    </row>
    <row r="946" spans="1:16" x14ac:dyDescent="0.35">
      <c r="A946" s="281"/>
      <c r="B946" s="86"/>
      <c r="C946" s="86"/>
      <c r="D946" s="86"/>
      <c r="E946" s="86"/>
      <c r="F946" s="86"/>
      <c r="G946" s="86"/>
      <c r="H946" s="86"/>
      <c r="I946" s="86"/>
      <c r="J946" s="86"/>
      <c r="K946" s="86"/>
      <c r="L946" s="86"/>
      <c r="M946" s="86"/>
      <c r="N946" s="86"/>
      <c r="O946" s="86"/>
      <c r="P946" s="86"/>
    </row>
    <row r="947" spans="1:16" x14ac:dyDescent="0.35">
      <c r="A947" s="282"/>
      <c r="B947" s="87"/>
      <c r="C947" s="87"/>
      <c r="D947" s="87"/>
      <c r="E947" s="87"/>
      <c r="F947" s="87"/>
      <c r="G947" s="87"/>
      <c r="H947" s="87"/>
      <c r="I947" s="87"/>
      <c r="J947" s="87"/>
      <c r="K947" s="87"/>
      <c r="L947" s="87"/>
      <c r="M947" s="87"/>
      <c r="N947" s="87"/>
      <c r="O947" s="87"/>
      <c r="P947" s="87"/>
    </row>
    <row r="948" spans="1:16" x14ac:dyDescent="0.35">
      <c r="A948" s="281"/>
      <c r="B948" s="86"/>
      <c r="C948" s="86"/>
      <c r="D948" s="86"/>
      <c r="E948" s="86"/>
      <c r="F948" s="86"/>
      <c r="G948" s="86"/>
      <c r="H948" s="86"/>
      <c r="I948" s="86"/>
      <c r="J948" s="86"/>
      <c r="K948" s="86"/>
      <c r="L948" s="86"/>
      <c r="M948" s="86"/>
      <c r="N948" s="86"/>
      <c r="O948" s="86"/>
      <c r="P948" s="86"/>
    </row>
    <row r="949" spans="1:16" x14ac:dyDescent="0.35">
      <c r="A949" s="282"/>
      <c r="B949" s="87"/>
      <c r="C949" s="87"/>
      <c r="D949" s="87"/>
      <c r="E949" s="87"/>
      <c r="F949" s="87"/>
      <c r="G949" s="87"/>
      <c r="H949" s="87"/>
      <c r="I949" s="87"/>
      <c r="J949" s="87"/>
      <c r="K949" s="87"/>
      <c r="L949" s="87"/>
      <c r="M949" s="87"/>
      <c r="N949" s="87"/>
      <c r="O949" s="87"/>
      <c r="P949" s="87"/>
    </row>
    <row r="950" spans="1:16" x14ac:dyDescent="0.35">
      <c r="A950" s="281"/>
      <c r="B950" s="86"/>
      <c r="C950" s="86"/>
      <c r="D950" s="86"/>
      <c r="E950" s="86"/>
      <c r="F950" s="86"/>
      <c r="G950" s="86"/>
      <c r="H950" s="86"/>
      <c r="I950" s="86"/>
      <c r="J950" s="86"/>
      <c r="K950" s="86"/>
      <c r="L950" s="86"/>
      <c r="M950" s="86"/>
      <c r="N950" s="86"/>
      <c r="O950" s="86"/>
      <c r="P950" s="86"/>
    </row>
    <row r="951" spans="1:16" x14ac:dyDescent="0.35">
      <c r="A951" s="282"/>
      <c r="B951" s="87"/>
      <c r="C951" s="87"/>
      <c r="D951" s="87"/>
      <c r="E951" s="87"/>
      <c r="F951" s="87"/>
      <c r="G951" s="87"/>
      <c r="H951" s="87"/>
      <c r="I951" s="87"/>
      <c r="J951" s="87"/>
      <c r="K951" s="87"/>
      <c r="L951" s="87"/>
      <c r="M951" s="87"/>
      <c r="N951" s="87"/>
      <c r="O951" s="87"/>
      <c r="P951" s="87"/>
    </row>
    <row r="952" spans="1:16" x14ac:dyDescent="0.35">
      <c r="A952" s="281"/>
      <c r="B952" s="86"/>
      <c r="C952" s="86"/>
      <c r="D952" s="86"/>
      <c r="E952" s="86"/>
      <c r="F952" s="86"/>
      <c r="G952" s="86"/>
      <c r="H952" s="86"/>
      <c r="I952" s="86"/>
      <c r="J952" s="86"/>
      <c r="K952" s="86"/>
      <c r="L952" s="86"/>
      <c r="M952" s="86"/>
      <c r="N952" s="86"/>
      <c r="O952" s="86"/>
      <c r="P952" s="86"/>
    </row>
    <row r="953" spans="1:16" x14ac:dyDescent="0.35">
      <c r="A953" s="282"/>
      <c r="B953" s="87"/>
      <c r="C953" s="87"/>
      <c r="D953" s="87"/>
      <c r="E953" s="87"/>
      <c r="F953" s="87"/>
      <c r="G953" s="87"/>
      <c r="H953" s="87"/>
      <c r="I953" s="87"/>
      <c r="J953" s="87"/>
      <c r="K953" s="87"/>
      <c r="L953" s="87"/>
      <c r="M953" s="87"/>
      <c r="N953" s="87"/>
      <c r="O953" s="87"/>
      <c r="P953" s="87"/>
    </row>
    <row r="954" spans="1:16" x14ac:dyDescent="0.35">
      <c r="A954" s="281"/>
      <c r="B954" s="86"/>
      <c r="C954" s="86"/>
      <c r="D954" s="86"/>
      <c r="E954" s="86"/>
      <c r="F954" s="86"/>
      <c r="G954" s="86"/>
      <c r="H954" s="86"/>
      <c r="I954" s="86"/>
      <c r="J954" s="86"/>
      <c r="K954" s="86"/>
      <c r="L954" s="86"/>
      <c r="M954" s="86"/>
      <c r="N954" s="86"/>
      <c r="O954" s="86"/>
      <c r="P954" s="86"/>
    </row>
    <row r="955" spans="1:16" x14ac:dyDescent="0.35">
      <c r="A955" s="282"/>
      <c r="B955" s="87"/>
      <c r="C955" s="87"/>
      <c r="D955" s="87"/>
      <c r="E955" s="87"/>
      <c r="F955" s="87"/>
      <c r="G955" s="87"/>
      <c r="H955" s="87"/>
      <c r="I955" s="87"/>
      <c r="J955" s="87"/>
      <c r="K955" s="87"/>
      <c r="L955" s="87"/>
      <c r="M955" s="87"/>
      <c r="N955" s="87"/>
      <c r="O955" s="87"/>
      <c r="P955" s="87"/>
    </row>
    <row r="956" spans="1:16" x14ac:dyDescent="0.35">
      <c r="A956" s="281"/>
      <c r="B956" s="86"/>
      <c r="C956" s="86"/>
      <c r="D956" s="86"/>
      <c r="E956" s="86"/>
      <c r="F956" s="86"/>
      <c r="G956" s="86"/>
      <c r="H956" s="86"/>
      <c r="I956" s="86"/>
      <c r="J956" s="86"/>
      <c r="K956" s="86"/>
      <c r="L956" s="86"/>
      <c r="M956" s="86"/>
      <c r="N956" s="86"/>
      <c r="O956" s="86"/>
      <c r="P956" s="86"/>
    </row>
    <row r="957" spans="1:16" x14ac:dyDescent="0.35">
      <c r="A957" s="282"/>
      <c r="B957" s="87"/>
      <c r="C957" s="87"/>
      <c r="D957" s="87"/>
      <c r="E957" s="87"/>
      <c r="F957" s="87"/>
      <c r="G957" s="87"/>
      <c r="H957" s="87"/>
      <c r="I957" s="87"/>
      <c r="J957" s="87"/>
      <c r="K957" s="87"/>
      <c r="L957" s="87"/>
      <c r="M957" s="87"/>
      <c r="N957" s="87"/>
      <c r="O957" s="87"/>
      <c r="P957" s="87"/>
    </row>
    <row r="958" spans="1:16" x14ac:dyDescent="0.35">
      <c r="A958" s="281"/>
      <c r="B958" s="86"/>
      <c r="C958" s="86"/>
      <c r="D958" s="86"/>
      <c r="E958" s="86"/>
      <c r="F958" s="86"/>
      <c r="G958" s="86"/>
      <c r="H958" s="86"/>
      <c r="I958" s="86"/>
      <c r="J958" s="86"/>
      <c r="K958" s="86"/>
      <c r="L958" s="86"/>
      <c r="M958" s="86"/>
      <c r="N958" s="86"/>
      <c r="O958" s="86"/>
      <c r="P958" s="86"/>
    </row>
    <row r="959" spans="1:16" x14ac:dyDescent="0.35">
      <c r="A959" s="282"/>
      <c r="B959" s="87"/>
      <c r="C959" s="87"/>
      <c r="D959" s="87"/>
      <c r="E959" s="87"/>
      <c r="F959" s="87"/>
      <c r="G959" s="87"/>
      <c r="H959" s="87"/>
      <c r="I959" s="87"/>
      <c r="J959" s="87"/>
      <c r="K959" s="87"/>
      <c r="L959" s="87"/>
      <c r="M959" s="87"/>
      <c r="N959" s="87"/>
      <c r="O959" s="87"/>
      <c r="P959" s="87"/>
    </row>
    <row r="960" spans="1:16" x14ac:dyDescent="0.35">
      <c r="A960" s="281"/>
      <c r="B960" s="86"/>
      <c r="C960" s="86"/>
      <c r="D960" s="86"/>
      <c r="E960" s="86"/>
      <c r="F960" s="86"/>
      <c r="G960" s="86"/>
      <c r="H960" s="86"/>
      <c r="I960" s="86"/>
      <c r="J960" s="86"/>
      <c r="K960" s="86"/>
      <c r="L960" s="86"/>
      <c r="M960" s="86"/>
      <c r="N960" s="86"/>
      <c r="O960" s="86"/>
      <c r="P960" s="86"/>
    </row>
    <row r="961" spans="1:16" x14ac:dyDescent="0.35">
      <c r="A961" s="282"/>
      <c r="B961" s="87"/>
      <c r="C961" s="87"/>
      <c r="D961" s="87"/>
      <c r="E961" s="87"/>
      <c r="F961" s="87"/>
      <c r="G961" s="87"/>
      <c r="H961" s="87"/>
      <c r="I961" s="87"/>
      <c r="J961" s="87"/>
      <c r="K961" s="87"/>
      <c r="L961" s="87"/>
      <c r="M961" s="87"/>
      <c r="N961" s="87"/>
      <c r="O961" s="87"/>
      <c r="P961" s="87"/>
    </row>
    <row r="962" spans="1:16" x14ac:dyDescent="0.35">
      <c r="A962" s="281"/>
      <c r="B962" s="86"/>
      <c r="C962" s="86"/>
      <c r="D962" s="86"/>
      <c r="E962" s="86"/>
      <c r="F962" s="86"/>
      <c r="G962" s="86"/>
      <c r="H962" s="86"/>
      <c r="I962" s="86"/>
      <c r="J962" s="86"/>
      <c r="K962" s="86"/>
      <c r="L962" s="86"/>
      <c r="M962" s="86"/>
      <c r="N962" s="86"/>
      <c r="O962" s="86"/>
      <c r="P962" s="86"/>
    </row>
    <row r="963" spans="1:16" x14ac:dyDescent="0.35">
      <c r="A963" s="282"/>
      <c r="B963" s="87"/>
      <c r="C963" s="87"/>
      <c r="D963" s="87"/>
      <c r="E963" s="87"/>
      <c r="F963" s="87"/>
      <c r="G963" s="87"/>
      <c r="H963" s="87"/>
      <c r="I963" s="87"/>
      <c r="J963" s="87"/>
      <c r="K963" s="87"/>
      <c r="L963" s="87"/>
      <c r="M963" s="87"/>
      <c r="N963" s="87"/>
      <c r="O963" s="87"/>
      <c r="P963" s="87"/>
    </row>
    <row r="964" spans="1:16" x14ac:dyDescent="0.35">
      <c r="A964" s="281"/>
      <c r="B964" s="86"/>
      <c r="C964" s="86"/>
      <c r="D964" s="86"/>
      <c r="E964" s="86"/>
      <c r="F964" s="86"/>
      <c r="G964" s="86"/>
      <c r="H964" s="86"/>
      <c r="I964" s="86"/>
      <c r="J964" s="86"/>
      <c r="K964" s="86"/>
      <c r="L964" s="86"/>
      <c r="M964" s="86"/>
      <c r="N964" s="86"/>
      <c r="O964" s="86"/>
      <c r="P964" s="86"/>
    </row>
    <row r="965" spans="1:16" x14ac:dyDescent="0.35">
      <c r="A965" s="282"/>
      <c r="B965" s="87"/>
      <c r="C965" s="87"/>
      <c r="D965" s="87"/>
      <c r="E965" s="87"/>
      <c r="F965" s="87"/>
      <c r="G965" s="87"/>
      <c r="H965" s="87"/>
      <c r="I965" s="87"/>
      <c r="J965" s="87"/>
      <c r="K965" s="87"/>
      <c r="L965" s="87"/>
      <c r="M965" s="87"/>
      <c r="N965" s="87"/>
      <c r="O965" s="87"/>
      <c r="P965" s="87"/>
    </row>
    <row r="966" spans="1:16" x14ac:dyDescent="0.35">
      <c r="A966" s="281"/>
      <c r="B966" s="86"/>
      <c r="C966" s="86"/>
      <c r="D966" s="86"/>
      <c r="E966" s="86"/>
      <c r="F966" s="86"/>
      <c r="G966" s="86"/>
      <c r="H966" s="86"/>
      <c r="I966" s="86"/>
      <c r="J966" s="86"/>
      <c r="K966" s="86"/>
      <c r="L966" s="86"/>
      <c r="M966" s="86"/>
      <c r="N966" s="86"/>
      <c r="O966" s="86"/>
      <c r="P966" s="86"/>
    </row>
    <row r="967" spans="1:16" x14ac:dyDescent="0.35">
      <c r="A967" s="282"/>
      <c r="B967" s="87"/>
      <c r="C967" s="87"/>
      <c r="D967" s="87"/>
      <c r="E967" s="87"/>
      <c r="F967" s="87"/>
      <c r="G967" s="87"/>
      <c r="H967" s="87"/>
      <c r="I967" s="87"/>
      <c r="J967" s="87"/>
      <c r="K967" s="87"/>
      <c r="L967" s="87"/>
      <c r="M967" s="87"/>
      <c r="N967" s="87"/>
      <c r="O967" s="87"/>
      <c r="P967" s="87"/>
    </row>
    <row r="968" spans="1:16" x14ac:dyDescent="0.35">
      <c r="A968" s="281"/>
      <c r="B968" s="86"/>
      <c r="C968" s="86"/>
      <c r="D968" s="86"/>
      <c r="E968" s="86"/>
      <c r="F968" s="86"/>
      <c r="G968" s="86"/>
      <c r="H968" s="86"/>
      <c r="I968" s="86"/>
      <c r="J968" s="86"/>
      <c r="K968" s="86"/>
      <c r="L968" s="86"/>
      <c r="M968" s="86"/>
      <c r="N968" s="86"/>
      <c r="O968" s="86"/>
      <c r="P968" s="86"/>
    </row>
    <row r="969" spans="1:16" x14ac:dyDescent="0.35">
      <c r="A969" s="282"/>
      <c r="B969" s="87"/>
      <c r="C969" s="87"/>
      <c r="D969" s="87"/>
      <c r="E969" s="87"/>
      <c r="F969" s="87"/>
      <c r="G969" s="87"/>
      <c r="H969" s="87"/>
      <c r="I969" s="87"/>
      <c r="J969" s="87"/>
      <c r="K969" s="87"/>
      <c r="L969" s="87"/>
      <c r="M969" s="87"/>
      <c r="N969" s="87"/>
      <c r="O969" s="87"/>
      <c r="P969" s="87"/>
    </row>
    <row r="970" spans="1:16" x14ac:dyDescent="0.35">
      <c r="A970" s="281"/>
      <c r="B970" s="86"/>
      <c r="C970" s="86"/>
      <c r="D970" s="86"/>
      <c r="E970" s="86"/>
      <c r="F970" s="86"/>
      <c r="G970" s="86"/>
      <c r="H970" s="86"/>
      <c r="I970" s="86"/>
      <c r="J970" s="86"/>
      <c r="K970" s="86"/>
      <c r="L970" s="86"/>
      <c r="M970" s="86"/>
      <c r="N970" s="86"/>
      <c r="O970" s="86"/>
      <c r="P970" s="86"/>
    </row>
    <row r="971" spans="1:16" x14ac:dyDescent="0.35">
      <c r="A971" s="282"/>
      <c r="B971" s="87"/>
      <c r="C971" s="87"/>
      <c r="D971" s="87"/>
      <c r="E971" s="87"/>
      <c r="F971" s="87"/>
      <c r="G971" s="87"/>
      <c r="H971" s="87"/>
      <c r="I971" s="87"/>
      <c r="J971" s="87"/>
      <c r="K971" s="87"/>
      <c r="L971" s="87"/>
      <c r="M971" s="87"/>
      <c r="N971" s="87"/>
      <c r="O971" s="87"/>
      <c r="P971" s="87"/>
    </row>
    <row r="972" spans="1:16" x14ac:dyDescent="0.35">
      <c r="A972" s="281"/>
      <c r="B972" s="86"/>
      <c r="C972" s="86"/>
      <c r="D972" s="86"/>
      <c r="E972" s="86"/>
      <c r="F972" s="86"/>
      <c r="G972" s="86"/>
      <c r="H972" s="86"/>
      <c r="I972" s="86"/>
      <c r="J972" s="86"/>
      <c r="K972" s="86"/>
      <c r="L972" s="86"/>
      <c r="M972" s="86"/>
      <c r="N972" s="86"/>
      <c r="O972" s="86"/>
      <c r="P972" s="86"/>
    </row>
    <row r="973" spans="1:16" x14ac:dyDescent="0.35">
      <c r="A973" s="282"/>
      <c r="B973" s="87"/>
      <c r="C973" s="87"/>
      <c r="D973" s="87"/>
      <c r="E973" s="87"/>
      <c r="F973" s="87"/>
      <c r="G973" s="87"/>
      <c r="H973" s="87"/>
      <c r="I973" s="87"/>
      <c r="J973" s="87"/>
      <c r="K973" s="87"/>
      <c r="L973" s="87"/>
      <c r="M973" s="87"/>
      <c r="N973" s="87"/>
      <c r="O973" s="87"/>
      <c r="P973" s="87"/>
    </row>
    <row r="974" spans="1:16" x14ac:dyDescent="0.35">
      <c r="A974" s="281"/>
      <c r="B974" s="86"/>
      <c r="C974" s="86"/>
      <c r="D974" s="86"/>
      <c r="E974" s="86"/>
      <c r="F974" s="86"/>
      <c r="G974" s="86"/>
      <c r="H974" s="86"/>
      <c r="I974" s="86"/>
      <c r="J974" s="86"/>
      <c r="K974" s="86"/>
      <c r="L974" s="86"/>
      <c r="M974" s="86"/>
      <c r="N974" s="86"/>
      <c r="O974" s="86"/>
      <c r="P974" s="86"/>
    </row>
    <row r="975" spans="1:16" x14ac:dyDescent="0.35">
      <c r="A975" s="282"/>
      <c r="B975" s="87"/>
      <c r="C975" s="87"/>
      <c r="D975" s="87"/>
      <c r="E975" s="87"/>
      <c r="F975" s="87"/>
      <c r="G975" s="87"/>
      <c r="H975" s="87"/>
      <c r="I975" s="87"/>
      <c r="J975" s="87"/>
      <c r="K975" s="87"/>
      <c r="L975" s="87"/>
      <c r="M975" s="87"/>
      <c r="N975" s="87"/>
      <c r="O975" s="87"/>
      <c r="P975" s="87"/>
    </row>
    <row r="976" spans="1:16" x14ac:dyDescent="0.35">
      <c r="A976" s="281"/>
      <c r="B976" s="86"/>
      <c r="C976" s="86"/>
      <c r="D976" s="86"/>
      <c r="E976" s="86"/>
      <c r="F976" s="86"/>
      <c r="G976" s="86"/>
      <c r="H976" s="86"/>
      <c r="I976" s="86"/>
      <c r="J976" s="86"/>
      <c r="K976" s="86"/>
      <c r="L976" s="86"/>
      <c r="M976" s="86"/>
      <c r="N976" s="86"/>
      <c r="O976" s="86"/>
      <c r="P976" s="86"/>
    </row>
    <row r="977" spans="1:16" x14ac:dyDescent="0.35">
      <c r="A977" s="282"/>
      <c r="B977" s="87"/>
      <c r="C977" s="87"/>
      <c r="D977" s="87"/>
      <c r="E977" s="87"/>
      <c r="F977" s="87"/>
      <c r="G977" s="87"/>
      <c r="H977" s="87"/>
      <c r="I977" s="87"/>
      <c r="J977" s="87"/>
      <c r="K977" s="87"/>
      <c r="L977" s="87"/>
      <c r="M977" s="87"/>
      <c r="N977" s="87"/>
      <c r="O977" s="87"/>
      <c r="P977" s="87"/>
    </row>
    <row r="978" spans="1:16" x14ac:dyDescent="0.35">
      <c r="A978" s="281"/>
      <c r="B978" s="86"/>
      <c r="C978" s="86"/>
      <c r="D978" s="86"/>
      <c r="E978" s="86"/>
      <c r="F978" s="86"/>
      <c r="G978" s="86"/>
      <c r="H978" s="86"/>
      <c r="I978" s="86"/>
      <c r="J978" s="86"/>
      <c r="K978" s="86"/>
      <c r="L978" s="86"/>
      <c r="M978" s="86"/>
      <c r="N978" s="86"/>
      <c r="O978" s="86"/>
      <c r="P978" s="86"/>
    </row>
    <row r="979" spans="1:16" x14ac:dyDescent="0.35">
      <c r="A979" s="282"/>
      <c r="B979" s="87"/>
      <c r="C979" s="87"/>
      <c r="D979" s="87"/>
      <c r="E979" s="87"/>
      <c r="F979" s="87"/>
      <c r="G979" s="87"/>
      <c r="H979" s="87"/>
      <c r="I979" s="87"/>
      <c r="J979" s="87"/>
      <c r="K979" s="87"/>
      <c r="L979" s="87"/>
      <c r="M979" s="87"/>
      <c r="N979" s="87"/>
      <c r="O979" s="87"/>
      <c r="P979" s="87"/>
    </row>
    <row r="980" spans="1:16" x14ac:dyDescent="0.35">
      <c r="A980" s="281"/>
      <c r="B980" s="86"/>
      <c r="C980" s="86"/>
      <c r="D980" s="86"/>
      <c r="E980" s="86"/>
      <c r="F980" s="86"/>
      <c r="G980" s="86"/>
      <c r="H980" s="86"/>
      <c r="I980" s="86"/>
      <c r="J980" s="86"/>
      <c r="K980" s="86"/>
      <c r="L980" s="86"/>
      <c r="M980" s="86"/>
      <c r="N980" s="86"/>
      <c r="O980" s="86"/>
      <c r="P980" s="86"/>
    </row>
    <row r="981" spans="1:16" x14ac:dyDescent="0.35">
      <c r="A981" s="282"/>
      <c r="B981" s="87"/>
      <c r="C981" s="87"/>
      <c r="D981" s="87"/>
      <c r="E981" s="87"/>
      <c r="F981" s="87"/>
      <c r="G981" s="87"/>
      <c r="H981" s="87"/>
      <c r="I981" s="87"/>
      <c r="J981" s="87"/>
      <c r="K981" s="87"/>
      <c r="L981" s="87"/>
      <c r="M981" s="87"/>
      <c r="N981" s="87"/>
      <c r="O981" s="87"/>
      <c r="P981" s="87"/>
    </row>
    <row r="982" spans="1:16" x14ac:dyDescent="0.35">
      <c r="A982" s="281"/>
      <c r="B982" s="86"/>
      <c r="C982" s="86"/>
      <c r="D982" s="86"/>
      <c r="E982" s="86"/>
      <c r="F982" s="86"/>
      <c r="G982" s="86"/>
      <c r="H982" s="86"/>
      <c r="I982" s="86"/>
      <c r="J982" s="86"/>
      <c r="K982" s="86"/>
      <c r="L982" s="86"/>
      <c r="M982" s="86"/>
      <c r="N982" s="86"/>
      <c r="O982" s="86"/>
      <c r="P982" s="86"/>
    </row>
    <row r="983" spans="1:16" x14ac:dyDescent="0.35">
      <c r="A983" s="282"/>
      <c r="B983" s="87"/>
      <c r="C983" s="87"/>
      <c r="D983" s="87"/>
      <c r="E983" s="87"/>
      <c r="F983" s="87"/>
      <c r="G983" s="87"/>
      <c r="H983" s="87"/>
      <c r="I983" s="87"/>
      <c r="J983" s="87"/>
      <c r="K983" s="87"/>
      <c r="L983" s="87"/>
      <c r="M983" s="87"/>
      <c r="N983" s="87"/>
      <c r="O983" s="87"/>
      <c r="P983" s="87"/>
    </row>
    <row r="984" spans="1:16" x14ac:dyDescent="0.35">
      <c r="A984" s="281"/>
      <c r="B984" s="86"/>
      <c r="C984" s="86"/>
      <c r="D984" s="86"/>
      <c r="E984" s="86"/>
      <c r="F984" s="86"/>
      <c r="G984" s="86"/>
      <c r="H984" s="86"/>
      <c r="I984" s="86"/>
      <c r="J984" s="86"/>
      <c r="K984" s="86"/>
      <c r="L984" s="86"/>
      <c r="M984" s="86"/>
      <c r="N984" s="86"/>
      <c r="O984" s="86"/>
      <c r="P984" s="86"/>
    </row>
    <row r="985" spans="1:16" x14ac:dyDescent="0.35">
      <c r="A985" s="282"/>
      <c r="B985" s="87"/>
      <c r="C985" s="87"/>
      <c r="D985" s="87"/>
      <c r="E985" s="87"/>
      <c r="F985" s="87"/>
      <c r="G985" s="87"/>
      <c r="H985" s="87"/>
      <c r="I985" s="87"/>
      <c r="J985" s="87"/>
      <c r="K985" s="87"/>
      <c r="L985" s="87"/>
      <c r="M985" s="87"/>
      <c r="N985" s="87"/>
      <c r="O985" s="87"/>
      <c r="P985" s="87"/>
    </row>
    <row r="986" spans="1:16" x14ac:dyDescent="0.35">
      <c r="A986" s="281"/>
      <c r="B986" s="86"/>
      <c r="C986" s="86"/>
      <c r="D986" s="86"/>
      <c r="E986" s="86"/>
      <c r="F986" s="86"/>
      <c r="G986" s="86"/>
      <c r="H986" s="86"/>
      <c r="I986" s="86"/>
      <c r="J986" s="86"/>
      <c r="K986" s="86"/>
      <c r="L986" s="86"/>
      <c r="M986" s="86"/>
      <c r="N986" s="86"/>
      <c r="O986" s="86"/>
      <c r="P986" s="86"/>
    </row>
    <row r="987" spans="1:16" x14ac:dyDescent="0.35">
      <c r="A987" s="282"/>
      <c r="B987" s="87"/>
      <c r="C987" s="87"/>
      <c r="D987" s="87"/>
      <c r="E987" s="87"/>
      <c r="F987" s="87"/>
      <c r="G987" s="87"/>
      <c r="H987" s="87"/>
      <c r="I987" s="87"/>
      <c r="J987" s="87"/>
      <c r="K987" s="87"/>
      <c r="L987" s="87"/>
      <c r="M987" s="87"/>
      <c r="N987" s="87"/>
      <c r="O987" s="87"/>
      <c r="P987" s="87"/>
    </row>
    <row r="988" spans="1:16" x14ac:dyDescent="0.35">
      <c r="A988" s="281"/>
      <c r="B988" s="86"/>
      <c r="C988" s="86"/>
      <c r="D988" s="86"/>
      <c r="E988" s="86"/>
      <c r="F988" s="86"/>
      <c r="G988" s="86"/>
      <c r="H988" s="86"/>
      <c r="I988" s="86"/>
      <c r="J988" s="86"/>
      <c r="K988" s="86"/>
      <c r="L988" s="86"/>
      <c r="M988" s="86"/>
      <c r="N988" s="86"/>
      <c r="O988" s="86"/>
      <c r="P988" s="86"/>
    </row>
    <row r="989" spans="1:16" x14ac:dyDescent="0.35">
      <c r="A989" s="282"/>
      <c r="B989" s="87"/>
      <c r="C989" s="87"/>
      <c r="D989" s="87"/>
      <c r="E989" s="87"/>
      <c r="F989" s="87"/>
      <c r="G989" s="87"/>
      <c r="H989" s="87"/>
      <c r="I989" s="87"/>
      <c r="J989" s="87"/>
      <c r="K989" s="87"/>
      <c r="L989" s="87"/>
      <c r="M989" s="87"/>
      <c r="N989" s="87"/>
      <c r="O989" s="87"/>
      <c r="P989" s="87"/>
    </row>
    <row r="990" spans="1:16" x14ac:dyDescent="0.35">
      <c r="A990" s="281"/>
      <c r="B990" s="86"/>
      <c r="C990" s="86"/>
      <c r="D990" s="86"/>
      <c r="E990" s="86"/>
      <c r="F990" s="86"/>
      <c r="G990" s="86"/>
      <c r="H990" s="86"/>
      <c r="I990" s="86"/>
      <c r="J990" s="86"/>
      <c r="K990" s="86"/>
      <c r="L990" s="86"/>
      <c r="M990" s="86"/>
      <c r="N990" s="86"/>
      <c r="O990" s="86"/>
      <c r="P990" s="86"/>
    </row>
    <row r="991" spans="1:16" x14ac:dyDescent="0.35">
      <c r="A991" s="282"/>
      <c r="B991" s="87"/>
      <c r="C991" s="87"/>
      <c r="D991" s="87"/>
      <c r="E991" s="87"/>
      <c r="F991" s="87"/>
      <c r="G991" s="87"/>
      <c r="H991" s="87"/>
      <c r="I991" s="87"/>
      <c r="J991" s="87"/>
      <c r="K991" s="87"/>
      <c r="L991" s="87"/>
      <c r="M991" s="87"/>
      <c r="N991" s="87"/>
      <c r="O991" s="87"/>
      <c r="P991" s="87"/>
    </row>
    <row r="992" spans="1:16" x14ac:dyDescent="0.35">
      <c r="A992" s="281"/>
      <c r="B992" s="86"/>
      <c r="C992" s="86"/>
      <c r="D992" s="86"/>
      <c r="E992" s="86"/>
      <c r="F992" s="86"/>
      <c r="G992" s="86"/>
      <c r="H992" s="86"/>
      <c r="I992" s="86"/>
      <c r="J992" s="86"/>
      <c r="K992" s="86"/>
      <c r="L992" s="86"/>
      <c r="M992" s="86"/>
      <c r="N992" s="86"/>
      <c r="O992" s="86"/>
      <c r="P992" s="86"/>
    </row>
    <row r="993" spans="1:16" x14ac:dyDescent="0.35">
      <c r="A993" s="282"/>
      <c r="B993" s="87"/>
      <c r="C993" s="87"/>
      <c r="D993" s="87"/>
      <c r="E993" s="87"/>
      <c r="F993" s="87"/>
      <c r="G993" s="87"/>
      <c r="H993" s="87"/>
      <c r="I993" s="87"/>
      <c r="J993" s="87"/>
      <c r="K993" s="87"/>
      <c r="L993" s="87"/>
      <c r="M993" s="87"/>
      <c r="N993" s="87"/>
      <c r="O993" s="87"/>
      <c r="P993" s="87"/>
    </row>
    <row r="994" spans="1:16" x14ac:dyDescent="0.35">
      <c r="A994" s="281"/>
      <c r="B994" s="86"/>
      <c r="C994" s="86"/>
      <c r="D994" s="86"/>
      <c r="E994" s="86"/>
      <c r="F994" s="86"/>
      <c r="G994" s="86"/>
      <c r="H994" s="86"/>
      <c r="I994" s="86"/>
      <c r="J994" s="86"/>
      <c r="K994" s="86"/>
      <c r="L994" s="86"/>
      <c r="M994" s="86"/>
      <c r="N994" s="86"/>
      <c r="O994" s="86"/>
      <c r="P994" s="86"/>
    </row>
    <row r="995" spans="1:16" x14ac:dyDescent="0.35">
      <c r="A995" s="282"/>
      <c r="B995" s="87"/>
      <c r="C995" s="87"/>
      <c r="D995" s="87"/>
      <c r="E995" s="87"/>
      <c r="F995" s="87"/>
      <c r="G995" s="87"/>
      <c r="H995" s="87"/>
      <c r="I995" s="87"/>
      <c r="J995" s="87"/>
      <c r="K995" s="87"/>
      <c r="L995" s="87"/>
      <c r="M995" s="87"/>
      <c r="N995" s="87"/>
      <c r="O995" s="87"/>
      <c r="P995" s="87"/>
    </row>
    <row r="996" spans="1:16" x14ac:dyDescent="0.35">
      <c r="A996" s="281"/>
      <c r="B996" s="86"/>
      <c r="C996" s="86"/>
      <c r="D996" s="86"/>
      <c r="E996" s="86"/>
      <c r="F996" s="86"/>
      <c r="G996" s="86"/>
      <c r="H996" s="86"/>
      <c r="I996" s="86"/>
      <c r="J996" s="86"/>
      <c r="K996" s="86"/>
      <c r="L996" s="86"/>
      <c r="M996" s="86"/>
      <c r="N996" s="86"/>
      <c r="O996" s="86"/>
      <c r="P996" s="86"/>
    </row>
    <row r="997" spans="1:16" x14ac:dyDescent="0.35">
      <c r="A997" s="282"/>
      <c r="B997" s="87"/>
      <c r="C997" s="87"/>
      <c r="D997" s="87"/>
      <c r="E997" s="87"/>
      <c r="F997" s="87"/>
      <c r="G997" s="87"/>
      <c r="H997" s="87"/>
      <c r="I997" s="87"/>
      <c r="J997" s="87"/>
      <c r="K997" s="87"/>
      <c r="L997" s="87"/>
      <c r="M997" s="87"/>
      <c r="N997" s="87"/>
      <c r="O997" s="87"/>
      <c r="P997" s="87"/>
    </row>
    <row r="998" spans="1:16" x14ac:dyDescent="0.35">
      <c r="A998" s="281"/>
      <c r="B998" s="86"/>
      <c r="C998" s="86"/>
      <c r="D998" s="86"/>
      <c r="E998" s="86"/>
      <c r="F998" s="86"/>
      <c r="G998" s="86"/>
      <c r="H998" s="86"/>
      <c r="I998" s="86"/>
      <c r="J998" s="86"/>
      <c r="K998" s="86"/>
      <c r="L998" s="86"/>
      <c r="M998" s="86"/>
      <c r="N998" s="86"/>
      <c r="O998" s="86"/>
      <c r="P998" s="86"/>
    </row>
    <row r="999" spans="1:16" x14ac:dyDescent="0.35">
      <c r="A999" s="282"/>
      <c r="B999" s="87"/>
      <c r="C999" s="87"/>
      <c r="D999" s="87"/>
      <c r="E999" s="87"/>
      <c r="F999" s="87"/>
      <c r="G999" s="87"/>
      <c r="H999" s="87"/>
      <c r="I999" s="87"/>
      <c r="J999" s="87"/>
      <c r="K999" s="87"/>
      <c r="L999" s="87"/>
      <c r="M999" s="87"/>
      <c r="N999" s="87"/>
      <c r="O999" s="87"/>
      <c r="P999" s="87"/>
    </row>
    <row r="1000" spans="1:16" x14ac:dyDescent="0.35">
      <c r="A1000" s="281"/>
      <c r="B1000" s="86"/>
      <c r="C1000" s="86"/>
      <c r="D1000" s="86"/>
      <c r="E1000" s="86"/>
      <c r="F1000" s="86"/>
      <c r="G1000" s="86"/>
      <c r="H1000" s="86"/>
      <c r="I1000" s="86"/>
      <c r="J1000" s="86"/>
      <c r="K1000" s="86"/>
      <c r="L1000" s="86"/>
      <c r="M1000" s="86"/>
      <c r="N1000" s="86"/>
      <c r="O1000" s="86"/>
      <c r="P1000" s="86"/>
    </row>
    <row r="1001" spans="1:16" x14ac:dyDescent="0.35">
      <c r="A1001" s="282"/>
      <c r="B1001" s="87"/>
      <c r="C1001" s="87"/>
      <c r="D1001" s="87"/>
      <c r="E1001" s="87"/>
      <c r="F1001" s="87"/>
      <c r="G1001" s="87"/>
      <c r="H1001" s="87"/>
      <c r="I1001" s="87"/>
      <c r="J1001" s="87"/>
      <c r="K1001" s="87"/>
      <c r="L1001" s="87"/>
      <c r="M1001" s="87"/>
      <c r="N1001" s="87"/>
      <c r="O1001" s="87"/>
      <c r="P1001" s="87"/>
    </row>
    <row r="1002" spans="1:16" x14ac:dyDescent="0.35">
      <c r="A1002" s="281"/>
      <c r="B1002" s="86"/>
      <c r="C1002" s="86"/>
      <c r="D1002" s="86"/>
      <c r="E1002" s="86"/>
      <c r="F1002" s="86"/>
      <c r="G1002" s="86"/>
      <c r="H1002" s="86"/>
      <c r="I1002" s="86"/>
      <c r="J1002" s="86"/>
      <c r="K1002" s="86"/>
      <c r="L1002" s="86"/>
      <c r="M1002" s="86"/>
      <c r="N1002" s="86"/>
      <c r="O1002" s="86"/>
      <c r="P1002" s="86"/>
    </row>
    <row r="1003" spans="1:16" x14ac:dyDescent="0.35">
      <c r="A1003" s="282"/>
      <c r="B1003" s="87"/>
      <c r="C1003" s="87"/>
      <c r="D1003" s="87"/>
      <c r="E1003" s="87"/>
      <c r="F1003" s="87"/>
      <c r="G1003" s="87"/>
      <c r="H1003" s="87"/>
      <c r="I1003" s="87"/>
      <c r="J1003" s="87"/>
      <c r="K1003" s="87"/>
      <c r="L1003" s="87"/>
      <c r="M1003" s="87"/>
      <c r="N1003" s="87"/>
      <c r="O1003" s="87"/>
      <c r="P1003" s="87"/>
    </row>
    <row r="1004" spans="1:16" x14ac:dyDescent="0.35">
      <c r="A1004" s="281"/>
      <c r="B1004" s="86"/>
      <c r="C1004" s="86"/>
      <c r="D1004" s="86"/>
      <c r="E1004" s="86"/>
      <c r="F1004" s="86"/>
      <c r="G1004" s="86"/>
      <c r="H1004" s="86"/>
      <c r="I1004" s="86"/>
      <c r="J1004" s="86"/>
      <c r="K1004" s="86"/>
      <c r="L1004" s="86"/>
      <c r="M1004" s="86"/>
      <c r="N1004" s="86"/>
      <c r="O1004" s="86"/>
      <c r="P1004" s="86"/>
    </row>
    <row r="1005" spans="1:16" x14ac:dyDescent="0.35">
      <c r="A1005" s="282"/>
      <c r="B1005" s="87"/>
      <c r="C1005" s="87"/>
      <c r="D1005" s="87"/>
      <c r="E1005" s="87"/>
      <c r="F1005" s="87"/>
      <c r="G1005" s="87"/>
      <c r="H1005" s="87"/>
      <c r="I1005" s="87"/>
      <c r="J1005" s="87"/>
      <c r="K1005" s="87"/>
      <c r="L1005" s="87"/>
      <c r="M1005" s="87"/>
      <c r="N1005" s="87"/>
      <c r="O1005" s="87"/>
      <c r="P1005" s="87"/>
    </row>
    <row r="1006" spans="1:16" x14ac:dyDescent="0.35">
      <c r="A1006" s="281"/>
      <c r="B1006" s="86"/>
      <c r="C1006" s="86"/>
      <c r="D1006" s="86"/>
      <c r="E1006" s="86"/>
      <c r="F1006" s="86"/>
      <c r="G1006" s="86"/>
      <c r="H1006" s="86"/>
      <c r="I1006" s="86"/>
      <c r="J1006" s="86"/>
      <c r="K1006" s="86"/>
      <c r="L1006" s="86"/>
      <c r="M1006" s="86"/>
      <c r="N1006" s="86"/>
      <c r="O1006" s="86"/>
      <c r="P1006" s="86"/>
    </row>
    <row r="1007" spans="1:16" x14ac:dyDescent="0.35">
      <c r="A1007" s="282"/>
      <c r="B1007" s="87"/>
      <c r="C1007" s="87"/>
      <c r="D1007" s="87"/>
      <c r="E1007" s="87"/>
      <c r="F1007" s="87"/>
      <c r="G1007" s="87"/>
      <c r="H1007" s="87"/>
      <c r="I1007" s="87"/>
      <c r="J1007" s="87"/>
      <c r="K1007" s="87"/>
      <c r="L1007" s="87"/>
      <c r="M1007" s="87"/>
      <c r="N1007" s="87"/>
      <c r="O1007" s="87"/>
      <c r="P1007" s="87"/>
    </row>
    <row r="1008" spans="1:16" x14ac:dyDescent="0.35">
      <c r="A1008" s="281"/>
      <c r="B1008" s="86"/>
      <c r="C1008" s="86"/>
      <c r="D1008" s="86"/>
      <c r="E1008" s="86"/>
      <c r="F1008" s="86"/>
      <c r="G1008" s="86"/>
      <c r="H1008" s="86"/>
      <c r="I1008" s="86"/>
      <c r="J1008" s="86"/>
      <c r="K1008" s="86"/>
      <c r="L1008" s="86"/>
      <c r="M1008" s="86"/>
      <c r="N1008" s="86"/>
      <c r="O1008" s="86"/>
      <c r="P1008" s="86"/>
    </row>
    <row r="1009" spans="1:16" x14ac:dyDescent="0.35">
      <c r="A1009" s="282"/>
      <c r="B1009" s="87"/>
      <c r="C1009" s="87"/>
      <c r="D1009" s="87"/>
      <c r="E1009" s="87"/>
      <c r="F1009" s="87"/>
      <c r="G1009" s="87"/>
      <c r="H1009" s="87"/>
      <c r="I1009" s="87"/>
      <c r="J1009" s="87"/>
      <c r="K1009" s="87"/>
      <c r="L1009" s="87"/>
      <c r="M1009" s="87"/>
      <c r="N1009" s="87"/>
      <c r="O1009" s="87"/>
      <c r="P1009" s="87"/>
    </row>
    <row r="1010" spans="1:16" x14ac:dyDescent="0.35">
      <c r="A1010" s="281"/>
      <c r="B1010" s="86"/>
      <c r="C1010" s="86"/>
      <c r="D1010" s="86"/>
      <c r="E1010" s="86"/>
      <c r="F1010" s="86"/>
      <c r="G1010" s="86"/>
      <c r="H1010" s="86"/>
      <c r="I1010" s="86"/>
      <c r="J1010" s="86"/>
      <c r="K1010" s="86"/>
      <c r="L1010" s="86"/>
      <c r="M1010" s="86"/>
      <c r="N1010" s="86"/>
      <c r="O1010" s="86"/>
      <c r="P1010" s="86"/>
    </row>
    <row r="1011" spans="1:16" x14ac:dyDescent="0.35">
      <c r="A1011" s="282"/>
      <c r="B1011" s="87"/>
      <c r="C1011" s="87"/>
      <c r="D1011" s="87"/>
      <c r="E1011" s="87"/>
      <c r="F1011" s="87"/>
      <c r="G1011" s="87"/>
      <c r="H1011" s="87"/>
      <c r="I1011" s="87"/>
      <c r="J1011" s="87"/>
      <c r="K1011" s="87"/>
      <c r="L1011" s="87"/>
      <c r="M1011" s="87"/>
      <c r="N1011" s="87"/>
      <c r="O1011" s="87"/>
      <c r="P1011" s="87"/>
    </row>
    <row r="1012" spans="1:16" x14ac:dyDescent="0.35">
      <c r="A1012" s="281"/>
      <c r="B1012" s="86"/>
      <c r="C1012" s="86"/>
      <c r="D1012" s="86"/>
      <c r="E1012" s="86"/>
      <c r="F1012" s="86"/>
      <c r="G1012" s="86"/>
      <c r="H1012" s="86"/>
      <c r="I1012" s="86"/>
      <c r="J1012" s="86"/>
      <c r="K1012" s="86"/>
      <c r="L1012" s="86"/>
      <c r="M1012" s="86"/>
      <c r="N1012" s="86"/>
      <c r="O1012" s="86"/>
      <c r="P1012" s="86"/>
    </row>
    <row r="1013" spans="1:16" x14ac:dyDescent="0.35">
      <c r="A1013" s="282"/>
      <c r="B1013" s="87"/>
      <c r="C1013" s="87"/>
      <c r="D1013" s="87"/>
      <c r="E1013" s="87"/>
      <c r="F1013" s="87"/>
      <c r="G1013" s="87"/>
      <c r="H1013" s="87"/>
      <c r="I1013" s="87"/>
      <c r="J1013" s="87"/>
      <c r="K1013" s="87"/>
      <c r="L1013" s="87"/>
      <c r="M1013" s="87"/>
      <c r="N1013" s="87"/>
      <c r="O1013" s="87"/>
      <c r="P1013" s="87"/>
    </row>
    <row r="1014" spans="1:16" x14ac:dyDescent="0.35">
      <c r="A1014" s="281"/>
      <c r="B1014" s="86"/>
      <c r="C1014" s="86"/>
      <c r="D1014" s="86"/>
      <c r="E1014" s="86"/>
      <c r="F1014" s="86"/>
      <c r="G1014" s="86"/>
      <c r="H1014" s="86"/>
      <c r="I1014" s="86"/>
      <c r="J1014" s="86"/>
      <c r="K1014" s="86"/>
      <c r="L1014" s="86"/>
      <c r="M1014" s="86"/>
      <c r="N1014" s="86"/>
      <c r="O1014" s="86"/>
      <c r="P1014" s="86"/>
    </row>
    <row r="1015" spans="1:16" x14ac:dyDescent="0.35">
      <c r="A1015" s="282"/>
      <c r="B1015" s="87"/>
      <c r="C1015" s="87"/>
      <c r="D1015" s="87"/>
      <c r="E1015" s="87"/>
      <c r="F1015" s="87"/>
      <c r="G1015" s="87"/>
      <c r="H1015" s="87"/>
      <c r="I1015" s="87"/>
      <c r="J1015" s="87"/>
      <c r="K1015" s="87"/>
      <c r="L1015" s="87"/>
      <c r="M1015" s="87"/>
      <c r="N1015" s="87"/>
      <c r="O1015" s="87"/>
      <c r="P1015" s="87"/>
    </row>
    <row r="1016" spans="1:16" x14ac:dyDescent="0.35">
      <c r="A1016" s="281"/>
      <c r="B1016" s="86"/>
      <c r="C1016" s="86"/>
      <c r="D1016" s="86"/>
      <c r="E1016" s="86"/>
      <c r="F1016" s="86"/>
      <c r="G1016" s="86"/>
      <c r="H1016" s="86"/>
      <c r="I1016" s="86"/>
      <c r="J1016" s="86"/>
      <c r="K1016" s="86"/>
      <c r="L1016" s="86"/>
      <c r="M1016" s="86"/>
      <c r="N1016" s="86"/>
      <c r="O1016" s="86"/>
      <c r="P1016" s="86"/>
    </row>
    <row r="1017" spans="1:16" x14ac:dyDescent="0.35">
      <c r="A1017" s="282"/>
      <c r="B1017" s="87"/>
      <c r="C1017" s="87"/>
      <c r="D1017" s="87"/>
      <c r="E1017" s="87"/>
      <c r="F1017" s="87"/>
      <c r="G1017" s="87"/>
      <c r="H1017" s="87"/>
      <c r="I1017" s="87"/>
      <c r="J1017" s="87"/>
      <c r="K1017" s="87"/>
      <c r="L1017" s="87"/>
      <c r="M1017" s="87"/>
      <c r="N1017" s="87"/>
      <c r="O1017" s="87"/>
      <c r="P1017" s="87"/>
    </row>
    <row r="1018" spans="1:16" x14ac:dyDescent="0.35">
      <c r="A1018" s="281"/>
      <c r="B1018" s="86"/>
      <c r="C1018" s="86"/>
      <c r="D1018" s="86"/>
      <c r="E1018" s="86"/>
      <c r="F1018" s="86"/>
      <c r="G1018" s="86"/>
      <c r="H1018" s="86"/>
      <c r="I1018" s="86"/>
      <c r="J1018" s="86"/>
      <c r="K1018" s="86"/>
      <c r="L1018" s="86"/>
      <c r="M1018" s="86"/>
      <c r="N1018" s="86"/>
      <c r="O1018" s="86"/>
      <c r="P1018" s="86"/>
    </row>
    <row r="1019" spans="1:16" x14ac:dyDescent="0.35">
      <c r="A1019" s="282"/>
      <c r="B1019" s="87"/>
      <c r="C1019" s="87"/>
      <c r="D1019" s="87"/>
      <c r="E1019" s="87"/>
      <c r="F1019" s="87"/>
      <c r="G1019" s="87"/>
      <c r="H1019" s="87"/>
      <c r="I1019" s="87"/>
      <c r="J1019" s="87"/>
      <c r="K1019" s="87"/>
      <c r="L1019" s="87"/>
      <c r="M1019" s="87"/>
      <c r="N1019" s="87"/>
      <c r="O1019" s="87"/>
      <c r="P1019" s="87"/>
    </row>
    <row r="1020" spans="1:16" x14ac:dyDescent="0.35">
      <c r="A1020" s="281"/>
      <c r="B1020" s="86"/>
      <c r="C1020" s="86"/>
      <c r="D1020" s="86"/>
      <c r="E1020" s="86"/>
      <c r="F1020" s="86"/>
      <c r="G1020" s="86"/>
      <c r="H1020" s="86"/>
      <c r="I1020" s="86"/>
      <c r="J1020" s="86"/>
      <c r="K1020" s="86"/>
      <c r="L1020" s="86"/>
      <c r="M1020" s="86"/>
      <c r="N1020" s="86"/>
      <c r="O1020" s="86"/>
      <c r="P1020" s="86"/>
    </row>
    <row r="1021" spans="1:16" x14ac:dyDescent="0.35">
      <c r="A1021" s="282"/>
      <c r="B1021" s="87"/>
      <c r="C1021" s="87"/>
      <c r="D1021" s="87"/>
      <c r="E1021" s="87"/>
      <c r="F1021" s="87"/>
      <c r="G1021" s="87"/>
      <c r="H1021" s="87"/>
      <c r="I1021" s="87"/>
      <c r="J1021" s="87"/>
      <c r="K1021" s="87"/>
      <c r="L1021" s="87"/>
      <c r="M1021" s="87"/>
      <c r="N1021" s="87"/>
      <c r="O1021" s="87"/>
      <c r="P1021" s="87"/>
    </row>
    <row r="1022" spans="1:16" x14ac:dyDescent="0.35">
      <c r="A1022" s="281"/>
      <c r="B1022" s="86"/>
      <c r="C1022" s="86"/>
      <c r="D1022" s="86"/>
      <c r="E1022" s="86"/>
      <c r="F1022" s="86"/>
      <c r="G1022" s="86"/>
      <c r="H1022" s="86"/>
      <c r="I1022" s="86"/>
      <c r="J1022" s="86"/>
      <c r="K1022" s="86"/>
      <c r="L1022" s="86"/>
      <c r="M1022" s="86"/>
      <c r="N1022" s="86"/>
      <c r="O1022" s="86"/>
      <c r="P1022" s="86"/>
    </row>
    <row r="1023" spans="1:16" x14ac:dyDescent="0.35">
      <c r="A1023" s="282"/>
      <c r="B1023" s="87"/>
      <c r="C1023" s="87"/>
      <c r="D1023" s="87"/>
      <c r="E1023" s="87"/>
      <c r="F1023" s="87"/>
      <c r="G1023" s="87"/>
      <c r="H1023" s="87"/>
      <c r="I1023" s="87"/>
      <c r="J1023" s="87"/>
      <c r="K1023" s="87"/>
      <c r="L1023" s="87"/>
      <c r="M1023" s="87"/>
      <c r="N1023" s="87"/>
      <c r="O1023" s="87"/>
      <c r="P1023" s="87"/>
    </row>
    <row r="1024" spans="1:16" x14ac:dyDescent="0.35">
      <c r="A1024" s="281"/>
      <c r="B1024" s="86"/>
      <c r="C1024" s="86"/>
      <c r="D1024" s="86"/>
      <c r="E1024" s="86"/>
      <c r="F1024" s="86"/>
      <c r="G1024" s="86"/>
      <c r="H1024" s="86"/>
      <c r="I1024" s="86"/>
      <c r="J1024" s="86"/>
      <c r="K1024" s="86"/>
      <c r="L1024" s="86"/>
      <c r="M1024" s="86"/>
      <c r="N1024" s="86"/>
      <c r="O1024" s="86"/>
      <c r="P1024" s="86"/>
    </row>
    <row r="1025" spans="1:16" x14ac:dyDescent="0.35">
      <c r="A1025" s="282"/>
      <c r="B1025" s="87"/>
      <c r="C1025" s="87"/>
      <c r="D1025" s="87"/>
      <c r="E1025" s="87"/>
      <c r="F1025" s="87"/>
      <c r="G1025" s="87"/>
      <c r="H1025" s="87"/>
      <c r="I1025" s="87"/>
      <c r="J1025" s="87"/>
      <c r="K1025" s="87"/>
      <c r="L1025" s="87"/>
      <c r="M1025" s="87"/>
      <c r="N1025" s="87"/>
      <c r="O1025" s="87"/>
      <c r="P1025" s="87"/>
    </row>
    <row r="1026" spans="1:16" x14ac:dyDescent="0.35">
      <c r="A1026" s="281"/>
      <c r="B1026" s="86"/>
      <c r="C1026" s="86"/>
      <c r="D1026" s="86"/>
      <c r="E1026" s="86"/>
      <c r="F1026" s="86"/>
      <c r="G1026" s="86"/>
      <c r="H1026" s="86"/>
      <c r="I1026" s="86"/>
      <c r="J1026" s="86"/>
      <c r="K1026" s="86"/>
      <c r="L1026" s="86"/>
      <c r="M1026" s="86"/>
      <c r="N1026" s="86"/>
      <c r="O1026" s="86"/>
      <c r="P1026" s="86"/>
    </row>
    <row r="1027" spans="1:16" x14ac:dyDescent="0.35">
      <c r="A1027" s="282"/>
      <c r="B1027" s="87"/>
      <c r="C1027" s="87"/>
      <c r="D1027" s="87"/>
      <c r="E1027" s="87"/>
      <c r="F1027" s="87"/>
      <c r="G1027" s="87"/>
      <c r="H1027" s="87"/>
      <c r="I1027" s="87"/>
      <c r="J1027" s="87"/>
      <c r="K1027" s="87"/>
      <c r="L1027" s="87"/>
      <c r="M1027" s="87"/>
      <c r="N1027" s="87"/>
      <c r="O1027" s="87"/>
      <c r="P1027" s="87"/>
    </row>
    <row r="1028" spans="1:16" x14ac:dyDescent="0.35">
      <c r="A1028" s="281"/>
      <c r="B1028" s="86"/>
      <c r="C1028" s="86"/>
      <c r="D1028" s="86"/>
      <c r="E1028" s="86"/>
      <c r="F1028" s="86"/>
      <c r="G1028" s="86"/>
      <c r="H1028" s="86"/>
      <c r="I1028" s="86"/>
      <c r="J1028" s="86"/>
      <c r="K1028" s="86"/>
      <c r="L1028" s="86"/>
      <c r="M1028" s="86"/>
      <c r="N1028" s="86"/>
      <c r="O1028" s="86"/>
      <c r="P1028" s="86"/>
    </row>
    <row r="1029" spans="1:16" x14ac:dyDescent="0.35">
      <c r="A1029" s="282"/>
      <c r="B1029" s="87"/>
      <c r="C1029" s="87"/>
      <c r="D1029" s="87"/>
      <c r="E1029" s="87"/>
      <c r="F1029" s="87"/>
      <c r="G1029" s="87"/>
      <c r="H1029" s="87"/>
      <c r="I1029" s="87"/>
      <c r="J1029" s="87"/>
      <c r="K1029" s="87"/>
      <c r="L1029" s="87"/>
      <c r="M1029" s="87"/>
      <c r="N1029" s="87"/>
      <c r="O1029" s="87"/>
      <c r="P1029" s="87"/>
    </row>
    <row r="1030" spans="1:16" x14ac:dyDescent="0.35">
      <c r="A1030" s="281"/>
      <c r="B1030" s="86"/>
      <c r="C1030" s="86"/>
      <c r="D1030" s="86"/>
      <c r="E1030" s="86"/>
      <c r="F1030" s="86"/>
      <c r="G1030" s="86"/>
      <c r="H1030" s="86"/>
      <c r="I1030" s="86"/>
      <c r="J1030" s="86"/>
      <c r="K1030" s="86"/>
      <c r="L1030" s="86"/>
      <c r="M1030" s="86"/>
      <c r="N1030" s="86"/>
      <c r="O1030" s="86"/>
      <c r="P1030" s="86"/>
    </row>
    <row r="1031" spans="1:16" x14ac:dyDescent="0.35">
      <c r="A1031" s="282"/>
      <c r="B1031" s="87"/>
      <c r="C1031" s="87"/>
      <c r="D1031" s="87"/>
      <c r="E1031" s="87"/>
      <c r="F1031" s="87"/>
      <c r="G1031" s="87"/>
      <c r="H1031" s="87"/>
      <c r="I1031" s="87"/>
      <c r="J1031" s="87"/>
      <c r="K1031" s="87"/>
      <c r="L1031" s="87"/>
      <c r="M1031" s="87"/>
      <c r="N1031" s="87"/>
      <c r="O1031" s="87"/>
      <c r="P1031" s="87"/>
    </row>
    <row r="1032" spans="1:16" x14ac:dyDescent="0.35">
      <c r="A1032" s="281"/>
      <c r="B1032" s="86"/>
      <c r="C1032" s="86"/>
      <c r="D1032" s="86"/>
      <c r="E1032" s="86"/>
      <c r="F1032" s="86"/>
      <c r="G1032" s="86"/>
      <c r="H1032" s="86"/>
      <c r="I1032" s="86"/>
      <c r="J1032" s="86"/>
      <c r="K1032" s="86"/>
      <c r="L1032" s="86"/>
      <c r="M1032" s="86"/>
      <c r="N1032" s="86"/>
      <c r="O1032" s="86"/>
      <c r="P1032" s="86"/>
    </row>
    <row r="1033" spans="1:16" x14ac:dyDescent="0.35">
      <c r="A1033" s="282"/>
      <c r="B1033" s="87"/>
      <c r="C1033" s="87"/>
      <c r="D1033" s="87"/>
      <c r="E1033" s="87"/>
      <c r="F1033" s="87"/>
      <c r="G1033" s="87"/>
      <c r="H1033" s="87"/>
      <c r="I1033" s="87"/>
      <c r="J1033" s="87"/>
      <c r="K1033" s="87"/>
      <c r="L1033" s="87"/>
      <c r="M1033" s="87"/>
      <c r="N1033" s="87"/>
      <c r="O1033" s="87"/>
      <c r="P1033" s="87"/>
    </row>
    <row r="1034" spans="1:16" x14ac:dyDescent="0.35">
      <c r="A1034" s="281"/>
      <c r="B1034" s="86"/>
      <c r="C1034" s="86"/>
      <c r="D1034" s="86"/>
      <c r="E1034" s="86"/>
      <c r="F1034" s="86"/>
      <c r="G1034" s="86"/>
      <c r="H1034" s="86"/>
      <c r="I1034" s="86"/>
      <c r="J1034" s="86"/>
      <c r="K1034" s="86"/>
      <c r="L1034" s="86"/>
      <c r="M1034" s="86"/>
      <c r="N1034" s="86"/>
      <c r="O1034" s="86"/>
      <c r="P1034" s="86"/>
    </row>
    <row r="1035" spans="1:16" x14ac:dyDescent="0.35">
      <c r="A1035" s="282"/>
      <c r="B1035" s="87"/>
      <c r="C1035" s="87"/>
      <c r="D1035" s="87"/>
      <c r="E1035" s="87"/>
      <c r="F1035" s="87"/>
      <c r="G1035" s="87"/>
      <c r="H1035" s="87"/>
      <c r="I1035" s="87"/>
      <c r="J1035" s="87"/>
      <c r="K1035" s="87"/>
      <c r="L1035" s="87"/>
      <c r="M1035" s="87"/>
      <c r="N1035" s="87"/>
      <c r="O1035" s="87"/>
      <c r="P1035" s="87"/>
    </row>
    <row r="1036" spans="1:16" x14ac:dyDescent="0.35">
      <c r="A1036" s="281"/>
      <c r="B1036" s="86"/>
      <c r="C1036" s="86"/>
      <c r="D1036" s="86"/>
      <c r="E1036" s="86"/>
      <c r="F1036" s="86"/>
      <c r="G1036" s="86"/>
      <c r="H1036" s="86"/>
      <c r="I1036" s="86"/>
      <c r="J1036" s="86"/>
      <c r="K1036" s="86"/>
      <c r="L1036" s="86"/>
      <c r="M1036" s="86"/>
      <c r="N1036" s="86"/>
      <c r="O1036" s="86"/>
      <c r="P1036" s="86"/>
    </row>
    <row r="1037" spans="1:16" x14ac:dyDescent="0.35">
      <c r="A1037" s="282"/>
      <c r="B1037" s="87"/>
      <c r="C1037" s="87"/>
      <c r="D1037" s="87"/>
      <c r="E1037" s="87"/>
      <c r="F1037" s="87"/>
      <c r="G1037" s="87"/>
      <c r="H1037" s="87"/>
      <c r="I1037" s="87"/>
      <c r="J1037" s="87"/>
      <c r="K1037" s="87"/>
      <c r="L1037" s="87"/>
      <c r="M1037" s="87"/>
      <c r="N1037" s="87"/>
      <c r="O1037" s="87"/>
      <c r="P1037" s="87"/>
    </row>
    <row r="1038" spans="1:16" x14ac:dyDescent="0.35">
      <c r="A1038" s="281"/>
      <c r="B1038" s="86"/>
      <c r="C1038" s="86"/>
      <c r="D1038" s="86"/>
      <c r="E1038" s="86"/>
      <c r="F1038" s="86"/>
      <c r="G1038" s="86"/>
      <c r="H1038" s="86"/>
      <c r="I1038" s="86"/>
      <c r="J1038" s="86"/>
      <c r="K1038" s="86"/>
      <c r="L1038" s="86"/>
      <c r="M1038" s="86"/>
      <c r="N1038" s="86"/>
      <c r="O1038" s="86"/>
      <c r="P1038" s="86"/>
    </row>
    <row r="1039" spans="1:16" x14ac:dyDescent="0.35">
      <c r="A1039" s="282"/>
      <c r="B1039" s="87"/>
      <c r="C1039" s="87"/>
      <c r="D1039" s="87"/>
      <c r="E1039" s="87"/>
      <c r="F1039" s="87"/>
      <c r="G1039" s="87"/>
      <c r="H1039" s="87"/>
      <c r="I1039" s="87"/>
      <c r="J1039" s="87"/>
      <c r="K1039" s="87"/>
      <c r="L1039" s="87"/>
      <c r="M1039" s="87"/>
      <c r="N1039" s="87"/>
      <c r="O1039" s="87"/>
      <c r="P1039" s="87"/>
    </row>
    <row r="1040" spans="1:16" x14ac:dyDescent="0.35">
      <c r="A1040" s="281"/>
      <c r="B1040" s="86"/>
      <c r="C1040" s="86"/>
      <c r="D1040" s="86"/>
      <c r="E1040" s="86"/>
      <c r="F1040" s="86"/>
      <c r="G1040" s="86"/>
      <c r="H1040" s="86"/>
      <c r="I1040" s="86"/>
      <c r="J1040" s="86"/>
      <c r="K1040" s="86"/>
      <c r="L1040" s="86"/>
      <c r="M1040" s="86"/>
      <c r="N1040" s="86"/>
      <c r="O1040" s="86"/>
      <c r="P1040" s="86"/>
    </row>
    <row r="1041" spans="1:16" x14ac:dyDescent="0.35">
      <c r="A1041" s="282"/>
      <c r="B1041" s="87"/>
      <c r="C1041" s="87"/>
      <c r="D1041" s="87"/>
      <c r="E1041" s="87"/>
      <c r="F1041" s="87"/>
      <c r="G1041" s="87"/>
      <c r="H1041" s="87"/>
      <c r="I1041" s="87"/>
      <c r="J1041" s="87"/>
      <c r="K1041" s="87"/>
      <c r="L1041" s="87"/>
      <c r="M1041" s="87"/>
      <c r="N1041" s="87"/>
      <c r="O1041" s="87"/>
      <c r="P1041" s="87"/>
    </row>
    <row r="1042" spans="1:16" x14ac:dyDescent="0.35">
      <c r="A1042" s="281"/>
      <c r="B1042" s="86"/>
      <c r="C1042" s="86"/>
      <c r="D1042" s="86"/>
      <c r="E1042" s="86"/>
      <c r="F1042" s="86"/>
      <c r="G1042" s="86"/>
      <c r="H1042" s="86"/>
      <c r="I1042" s="86"/>
      <c r="J1042" s="86"/>
      <c r="K1042" s="86"/>
      <c r="L1042" s="86"/>
      <c r="M1042" s="86"/>
      <c r="N1042" s="86"/>
      <c r="O1042" s="86"/>
      <c r="P1042" s="86"/>
    </row>
    <row r="1043" spans="1:16" x14ac:dyDescent="0.35">
      <c r="A1043" s="282"/>
      <c r="B1043" s="87"/>
      <c r="C1043" s="87"/>
      <c r="D1043" s="87"/>
      <c r="E1043" s="87"/>
      <c r="F1043" s="87"/>
      <c r="G1043" s="87"/>
      <c r="H1043" s="87"/>
      <c r="I1043" s="87"/>
      <c r="J1043" s="87"/>
      <c r="K1043" s="87"/>
      <c r="L1043" s="87"/>
      <c r="M1043" s="87"/>
      <c r="N1043" s="87"/>
      <c r="O1043" s="87"/>
      <c r="P1043" s="87"/>
    </row>
    <row r="1044" spans="1:16" x14ac:dyDescent="0.35">
      <c r="A1044" s="281"/>
      <c r="B1044" s="86"/>
      <c r="C1044" s="86"/>
      <c r="D1044" s="86"/>
      <c r="E1044" s="86"/>
      <c r="F1044" s="86"/>
      <c r="G1044" s="86"/>
      <c r="H1044" s="86"/>
      <c r="I1044" s="86"/>
      <c r="J1044" s="86"/>
      <c r="K1044" s="86"/>
      <c r="L1044" s="86"/>
      <c r="M1044" s="86"/>
      <c r="N1044" s="86"/>
      <c r="O1044" s="86"/>
      <c r="P1044" s="86"/>
    </row>
    <row r="1045" spans="1:16" x14ac:dyDescent="0.35">
      <c r="A1045" s="282"/>
      <c r="B1045" s="87"/>
      <c r="C1045" s="87"/>
      <c r="D1045" s="87"/>
      <c r="E1045" s="87"/>
      <c r="F1045" s="87"/>
      <c r="G1045" s="87"/>
      <c r="H1045" s="87"/>
      <c r="I1045" s="87"/>
      <c r="J1045" s="87"/>
      <c r="K1045" s="87"/>
      <c r="L1045" s="87"/>
      <c r="M1045" s="87"/>
      <c r="N1045" s="87"/>
      <c r="O1045" s="87"/>
      <c r="P1045" s="87"/>
    </row>
    <row r="1046" spans="1:16" x14ac:dyDescent="0.35">
      <c r="A1046" s="281"/>
      <c r="B1046" s="86"/>
      <c r="C1046" s="86"/>
      <c r="D1046" s="86"/>
      <c r="E1046" s="86"/>
      <c r="F1046" s="86"/>
      <c r="G1046" s="86"/>
      <c r="H1046" s="86"/>
      <c r="I1046" s="86"/>
      <c r="J1046" s="86"/>
      <c r="K1046" s="86"/>
      <c r="L1046" s="86"/>
      <c r="M1046" s="86"/>
      <c r="N1046" s="86"/>
      <c r="O1046" s="86"/>
      <c r="P1046" s="86"/>
    </row>
    <row r="1047" spans="1:16" x14ac:dyDescent="0.35">
      <c r="A1047" s="282"/>
      <c r="B1047" s="87"/>
      <c r="C1047" s="87"/>
      <c r="D1047" s="87"/>
      <c r="E1047" s="87"/>
      <c r="F1047" s="87"/>
      <c r="G1047" s="87"/>
      <c r="H1047" s="87"/>
      <c r="I1047" s="87"/>
      <c r="J1047" s="87"/>
      <c r="K1047" s="87"/>
      <c r="L1047" s="87"/>
      <c r="M1047" s="87"/>
      <c r="N1047" s="87"/>
      <c r="O1047" s="87"/>
      <c r="P1047" s="87"/>
    </row>
    <row r="1048" spans="1:16" x14ac:dyDescent="0.35">
      <c r="A1048" s="281"/>
      <c r="B1048" s="86"/>
      <c r="C1048" s="86"/>
      <c r="D1048" s="86"/>
      <c r="E1048" s="86"/>
      <c r="F1048" s="86"/>
      <c r="G1048" s="86"/>
      <c r="H1048" s="86"/>
      <c r="I1048" s="86"/>
      <c r="J1048" s="86"/>
      <c r="K1048" s="86"/>
      <c r="L1048" s="86"/>
      <c r="M1048" s="86"/>
      <c r="N1048" s="86"/>
      <c r="O1048" s="86"/>
      <c r="P1048" s="86"/>
    </row>
    <row r="1049" spans="1:16" x14ac:dyDescent="0.35">
      <c r="A1049" s="282"/>
      <c r="B1049" s="87"/>
      <c r="C1049" s="87"/>
      <c r="D1049" s="87"/>
      <c r="E1049" s="87"/>
      <c r="F1049" s="87"/>
      <c r="G1049" s="87"/>
      <c r="H1049" s="87"/>
      <c r="I1049" s="87"/>
      <c r="J1049" s="87"/>
      <c r="K1049" s="87"/>
      <c r="L1049" s="87"/>
      <c r="M1049" s="87"/>
      <c r="N1049" s="87"/>
      <c r="O1049" s="87"/>
      <c r="P1049" s="87"/>
    </row>
    <row r="1050" spans="1:16" x14ac:dyDescent="0.35">
      <c r="A1050" s="281"/>
      <c r="B1050" s="86"/>
      <c r="C1050" s="86"/>
      <c r="D1050" s="86"/>
      <c r="E1050" s="86"/>
      <c r="F1050" s="86"/>
      <c r="G1050" s="86"/>
      <c r="H1050" s="86"/>
      <c r="I1050" s="86"/>
      <c r="J1050" s="86"/>
      <c r="K1050" s="86"/>
      <c r="L1050" s="86"/>
      <c r="M1050" s="86"/>
      <c r="N1050" s="86"/>
      <c r="O1050" s="86"/>
      <c r="P1050" s="86"/>
    </row>
    <row r="1051" spans="1:16" x14ac:dyDescent="0.35">
      <c r="A1051" s="282"/>
      <c r="B1051" s="87"/>
      <c r="C1051" s="87"/>
      <c r="D1051" s="87"/>
      <c r="E1051" s="87"/>
      <c r="F1051" s="87"/>
      <c r="G1051" s="87"/>
      <c r="H1051" s="87"/>
      <c r="I1051" s="87"/>
      <c r="J1051" s="87"/>
      <c r="K1051" s="87"/>
      <c r="L1051" s="87"/>
      <c r="M1051" s="87"/>
      <c r="N1051" s="87"/>
      <c r="O1051" s="87"/>
      <c r="P1051" s="87"/>
    </row>
    <row r="1052" spans="1:16" x14ac:dyDescent="0.35">
      <c r="A1052" s="281"/>
      <c r="B1052" s="86"/>
      <c r="C1052" s="86"/>
      <c r="D1052" s="86"/>
      <c r="E1052" s="86"/>
      <c r="F1052" s="86"/>
      <c r="G1052" s="86"/>
      <c r="H1052" s="86"/>
      <c r="I1052" s="86"/>
      <c r="J1052" s="86"/>
      <c r="K1052" s="86"/>
      <c r="L1052" s="86"/>
      <c r="M1052" s="86"/>
      <c r="N1052" s="86"/>
      <c r="O1052" s="86"/>
      <c r="P1052" s="86"/>
    </row>
    <row r="1053" spans="1:16" x14ac:dyDescent="0.35">
      <c r="A1053" s="282"/>
      <c r="B1053" s="87"/>
      <c r="C1053" s="87"/>
      <c r="D1053" s="87"/>
      <c r="E1053" s="87"/>
      <c r="F1053" s="87"/>
      <c r="G1053" s="87"/>
      <c r="H1053" s="87"/>
      <c r="I1053" s="87"/>
      <c r="J1053" s="87"/>
      <c r="K1053" s="87"/>
      <c r="L1053" s="87"/>
      <c r="M1053" s="87"/>
      <c r="N1053" s="87"/>
      <c r="O1053" s="87"/>
      <c r="P1053" s="87"/>
    </row>
    <row r="1054" spans="1:16" x14ac:dyDescent="0.35">
      <c r="A1054" s="281"/>
      <c r="B1054" s="86"/>
      <c r="C1054" s="86"/>
      <c r="D1054" s="86"/>
      <c r="E1054" s="86"/>
      <c r="F1054" s="86"/>
      <c r="G1054" s="86"/>
      <c r="H1054" s="86"/>
      <c r="I1054" s="86"/>
      <c r="J1054" s="86"/>
      <c r="K1054" s="86"/>
      <c r="L1054" s="86"/>
      <c r="M1054" s="86"/>
      <c r="N1054" s="86"/>
      <c r="O1054" s="86"/>
      <c r="P1054" s="86"/>
    </row>
    <row r="1055" spans="1:16" x14ac:dyDescent="0.35">
      <c r="A1055" s="282"/>
      <c r="B1055" s="87"/>
      <c r="C1055" s="87"/>
      <c r="D1055" s="87"/>
      <c r="E1055" s="87"/>
      <c r="F1055" s="87"/>
      <c r="G1055" s="87"/>
      <c r="H1055" s="87"/>
      <c r="I1055" s="87"/>
      <c r="J1055" s="87"/>
      <c r="K1055" s="87"/>
      <c r="L1055" s="87"/>
      <c r="M1055" s="87"/>
      <c r="N1055" s="87"/>
      <c r="O1055" s="87"/>
      <c r="P1055" s="87"/>
    </row>
    <row r="1056" spans="1:16" x14ac:dyDescent="0.35">
      <c r="A1056" s="281"/>
      <c r="B1056" s="86"/>
      <c r="C1056" s="86"/>
      <c r="D1056" s="86"/>
      <c r="E1056" s="86"/>
      <c r="F1056" s="86"/>
      <c r="G1056" s="86"/>
      <c r="H1056" s="86"/>
      <c r="I1056" s="86"/>
      <c r="J1056" s="86"/>
      <c r="K1056" s="86"/>
      <c r="L1056" s="86"/>
      <c r="M1056" s="86"/>
      <c r="N1056" s="86"/>
      <c r="O1056" s="86"/>
      <c r="P1056" s="86"/>
    </row>
    <row r="1057" spans="1:16" x14ac:dyDescent="0.35">
      <c r="A1057" s="282"/>
      <c r="B1057" s="87"/>
      <c r="C1057" s="87"/>
      <c r="D1057" s="87"/>
      <c r="E1057" s="87"/>
      <c r="F1057" s="87"/>
      <c r="G1057" s="87"/>
      <c r="H1057" s="87"/>
      <c r="I1057" s="87"/>
      <c r="J1057" s="87"/>
      <c r="K1057" s="87"/>
      <c r="L1057" s="87"/>
      <c r="M1057" s="87"/>
      <c r="N1057" s="87"/>
      <c r="O1057" s="87"/>
      <c r="P1057" s="87"/>
    </row>
    <row r="1058" spans="1:16" x14ac:dyDescent="0.35">
      <c r="A1058" s="281"/>
      <c r="B1058" s="86"/>
      <c r="C1058" s="86"/>
      <c r="D1058" s="86"/>
      <c r="E1058" s="86"/>
      <c r="F1058" s="86"/>
      <c r="G1058" s="86"/>
      <c r="H1058" s="86"/>
      <c r="I1058" s="86"/>
      <c r="J1058" s="86"/>
      <c r="K1058" s="86"/>
      <c r="L1058" s="86"/>
      <c r="M1058" s="86"/>
      <c r="N1058" s="86"/>
      <c r="O1058" s="86"/>
      <c r="P1058" s="86"/>
    </row>
    <row r="1059" spans="1:16" x14ac:dyDescent="0.35">
      <c r="A1059" s="282"/>
      <c r="B1059" s="87"/>
      <c r="C1059" s="87"/>
      <c r="D1059" s="87"/>
      <c r="E1059" s="87"/>
      <c r="F1059" s="87"/>
      <c r="G1059" s="87"/>
      <c r="H1059" s="87"/>
      <c r="I1059" s="87"/>
      <c r="J1059" s="87"/>
      <c r="K1059" s="87"/>
      <c r="L1059" s="87"/>
      <c r="M1059" s="87"/>
      <c r="N1059" s="87"/>
      <c r="O1059" s="87"/>
      <c r="P1059" s="87"/>
    </row>
    <row r="1060" spans="1:16" x14ac:dyDescent="0.35">
      <c r="A1060" s="281"/>
      <c r="B1060" s="86"/>
      <c r="C1060" s="86"/>
      <c r="D1060" s="86"/>
      <c r="E1060" s="86"/>
      <c r="F1060" s="86"/>
      <c r="G1060" s="86"/>
      <c r="H1060" s="86"/>
      <c r="I1060" s="86"/>
      <c r="J1060" s="86"/>
      <c r="K1060" s="86"/>
      <c r="L1060" s="86"/>
      <c r="M1060" s="86"/>
      <c r="N1060" s="86"/>
      <c r="O1060" s="86"/>
      <c r="P1060" s="86"/>
    </row>
    <row r="1061" spans="1:16" x14ac:dyDescent="0.35">
      <c r="A1061" s="282"/>
      <c r="B1061" s="87"/>
      <c r="C1061" s="87"/>
      <c r="D1061" s="87"/>
      <c r="E1061" s="87"/>
      <c r="F1061" s="87"/>
      <c r="G1061" s="87"/>
      <c r="H1061" s="87"/>
      <c r="I1061" s="87"/>
      <c r="J1061" s="87"/>
      <c r="K1061" s="87"/>
      <c r="L1061" s="87"/>
      <c r="M1061" s="87"/>
      <c r="N1061" s="87"/>
      <c r="O1061" s="87"/>
      <c r="P1061" s="87"/>
    </row>
    <row r="1062" spans="1:16" x14ac:dyDescent="0.35">
      <c r="A1062" s="281"/>
      <c r="B1062" s="86"/>
      <c r="C1062" s="86"/>
      <c r="D1062" s="86"/>
      <c r="E1062" s="86"/>
      <c r="F1062" s="86"/>
      <c r="G1062" s="86"/>
      <c r="H1062" s="86"/>
      <c r="I1062" s="86"/>
      <c r="J1062" s="86"/>
      <c r="K1062" s="86"/>
      <c r="L1062" s="86"/>
      <c r="M1062" s="86"/>
      <c r="N1062" s="86"/>
      <c r="O1062" s="86"/>
      <c r="P1062" s="86"/>
    </row>
    <row r="1063" spans="1:16" x14ac:dyDescent="0.35">
      <c r="A1063" s="282"/>
      <c r="B1063" s="87"/>
      <c r="C1063" s="87"/>
      <c r="D1063" s="87"/>
      <c r="E1063" s="87"/>
      <c r="F1063" s="87"/>
      <c r="G1063" s="87"/>
      <c r="H1063" s="87"/>
      <c r="I1063" s="87"/>
      <c r="J1063" s="87"/>
      <c r="K1063" s="87"/>
      <c r="L1063" s="87"/>
      <c r="M1063" s="87"/>
      <c r="N1063" s="87"/>
      <c r="O1063" s="87"/>
      <c r="P1063" s="87"/>
    </row>
    <row r="1064" spans="1:16" x14ac:dyDescent="0.35">
      <c r="A1064" s="281"/>
      <c r="B1064" s="86"/>
      <c r="C1064" s="86"/>
      <c r="D1064" s="86"/>
      <c r="E1064" s="86"/>
      <c r="F1064" s="86"/>
      <c r="G1064" s="86"/>
      <c r="H1064" s="86"/>
      <c r="I1064" s="86"/>
      <c r="J1064" s="86"/>
      <c r="K1064" s="86"/>
      <c r="L1064" s="86"/>
      <c r="M1064" s="86"/>
      <c r="N1064" s="86"/>
      <c r="O1064" s="86"/>
      <c r="P1064" s="86"/>
    </row>
    <row r="1065" spans="1:16" x14ac:dyDescent="0.35">
      <c r="A1065" s="282"/>
      <c r="B1065" s="87"/>
      <c r="C1065" s="87"/>
      <c r="D1065" s="87"/>
      <c r="E1065" s="87"/>
      <c r="F1065" s="87"/>
      <c r="G1065" s="87"/>
      <c r="H1065" s="87"/>
      <c r="I1065" s="87"/>
      <c r="J1065" s="87"/>
      <c r="K1065" s="87"/>
      <c r="L1065" s="87"/>
      <c r="M1065" s="87"/>
      <c r="N1065" s="87"/>
      <c r="O1065" s="87"/>
      <c r="P1065" s="87"/>
    </row>
    <row r="1066" spans="1:16" x14ac:dyDescent="0.35">
      <c r="A1066" s="281"/>
      <c r="B1066" s="86"/>
      <c r="C1066" s="86"/>
      <c r="D1066" s="86"/>
      <c r="E1066" s="86"/>
      <c r="F1066" s="86"/>
      <c r="G1066" s="86"/>
      <c r="H1066" s="86"/>
      <c r="I1066" s="86"/>
      <c r="J1066" s="86"/>
      <c r="K1066" s="86"/>
      <c r="L1066" s="86"/>
      <c r="M1066" s="86"/>
      <c r="N1066" s="86"/>
      <c r="O1066" s="86"/>
      <c r="P1066" s="86"/>
    </row>
    <row r="1067" spans="1:16" x14ac:dyDescent="0.35">
      <c r="A1067" s="282"/>
      <c r="B1067" s="87"/>
      <c r="C1067" s="87"/>
      <c r="D1067" s="87"/>
      <c r="E1067" s="87"/>
      <c r="F1067" s="87"/>
      <c r="G1067" s="87"/>
      <c r="H1067" s="87"/>
      <c r="I1067" s="87"/>
      <c r="J1067" s="87"/>
      <c r="K1067" s="87"/>
      <c r="L1067" s="87"/>
      <c r="M1067" s="87"/>
      <c r="N1067" s="87"/>
      <c r="O1067" s="87"/>
      <c r="P1067" s="87"/>
    </row>
    <row r="1068" spans="1:16" x14ac:dyDescent="0.35">
      <c r="A1068" s="281"/>
      <c r="B1068" s="86"/>
      <c r="C1068" s="86"/>
      <c r="D1068" s="86"/>
      <c r="E1068" s="86"/>
      <c r="F1068" s="86"/>
      <c r="G1068" s="86"/>
      <c r="H1068" s="86"/>
      <c r="I1068" s="86"/>
      <c r="J1068" s="86"/>
      <c r="K1068" s="86"/>
      <c r="L1068" s="86"/>
      <c r="M1068" s="86"/>
      <c r="N1068" s="86"/>
      <c r="O1068" s="86"/>
      <c r="P1068" s="86"/>
    </row>
    <row r="1069" spans="1:16" x14ac:dyDescent="0.35">
      <c r="A1069" s="282"/>
      <c r="B1069" s="87"/>
      <c r="C1069" s="87"/>
      <c r="D1069" s="87"/>
      <c r="E1069" s="87"/>
      <c r="F1069" s="87"/>
      <c r="G1069" s="87"/>
      <c r="H1069" s="87"/>
      <c r="I1069" s="87"/>
      <c r="J1069" s="87"/>
      <c r="K1069" s="87"/>
      <c r="L1069" s="87"/>
      <c r="M1069" s="87"/>
      <c r="N1069" s="87"/>
      <c r="O1069" s="87"/>
      <c r="P1069" s="87"/>
    </row>
    <row r="1070" spans="1:16" x14ac:dyDescent="0.35">
      <c r="A1070" s="281"/>
      <c r="B1070" s="86"/>
      <c r="C1070" s="86"/>
      <c r="D1070" s="86"/>
      <c r="E1070" s="86"/>
      <c r="F1070" s="86"/>
      <c r="G1070" s="86"/>
      <c r="H1070" s="86"/>
      <c r="I1070" s="86"/>
      <c r="J1070" s="86"/>
      <c r="K1070" s="86"/>
      <c r="L1070" s="86"/>
      <c r="M1070" s="86"/>
      <c r="N1070" s="86"/>
      <c r="O1070" s="86"/>
      <c r="P1070" s="86"/>
    </row>
    <row r="1071" spans="1:16" x14ac:dyDescent="0.35">
      <c r="A1071" s="282"/>
      <c r="B1071" s="87"/>
      <c r="C1071" s="87"/>
      <c r="D1071" s="87"/>
      <c r="E1071" s="87"/>
      <c r="F1071" s="87"/>
      <c r="G1071" s="87"/>
      <c r="H1071" s="87"/>
      <c r="I1071" s="87"/>
      <c r="J1071" s="87"/>
      <c r="K1071" s="87"/>
      <c r="L1071" s="87"/>
      <c r="M1071" s="87"/>
      <c r="N1071" s="87"/>
      <c r="O1071" s="87"/>
      <c r="P1071" s="87"/>
    </row>
    <row r="1072" spans="1:16" x14ac:dyDescent="0.35">
      <c r="A1072" s="281"/>
      <c r="B1072" s="86"/>
      <c r="C1072" s="86"/>
      <c r="D1072" s="86"/>
      <c r="E1072" s="86"/>
      <c r="F1072" s="86"/>
      <c r="G1072" s="86"/>
      <c r="H1072" s="86"/>
      <c r="I1072" s="86"/>
      <c r="J1072" s="86"/>
      <c r="K1072" s="86"/>
      <c r="L1072" s="86"/>
      <c r="M1072" s="86"/>
      <c r="N1072" s="86"/>
      <c r="O1072" s="86"/>
      <c r="P1072" s="86"/>
    </row>
    <row r="1073" spans="1:16" x14ac:dyDescent="0.35">
      <c r="A1073" s="282"/>
      <c r="B1073" s="87"/>
      <c r="C1073" s="87"/>
      <c r="D1073" s="87"/>
      <c r="E1073" s="87"/>
      <c r="F1073" s="87"/>
      <c r="G1073" s="87"/>
      <c r="H1073" s="87"/>
      <c r="I1073" s="87"/>
      <c r="J1073" s="87"/>
      <c r="K1073" s="87"/>
      <c r="L1073" s="87"/>
      <c r="M1073" s="87"/>
      <c r="N1073" s="87"/>
      <c r="O1073" s="87"/>
      <c r="P1073" s="87"/>
    </row>
    <row r="1074" spans="1:16" x14ac:dyDescent="0.35">
      <c r="A1074" s="281"/>
      <c r="B1074" s="86"/>
      <c r="C1074" s="86"/>
      <c r="D1074" s="86"/>
      <c r="E1074" s="86"/>
      <c r="F1074" s="86"/>
      <c r="G1074" s="86"/>
      <c r="H1074" s="86"/>
      <c r="I1074" s="86"/>
      <c r="J1074" s="86"/>
      <c r="K1074" s="86"/>
      <c r="L1074" s="86"/>
      <c r="M1074" s="86"/>
      <c r="N1074" s="86"/>
      <c r="O1074" s="86"/>
      <c r="P1074" s="86"/>
    </row>
    <row r="1075" spans="1:16" x14ac:dyDescent="0.35">
      <c r="A1075" s="282"/>
      <c r="B1075" s="87"/>
      <c r="C1075" s="87"/>
      <c r="D1075" s="87"/>
      <c r="E1075" s="87"/>
      <c r="F1075" s="87"/>
      <c r="G1075" s="87"/>
      <c r="H1075" s="87"/>
      <c r="I1075" s="87"/>
      <c r="J1075" s="87"/>
      <c r="K1075" s="87"/>
      <c r="L1075" s="87"/>
      <c r="M1075" s="87"/>
      <c r="N1075" s="87"/>
      <c r="O1075" s="87"/>
      <c r="P1075" s="87"/>
    </row>
    <row r="1076" spans="1:16" x14ac:dyDescent="0.35">
      <c r="A1076" s="281"/>
      <c r="B1076" s="86"/>
      <c r="C1076" s="86"/>
      <c r="D1076" s="86"/>
      <c r="E1076" s="86"/>
      <c r="F1076" s="86"/>
      <c r="G1076" s="86"/>
      <c r="H1076" s="86"/>
      <c r="I1076" s="86"/>
      <c r="J1076" s="86"/>
      <c r="K1076" s="86"/>
      <c r="L1076" s="86"/>
      <c r="M1076" s="86"/>
      <c r="N1076" s="86"/>
      <c r="O1076" s="86"/>
      <c r="P1076" s="86"/>
    </row>
    <row r="1077" spans="1:16" x14ac:dyDescent="0.35">
      <c r="A1077" s="282"/>
      <c r="B1077" s="87"/>
      <c r="C1077" s="87"/>
      <c r="D1077" s="87"/>
      <c r="E1077" s="87"/>
      <c r="F1077" s="87"/>
      <c r="G1077" s="87"/>
      <c r="H1077" s="87"/>
      <c r="I1077" s="87"/>
      <c r="J1077" s="87"/>
      <c r="K1077" s="87"/>
      <c r="L1077" s="87"/>
      <c r="M1077" s="87"/>
      <c r="N1077" s="87"/>
      <c r="O1077" s="87"/>
      <c r="P1077" s="87"/>
    </row>
    <row r="1078" spans="1:16" x14ac:dyDescent="0.35">
      <c r="A1078" s="281"/>
      <c r="B1078" s="86"/>
      <c r="C1078" s="86"/>
      <c r="D1078" s="86"/>
      <c r="E1078" s="86"/>
      <c r="F1078" s="86"/>
      <c r="G1078" s="86"/>
      <c r="H1078" s="86"/>
      <c r="I1078" s="86"/>
      <c r="J1078" s="86"/>
      <c r="K1078" s="86"/>
      <c r="L1078" s="86"/>
      <c r="M1078" s="86"/>
      <c r="N1078" s="86"/>
      <c r="O1078" s="86"/>
      <c r="P1078" s="86"/>
    </row>
    <row r="1079" spans="1:16" x14ac:dyDescent="0.35">
      <c r="A1079" s="282"/>
      <c r="B1079" s="87"/>
      <c r="C1079" s="87"/>
      <c r="D1079" s="87"/>
      <c r="E1079" s="87"/>
      <c r="F1079" s="87"/>
      <c r="G1079" s="87"/>
      <c r="H1079" s="87"/>
      <c r="I1079" s="87"/>
      <c r="J1079" s="87"/>
      <c r="K1079" s="87"/>
      <c r="L1079" s="87"/>
      <c r="M1079" s="87"/>
      <c r="N1079" s="87"/>
      <c r="O1079" s="87"/>
      <c r="P1079" s="87"/>
    </row>
    <row r="1080" spans="1:16" x14ac:dyDescent="0.35">
      <c r="A1080" s="281"/>
      <c r="B1080" s="86"/>
      <c r="C1080" s="86"/>
      <c r="D1080" s="86"/>
      <c r="E1080" s="86"/>
      <c r="F1080" s="86"/>
      <c r="G1080" s="86"/>
      <c r="H1080" s="86"/>
      <c r="I1080" s="86"/>
      <c r="J1080" s="86"/>
      <c r="K1080" s="86"/>
      <c r="L1080" s="86"/>
      <c r="M1080" s="86"/>
      <c r="N1080" s="86"/>
      <c r="O1080" s="86"/>
      <c r="P1080" s="86"/>
    </row>
    <row r="1081" spans="1:16" x14ac:dyDescent="0.35">
      <c r="A1081" s="282"/>
      <c r="B1081" s="87"/>
      <c r="C1081" s="87"/>
      <c r="D1081" s="87"/>
      <c r="E1081" s="87"/>
      <c r="F1081" s="87"/>
      <c r="G1081" s="87"/>
      <c r="H1081" s="87"/>
      <c r="I1081" s="87"/>
      <c r="J1081" s="87"/>
      <c r="K1081" s="87"/>
      <c r="L1081" s="87"/>
      <c r="M1081" s="87"/>
      <c r="N1081" s="87"/>
      <c r="O1081" s="87"/>
      <c r="P1081" s="87"/>
    </row>
    <row r="1082" spans="1:16" x14ac:dyDescent="0.35">
      <c r="A1082" s="281"/>
      <c r="B1082" s="86"/>
      <c r="C1082" s="86"/>
      <c r="D1082" s="86"/>
      <c r="E1082" s="86"/>
      <c r="F1082" s="86"/>
      <c r="G1082" s="86"/>
      <c r="H1082" s="86"/>
      <c r="I1082" s="86"/>
      <c r="J1082" s="86"/>
      <c r="K1082" s="86"/>
      <c r="L1082" s="86"/>
      <c r="M1082" s="86"/>
      <c r="N1082" s="86"/>
      <c r="O1082" s="86"/>
      <c r="P1082" s="86"/>
    </row>
    <row r="1083" spans="1:16" x14ac:dyDescent="0.35">
      <c r="A1083" s="282"/>
      <c r="B1083" s="87"/>
      <c r="C1083" s="87"/>
      <c r="D1083" s="87"/>
      <c r="E1083" s="87"/>
      <c r="F1083" s="87"/>
      <c r="G1083" s="87"/>
      <c r="H1083" s="87"/>
      <c r="I1083" s="87"/>
      <c r="J1083" s="87"/>
      <c r="K1083" s="87"/>
      <c r="L1083" s="87"/>
      <c r="M1083" s="87"/>
      <c r="N1083" s="87"/>
      <c r="O1083" s="87"/>
      <c r="P1083" s="87"/>
    </row>
    <row r="1084" spans="1:16" x14ac:dyDescent="0.35">
      <c r="A1084" s="281"/>
      <c r="B1084" s="86"/>
      <c r="C1084" s="86"/>
      <c r="D1084" s="86"/>
      <c r="E1084" s="86"/>
      <c r="F1084" s="86"/>
      <c r="G1084" s="86"/>
      <c r="H1084" s="86"/>
      <c r="I1084" s="86"/>
      <c r="J1084" s="86"/>
      <c r="K1084" s="86"/>
      <c r="L1084" s="86"/>
      <c r="M1084" s="86"/>
      <c r="N1084" s="86"/>
      <c r="O1084" s="86"/>
      <c r="P1084" s="86"/>
    </row>
    <row r="1085" spans="1:16" x14ac:dyDescent="0.35">
      <c r="A1085" s="282"/>
      <c r="B1085" s="87"/>
      <c r="C1085" s="87"/>
      <c r="D1085" s="87"/>
      <c r="E1085" s="87"/>
      <c r="F1085" s="87"/>
      <c r="G1085" s="87"/>
      <c r="H1085" s="87"/>
      <c r="I1085" s="87"/>
      <c r="J1085" s="87"/>
      <c r="K1085" s="87"/>
      <c r="L1085" s="87"/>
      <c r="M1085" s="87"/>
      <c r="N1085" s="87"/>
      <c r="O1085" s="87"/>
      <c r="P1085" s="87"/>
    </row>
    <row r="1086" spans="1:16" x14ac:dyDescent="0.35">
      <c r="A1086" s="281"/>
      <c r="B1086" s="86"/>
      <c r="C1086" s="86"/>
      <c r="D1086" s="86"/>
      <c r="E1086" s="86"/>
      <c r="F1086" s="86"/>
      <c r="G1086" s="86"/>
      <c r="H1086" s="86"/>
      <c r="I1086" s="86"/>
      <c r="J1086" s="86"/>
      <c r="K1086" s="86"/>
      <c r="L1086" s="86"/>
      <c r="M1086" s="86"/>
      <c r="N1086" s="86"/>
      <c r="O1086" s="86"/>
      <c r="P1086" s="86"/>
    </row>
    <row r="1087" spans="1:16" x14ac:dyDescent="0.35">
      <c r="A1087" s="282"/>
      <c r="B1087" s="87"/>
      <c r="C1087" s="87"/>
      <c r="D1087" s="87"/>
      <c r="E1087" s="87"/>
      <c r="F1087" s="87"/>
      <c r="G1087" s="87"/>
      <c r="H1087" s="87"/>
      <c r="I1087" s="87"/>
      <c r="J1087" s="87"/>
      <c r="K1087" s="87"/>
      <c r="L1087" s="87"/>
      <c r="M1087" s="87"/>
      <c r="N1087" s="87"/>
      <c r="O1087" s="87"/>
      <c r="P1087" s="87"/>
    </row>
    <row r="1088" spans="1:16" x14ac:dyDescent="0.35">
      <c r="A1088" s="281"/>
      <c r="B1088" s="86"/>
      <c r="C1088" s="86"/>
      <c r="D1088" s="86"/>
      <c r="E1088" s="86"/>
      <c r="F1088" s="86"/>
      <c r="G1088" s="86"/>
      <c r="H1088" s="86"/>
      <c r="I1088" s="86"/>
      <c r="J1088" s="86"/>
      <c r="K1088" s="86"/>
      <c r="L1088" s="86"/>
      <c r="M1088" s="86"/>
      <c r="N1088" s="86"/>
      <c r="O1088" s="86"/>
      <c r="P1088" s="86"/>
    </row>
    <row r="1089" spans="1:16" x14ac:dyDescent="0.35">
      <c r="A1089" s="282"/>
      <c r="B1089" s="87"/>
      <c r="C1089" s="87"/>
      <c r="D1089" s="87"/>
      <c r="E1089" s="87"/>
      <c r="F1089" s="87"/>
      <c r="G1089" s="87"/>
      <c r="H1089" s="87"/>
      <c r="I1089" s="87"/>
      <c r="J1089" s="87"/>
      <c r="K1089" s="87"/>
      <c r="L1089" s="87"/>
      <c r="M1089" s="87"/>
      <c r="N1089" s="87"/>
      <c r="O1089" s="87"/>
      <c r="P1089" s="87"/>
    </row>
    <row r="1090" spans="1:16" x14ac:dyDescent="0.35">
      <c r="A1090" s="281"/>
      <c r="B1090" s="86"/>
      <c r="C1090" s="86"/>
      <c r="D1090" s="86"/>
      <c r="E1090" s="86"/>
      <c r="F1090" s="86"/>
      <c r="G1090" s="86"/>
      <c r="H1090" s="86"/>
      <c r="I1090" s="86"/>
      <c r="J1090" s="86"/>
      <c r="K1090" s="86"/>
      <c r="L1090" s="86"/>
      <c r="M1090" s="86"/>
      <c r="N1090" s="86"/>
      <c r="O1090" s="86"/>
      <c r="P1090" s="86"/>
    </row>
    <row r="1091" spans="1:16" x14ac:dyDescent="0.35">
      <c r="A1091" s="282"/>
      <c r="B1091" s="87"/>
      <c r="C1091" s="87"/>
      <c r="D1091" s="87"/>
      <c r="E1091" s="87"/>
      <c r="F1091" s="87"/>
      <c r="G1091" s="87"/>
      <c r="H1091" s="87"/>
      <c r="I1091" s="87"/>
      <c r="J1091" s="87"/>
      <c r="K1091" s="87"/>
      <c r="L1091" s="87"/>
      <c r="M1091" s="87"/>
      <c r="N1091" s="87"/>
      <c r="O1091" s="87"/>
      <c r="P1091" s="87"/>
    </row>
    <row r="1092" spans="1:16" x14ac:dyDescent="0.35">
      <c r="A1092" s="281"/>
      <c r="B1092" s="86"/>
      <c r="C1092" s="86"/>
      <c r="D1092" s="86"/>
      <c r="E1092" s="86"/>
      <c r="F1092" s="86"/>
      <c r="G1092" s="86"/>
      <c r="H1092" s="86"/>
      <c r="I1092" s="86"/>
      <c r="J1092" s="86"/>
      <c r="K1092" s="86"/>
      <c r="L1092" s="86"/>
      <c r="M1092" s="86"/>
      <c r="N1092" s="86"/>
      <c r="O1092" s="86"/>
      <c r="P1092" s="86"/>
    </row>
    <row r="1093" spans="1:16" x14ac:dyDescent="0.35">
      <c r="A1093" s="282"/>
      <c r="B1093" s="87"/>
      <c r="C1093" s="87"/>
      <c r="D1093" s="87"/>
      <c r="E1093" s="87"/>
      <c r="F1093" s="87"/>
      <c r="G1093" s="87"/>
      <c r="H1093" s="87"/>
      <c r="I1093" s="87"/>
      <c r="J1093" s="87"/>
      <c r="K1093" s="87"/>
      <c r="L1093" s="87"/>
      <c r="M1093" s="87"/>
      <c r="N1093" s="87"/>
      <c r="O1093" s="87"/>
      <c r="P1093" s="87"/>
    </row>
    <row r="1094" spans="1:16" x14ac:dyDescent="0.35">
      <c r="A1094" s="281"/>
      <c r="B1094" s="86"/>
      <c r="C1094" s="86"/>
      <c r="D1094" s="86"/>
      <c r="E1094" s="86"/>
      <c r="F1094" s="86"/>
      <c r="G1094" s="86"/>
      <c r="H1094" s="86"/>
      <c r="I1094" s="86"/>
      <c r="J1094" s="86"/>
      <c r="K1094" s="86"/>
      <c r="L1094" s="86"/>
      <c r="M1094" s="86"/>
      <c r="N1094" s="86"/>
      <c r="O1094" s="86"/>
      <c r="P1094" s="86"/>
    </row>
    <row r="1095" spans="1:16" x14ac:dyDescent="0.35">
      <c r="A1095" s="282"/>
      <c r="B1095" s="87"/>
      <c r="C1095" s="87"/>
      <c r="D1095" s="87"/>
      <c r="E1095" s="87"/>
      <c r="F1095" s="87"/>
      <c r="G1095" s="87"/>
      <c r="H1095" s="87"/>
      <c r="I1095" s="87"/>
      <c r="J1095" s="87"/>
      <c r="K1095" s="87"/>
      <c r="L1095" s="87"/>
      <c r="M1095" s="87"/>
      <c r="N1095" s="87"/>
      <c r="O1095" s="87"/>
      <c r="P1095" s="87"/>
    </row>
    <row r="1096" spans="1:16" x14ac:dyDescent="0.35">
      <c r="A1096" s="281"/>
      <c r="B1096" s="86"/>
      <c r="C1096" s="86"/>
      <c r="D1096" s="86"/>
      <c r="E1096" s="86"/>
      <c r="F1096" s="86"/>
      <c r="G1096" s="86"/>
      <c r="H1096" s="86"/>
      <c r="I1096" s="86"/>
      <c r="J1096" s="86"/>
      <c r="K1096" s="86"/>
      <c r="L1096" s="86"/>
      <c r="M1096" s="86"/>
      <c r="N1096" s="86"/>
      <c r="O1096" s="86"/>
      <c r="P1096" s="86"/>
    </row>
    <row r="1097" spans="1:16" x14ac:dyDescent="0.35">
      <c r="A1097" s="282"/>
      <c r="B1097" s="87"/>
      <c r="C1097" s="87"/>
      <c r="D1097" s="87"/>
      <c r="E1097" s="87"/>
      <c r="F1097" s="87"/>
      <c r="G1097" s="87"/>
      <c r="H1097" s="87"/>
      <c r="I1097" s="87"/>
      <c r="J1097" s="87"/>
      <c r="K1097" s="87"/>
      <c r="L1097" s="87"/>
      <c r="M1097" s="87"/>
      <c r="N1097" s="87"/>
      <c r="O1097" s="87"/>
      <c r="P1097" s="87"/>
    </row>
    <row r="1098" spans="1:16" x14ac:dyDescent="0.35">
      <c r="A1098" s="281"/>
      <c r="B1098" s="86"/>
      <c r="C1098" s="86"/>
      <c r="D1098" s="86"/>
      <c r="E1098" s="86"/>
      <c r="F1098" s="86"/>
      <c r="G1098" s="86"/>
      <c r="H1098" s="86"/>
      <c r="I1098" s="86"/>
      <c r="J1098" s="86"/>
      <c r="K1098" s="86"/>
      <c r="L1098" s="86"/>
      <c r="M1098" s="86"/>
      <c r="N1098" s="86"/>
      <c r="O1098" s="86"/>
      <c r="P1098" s="86"/>
    </row>
    <row r="1099" spans="1:16" x14ac:dyDescent="0.35">
      <c r="A1099" s="282"/>
      <c r="B1099" s="87"/>
      <c r="C1099" s="87"/>
      <c r="D1099" s="87"/>
      <c r="E1099" s="87"/>
      <c r="F1099" s="87"/>
      <c r="G1099" s="87"/>
      <c r="H1099" s="87"/>
      <c r="I1099" s="87"/>
      <c r="J1099" s="87"/>
      <c r="K1099" s="87"/>
      <c r="L1099" s="87"/>
      <c r="M1099" s="87"/>
      <c r="N1099" s="87"/>
      <c r="O1099" s="87"/>
      <c r="P1099" s="87"/>
    </row>
    <row r="1100" spans="1:16" x14ac:dyDescent="0.35">
      <c r="A1100" s="281"/>
      <c r="B1100" s="86"/>
      <c r="C1100" s="86"/>
      <c r="D1100" s="86"/>
      <c r="E1100" s="86"/>
      <c r="F1100" s="86"/>
      <c r="G1100" s="86"/>
      <c r="H1100" s="86"/>
      <c r="I1100" s="86"/>
      <c r="J1100" s="86"/>
      <c r="K1100" s="86"/>
      <c r="L1100" s="86"/>
      <c r="M1100" s="86"/>
      <c r="N1100" s="86"/>
      <c r="O1100" s="86"/>
      <c r="P1100" s="86"/>
    </row>
    <row r="1101" spans="1:16" x14ac:dyDescent="0.35">
      <c r="A1101" s="282"/>
      <c r="B1101" s="87"/>
      <c r="C1101" s="87"/>
      <c r="D1101" s="87"/>
      <c r="E1101" s="87"/>
      <c r="F1101" s="87"/>
      <c r="G1101" s="87"/>
      <c r="H1101" s="87"/>
      <c r="I1101" s="87"/>
      <c r="J1101" s="87"/>
      <c r="K1101" s="87"/>
      <c r="L1101" s="87"/>
      <c r="M1101" s="87"/>
      <c r="N1101" s="87"/>
      <c r="O1101" s="87"/>
      <c r="P1101" s="87"/>
    </row>
    <row r="1102" spans="1:16" x14ac:dyDescent="0.35">
      <c r="A1102" s="281"/>
      <c r="B1102" s="86"/>
      <c r="C1102" s="86"/>
      <c r="D1102" s="86"/>
      <c r="E1102" s="86"/>
      <c r="F1102" s="86"/>
      <c r="G1102" s="86"/>
      <c r="H1102" s="86"/>
      <c r="I1102" s="86"/>
      <c r="J1102" s="86"/>
      <c r="K1102" s="86"/>
      <c r="L1102" s="86"/>
      <c r="M1102" s="86"/>
      <c r="N1102" s="86"/>
      <c r="O1102" s="86"/>
      <c r="P1102" s="86"/>
    </row>
    <row r="1103" spans="1:16" x14ac:dyDescent="0.35">
      <c r="A1103" s="282"/>
      <c r="B1103" s="87"/>
      <c r="C1103" s="87"/>
      <c r="D1103" s="87"/>
      <c r="E1103" s="87"/>
      <c r="F1103" s="87"/>
      <c r="G1103" s="87"/>
      <c r="H1103" s="87"/>
      <c r="I1103" s="87"/>
      <c r="J1103" s="87"/>
      <c r="K1103" s="87"/>
      <c r="L1103" s="87"/>
      <c r="M1103" s="87"/>
      <c r="N1103" s="87"/>
      <c r="O1103" s="87"/>
      <c r="P1103" s="87"/>
    </row>
    <row r="1104" spans="1:16" x14ac:dyDescent="0.35">
      <c r="A1104" s="281"/>
      <c r="B1104" s="86"/>
      <c r="C1104" s="86"/>
      <c r="D1104" s="86"/>
      <c r="E1104" s="86"/>
      <c r="F1104" s="86"/>
      <c r="G1104" s="86"/>
      <c r="H1104" s="86"/>
      <c r="I1104" s="86"/>
      <c r="J1104" s="86"/>
      <c r="K1104" s="86"/>
      <c r="L1104" s="86"/>
      <c r="M1104" s="86"/>
      <c r="N1104" s="86"/>
      <c r="O1104" s="86"/>
      <c r="P1104" s="86"/>
    </row>
    <row r="1105" spans="1:16" x14ac:dyDescent="0.35">
      <c r="A1105" s="282"/>
      <c r="B1105" s="87"/>
      <c r="C1105" s="87"/>
      <c r="D1105" s="87"/>
      <c r="E1105" s="87"/>
      <c r="F1105" s="87"/>
      <c r="G1105" s="87"/>
      <c r="H1105" s="87"/>
      <c r="I1105" s="87"/>
      <c r="J1105" s="87"/>
      <c r="K1105" s="87"/>
      <c r="L1105" s="87"/>
      <c r="M1105" s="87"/>
      <c r="N1105" s="87"/>
      <c r="O1105" s="87"/>
      <c r="P1105" s="87"/>
    </row>
    <row r="1106" spans="1:16" x14ac:dyDescent="0.35">
      <c r="A1106" s="281"/>
      <c r="B1106" s="86"/>
      <c r="C1106" s="86"/>
      <c r="D1106" s="86"/>
      <c r="E1106" s="86"/>
      <c r="F1106" s="86"/>
      <c r="G1106" s="86"/>
      <c r="H1106" s="86"/>
      <c r="I1106" s="86"/>
      <c r="J1106" s="86"/>
      <c r="K1106" s="86"/>
      <c r="L1106" s="86"/>
      <c r="M1106" s="86"/>
      <c r="N1106" s="86"/>
      <c r="O1106" s="86"/>
      <c r="P1106" s="86"/>
    </row>
    <row r="1107" spans="1:16" x14ac:dyDescent="0.35">
      <c r="A1107" s="282"/>
      <c r="B1107" s="87"/>
      <c r="C1107" s="87"/>
      <c r="D1107" s="87"/>
      <c r="E1107" s="87"/>
      <c r="F1107" s="87"/>
      <c r="G1107" s="87"/>
      <c r="H1107" s="87"/>
      <c r="I1107" s="87"/>
      <c r="J1107" s="87"/>
      <c r="K1107" s="87"/>
      <c r="L1107" s="87"/>
      <c r="M1107" s="87"/>
      <c r="N1107" s="87"/>
      <c r="O1107" s="87"/>
      <c r="P1107" s="87"/>
    </row>
    <row r="1108" spans="1:16" x14ac:dyDescent="0.35">
      <c r="A1108" s="281"/>
      <c r="B1108" s="86"/>
      <c r="C1108" s="86"/>
      <c r="D1108" s="86"/>
      <c r="E1108" s="86"/>
      <c r="F1108" s="86"/>
      <c r="G1108" s="86"/>
      <c r="H1108" s="86"/>
      <c r="I1108" s="86"/>
      <c r="J1108" s="86"/>
      <c r="K1108" s="86"/>
      <c r="L1108" s="86"/>
      <c r="M1108" s="86"/>
      <c r="N1108" s="86"/>
      <c r="O1108" s="86"/>
      <c r="P1108" s="86"/>
    </row>
    <row r="1109" spans="1:16" x14ac:dyDescent="0.35">
      <c r="A1109" s="282"/>
      <c r="B1109" s="87"/>
      <c r="C1109" s="87"/>
      <c r="D1109" s="87"/>
      <c r="E1109" s="87"/>
      <c r="F1109" s="87"/>
      <c r="G1109" s="87"/>
      <c r="H1109" s="87"/>
      <c r="I1109" s="87"/>
      <c r="J1109" s="87"/>
      <c r="K1109" s="87"/>
      <c r="L1109" s="87"/>
      <c r="M1109" s="87"/>
      <c r="N1109" s="87"/>
      <c r="O1109" s="87"/>
      <c r="P1109" s="87"/>
    </row>
    <row r="1110" spans="1:16" x14ac:dyDescent="0.35">
      <c r="A1110" s="281"/>
      <c r="B1110" s="86"/>
      <c r="C1110" s="86"/>
      <c r="D1110" s="86"/>
      <c r="E1110" s="86"/>
      <c r="F1110" s="86"/>
      <c r="G1110" s="86"/>
      <c r="H1110" s="86"/>
      <c r="I1110" s="86"/>
      <c r="J1110" s="86"/>
      <c r="K1110" s="86"/>
      <c r="L1110" s="86"/>
      <c r="M1110" s="86"/>
      <c r="N1110" s="86"/>
      <c r="O1110" s="86"/>
      <c r="P1110" s="86"/>
    </row>
    <row r="1111" spans="1:16" x14ac:dyDescent="0.35">
      <c r="A1111" s="282"/>
      <c r="B1111" s="87"/>
      <c r="C1111" s="87"/>
      <c r="D1111" s="87"/>
      <c r="E1111" s="87"/>
      <c r="F1111" s="87"/>
      <c r="G1111" s="87"/>
      <c r="H1111" s="87"/>
      <c r="I1111" s="87"/>
      <c r="J1111" s="87"/>
      <c r="K1111" s="87"/>
      <c r="L1111" s="87"/>
      <c r="M1111" s="87"/>
      <c r="N1111" s="87"/>
      <c r="O1111" s="87"/>
      <c r="P1111" s="87"/>
    </row>
    <row r="1112" spans="1:16" x14ac:dyDescent="0.35">
      <c r="A1112" s="281"/>
      <c r="B1112" s="86"/>
      <c r="C1112" s="86"/>
      <c r="D1112" s="86"/>
      <c r="E1112" s="86"/>
      <c r="F1112" s="86"/>
      <c r="G1112" s="86"/>
      <c r="H1112" s="86"/>
      <c r="I1112" s="86"/>
      <c r="J1112" s="86"/>
      <c r="K1112" s="86"/>
      <c r="L1112" s="86"/>
      <c r="M1112" s="86"/>
      <c r="N1112" s="86"/>
      <c r="O1112" s="86"/>
      <c r="P1112" s="86"/>
    </row>
    <row r="1113" spans="1:16" x14ac:dyDescent="0.35">
      <c r="A1113" s="282"/>
      <c r="B1113" s="87"/>
      <c r="C1113" s="87"/>
      <c r="D1113" s="87"/>
      <c r="E1113" s="87"/>
      <c r="F1113" s="87"/>
      <c r="G1113" s="87"/>
      <c r="H1113" s="87"/>
      <c r="I1113" s="87"/>
      <c r="J1113" s="87"/>
      <c r="K1113" s="87"/>
      <c r="L1113" s="87"/>
      <c r="M1113" s="87"/>
      <c r="N1113" s="87"/>
      <c r="O1113" s="87"/>
      <c r="P1113" s="87"/>
    </row>
    <row r="1114" spans="1:16" x14ac:dyDescent="0.35">
      <c r="A1114" s="281"/>
      <c r="B1114" s="86"/>
      <c r="C1114" s="86"/>
      <c r="D1114" s="86"/>
      <c r="E1114" s="86"/>
      <c r="F1114" s="86"/>
      <c r="G1114" s="86"/>
      <c r="H1114" s="86"/>
      <c r="I1114" s="86"/>
      <c r="J1114" s="86"/>
      <c r="K1114" s="86"/>
      <c r="L1114" s="86"/>
      <c r="M1114" s="86"/>
      <c r="N1114" s="86"/>
      <c r="O1114" s="86"/>
      <c r="P1114" s="86"/>
    </row>
    <row r="1115" spans="1:16" x14ac:dyDescent="0.35">
      <c r="A1115" s="282"/>
      <c r="B1115" s="87"/>
      <c r="C1115" s="87"/>
      <c r="D1115" s="87"/>
      <c r="E1115" s="87"/>
      <c r="F1115" s="87"/>
      <c r="G1115" s="87"/>
      <c r="H1115" s="87"/>
      <c r="I1115" s="87"/>
      <c r="J1115" s="87"/>
      <c r="K1115" s="87"/>
      <c r="L1115" s="87"/>
      <c r="M1115" s="87"/>
      <c r="N1115" s="87"/>
      <c r="O1115" s="87"/>
      <c r="P1115" s="87"/>
    </row>
    <row r="1116" spans="1:16" x14ac:dyDescent="0.35">
      <c r="A1116" s="281"/>
      <c r="B1116" s="86"/>
      <c r="C1116" s="86"/>
      <c r="D1116" s="86"/>
      <c r="E1116" s="86"/>
      <c r="F1116" s="86"/>
      <c r="G1116" s="86"/>
      <c r="H1116" s="86"/>
      <c r="I1116" s="86"/>
      <c r="J1116" s="86"/>
      <c r="K1116" s="86"/>
      <c r="L1116" s="86"/>
      <c r="M1116" s="86"/>
      <c r="N1116" s="86"/>
      <c r="O1116" s="86"/>
      <c r="P1116" s="86"/>
    </row>
    <row r="1117" spans="1:16" x14ac:dyDescent="0.35">
      <c r="A1117" s="282"/>
      <c r="B1117" s="87"/>
      <c r="C1117" s="87"/>
      <c r="D1117" s="87"/>
      <c r="E1117" s="87"/>
      <c r="F1117" s="87"/>
      <c r="G1117" s="87"/>
      <c r="H1117" s="87"/>
      <c r="I1117" s="87"/>
      <c r="J1117" s="87"/>
      <c r="K1117" s="87"/>
      <c r="L1117" s="87"/>
      <c r="M1117" s="87"/>
      <c r="N1117" s="87"/>
      <c r="O1117" s="87"/>
      <c r="P1117" s="87"/>
    </row>
    <row r="1118" spans="1:16" x14ac:dyDescent="0.35">
      <c r="A1118" s="281"/>
      <c r="B1118" s="86"/>
      <c r="C1118" s="86"/>
      <c r="D1118" s="86"/>
      <c r="E1118" s="86"/>
      <c r="F1118" s="86"/>
      <c r="G1118" s="86"/>
      <c r="H1118" s="86"/>
      <c r="I1118" s="86"/>
      <c r="J1118" s="86"/>
      <c r="K1118" s="86"/>
      <c r="L1118" s="86"/>
      <c r="M1118" s="86"/>
      <c r="N1118" s="86"/>
      <c r="O1118" s="86"/>
      <c r="P1118" s="86"/>
    </row>
    <row r="1119" spans="1:16" x14ac:dyDescent="0.35">
      <c r="A1119" s="282"/>
      <c r="B1119" s="87"/>
      <c r="C1119" s="87"/>
      <c r="D1119" s="87"/>
      <c r="E1119" s="87"/>
      <c r="F1119" s="87"/>
      <c r="G1119" s="87"/>
      <c r="H1119" s="87"/>
      <c r="I1119" s="87"/>
      <c r="J1119" s="87"/>
      <c r="K1119" s="87"/>
      <c r="L1119" s="87"/>
      <c r="M1119" s="87"/>
      <c r="N1119" s="87"/>
      <c r="O1119" s="87"/>
      <c r="P1119" s="87"/>
    </row>
    <row r="1120" spans="1:16" x14ac:dyDescent="0.35">
      <c r="A1120" s="281"/>
      <c r="B1120" s="86"/>
      <c r="C1120" s="86"/>
      <c r="D1120" s="86"/>
      <c r="E1120" s="86"/>
      <c r="F1120" s="86"/>
      <c r="G1120" s="86"/>
      <c r="H1120" s="86"/>
      <c r="I1120" s="86"/>
      <c r="J1120" s="86"/>
      <c r="K1120" s="86"/>
      <c r="L1120" s="86"/>
      <c r="M1120" s="86"/>
      <c r="N1120" s="86"/>
      <c r="O1120" s="86"/>
      <c r="P1120" s="86"/>
    </row>
    <row r="1121" spans="1:16" x14ac:dyDescent="0.35">
      <c r="A1121" s="282"/>
      <c r="B1121" s="87"/>
      <c r="C1121" s="87"/>
      <c r="D1121" s="87"/>
      <c r="E1121" s="87"/>
      <c r="F1121" s="87"/>
      <c r="G1121" s="87"/>
      <c r="H1121" s="87"/>
      <c r="I1121" s="87"/>
      <c r="J1121" s="87"/>
      <c r="K1121" s="87"/>
      <c r="L1121" s="87"/>
      <c r="M1121" s="87"/>
      <c r="N1121" s="87"/>
      <c r="O1121" s="87"/>
      <c r="P1121" s="87"/>
    </row>
    <row r="1122" spans="1:16" x14ac:dyDescent="0.35">
      <c r="A1122" s="281"/>
      <c r="B1122" s="86"/>
      <c r="C1122" s="86"/>
      <c r="D1122" s="86"/>
      <c r="E1122" s="86"/>
      <c r="F1122" s="86"/>
      <c r="G1122" s="86"/>
      <c r="H1122" s="86"/>
      <c r="I1122" s="86"/>
      <c r="J1122" s="86"/>
      <c r="K1122" s="86"/>
      <c r="L1122" s="86"/>
      <c r="M1122" s="86"/>
      <c r="N1122" s="86"/>
      <c r="O1122" s="86"/>
      <c r="P1122" s="86"/>
    </row>
    <row r="1123" spans="1:16" x14ac:dyDescent="0.35">
      <c r="A1123" s="282"/>
      <c r="B1123" s="87"/>
      <c r="C1123" s="87"/>
      <c r="D1123" s="87"/>
      <c r="E1123" s="87"/>
      <c r="F1123" s="87"/>
      <c r="G1123" s="87"/>
      <c r="H1123" s="87"/>
      <c r="I1123" s="87"/>
      <c r="J1123" s="87"/>
      <c r="K1123" s="87"/>
      <c r="L1123" s="87"/>
      <c r="M1123" s="87"/>
      <c r="N1123" s="87"/>
      <c r="O1123" s="87"/>
      <c r="P1123" s="87"/>
    </row>
    <row r="1124" spans="1:16" x14ac:dyDescent="0.35">
      <c r="A1124" s="281"/>
      <c r="B1124" s="86"/>
      <c r="C1124" s="86"/>
      <c r="D1124" s="86"/>
      <c r="E1124" s="86"/>
      <c r="F1124" s="86"/>
      <c r="G1124" s="86"/>
      <c r="H1124" s="86"/>
      <c r="I1124" s="86"/>
      <c r="J1124" s="86"/>
      <c r="K1124" s="86"/>
      <c r="L1124" s="86"/>
      <c r="M1124" s="86"/>
      <c r="N1124" s="86"/>
      <c r="O1124" s="86"/>
      <c r="P1124" s="86"/>
    </row>
    <row r="1125" spans="1:16" x14ac:dyDescent="0.35">
      <c r="A1125" s="282"/>
      <c r="B1125" s="87"/>
      <c r="C1125" s="87"/>
      <c r="D1125" s="87"/>
      <c r="E1125" s="87"/>
      <c r="F1125" s="87"/>
      <c r="G1125" s="87"/>
      <c r="H1125" s="87"/>
      <c r="I1125" s="87"/>
      <c r="J1125" s="87"/>
      <c r="K1125" s="87"/>
      <c r="L1125" s="87"/>
      <c r="M1125" s="87"/>
      <c r="N1125" s="87"/>
      <c r="O1125" s="87"/>
      <c r="P1125" s="87"/>
    </row>
    <row r="1126" spans="1:16" x14ac:dyDescent="0.35">
      <c r="A1126" s="281"/>
      <c r="B1126" s="86"/>
      <c r="C1126" s="86"/>
      <c r="D1126" s="86"/>
      <c r="E1126" s="86"/>
      <c r="F1126" s="86"/>
      <c r="G1126" s="86"/>
      <c r="H1126" s="86"/>
      <c r="I1126" s="86"/>
      <c r="J1126" s="86"/>
      <c r="K1126" s="86"/>
      <c r="L1126" s="86"/>
      <c r="M1126" s="86"/>
      <c r="N1126" s="86"/>
      <c r="O1126" s="86"/>
      <c r="P1126" s="86"/>
    </row>
    <row r="1127" spans="1:16" x14ac:dyDescent="0.35">
      <c r="A1127" s="282"/>
      <c r="B1127" s="87"/>
      <c r="C1127" s="87"/>
      <c r="D1127" s="87"/>
      <c r="E1127" s="87"/>
      <c r="F1127" s="87"/>
      <c r="G1127" s="87"/>
      <c r="H1127" s="87"/>
      <c r="I1127" s="87"/>
      <c r="J1127" s="87"/>
      <c r="K1127" s="87"/>
      <c r="L1127" s="87"/>
      <c r="M1127" s="87"/>
      <c r="N1127" s="87"/>
      <c r="O1127" s="87"/>
      <c r="P1127" s="87"/>
    </row>
    <row r="1128" spans="1:16" x14ac:dyDescent="0.35">
      <c r="A1128" s="281"/>
      <c r="B1128" s="86"/>
      <c r="C1128" s="86"/>
      <c r="D1128" s="86"/>
      <c r="E1128" s="86"/>
      <c r="F1128" s="86"/>
      <c r="G1128" s="86"/>
      <c r="H1128" s="86"/>
      <c r="I1128" s="86"/>
      <c r="J1128" s="86"/>
      <c r="K1128" s="86"/>
      <c r="L1128" s="86"/>
      <c r="M1128" s="86"/>
      <c r="N1128" s="86"/>
      <c r="O1128" s="86"/>
      <c r="P1128" s="86"/>
    </row>
    <row r="1129" spans="1:16" x14ac:dyDescent="0.35">
      <c r="A1129" s="282"/>
      <c r="B1129" s="87"/>
      <c r="C1129" s="87"/>
      <c r="D1129" s="87"/>
      <c r="E1129" s="87"/>
      <c r="F1129" s="87"/>
      <c r="G1129" s="87"/>
      <c r="H1129" s="87"/>
      <c r="I1129" s="87"/>
      <c r="J1129" s="87"/>
      <c r="K1129" s="87"/>
      <c r="L1129" s="87"/>
      <c r="M1129" s="87"/>
      <c r="N1129" s="87"/>
      <c r="O1129" s="87"/>
      <c r="P1129" s="87"/>
    </row>
    <row r="1130" spans="1:16" x14ac:dyDescent="0.35">
      <c r="A1130" s="281"/>
      <c r="B1130" s="86"/>
      <c r="C1130" s="86"/>
      <c r="D1130" s="86"/>
      <c r="E1130" s="86"/>
      <c r="F1130" s="86"/>
      <c r="G1130" s="86"/>
      <c r="H1130" s="86"/>
      <c r="I1130" s="86"/>
      <c r="J1130" s="86"/>
      <c r="K1130" s="86"/>
      <c r="L1130" s="86"/>
      <c r="M1130" s="86"/>
      <c r="N1130" s="86"/>
      <c r="O1130" s="86"/>
      <c r="P1130" s="86"/>
    </row>
    <row r="1131" spans="1:16" x14ac:dyDescent="0.35">
      <c r="A1131" s="282"/>
      <c r="B1131" s="87"/>
      <c r="C1131" s="87"/>
      <c r="D1131" s="87"/>
      <c r="E1131" s="87"/>
      <c r="F1131" s="87"/>
      <c r="G1131" s="87"/>
      <c r="H1131" s="87"/>
      <c r="I1131" s="87"/>
      <c r="J1131" s="87"/>
      <c r="K1131" s="87"/>
      <c r="L1131" s="87"/>
      <c r="M1131" s="87"/>
      <c r="N1131" s="87"/>
      <c r="O1131" s="87"/>
      <c r="P1131" s="87"/>
    </row>
    <row r="1132" spans="1:16" x14ac:dyDescent="0.35">
      <c r="A1132" s="281"/>
      <c r="B1132" s="86"/>
      <c r="C1132" s="86"/>
      <c r="D1132" s="86"/>
      <c r="E1132" s="86"/>
      <c r="F1132" s="86"/>
      <c r="G1132" s="86"/>
      <c r="H1132" s="86"/>
      <c r="I1132" s="86"/>
      <c r="J1132" s="86"/>
      <c r="K1132" s="86"/>
      <c r="L1132" s="86"/>
      <c r="M1132" s="86"/>
      <c r="N1132" s="86"/>
      <c r="O1132" s="86"/>
      <c r="P1132" s="86"/>
    </row>
    <row r="1133" spans="1:16" x14ac:dyDescent="0.35">
      <c r="A1133" s="282"/>
      <c r="B1133" s="87"/>
      <c r="C1133" s="87"/>
      <c r="D1133" s="87"/>
      <c r="E1133" s="87"/>
      <c r="F1133" s="87"/>
      <c r="G1133" s="87"/>
      <c r="H1133" s="87"/>
      <c r="I1133" s="87"/>
      <c r="J1133" s="87"/>
      <c r="K1133" s="87"/>
      <c r="L1133" s="87"/>
      <c r="M1133" s="87"/>
      <c r="N1133" s="87"/>
      <c r="O1133" s="87"/>
      <c r="P1133" s="87"/>
    </row>
    <row r="1134" spans="1:16" x14ac:dyDescent="0.35">
      <c r="A1134" s="281"/>
      <c r="B1134" s="86"/>
      <c r="C1134" s="86"/>
      <c r="D1134" s="86"/>
      <c r="E1134" s="86"/>
      <c r="F1134" s="86"/>
      <c r="G1134" s="86"/>
      <c r="H1134" s="86"/>
      <c r="I1134" s="86"/>
      <c r="J1134" s="86"/>
      <c r="K1134" s="86"/>
      <c r="L1134" s="86"/>
      <c r="M1134" s="86"/>
      <c r="N1134" s="86"/>
      <c r="O1134" s="86"/>
      <c r="P1134" s="86"/>
    </row>
    <row r="1135" spans="1:16" x14ac:dyDescent="0.35">
      <c r="A1135" s="282"/>
      <c r="B1135" s="87"/>
      <c r="C1135" s="87"/>
      <c r="D1135" s="87"/>
      <c r="E1135" s="87"/>
      <c r="F1135" s="87"/>
      <c r="G1135" s="87"/>
      <c r="H1135" s="87"/>
      <c r="I1135" s="87"/>
      <c r="J1135" s="87"/>
      <c r="K1135" s="87"/>
      <c r="L1135" s="87"/>
      <c r="M1135" s="87"/>
      <c r="N1135" s="87"/>
      <c r="O1135" s="87"/>
      <c r="P1135" s="87"/>
    </row>
    <row r="1136" spans="1:16" x14ac:dyDescent="0.35">
      <c r="A1136" s="281"/>
      <c r="B1136" s="86"/>
      <c r="C1136" s="86"/>
      <c r="D1136" s="86"/>
      <c r="E1136" s="86"/>
      <c r="F1136" s="86"/>
      <c r="G1136" s="86"/>
      <c r="H1136" s="86"/>
      <c r="I1136" s="86"/>
      <c r="J1136" s="86"/>
      <c r="K1136" s="86"/>
      <c r="L1136" s="86"/>
      <c r="M1136" s="86"/>
      <c r="N1136" s="86"/>
      <c r="O1136" s="86"/>
      <c r="P1136" s="86"/>
    </row>
    <row r="1137" spans="1:16" x14ac:dyDescent="0.35">
      <c r="A1137" s="282"/>
      <c r="B1137" s="87"/>
      <c r="C1137" s="87"/>
      <c r="D1137" s="87"/>
      <c r="E1137" s="87"/>
      <c r="F1137" s="87"/>
      <c r="G1137" s="87"/>
      <c r="H1137" s="87"/>
      <c r="I1137" s="87"/>
      <c r="J1137" s="87"/>
      <c r="K1137" s="87"/>
      <c r="L1137" s="87"/>
      <c r="M1137" s="87"/>
      <c r="N1137" s="87"/>
      <c r="O1137" s="87"/>
      <c r="P1137" s="87"/>
    </row>
    <row r="1138" spans="1:16" x14ac:dyDescent="0.35">
      <c r="A1138" s="281"/>
      <c r="B1138" s="86"/>
      <c r="C1138" s="86"/>
      <c r="D1138" s="86"/>
      <c r="E1138" s="86"/>
      <c r="F1138" s="86"/>
      <c r="G1138" s="86"/>
      <c r="H1138" s="86"/>
      <c r="I1138" s="86"/>
      <c r="J1138" s="86"/>
      <c r="K1138" s="86"/>
      <c r="L1138" s="86"/>
      <c r="M1138" s="86"/>
      <c r="N1138" s="86"/>
      <c r="O1138" s="86"/>
      <c r="P1138" s="86"/>
    </row>
    <row r="1139" spans="1:16" x14ac:dyDescent="0.35">
      <c r="A1139" s="282"/>
      <c r="B1139" s="87"/>
      <c r="C1139" s="87"/>
      <c r="D1139" s="87"/>
      <c r="E1139" s="87"/>
      <c r="F1139" s="87"/>
      <c r="G1139" s="87"/>
      <c r="H1139" s="87"/>
      <c r="I1139" s="87"/>
      <c r="J1139" s="87"/>
      <c r="K1139" s="87"/>
      <c r="L1139" s="87"/>
      <c r="M1139" s="87"/>
      <c r="N1139" s="87"/>
      <c r="O1139" s="87"/>
      <c r="P1139" s="87"/>
    </row>
    <row r="1140" spans="1:16" x14ac:dyDescent="0.35">
      <c r="A1140" s="281"/>
      <c r="B1140" s="86"/>
      <c r="C1140" s="86"/>
      <c r="D1140" s="86"/>
      <c r="E1140" s="86"/>
      <c r="F1140" s="86"/>
      <c r="G1140" s="86"/>
      <c r="H1140" s="86"/>
      <c r="I1140" s="86"/>
      <c r="J1140" s="86"/>
      <c r="K1140" s="86"/>
      <c r="L1140" s="86"/>
      <c r="M1140" s="86"/>
      <c r="N1140" s="86"/>
      <c r="O1140" s="86"/>
      <c r="P1140" s="86"/>
    </row>
    <row r="1141" spans="1:16" x14ac:dyDescent="0.35">
      <c r="A1141" s="282"/>
      <c r="B1141" s="87"/>
      <c r="C1141" s="87"/>
      <c r="D1141" s="87"/>
      <c r="E1141" s="87"/>
      <c r="F1141" s="87"/>
      <c r="G1141" s="87"/>
      <c r="H1141" s="87"/>
      <c r="I1141" s="87"/>
      <c r="J1141" s="87"/>
      <c r="K1141" s="87"/>
      <c r="L1141" s="87"/>
      <c r="M1141" s="87"/>
      <c r="N1141" s="87"/>
      <c r="O1141" s="87"/>
      <c r="P1141" s="87"/>
    </row>
    <row r="1142" spans="1:16" x14ac:dyDescent="0.35">
      <c r="A1142" s="281"/>
      <c r="B1142" s="86"/>
      <c r="C1142" s="86"/>
      <c r="D1142" s="86"/>
      <c r="E1142" s="86"/>
      <c r="F1142" s="86"/>
      <c r="G1142" s="86"/>
      <c r="H1142" s="86"/>
      <c r="I1142" s="86"/>
      <c r="J1142" s="86"/>
      <c r="K1142" s="86"/>
      <c r="L1142" s="86"/>
      <c r="M1142" s="86"/>
      <c r="N1142" s="86"/>
      <c r="O1142" s="86"/>
      <c r="P1142" s="86"/>
    </row>
    <row r="1143" spans="1:16" x14ac:dyDescent="0.35">
      <c r="A1143" s="282"/>
      <c r="B1143" s="87"/>
      <c r="C1143" s="87"/>
      <c r="D1143" s="87"/>
      <c r="E1143" s="87"/>
      <c r="F1143" s="87"/>
      <c r="G1143" s="87"/>
      <c r="H1143" s="87"/>
      <c r="I1143" s="87"/>
      <c r="J1143" s="87"/>
      <c r="K1143" s="87"/>
      <c r="L1143" s="87"/>
      <c r="M1143" s="87"/>
      <c r="N1143" s="87"/>
      <c r="O1143" s="87"/>
      <c r="P1143" s="87"/>
    </row>
    <row r="1144" spans="1:16" x14ac:dyDescent="0.35">
      <c r="A1144" s="281"/>
      <c r="B1144" s="86"/>
      <c r="C1144" s="86"/>
      <c r="D1144" s="86"/>
      <c r="E1144" s="86"/>
      <c r="F1144" s="86"/>
      <c r="G1144" s="86"/>
      <c r="H1144" s="86"/>
      <c r="I1144" s="86"/>
      <c r="J1144" s="86"/>
      <c r="K1144" s="86"/>
      <c r="L1144" s="86"/>
      <c r="M1144" s="86"/>
      <c r="N1144" s="86"/>
      <c r="O1144" s="86"/>
      <c r="P1144" s="86"/>
    </row>
    <row r="1145" spans="1:16" x14ac:dyDescent="0.35">
      <c r="A1145" s="282"/>
      <c r="B1145" s="87"/>
      <c r="C1145" s="87"/>
      <c r="D1145" s="87"/>
      <c r="E1145" s="87"/>
      <c r="F1145" s="87"/>
      <c r="G1145" s="87"/>
      <c r="H1145" s="87"/>
      <c r="I1145" s="87"/>
      <c r="J1145" s="87"/>
      <c r="K1145" s="87"/>
      <c r="L1145" s="87"/>
      <c r="M1145" s="87"/>
      <c r="N1145" s="87"/>
      <c r="O1145" s="87"/>
      <c r="P1145" s="87"/>
    </row>
    <row r="1146" spans="1:16" x14ac:dyDescent="0.35">
      <c r="A1146" s="281"/>
      <c r="B1146" s="86"/>
      <c r="C1146" s="86"/>
      <c r="D1146" s="86"/>
      <c r="E1146" s="86"/>
      <c r="F1146" s="86"/>
      <c r="G1146" s="86"/>
      <c r="H1146" s="86"/>
      <c r="I1146" s="86"/>
      <c r="J1146" s="86"/>
      <c r="K1146" s="86"/>
      <c r="L1146" s="86"/>
      <c r="M1146" s="86"/>
      <c r="N1146" s="86"/>
      <c r="O1146" s="86"/>
      <c r="P1146" s="86"/>
    </row>
    <row r="1147" spans="1:16" x14ac:dyDescent="0.35">
      <c r="A1147" s="282"/>
      <c r="B1147" s="87"/>
      <c r="C1147" s="87"/>
      <c r="D1147" s="87"/>
      <c r="E1147" s="87"/>
      <c r="F1147" s="87"/>
      <c r="G1147" s="87"/>
      <c r="H1147" s="87"/>
      <c r="I1147" s="87"/>
      <c r="J1147" s="87"/>
      <c r="K1147" s="87"/>
      <c r="L1147" s="87"/>
      <c r="M1147" s="87"/>
      <c r="N1147" s="87"/>
      <c r="O1147" s="87"/>
      <c r="P1147" s="87"/>
    </row>
    <row r="1148" spans="1:16" x14ac:dyDescent="0.35">
      <c r="A1148" s="281"/>
      <c r="B1148" s="86"/>
      <c r="C1148" s="86"/>
      <c r="D1148" s="86"/>
      <c r="E1148" s="86"/>
      <c r="F1148" s="86"/>
      <c r="G1148" s="86"/>
      <c r="H1148" s="86"/>
      <c r="I1148" s="86"/>
      <c r="J1148" s="86"/>
      <c r="K1148" s="86"/>
      <c r="L1148" s="86"/>
      <c r="M1148" s="86"/>
      <c r="N1148" s="86"/>
      <c r="O1148" s="86"/>
      <c r="P1148" s="86"/>
    </row>
    <row r="1149" spans="1:16" x14ac:dyDescent="0.35">
      <c r="A1149" s="282"/>
      <c r="B1149" s="87"/>
      <c r="C1149" s="87"/>
      <c r="D1149" s="87"/>
      <c r="E1149" s="87"/>
      <c r="F1149" s="87"/>
      <c r="G1149" s="87"/>
      <c r="H1149" s="87"/>
      <c r="I1149" s="87"/>
      <c r="J1149" s="87"/>
      <c r="K1149" s="87"/>
      <c r="L1149" s="87"/>
      <c r="M1149" s="87"/>
      <c r="N1149" s="87"/>
      <c r="O1149" s="87"/>
      <c r="P1149" s="87"/>
    </row>
    <row r="1150" spans="1:16" x14ac:dyDescent="0.35">
      <c r="A1150" s="281"/>
      <c r="B1150" s="86"/>
      <c r="C1150" s="86"/>
      <c r="D1150" s="86"/>
      <c r="E1150" s="86"/>
      <c r="F1150" s="86"/>
      <c r="G1150" s="86"/>
      <c r="H1150" s="86"/>
      <c r="I1150" s="86"/>
      <c r="J1150" s="86"/>
      <c r="K1150" s="86"/>
      <c r="L1150" s="86"/>
      <c r="M1150" s="86"/>
      <c r="N1150" s="86"/>
      <c r="O1150" s="86"/>
      <c r="P1150" s="86"/>
    </row>
    <row r="1151" spans="1:16" x14ac:dyDescent="0.35">
      <c r="A1151" s="282"/>
      <c r="B1151" s="87"/>
      <c r="C1151" s="87"/>
      <c r="D1151" s="87"/>
      <c r="E1151" s="87"/>
      <c r="F1151" s="87"/>
      <c r="G1151" s="87"/>
      <c r="H1151" s="87"/>
      <c r="I1151" s="87"/>
      <c r="J1151" s="87"/>
      <c r="K1151" s="87"/>
      <c r="L1151" s="87"/>
      <c r="M1151" s="87"/>
      <c r="N1151" s="87"/>
      <c r="O1151" s="87"/>
      <c r="P1151" s="87"/>
    </row>
    <row r="1152" spans="1:16" x14ac:dyDescent="0.35">
      <c r="A1152" s="281"/>
      <c r="B1152" s="86"/>
      <c r="C1152" s="86"/>
      <c r="D1152" s="86"/>
      <c r="E1152" s="86"/>
      <c r="F1152" s="86"/>
      <c r="G1152" s="86"/>
      <c r="H1152" s="86"/>
      <c r="I1152" s="86"/>
      <c r="J1152" s="86"/>
      <c r="K1152" s="86"/>
      <c r="L1152" s="86"/>
      <c r="M1152" s="86"/>
      <c r="N1152" s="86"/>
      <c r="O1152" s="86"/>
      <c r="P1152" s="86"/>
    </row>
    <row r="1153" spans="1:16" x14ac:dyDescent="0.35">
      <c r="A1153" s="282"/>
      <c r="B1153" s="87"/>
      <c r="C1153" s="87"/>
      <c r="D1153" s="87"/>
      <c r="E1153" s="87"/>
      <c r="F1153" s="87"/>
      <c r="G1153" s="87"/>
      <c r="H1153" s="87"/>
      <c r="I1153" s="87"/>
      <c r="J1153" s="87"/>
      <c r="K1153" s="87"/>
      <c r="L1153" s="87"/>
      <c r="M1153" s="87"/>
      <c r="N1153" s="87"/>
      <c r="O1153" s="87"/>
      <c r="P1153" s="87"/>
    </row>
    <row r="1154" spans="1:16" x14ac:dyDescent="0.35">
      <c r="A1154" s="281"/>
      <c r="B1154" s="86"/>
      <c r="C1154" s="86"/>
      <c r="D1154" s="86"/>
      <c r="E1154" s="86"/>
      <c r="F1154" s="86"/>
      <c r="G1154" s="86"/>
      <c r="H1154" s="86"/>
      <c r="I1154" s="86"/>
      <c r="J1154" s="86"/>
      <c r="K1154" s="86"/>
      <c r="L1154" s="86"/>
      <c r="M1154" s="86"/>
      <c r="N1154" s="86"/>
      <c r="O1154" s="86"/>
      <c r="P1154" s="86"/>
    </row>
    <row r="1155" spans="1:16" x14ac:dyDescent="0.35">
      <c r="A1155" s="282"/>
      <c r="B1155" s="87"/>
      <c r="C1155" s="87"/>
      <c r="D1155" s="87"/>
      <c r="E1155" s="87"/>
      <c r="F1155" s="87"/>
      <c r="G1155" s="87"/>
      <c r="H1155" s="87"/>
      <c r="I1155" s="87"/>
      <c r="J1155" s="87"/>
      <c r="K1155" s="87"/>
      <c r="L1155" s="87"/>
      <c r="M1155" s="87"/>
      <c r="N1155" s="87"/>
      <c r="O1155" s="87"/>
      <c r="P1155" s="87"/>
    </row>
    <row r="1156" spans="1:16" x14ac:dyDescent="0.35">
      <c r="A1156" s="281"/>
      <c r="B1156" s="86"/>
      <c r="C1156" s="86"/>
      <c r="D1156" s="86"/>
      <c r="E1156" s="86"/>
      <c r="F1156" s="86"/>
      <c r="G1156" s="86"/>
      <c r="H1156" s="86"/>
      <c r="I1156" s="86"/>
      <c r="J1156" s="86"/>
      <c r="K1156" s="86"/>
      <c r="L1156" s="86"/>
      <c r="M1156" s="86"/>
      <c r="N1156" s="86"/>
      <c r="O1156" s="86"/>
      <c r="P1156" s="86"/>
    </row>
    <row r="1157" spans="1:16" x14ac:dyDescent="0.35">
      <c r="A1157" s="282"/>
      <c r="B1157" s="87"/>
      <c r="C1157" s="87"/>
      <c r="D1157" s="87"/>
      <c r="E1157" s="87"/>
      <c r="F1157" s="87"/>
      <c r="G1157" s="87"/>
      <c r="H1157" s="87"/>
      <c r="I1157" s="87"/>
      <c r="J1157" s="87"/>
      <c r="K1157" s="87"/>
      <c r="L1157" s="87"/>
      <c r="M1157" s="87"/>
      <c r="N1157" s="87"/>
      <c r="O1157" s="87"/>
      <c r="P1157" s="87"/>
    </row>
    <row r="1158" spans="1:16" x14ac:dyDescent="0.35">
      <c r="A1158" s="281"/>
      <c r="B1158" s="86"/>
      <c r="C1158" s="86"/>
      <c r="D1158" s="86"/>
      <c r="E1158" s="86"/>
      <c r="F1158" s="86"/>
      <c r="G1158" s="86"/>
      <c r="H1158" s="86"/>
      <c r="I1158" s="86"/>
      <c r="J1158" s="86"/>
      <c r="K1158" s="86"/>
      <c r="L1158" s="86"/>
      <c r="M1158" s="86"/>
      <c r="N1158" s="86"/>
      <c r="O1158" s="86"/>
      <c r="P1158" s="86"/>
    </row>
    <row r="1159" spans="1:16" x14ac:dyDescent="0.35">
      <c r="A1159" s="282"/>
      <c r="B1159" s="87"/>
      <c r="C1159" s="87"/>
      <c r="D1159" s="87"/>
      <c r="E1159" s="87"/>
      <c r="F1159" s="87"/>
      <c r="G1159" s="87"/>
      <c r="H1159" s="87"/>
      <c r="I1159" s="87"/>
      <c r="J1159" s="87"/>
      <c r="K1159" s="87"/>
      <c r="L1159" s="87"/>
      <c r="M1159" s="87"/>
      <c r="N1159" s="87"/>
      <c r="O1159" s="87"/>
      <c r="P1159" s="87"/>
    </row>
    <row r="1160" spans="1:16" x14ac:dyDescent="0.35">
      <c r="A1160" s="281"/>
      <c r="B1160" s="86"/>
      <c r="C1160" s="86"/>
      <c r="D1160" s="86"/>
      <c r="E1160" s="86"/>
      <c r="F1160" s="86"/>
      <c r="G1160" s="86"/>
      <c r="H1160" s="86"/>
      <c r="I1160" s="86"/>
      <c r="J1160" s="86"/>
      <c r="K1160" s="86"/>
      <c r="L1160" s="86"/>
      <c r="M1160" s="86"/>
      <c r="N1160" s="86"/>
      <c r="O1160" s="86"/>
      <c r="P1160" s="86"/>
    </row>
    <row r="1161" spans="1:16" x14ac:dyDescent="0.35">
      <c r="A1161" s="282"/>
      <c r="B1161" s="87"/>
      <c r="C1161" s="87"/>
      <c r="D1161" s="87"/>
      <c r="E1161" s="87"/>
      <c r="F1161" s="87"/>
      <c r="G1161" s="87"/>
      <c r="H1161" s="87"/>
      <c r="I1161" s="87"/>
      <c r="J1161" s="87"/>
      <c r="K1161" s="87"/>
      <c r="L1161" s="87"/>
      <c r="M1161" s="87"/>
      <c r="N1161" s="87"/>
      <c r="O1161" s="87"/>
      <c r="P1161" s="87"/>
    </row>
    <row r="1162" spans="1:16" x14ac:dyDescent="0.35">
      <c r="A1162" s="281"/>
      <c r="B1162" s="86"/>
      <c r="C1162" s="86"/>
      <c r="D1162" s="86"/>
      <c r="E1162" s="86"/>
      <c r="F1162" s="86"/>
      <c r="G1162" s="86"/>
      <c r="H1162" s="86"/>
      <c r="I1162" s="86"/>
      <c r="J1162" s="86"/>
      <c r="K1162" s="86"/>
      <c r="L1162" s="86"/>
      <c r="M1162" s="86"/>
      <c r="N1162" s="86"/>
      <c r="O1162" s="86"/>
      <c r="P1162" s="86"/>
    </row>
    <row r="1163" spans="1:16" x14ac:dyDescent="0.35">
      <c r="A1163" s="282"/>
      <c r="B1163" s="87"/>
      <c r="C1163" s="87"/>
      <c r="D1163" s="87"/>
      <c r="E1163" s="87"/>
      <c r="F1163" s="87"/>
      <c r="G1163" s="87"/>
      <c r="H1163" s="87"/>
      <c r="I1163" s="87"/>
      <c r="J1163" s="87"/>
      <c r="K1163" s="87"/>
      <c r="L1163" s="87"/>
      <c r="M1163" s="87"/>
      <c r="N1163" s="87"/>
      <c r="O1163" s="87"/>
      <c r="P1163" s="87"/>
    </row>
    <row r="1164" spans="1:16" x14ac:dyDescent="0.35">
      <c r="A1164" s="281"/>
      <c r="B1164" s="86"/>
      <c r="C1164" s="86"/>
      <c r="D1164" s="86"/>
      <c r="E1164" s="86"/>
      <c r="F1164" s="86"/>
      <c r="G1164" s="86"/>
      <c r="H1164" s="86"/>
      <c r="I1164" s="86"/>
      <c r="J1164" s="86"/>
      <c r="K1164" s="86"/>
      <c r="L1164" s="86"/>
      <c r="M1164" s="86"/>
      <c r="N1164" s="86"/>
      <c r="O1164" s="86"/>
      <c r="P1164" s="86"/>
    </row>
    <row r="1165" spans="1:16" x14ac:dyDescent="0.35">
      <c r="A1165" s="282"/>
      <c r="B1165" s="87"/>
      <c r="C1165" s="87"/>
      <c r="D1165" s="87"/>
      <c r="E1165" s="87"/>
      <c r="F1165" s="87"/>
      <c r="G1165" s="87"/>
      <c r="H1165" s="87"/>
      <c r="I1165" s="87"/>
      <c r="J1165" s="87"/>
      <c r="K1165" s="87"/>
      <c r="L1165" s="87"/>
      <c r="M1165" s="87"/>
      <c r="N1165" s="87"/>
      <c r="O1165" s="87"/>
      <c r="P1165" s="87"/>
    </row>
    <row r="1166" spans="1:16" x14ac:dyDescent="0.35">
      <c r="A1166" s="281"/>
      <c r="B1166" s="86"/>
      <c r="C1166" s="86"/>
      <c r="D1166" s="86"/>
      <c r="E1166" s="86"/>
      <c r="F1166" s="86"/>
      <c r="G1166" s="86"/>
      <c r="H1166" s="86"/>
      <c r="I1166" s="86"/>
      <c r="J1166" s="86"/>
      <c r="K1166" s="86"/>
      <c r="L1166" s="86"/>
      <c r="M1166" s="86"/>
      <c r="N1166" s="86"/>
      <c r="O1166" s="86"/>
      <c r="P1166" s="86"/>
    </row>
    <row r="1167" spans="1:16" x14ac:dyDescent="0.35">
      <c r="A1167" s="282"/>
      <c r="B1167" s="87"/>
      <c r="C1167" s="87"/>
      <c r="D1167" s="87"/>
      <c r="E1167" s="87"/>
      <c r="F1167" s="87"/>
      <c r="G1167" s="87"/>
      <c r="H1167" s="87"/>
      <c r="I1167" s="87"/>
      <c r="J1167" s="87"/>
      <c r="K1167" s="87"/>
      <c r="L1167" s="87"/>
      <c r="M1167" s="87"/>
      <c r="N1167" s="87"/>
      <c r="O1167" s="87"/>
      <c r="P1167" s="87"/>
    </row>
    <row r="1168" spans="1:16" x14ac:dyDescent="0.35">
      <c r="A1168" s="281"/>
      <c r="B1168" s="86"/>
      <c r="C1168" s="86"/>
      <c r="D1168" s="86"/>
      <c r="E1168" s="86"/>
      <c r="F1168" s="86"/>
      <c r="G1168" s="86"/>
      <c r="H1168" s="86"/>
      <c r="I1168" s="86"/>
      <c r="J1168" s="86"/>
      <c r="K1168" s="86"/>
      <c r="L1168" s="86"/>
      <c r="M1168" s="86"/>
      <c r="N1168" s="86"/>
      <c r="O1168" s="86"/>
      <c r="P1168" s="86"/>
    </row>
    <row r="1169" spans="1:16" x14ac:dyDescent="0.35">
      <c r="A1169" s="282"/>
      <c r="B1169" s="87"/>
      <c r="C1169" s="87"/>
      <c r="D1169" s="87"/>
      <c r="E1169" s="87"/>
      <c r="F1169" s="87"/>
      <c r="G1169" s="87"/>
      <c r="H1169" s="87"/>
      <c r="I1169" s="87"/>
      <c r="J1169" s="87"/>
      <c r="K1169" s="87"/>
      <c r="L1169" s="87"/>
      <c r="M1169" s="87"/>
      <c r="N1169" s="87"/>
      <c r="O1169" s="87"/>
      <c r="P1169" s="87"/>
    </row>
    <row r="1170" spans="1:16" x14ac:dyDescent="0.35">
      <c r="A1170" s="281"/>
      <c r="B1170" s="86"/>
      <c r="C1170" s="86"/>
      <c r="D1170" s="86"/>
      <c r="E1170" s="86"/>
      <c r="F1170" s="86"/>
      <c r="G1170" s="86"/>
      <c r="H1170" s="86"/>
      <c r="I1170" s="86"/>
      <c r="J1170" s="86"/>
      <c r="K1170" s="86"/>
      <c r="L1170" s="86"/>
      <c r="M1170" s="86"/>
      <c r="N1170" s="86"/>
      <c r="O1170" s="86"/>
      <c r="P1170" s="86"/>
    </row>
    <row r="1171" spans="1:16" x14ac:dyDescent="0.35">
      <c r="A1171" s="282"/>
      <c r="B1171" s="87"/>
      <c r="C1171" s="87"/>
      <c r="D1171" s="87"/>
      <c r="E1171" s="87"/>
      <c r="F1171" s="87"/>
      <c r="G1171" s="87"/>
      <c r="H1171" s="87"/>
      <c r="I1171" s="87"/>
      <c r="J1171" s="87"/>
      <c r="K1171" s="87"/>
      <c r="L1171" s="87"/>
      <c r="M1171" s="87"/>
      <c r="N1171" s="87"/>
      <c r="O1171" s="87"/>
      <c r="P1171" s="87"/>
    </row>
    <row r="1172" spans="1:16" x14ac:dyDescent="0.35">
      <c r="A1172" s="281"/>
      <c r="B1172" s="86"/>
      <c r="C1172" s="86"/>
      <c r="D1172" s="86"/>
      <c r="E1172" s="86"/>
      <c r="F1172" s="86"/>
      <c r="G1172" s="86"/>
      <c r="H1172" s="86"/>
      <c r="I1172" s="86"/>
      <c r="J1172" s="86"/>
      <c r="K1172" s="86"/>
      <c r="L1172" s="86"/>
      <c r="M1172" s="86"/>
      <c r="N1172" s="86"/>
      <c r="O1172" s="86"/>
      <c r="P1172" s="86"/>
    </row>
    <row r="1173" spans="1:16" x14ac:dyDescent="0.35">
      <c r="A1173" s="282"/>
      <c r="B1173" s="87"/>
      <c r="C1173" s="87"/>
      <c r="D1173" s="87"/>
      <c r="E1173" s="87"/>
      <c r="F1173" s="87"/>
      <c r="G1173" s="87"/>
      <c r="H1173" s="87"/>
      <c r="I1173" s="87"/>
      <c r="J1173" s="87"/>
      <c r="K1173" s="87"/>
      <c r="L1173" s="87"/>
      <c r="M1173" s="87"/>
      <c r="N1173" s="87"/>
      <c r="O1173" s="87"/>
      <c r="P1173" s="87"/>
    </row>
    <row r="1174" spans="1:16" x14ac:dyDescent="0.35">
      <c r="A1174" s="281"/>
      <c r="B1174" s="86"/>
      <c r="C1174" s="86"/>
      <c r="D1174" s="86"/>
      <c r="E1174" s="86"/>
      <c r="F1174" s="86"/>
      <c r="G1174" s="86"/>
      <c r="H1174" s="86"/>
      <c r="I1174" s="86"/>
      <c r="J1174" s="86"/>
      <c r="K1174" s="86"/>
      <c r="L1174" s="86"/>
      <c r="M1174" s="86"/>
      <c r="N1174" s="86"/>
      <c r="O1174" s="86"/>
      <c r="P1174" s="86"/>
    </row>
    <row r="1175" spans="1:16" x14ac:dyDescent="0.35">
      <c r="A1175" s="282"/>
      <c r="B1175" s="87"/>
      <c r="C1175" s="87"/>
      <c r="D1175" s="87"/>
      <c r="E1175" s="87"/>
      <c r="F1175" s="87"/>
      <c r="G1175" s="87"/>
      <c r="H1175" s="87"/>
      <c r="I1175" s="87"/>
      <c r="J1175" s="87"/>
      <c r="K1175" s="87"/>
      <c r="L1175" s="87"/>
      <c r="M1175" s="87"/>
      <c r="N1175" s="87"/>
      <c r="O1175" s="87"/>
      <c r="P1175" s="87"/>
    </row>
    <row r="1176" spans="1:16" x14ac:dyDescent="0.35">
      <c r="A1176" s="281"/>
      <c r="B1176" s="86"/>
      <c r="C1176" s="86"/>
      <c r="D1176" s="86"/>
      <c r="E1176" s="86"/>
      <c r="F1176" s="86"/>
      <c r="G1176" s="86"/>
      <c r="H1176" s="86"/>
      <c r="I1176" s="86"/>
      <c r="J1176" s="86"/>
      <c r="K1176" s="86"/>
      <c r="L1176" s="86"/>
      <c r="M1176" s="86"/>
      <c r="N1176" s="86"/>
      <c r="O1176" s="86"/>
      <c r="P1176" s="86"/>
    </row>
    <row r="1177" spans="1:16" x14ac:dyDescent="0.35">
      <c r="A1177" s="282"/>
      <c r="B1177" s="87"/>
      <c r="C1177" s="87"/>
      <c r="D1177" s="87"/>
      <c r="E1177" s="87"/>
      <c r="F1177" s="87"/>
      <c r="G1177" s="87"/>
      <c r="H1177" s="87"/>
      <c r="I1177" s="87"/>
      <c r="J1177" s="87"/>
      <c r="K1177" s="87"/>
      <c r="L1177" s="87"/>
      <c r="M1177" s="87"/>
      <c r="N1177" s="87"/>
      <c r="O1177" s="87"/>
      <c r="P1177" s="87"/>
    </row>
    <row r="1178" spans="1:16" x14ac:dyDescent="0.35">
      <c r="A1178" s="281"/>
      <c r="B1178" s="86"/>
      <c r="C1178" s="86"/>
      <c r="D1178" s="86"/>
      <c r="E1178" s="86"/>
      <c r="F1178" s="86"/>
      <c r="G1178" s="86"/>
      <c r="H1178" s="86"/>
      <c r="I1178" s="86"/>
      <c r="J1178" s="86"/>
      <c r="K1178" s="86"/>
      <c r="L1178" s="86"/>
      <c r="M1178" s="86"/>
      <c r="N1178" s="86"/>
      <c r="O1178" s="86"/>
      <c r="P1178" s="86"/>
    </row>
    <row r="1179" spans="1:16" x14ac:dyDescent="0.35">
      <c r="A1179" s="282"/>
      <c r="B1179" s="87"/>
      <c r="C1179" s="87"/>
      <c r="D1179" s="87"/>
      <c r="E1179" s="87"/>
      <c r="F1179" s="87"/>
      <c r="G1179" s="87"/>
      <c r="H1179" s="87"/>
      <c r="I1179" s="87"/>
      <c r="J1179" s="87"/>
      <c r="K1179" s="87"/>
      <c r="L1179" s="87"/>
      <c r="M1179" s="87"/>
      <c r="N1179" s="87"/>
      <c r="O1179" s="87"/>
      <c r="P1179" s="87"/>
    </row>
    <row r="1180" spans="1:16" x14ac:dyDescent="0.35">
      <c r="A1180" s="281"/>
      <c r="B1180" s="86"/>
      <c r="C1180" s="86"/>
      <c r="D1180" s="86"/>
      <c r="E1180" s="86"/>
      <c r="F1180" s="86"/>
      <c r="G1180" s="86"/>
      <c r="H1180" s="86"/>
      <c r="I1180" s="86"/>
      <c r="J1180" s="86"/>
      <c r="K1180" s="86"/>
      <c r="L1180" s="86"/>
      <c r="M1180" s="86"/>
      <c r="N1180" s="86"/>
      <c r="O1180" s="86"/>
      <c r="P1180" s="86"/>
    </row>
    <row r="1181" spans="1:16" x14ac:dyDescent="0.35">
      <c r="A1181" s="282"/>
      <c r="B1181" s="87"/>
      <c r="C1181" s="87"/>
      <c r="D1181" s="87"/>
      <c r="E1181" s="87"/>
      <c r="F1181" s="87"/>
      <c r="G1181" s="87"/>
      <c r="H1181" s="87"/>
      <c r="I1181" s="87"/>
      <c r="J1181" s="87"/>
      <c r="K1181" s="87"/>
      <c r="L1181" s="87"/>
      <c r="M1181" s="87"/>
      <c r="N1181" s="87"/>
      <c r="O1181" s="87"/>
      <c r="P1181" s="87"/>
    </row>
    <row r="1182" spans="1:16" x14ac:dyDescent="0.35">
      <c r="A1182" s="281"/>
      <c r="B1182" s="86"/>
      <c r="C1182" s="86"/>
      <c r="D1182" s="86"/>
      <c r="E1182" s="86"/>
      <c r="F1182" s="86"/>
      <c r="G1182" s="86"/>
      <c r="H1182" s="86"/>
      <c r="I1182" s="86"/>
      <c r="J1182" s="86"/>
      <c r="K1182" s="86"/>
      <c r="L1182" s="86"/>
      <c r="M1182" s="86"/>
      <c r="N1182" s="86"/>
      <c r="O1182" s="86"/>
      <c r="P1182" s="86"/>
    </row>
    <row r="1183" spans="1:16" x14ac:dyDescent="0.35">
      <c r="A1183" s="282"/>
      <c r="B1183" s="87"/>
      <c r="C1183" s="87"/>
      <c r="D1183" s="87"/>
      <c r="E1183" s="87"/>
      <c r="F1183" s="87"/>
      <c r="G1183" s="87"/>
      <c r="H1183" s="87"/>
      <c r="I1183" s="87"/>
      <c r="J1183" s="87"/>
      <c r="K1183" s="87"/>
      <c r="L1183" s="87"/>
      <c r="M1183" s="87"/>
      <c r="N1183" s="87"/>
      <c r="O1183" s="87"/>
      <c r="P1183" s="87"/>
    </row>
    <row r="1184" spans="1:16" x14ac:dyDescent="0.35">
      <c r="A1184" s="281"/>
      <c r="B1184" s="86"/>
      <c r="C1184" s="86"/>
      <c r="D1184" s="86"/>
      <c r="E1184" s="86"/>
      <c r="F1184" s="86"/>
      <c r="G1184" s="86"/>
      <c r="H1184" s="86"/>
      <c r="I1184" s="86"/>
      <c r="J1184" s="86"/>
      <c r="K1184" s="86"/>
      <c r="L1184" s="86"/>
      <c r="M1184" s="86"/>
      <c r="N1184" s="86"/>
      <c r="O1184" s="86"/>
      <c r="P1184" s="86"/>
    </row>
    <row r="1185" spans="1:16" x14ac:dyDescent="0.35">
      <c r="A1185" s="282"/>
      <c r="B1185" s="87"/>
      <c r="C1185" s="87"/>
      <c r="D1185" s="87"/>
      <c r="E1185" s="87"/>
      <c r="F1185" s="87"/>
      <c r="G1185" s="87"/>
      <c r="H1185" s="87"/>
      <c r="I1185" s="87"/>
      <c r="J1185" s="87"/>
      <c r="K1185" s="87"/>
      <c r="L1185" s="87"/>
      <c r="M1185" s="87"/>
      <c r="N1185" s="87"/>
      <c r="O1185" s="87"/>
      <c r="P1185" s="87"/>
    </row>
    <row r="1186" spans="1:16" x14ac:dyDescent="0.35">
      <c r="A1186" s="281"/>
      <c r="B1186" s="86"/>
      <c r="C1186" s="86"/>
      <c r="D1186" s="86"/>
      <c r="E1186" s="86"/>
      <c r="F1186" s="86"/>
      <c r="G1186" s="86"/>
      <c r="H1186" s="86"/>
      <c r="I1186" s="86"/>
      <c r="J1186" s="86"/>
      <c r="K1186" s="86"/>
      <c r="L1186" s="86"/>
      <c r="M1186" s="86"/>
      <c r="N1186" s="86"/>
      <c r="O1186" s="86"/>
      <c r="P1186" s="86"/>
    </row>
    <row r="1187" spans="1:16" x14ac:dyDescent="0.35">
      <c r="A1187" s="282"/>
      <c r="B1187" s="87"/>
      <c r="C1187" s="87"/>
      <c r="D1187" s="87"/>
      <c r="E1187" s="87"/>
      <c r="F1187" s="87"/>
      <c r="G1187" s="87"/>
      <c r="H1187" s="87"/>
      <c r="I1187" s="87"/>
      <c r="J1187" s="87"/>
      <c r="K1187" s="87"/>
      <c r="L1187" s="87"/>
      <c r="M1187" s="87"/>
      <c r="N1187" s="87"/>
      <c r="O1187" s="87"/>
      <c r="P1187" s="87"/>
    </row>
    <row r="1188" spans="1:16" x14ac:dyDescent="0.35">
      <c r="A1188" s="281"/>
      <c r="B1188" s="86"/>
      <c r="C1188" s="86"/>
      <c r="D1188" s="86"/>
      <c r="E1188" s="86"/>
      <c r="F1188" s="86"/>
      <c r="G1188" s="86"/>
      <c r="H1188" s="86"/>
      <c r="I1188" s="86"/>
      <c r="J1188" s="86"/>
      <c r="K1188" s="86"/>
      <c r="L1188" s="86"/>
      <c r="M1188" s="86"/>
      <c r="N1188" s="86"/>
      <c r="O1188" s="86"/>
      <c r="P1188" s="86"/>
    </row>
    <row r="1189" spans="1:16" x14ac:dyDescent="0.35">
      <c r="A1189" s="282"/>
      <c r="B1189" s="87"/>
      <c r="C1189" s="87"/>
      <c r="D1189" s="87"/>
      <c r="E1189" s="87"/>
      <c r="F1189" s="87"/>
      <c r="G1189" s="87"/>
      <c r="H1189" s="87"/>
      <c r="I1189" s="87"/>
      <c r="J1189" s="87"/>
      <c r="K1189" s="87"/>
      <c r="L1189" s="87"/>
      <c r="M1189" s="87"/>
      <c r="N1189" s="87"/>
      <c r="O1189" s="87"/>
      <c r="P1189" s="87"/>
    </row>
    <row r="1190" spans="1:16" x14ac:dyDescent="0.35">
      <c r="A1190" s="281"/>
      <c r="B1190" s="86"/>
      <c r="C1190" s="86"/>
      <c r="D1190" s="86"/>
      <c r="E1190" s="86"/>
      <c r="F1190" s="86"/>
      <c r="G1190" s="86"/>
      <c r="H1190" s="86"/>
      <c r="I1190" s="86"/>
      <c r="J1190" s="86"/>
      <c r="K1190" s="86"/>
      <c r="L1190" s="86"/>
      <c r="M1190" s="86"/>
      <c r="N1190" s="86"/>
      <c r="O1190" s="86"/>
      <c r="P1190" s="86"/>
    </row>
    <row r="1191" spans="1:16" x14ac:dyDescent="0.35">
      <c r="A1191" s="282"/>
      <c r="B1191" s="87"/>
      <c r="C1191" s="87"/>
      <c r="D1191" s="87"/>
      <c r="E1191" s="87"/>
      <c r="F1191" s="87"/>
      <c r="G1191" s="87"/>
      <c r="H1191" s="87"/>
      <c r="I1191" s="87"/>
      <c r="J1191" s="87"/>
      <c r="K1191" s="87"/>
      <c r="L1191" s="87"/>
      <c r="M1191" s="87"/>
      <c r="N1191" s="87"/>
      <c r="O1191" s="87"/>
      <c r="P1191" s="87"/>
    </row>
    <row r="1192" spans="1:16" x14ac:dyDescent="0.35">
      <c r="A1192" s="281"/>
      <c r="B1192" s="86"/>
      <c r="C1192" s="86"/>
      <c r="D1192" s="86"/>
      <c r="E1192" s="86"/>
      <c r="F1192" s="86"/>
      <c r="G1192" s="86"/>
      <c r="H1192" s="86"/>
      <c r="I1192" s="86"/>
      <c r="J1192" s="86"/>
      <c r="K1192" s="86"/>
      <c r="L1192" s="86"/>
      <c r="M1192" s="86"/>
      <c r="N1192" s="86"/>
      <c r="O1192" s="86"/>
      <c r="P1192" s="86"/>
    </row>
    <row r="1193" spans="1:16" x14ac:dyDescent="0.35">
      <c r="A1193" s="282"/>
      <c r="B1193" s="87"/>
      <c r="C1193" s="87"/>
      <c r="D1193" s="87"/>
      <c r="E1193" s="87"/>
      <c r="F1193" s="87"/>
      <c r="G1193" s="87"/>
      <c r="H1193" s="87"/>
      <c r="I1193" s="87"/>
      <c r="J1193" s="87"/>
      <c r="K1193" s="87"/>
      <c r="L1193" s="87"/>
      <c r="M1193" s="87"/>
      <c r="N1193" s="87"/>
      <c r="O1193" s="87"/>
      <c r="P1193" s="87"/>
    </row>
    <row r="1194" spans="1:16" x14ac:dyDescent="0.35">
      <c r="A1194" s="281"/>
      <c r="B1194" s="86"/>
      <c r="C1194" s="86"/>
      <c r="D1194" s="86"/>
      <c r="E1194" s="86"/>
      <c r="F1194" s="86"/>
      <c r="G1194" s="86"/>
      <c r="H1194" s="86"/>
      <c r="I1194" s="86"/>
      <c r="J1194" s="86"/>
      <c r="K1194" s="86"/>
      <c r="L1194" s="86"/>
      <c r="M1194" s="86"/>
      <c r="N1194" s="86"/>
      <c r="O1194" s="86"/>
      <c r="P1194" s="86"/>
    </row>
    <row r="1195" spans="1:16" x14ac:dyDescent="0.35">
      <c r="A1195" s="282"/>
      <c r="B1195" s="87"/>
      <c r="C1195" s="87"/>
      <c r="D1195" s="87"/>
      <c r="E1195" s="87"/>
      <c r="F1195" s="87"/>
      <c r="G1195" s="87"/>
      <c r="H1195" s="87"/>
      <c r="I1195" s="87"/>
      <c r="J1195" s="87"/>
      <c r="K1195" s="87"/>
      <c r="L1195" s="87"/>
      <c r="M1195" s="87"/>
      <c r="N1195" s="87"/>
      <c r="O1195" s="87"/>
      <c r="P1195" s="87"/>
    </row>
    <row r="1196" spans="1:16" x14ac:dyDescent="0.35">
      <c r="A1196" s="281"/>
      <c r="B1196" s="86"/>
      <c r="C1196" s="86"/>
      <c r="D1196" s="86"/>
      <c r="E1196" s="86"/>
      <c r="F1196" s="86"/>
      <c r="G1196" s="86"/>
      <c r="H1196" s="86"/>
      <c r="I1196" s="86"/>
      <c r="J1196" s="86"/>
      <c r="K1196" s="86"/>
      <c r="L1196" s="86"/>
      <c r="M1196" s="86"/>
      <c r="N1196" s="86"/>
      <c r="O1196" s="86"/>
      <c r="P1196" s="86"/>
    </row>
    <row r="1197" spans="1:16" x14ac:dyDescent="0.35">
      <c r="A1197" s="282"/>
      <c r="B1197" s="87"/>
      <c r="C1197" s="87"/>
      <c r="D1197" s="87"/>
      <c r="E1197" s="87"/>
      <c r="F1197" s="87"/>
      <c r="G1197" s="87"/>
      <c r="H1197" s="87"/>
      <c r="I1197" s="87"/>
      <c r="J1197" s="87"/>
      <c r="K1197" s="87"/>
      <c r="L1197" s="87"/>
      <c r="M1197" s="87"/>
      <c r="N1197" s="87"/>
      <c r="O1197" s="87"/>
      <c r="P1197" s="87"/>
    </row>
    <row r="1198" spans="1:16" x14ac:dyDescent="0.35">
      <c r="A1198" s="281"/>
      <c r="B1198" s="86"/>
      <c r="C1198" s="86"/>
      <c r="D1198" s="86"/>
      <c r="E1198" s="86"/>
      <c r="F1198" s="86"/>
      <c r="G1198" s="86"/>
      <c r="H1198" s="86"/>
      <c r="I1198" s="86"/>
      <c r="J1198" s="86"/>
      <c r="K1198" s="86"/>
      <c r="L1198" s="86"/>
      <c r="M1198" s="86"/>
      <c r="N1198" s="86"/>
      <c r="O1198" s="86"/>
      <c r="P1198" s="86"/>
    </row>
    <row r="1199" spans="1:16" x14ac:dyDescent="0.35">
      <c r="A1199" s="282"/>
      <c r="B1199" s="87"/>
      <c r="C1199" s="87"/>
      <c r="D1199" s="87"/>
      <c r="E1199" s="87"/>
      <c r="F1199" s="87"/>
      <c r="G1199" s="87"/>
      <c r="H1199" s="87"/>
      <c r="I1199" s="87"/>
      <c r="J1199" s="87"/>
      <c r="K1199" s="87"/>
      <c r="L1199" s="87"/>
      <c r="M1199" s="87"/>
      <c r="N1199" s="87"/>
      <c r="O1199" s="87"/>
      <c r="P1199" s="87"/>
    </row>
    <row r="1200" spans="1:16" x14ac:dyDescent="0.35">
      <c r="A1200" s="281"/>
      <c r="B1200" s="86"/>
      <c r="C1200" s="86"/>
      <c r="D1200" s="86"/>
      <c r="E1200" s="86"/>
      <c r="F1200" s="86"/>
      <c r="G1200" s="86"/>
      <c r="H1200" s="86"/>
      <c r="I1200" s="86"/>
      <c r="J1200" s="86"/>
      <c r="K1200" s="86"/>
      <c r="L1200" s="86"/>
      <c r="M1200" s="86"/>
      <c r="N1200" s="86"/>
      <c r="O1200" s="86"/>
      <c r="P1200" s="86"/>
    </row>
    <row r="1201" spans="1:16" x14ac:dyDescent="0.35">
      <c r="A1201" s="282"/>
      <c r="B1201" s="87"/>
      <c r="C1201" s="87"/>
      <c r="D1201" s="87"/>
      <c r="E1201" s="87"/>
      <c r="F1201" s="87"/>
      <c r="G1201" s="87"/>
      <c r="H1201" s="87"/>
      <c r="I1201" s="87"/>
      <c r="J1201" s="87"/>
      <c r="K1201" s="87"/>
      <c r="L1201" s="87"/>
      <c r="M1201" s="87"/>
      <c r="N1201" s="87"/>
      <c r="O1201" s="87"/>
      <c r="P1201" s="87"/>
    </row>
    <row r="1202" spans="1:16" x14ac:dyDescent="0.35">
      <c r="A1202" s="281"/>
      <c r="B1202" s="86"/>
      <c r="C1202" s="86"/>
      <c r="D1202" s="86"/>
      <c r="E1202" s="86"/>
      <c r="F1202" s="86"/>
      <c r="G1202" s="86"/>
      <c r="H1202" s="86"/>
      <c r="I1202" s="86"/>
      <c r="J1202" s="86"/>
      <c r="K1202" s="86"/>
      <c r="L1202" s="86"/>
      <c r="M1202" s="86"/>
      <c r="N1202" s="86"/>
      <c r="O1202" s="86"/>
      <c r="P1202" s="86"/>
    </row>
    <row r="1203" spans="1:16" x14ac:dyDescent="0.35">
      <c r="A1203" s="282"/>
      <c r="B1203" s="87"/>
      <c r="C1203" s="87"/>
      <c r="D1203" s="87"/>
      <c r="E1203" s="87"/>
      <c r="F1203" s="87"/>
      <c r="G1203" s="87"/>
      <c r="H1203" s="87"/>
      <c r="I1203" s="87"/>
      <c r="J1203" s="87"/>
      <c r="K1203" s="87"/>
      <c r="L1203" s="87"/>
      <c r="M1203" s="87"/>
      <c r="N1203" s="87"/>
      <c r="O1203" s="87"/>
      <c r="P1203" s="87"/>
    </row>
    <row r="1204" spans="1:16" x14ac:dyDescent="0.35">
      <c r="A1204" s="281"/>
      <c r="B1204" s="86"/>
      <c r="C1204" s="86"/>
      <c r="D1204" s="86"/>
      <c r="E1204" s="86"/>
      <c r="F1204" s="86"/>
      <c r="G1204" s="86"/>
      <c r="H1204" s="86"/>
      <c r="I1204" s="86"/>
      <c r="J1204" s="86"/>
      <c r="K1204" s="86"/>
      <c r="L1204" s="86"/>
      <c r="M1204" s="86"/>
      <c r="N1204" s="86"/>
      <c r="O1204" s="86"/>
      <c r="P1204" s="86"/>
    </row>
    <row r="1205" spans="1:16" x14ac:dyDescent="0.35">
      <c r="A1205" s="282"/>
      <c r="B1205" s="87"/>
      <c r="C1205" s="87"/>
      <c r="D1205" s="87"/>
      <c r="E1205" s="87"/>
      <c r="F1205" s="87"/>
      <c r="G1205" s="87"/>
      <c r="H1205" s="87"/>
      <c r="I1205" s="87"/>
      <c r="J1205" s="87"/>
      <c r="K1205" s="87"/>
      <c r="L1205" s="87"/>
      <c r="M1205" s="87"/>
      <c r="N1205" s="87"/>
      <c r="O1205" s="87"/>
      <c r="P1205" s="87"/>
    </row>
    <row r="1206" spans="1:16" x14ac:dyDescent="0.35">
      <c r="A1206" s="281"/>
      <c r="B1206" s="86"/>
      <c r="C1206" s="86"/>
      <c r="D1206" s="86"/>
      <c r="E1206" s="86"/>
      <c r="F1206" s="86"/>
      <c r="G1206" s="86"/>
      <c r="H1206" s="86"/>
      <c r="I1206" s="86"/>
      <c r="J1206" s="86"/>
      <c r="K1206" s="86"/>
      <c r="L1206" s="86"/>
      <c r="M1206" s="86"/>
      <c r="N1206" s="86"/>
      <c r="O1206" s="86"/>
      <c r="P1206" s="86"/>
    </row>
    <row r="1207" spans="1:16" x14ac:dyDescent="0.35">
      <c r="A1207" s="282"/>
      <c r="B1207" s="87"/>
      <c r="C1207" s="87"/>
      <c r="D1207" s="87"/>
      <c r="E1207" s="87"/>
      <c r="F1207" s="87"/>
      <c r="G1207" s="87"/>
      <c r="H1207" s="87"/>
      <c r="I1207" s="87"/>
      <c r="J1207" s="87"/>
      <c r="K1207" s="87"/>
      <c r="L1207" s="87"/>
      <c r="M1207" s="87"/>
      <c r="N1207" s="87"/>
      <c r="O1207" s="87"/>
      <c r="P1207" s="87"/>
    </row>
    <row r="1208" spans="1:16" x14ac:dyDescent="0.35">
      <c r="A1208" s="281"/>
      <c r="B1208" s="86"/>
      <c r="C1208" s="86"/>
      <c r="D1208" s="86"/>
      <c r="E1208" s="86"/>
      <c r="F1208" s="86"/>
      <c r="G1208" s="86"/>
      <c r="H1208" s="86"/>
      <c r="I1208" s="86"/>
      <c r="J1208" s="86"/>
      <c r="K1208" s="86"/>
      <c r="L1208" s="86"/>
      <c r="M1208" s="86"/>
      <c r="N1208" s="86"/>
      <c r="O1208" s="86"/>
      <c r="P1208" s="86"/>
    </row>
    <row r="1209" spans="1:16" x14ac:dyDescent="0.35">
      <c r="A1209" s="282"/>
      <c r="B1209" s="87"/>
      <c r="C1209" s="87"/>
      <c r="D1209" s="87"/>
      <c r="E1209" s="87"/>
      <c r="F1209" s="87"/>
      <c r="G1209" s="87"/>
      <c r="H1209" s="87"/>
      <c r="I1209" s="87"/>
      <c r="J1209" s="87"/>
      <c r="K1209" s="87"/>
      <c r="L1209" s="87"/>
      <c r="M1209" s="87"/>
      <c r="N1209" s="87"/>
      <c r="O1209" s="87"/>
      <c r="P1209" s="87"/>
    </row>
    <row r="1210" spans="1:16" x14ac:dyDescent="0.35">
      <c r="A1210" s="281"/>
      <c r="B1210" s="86"/>
      <c r="C1210" s="86"/>
      <c r="D1210" s="86"/>
      <c r="E1210" s="86"/>
      <c r="F1210" s="86"/>
      <c r="G1210" s="86"/>
      <c r="H1210" s="86"/>
      <c r="I1210" s="86"/>
      <c r="J1210" s="86"/>
      <c r="K1210" s="86"/>
      <c r="L1210" s="86"/>
      <c r="M1210" s="86"/>
      <c r="N1210" s="86"/>
      <c r="O1210" s="86"/>
      <c r="P1210" s="86"/>
    </row>
    <row r="1211" spans="1:16" x14ac:dyDescent="0.35">
      <c r="A1211" s="282"/>
      <c r="B1211" s="87"/>
      <c r="C1211" s="87"/>
      <c r="D1211" s="87"/>
      <c r="E1211" s="87"/>
      <c r="F1211" s="87"/>
      <c r="G1211" s="87"/>
      <c r="H1211" s="87"/>
      <c r="I1211" s="87"/>
      <c r="J1211" s="87"/>
      <c r="K1211" s="87"/>
      <c r="L1211" s="87"/>
      <c r="M1211" s="87"/>
      <c r="N1211" s="87"/>
      <c r="O1211" s="87"/>
      <c r="P1211" s="87"/>
    </row>
    <row r="1212" spans="1:16" x14ac:dyDescent="0.35">
      <c r="A1212" s="281"/>
      <c r="B1212" s="86"/>
      <c r="C1212" s="86"/>
      <c r="D1212" s="86"/>
      <c r="E1212" s="86"/>
      <c r="F1212" s="86"/>
      <c r="G1212" s="86"/>
      <c r="H1212" s="86"/>
      <c r="I1212" s="86"/>
      <c r="J1212" s="86"/>
      <c r="K1212" s="86"/>
      <c r="L1212" s="86"/>
      <c r="M1212" s="86"/>
      <c r="N1212" s="86"/>
      <c r="O1212" s="86"/>
      <c r="P1212" s="86"/>
    </row>
    <row r="1213" spans="1:16" x14ac:dyDescent="0.35">
      <c r="A1213" s="282"/>
      <c r="B1213" s="87"/>
      <c r="C1213" s="87"/>
      <c r="D1213" s="87"/>
      <c r="E1213" s="87"/>
      <c r="F1213" s="87"/>
      <c r="G1213" s="87"/>
      <c r="H1213" s="87"/>
      <c r="I1213" s="87"/>
      <c r="J1213" s="87"/>
      <c r="K1213" s="87"/>
      <c r="L1213" s="87"/>
      <c r="M1213" s="87"/>
      <c r="N1213" s="87"/>
      <c r="O1213" s="87"/>
      <c r="P1213" s="87"/>
    </row>
    <row r="1214" spans="1:16" x14ac:dyDescent="0.35">
      <c r="A1214" s="281"/>
      <c r="B1214" s="86"/>
      <c r="C1214" s="86"/>
      <c r="D1214" s="86"/>
      <c r="E1214" s="86"/>
      <c r="F1214" s="86"/>
      <c r="G1214" s="86"/>
      <c r="H1214" s="86"/>
      <c r="I1214" s="86"/>
      <c r="J1214" s="86"/>
      <c r="K1214" s="86"/>
      <c r="L1214" s="86"/>
      <c r="M1214" s="86"/>
      <c r="N1214" s="86"/>
      <c r="O1214" s="86"/>
      <c r="P1214" s="86"/>
    </row>
    <row r="1215" spans="1:16" x14ac:dyDescent="0.35">
      <c r="A1215" s="282"/>
      <c r="B1215" s="87"/>
      <c r="C1215" s="87"/>
      <c r="D1215" s="87"/>
      <c r="E1215" s="87"/>
      <c r="F1215" s="87"/>
      <c r="G1215" s="87"/>
      <c r="H1215" s="87"/>
      <c r="I1215" s="87"/>
      <c r="J1215" s="87"/>
      <c r="K1215" s="87"/>
      <c r="L1215" s="87"/>
      <c r="M1215" s="87"/>
      <c r="N1215" s="87"/>
      <c r="O1215" s="87"/>
      <c r="P1215" s="87"/>
    </row>
    <row r="1216" spans="1:16" x14ac:dyDescent="0.35">
      <c r="A1216" s="281"/>
      <c r="B1216" s="86"/>
      <c r="C1216" s="86"/>
      <c r="D1216" s="86"/>
      <c r="E1216" s="86"/>
      <c r="F1216" s="86"/>
      <c r="G1216" s="86"/>
      <c r="H1216" s="86"/>
      <c r="I1216" s="86"/>
      <c r="J1216" s="86"/>
      <c r="K1216" s="86"/>
      <c r="L1216" s="86"/>
      <c r="M1216" s="86"/>
      <c r="N1216" s="86"/>
      <c r="O1216" s="86"/>
      <c r="P1216" s="86"/>
    </row>
    <row r="1217" spans="1:16" x14ac:dyDescent="0.35">
      <c r="A1217" s="282"/>
      <c r="B1217" s="87"/>
      <c r="C1217" s="87"/>
      <c r="D1217" s="87"/>
      <c r="E1217" s="87"/>
      <c r="F1217" s="87"/>
      <c r="G1217" s="87"/>
      <c r="H1217" s="87"/>
      <c r="I1217" s="87"/>
      <c r="J1217" s="87"/>
      <c r="K1217" s="87"/>
      <c r="L1217" s="87"/>
      <c r="M1217" s="87"/>
      <c r="N1217" s="87"/>
      <c r="O1217" s="87"/>
      <c r="P1217" s="87"/>
    </row>
    <row r="1218" spans="1:16" x14ac:dyDescent="0.35">
      <c r="A1218" s="281"/>
      <c r="B1218" s="86"/>
      <c r="C1218" s="86"/>
      <c r="D1218" s="86"/>
      <c r="E1218" s="86"/>
      <c r="F1218" s="86"/>
      <c r="G1218" s="86"/>
      <c r="H1218" s="86"/>
      <c r="I1218" s="86"/>
      <c r="J1218" s="86"/>
      <c r="K1218" s="86"/>
      <c r="L1218" s="86"/>
      <c r="M1218" s="86"/>
      <c r="N1218" s="86"/>
      <c r="O1218" s="86"/>
      <c r="P1218" s="86"/>
    </row>
    <row r="1219" spans="1:16" x14ac:dyDescent="0.35">
      <c r="A1219" s="282"/>
      <c r="B1219" s="87"/>
      <c r="C1219" s="87"/>
      <c r="D1219" s="87"/>
      <c r="E1219" s="87"/>
      <c r="F1219" s="87"/>
      <c r="G1219" s="87"/>
      <c r="H1219" s="87"/>
      <c r="I1219" s="87"/>
      <c r="J1219" s="87"/>
      <c r="K1219" s="87"/>
      <c r="L1219" s="87"/>
      <c r="M1219" s="87"/>
      <c r="N1219" s="87"/>
      <c r="O1219" s="87"/>
      <c r="P1219" s="87"/>
    </row>
    <row r="1220" spans="1:16" x14ac:dyDescent="0.35">
      <c r="A1220" s="281"/>
      <c r="B1220" s="86"/>
      <c r="C1220" s="86"/>
      <c r="D1220" s="86"/>
      <c r="E1220" s="86"/>
      <c r="F1220" s="86"/>
      <c r="G1220" s="86"/>
      <c r="H1220" s="86"/>
      <c r="I1220" s="86"/>
      <c r="J1220" s="86"/>
      <c r="K1220" s="86"/>
      <c r="L1220" s="86"/>
      <c r="M1220" s="86"/>
      <c r="N1220" s="86"/>
      <c r="O1220" s="86"/>
      <c r="P1220" s="86"/>
    </row>
    <row r="1221" spans="1:16" x14ac:dyDescent="0.35">
      <c r="A1221" s="282"/>
      <c r="B1221" s="87"/>
      <c r="C1221" s="87"/>
      <c r="D1221" s="87"/>
      <c r="E1221" s="87"/>
      <c r="F1221" s="87"/>
      <c r="G1221" s="87"/>
      <c r="H1221" s="87"/>
      <c r="I1221" s="87"/>
      <c r="J1221" s="87"/>
      <c r="K1221" s="87"/>
      <c r="L1221" s="87"/>
      <c r="M1221" s="87"/>
      <c r="N1221" s="87"/>
      <c r="O1221" s="87"/>
      <c r="P1221" s="87"/>
    </row>
    <row r="1222" spans="1:16" x14ac:dyDescent="0.35">
      <c r="A1222" s="281"/>
      <c r="B1222" s="86"/>
      <c r="C1222" s="86"/>
      <c r="D1222" s="86"/>
      <c r="E1222" s="86"/>
      <c r="F1222" s="86"/>
      <c r="G1222" s="86"/>
      <c r="H1222" s="86"/>
      <c r="I1222" s="86"/>
      <c r="J1222" s="86"/>
      <c r="K1222" s="86"/>
      <c r="L1222" s="86"/>
      <c r="M1222" s="86"/>
      <c r="N1222" s="86"/>
      <c r="O1222" s="86"/>
      <c r="P1222" s="86"/>
    </row>
    <row r="1223" spans="1:16" x14ac:dyDescent="0.35">
      <c r="A1223" s="282"/>
      <c r="B1223" s="87"/>
      <c r="C1223" s="87"/>
      <c r="D1223" s="87"/>
      <c r="E1223" s="87"/>
      <c r="F1223" s="87"/>
      <c r="G1223" s="87"/>
      <c r="H1223" s="87"/>
      <c r="I1223" s="87"/>
      <c r="J1223" s="87"/>
      <c r="K1223" s="87"/>
      <c r="L1223" s="87"/>
      <c r="M1223" s="87"/>
      <c r="N1223" s="87"/>
      <c r="O1223" s="87"/>
      <c r="P1223" s="87"/>
    </row>
    <row r="1224" spans="1:16" x14ac:dyDescent="0.35">
      <c r="A1224" s="281"/>
      <c r="B1224" s="86"/>
      <c r="C1224" s="86"/>
      <c r="D1224" s="86"/>
      <c r="E1224" s="86"/>
      <c r="F1224" s="86"/>
      <c r="G1224" s="86"/>
      <c r="H1224" s="86"/>
      <c r="I1224" s="86"/>
      <c r="J1224" s="86"/>
      <c r="K1224" s="86"/>
      <c r="L1224" s="86"/>
      <c r="M1224" s="86"/>
      <c r="N1224" s="86"/>
      <c r="O1224" s="86"/>
      <c r="P1224" s="86"/>
    </row>
    <row r="1225" spans="1:16" x14ac:dyDescent="0.35">
      <c r="A1225" s="282"/>
      <c r="B1225" s="87"/>
      <c r="C1225" s="87"/>
      <c r="D1225" s="87"/>
      <c r="E1225" s="87"/>
      <c r="F1225" s="87"/>
      <c r="G1225" s="87"/>
      <c r="H1225" s="87"/>
      <c r="I1225" s="87"/>
      <c r="J1225" s="87"/>
      <c r="K1225" s="87"/>
      <c r="L1225" s="87"/>
      <c r="M1225" s="87"/>
      <c r="N1225" s="87"/>
      <c r="O1225" s="87"/>
      <c r="P1225" s="87"/>
    </row>
    <row r="1226" spans="1:16" x14ac:dyDescent="0.35">
      <c r="A1226" s="281"/>
      <c r="B1226" s="86"/>
      <c r="C1226" s="86"/>
      <c r="D1226" s="86"/>
      <c r="E1226" s="86"/>
      <c r="F1226" s="86"/>
      <c r="G1226" s="86"/>
      <c r="H1226" s="86"/>
      <c r="I1226" s="86"/>
      <c r="J1226" s="86"/>
      <c r="K1226" s="86"/>
      <c r="L1226" s="86"/>
      <c r="M1226" s="86"/>
      <c r="N1226" s="86"/>
      <c r="O1226" s="86"/>
      <c r="P1226" s="86"/>
    </row>
    <row r="1227" spans="1:16" x14ac:dyDescent="0.35">
      <c r="A1227" s="282"/>
      <c r="B1227" s="87"/>
      <c r="C1227" s="87"/>
      <c r="D1227" s="87"/>
      <c r="E1227" s="87"/>
      <c r="F1227" s="87"/>
      <c r="G1227" s="87"/>
      <c r="H1227" s="87"/>
      <c r="I1227" s="87"/>
      <c r="J1227" s="87"/>
      <c r="K1227" s="87"/>
      <c r="L1227" s="87"/>
      <c r="M1227" s="87"/>
      <c r="N1227" s="87"/>
      <c r="O1227" s="87"/>
      <c r="P1227" s="87"/>
    </row>
    <row r="1228" spans="1:16" x14ac:dyDescent="0.35">
      <c r="A1228" s="281"/>
      <c r="B1228" s="86"/>
      <c r="C1228" s="86"/>
      <c r="D1228" s="86"/>
      <c r="E1228" s="86"/>
      <c r="F1228" s="86"/>
      <c r="G1228" s="86"/>
      <c r="H1228" s="86"/>
      <c r="I1228" s="86"/>
      <c r="J1228" s="86"/>
      <c r="K1228" s="86"/>
      <c r="L1228" s="86"/>
      <c r="M1228" s="86"/>
      <c r="N1228" s="86"/>
      <c r="O1228" s="86"/>
      <c r="P1228" s="86"/>
    </row>
    <row r="1229" spans="1:16" x14ac:dyDescent="0.35">
      <c r="A1229" s="282"/>
      <c r="B1229" s="87"/>
      <c r="C1229" s="87"/>
      <c r="D1229" s="87"/>
      <c r="E1229" s="87"/>
      <c r="F1229" s="87"/>
      <c r="G1229" s="87"/>
      <c r="H1229" s="87"/>
      <c r="I1229" s="87"/>
      <c r="J1229" s="87"/>
      <c r="K1229" s="87"/>
      <c r="L1229" s="87"/>
      <c r="M1229" s="87"/>
      <c r="N1229" s="87"/>
      <c r="O1229" s="87"/>
      <c r="P1229" s="87"/>
    </row>
    <row r="1230" spans="1:16" x14ac:dyDescent="0.35">
      <c r="A1230" s="281"/>
      <c r="B1230" s="86"/>
      <c r="C1230" s="86"/>
      <c r="D1230" s="86"/>
      <c r="E1230" s="86"/>
      <c r="F1230" s="86"/>
      <c r="G1230" s="86"/>
      <c r="H1230" s="86"/>
      <c r="I1230" s="86"/>
      <c r="J1230" s="86"/>
      <c r="K1230" s="86"/>
      <c r="L1230" s="86"/>
      <c r="M1230" s="86"/>
      <c r="N1230" s="86"/>
      <c r="O1230" s="86"/>
      <c r="P1230" s="86"/>
    </row>
    <row r="1231" spans="1:16" x14ac:dyDescent="0.35">
      <c r="A1231" s="282"/>
      <c r="B1231" s="87"/>
      <c r="C1231" s="87"/>
      <c r="D1231" s="87"/>
      <c r="E1231" s="87"/>
      <c r="F1231" s="87"/>
      <c r="G1231" s="87"/>
      <c r="H1231" s="87"/>
      <c r="I1231" s="87"/>
      <c r="J1231" s="87"/>
      <c r="K1231" s="87"/>
      <c r="L1231" s="87"/>
      <c r="M1231" s="87"/>
      <c r="N1231" s="87"/>
      <c r="O1231" s="87"/>
      <c r="P1231" s="87"/>
    </row>
    <row r="1232" spans="1:16" x14ac:dyDescent="0.35">
      <c r="A1232" s="281"/>
      <c r="B1232" s="86"/>
      <c r="C1232" s="86"/>
      <c r="D1232" s="86"/>
      <c r="E1232" s="86"/>
      <c r="F1232" s="86"/>
      <c r="G1232" s="86"/>
      <c r="H1232" s="86"/>
      <c r="I1232" s="86"/>
      <c r="J1232" s="86"/>
      <c r="K1232" s="86"/>
      <c r="L1232" s="86"/>
      <c r="M1232" s="86"/>
      <c r="N1232" s="86"/>
      <c r="O1232" s="86"/>
      <c r="P1232" s="86"/>
    </row>
    <row r="1233" spans="1:16" x14ac:dyDescent="0.35">
      <c r="A1233" s="282"/>
      <c r="B1233" s="87"/>
      <c r="C1233" s="87"/>
      <c r="D1233" s="87"/>
      <c r="E1233" s="87"/>
      <c r="F1233" s="87"/>
      <c r="G1233" s="87"/>
      <c r="H1233" s="87"/>
      <c r="I1233" s="87"/>
      <c r="J1233" s="87"/>
      <c r="K1233" s="87"/>
      <c r="L1233" s="87"/>
      <c r="M1233" s="87"/>
      <c r="N1233" s="87"/>
      <c r="O1233" s="87"/>
      <c r="P1233" s="87"/>
    </row>
    <row r="1234" spans="1:16" x14ac:dyDescent="0.35">
      <c r="A1234" s="281"/>
      <c r="B1234" s="86"/>
      <c r="C1234" s="86"/>
      <c r="D1234" s="86"/>
      <c r="E1234" s="86"/>
      <c r="F1234" s="86"/>
      <c r="G1234" s="86"/>
      <c r="H1234" s="86"/>
      <c r="I1234" s="86"/>
      <c r="J1234" s="86"/>
      <c r="K1234" s="86"/>
      <c r="L1234" s="86"/>
      <c r="M1234" s="86"/>
      <c r="N1234" s="86"/>
      <c r="O1234" s="86"/>
      <c r="P1234" s="86"/>
    </row>
    <row r="1235" spans="1:16" x14ac:dyDescent="0.35">
      <c r="A1235" s="282"/>
      <c r="B1235" s="87"/>
      <c r="C1235" s="87"/>
      <c r="D1235" s="87"/>
      <c r="E1235" s="87"/>
      <c r="F1235" s="87"/>
      <c r="G1235" s="87"/>
      <c r="H1235" s="87"/>
      <c r="I1235" s="87"/>
      <c r="J1235" s="87"/>
      <c r="K1235" s="87"/>
      <c r="L1235" s="87"/>
      <c r="M1235" s="87"/>
      <c r="N1235" s="87"/>
      <c r="O1235" s="87"/>
      <c r="P1235" s="87"/>
    </row>
    <row r="1236" spans="1:16" x14ac:dyDescent="0.35">
      <c r="A1236" s="281"/>
      <c r="B1236" s="86"/>
      <c r="C1236" s="86"/>
      <c r="D1236" s="86"/>
      <c r="E1236" s="86"/>
      <c r="F1236" s="86"/>
      <c r="G1236" s="86"/>
      <c r="H1236" s="86"/>
      <c r="I1236" s="86"/>
      <c r="J1236" s="86"/>
      <c r="K1236" s="86"/>
      <c r="L1236" s="86"/>
      <c r="M1236" s="86"/>
      <c r="N1236" s="86"/>
      <c r="O1236" s="86"/>
      <c r="P1236" s="86"/>
    </row>
    <row r="1237" spans="1:16" x14ac:dyDescent="0.35">
      <c r="A1237" s="282"/>
      <c r="B1237" s="87"/>
      <c r="C1237" s="87"/>
      <c r="D1237" s="87"/>
      <c r="E1237" s="87"/>
      <c r="F1237" s="87"/>
      <c r="G1237" s="87"/>
      <c r="H1237" s="87"/>
      <c r="I1237" s="87"/>
      <c r="J1237" s="87"/>
      <c r="K1237" s="87"/>
      <c r="L1237" s="87"/>
      <c r="M1237" s="87"/>
      <c r="N1237" s="87"/>
      <c r="O1237" s="87"/>
      <c r="P1237" s="87"/>
    </row>
    <row r="1238" spans="1:16" x14ac:dyDescent="0.35">
      <c r="A1238" s="281"/>
      <c r="B1238" s="86"/>
      <c r="C1238" s="86"/>
      <c r="D1238" s="86"/>
      <c r="E1238" s="86"/>
      <c r="F1238" s="86"/>
      <c r="G1238" s="86"/>
      <c r="H1238" s="86"/>
      <c r="I1238" s="86"/>
      <c r="J1238" s="86"/>
      <c r="K1238" s="86"/>
      <c r="L1238" s="86"/>
      <c r="M1238" s="86"/>
      <c r="N1238" s="86"/>
      <c r="O1238" s="86"/>
      <c r="P1238" s="86"/>
    </row>
    <row r="1239" spans="1:16" x14ac:dyDescent="0.35">
      <c r="A1239" s="282"/>
      <c r="B1239" s="87"/>
      <c r="C1239" s="87"/>
      <c r="D1239" s="87"/>
      <c r="E1239" s="87"/>
      <c r="F1239" s="87"/>
      <c r="G1239" s="87"/>
      <c r="H1239" s="87"/>
      <c r="I1239" s="87"/>
      <c r="J1239" s="87"/>
      <c r="K1239" s="87"/>
      <c r="L1239" s="87"/>
      <c r="M1239" s="87"/>
      <c r="N1239" s="87"/>
      <c r="O1239" s="87"/>
      <c r="P1239" s="87"/>
    </row>
    <row r="1240" spans="1:16" x14ac:dyDescent="0.35">
      <c r="A1240" s="281"/>
      <c r="B1240" s="86"/>
      <c r="C1240" s="86"/>
      <c r="D1240" s="86"/>
      <c r="E1240" s="86"/>
      <c r="F1240" s="86"/>
      <c r="G1240" s="86"/>
      <c r="H1240" s="86"/>
      <c r="I1240" s="86"/>
      <c r="J1240" s="86"/>
      <c r="K1240" s="86"/>
      <c r="L1240" s="86"/>
      <c r="M1240" s="86"/>
      <c r="N1240" s="86"/>
      <c r="O1240" s="86"/>
      <c r="P1240" s="86"/>
    </row>
    <row r="1241" spans="1:16" x14ac:dyDescent="0.35">
      <c r="A1241" s="282"/>
      <c r="B1241" s="87"/>
      <c r="C1241" s="87"/>
      <c r="D1241" s="87"/>
      <c r="E1241" s="87"/>
      <c r="F1241" s="87"/>
      <c r="G1241" s="87"/>
      <c r="H1241" s="87"/>
      <c r="I1241" s="87"/>
      <c r="J1241" s="87"/>
      <c r="K1241" s="87"/>
      <c r="L1241" s="87"/>
      <c r="M1241" s="87"/>
      <c r="N1241" s="87"/>
      <c r="O1241" s="87"/>
      <c r="P1241" s="87"/>
    </row>
    <row r="1242" spans="1:16" x14ac:dyDescent="0.35">
      <c r="A1242" s="281"/>
      <c r="B1242" s="86"/>
      <c r="C1242" s="86"/>
      <c r="D1242" s="86"/>
      <c r="E1242" s="86"/>
      <c r="F1242" s="86"/>
      <c r="G1242" s="86"/>
      <c r="H1242" s="86"/>
      <c r="I1242" s="86"/>
      <c r="J1242" s="86"/>
      <c r="K1242" s="86"/>
      <c r="L1242" s="86"/>
      <c r="M1242" s="86"/>
      <c r="N1242" s="86"/>
      <c r="O1242" s="86"/>
      <c r="P1242" s="86"/>
    </row>
    <row r="1243" spans="1:16" x14ac:dyDescent="0.35">
      <c r="A1243" s="282"/>
      <c r="B1243" s="87"/>
      <c r="C1243" s="87"/>
      <c r="D1243" s="87"/>
      <c r="E1243" s="87"/>
      <c r="F1243" s="87"/>
      <c r="G1243" s="87"/>
      <c r="H1243" s="87"/>
      <c r="I1243" s="87"/>
      <c r="J1243" s="87"/>
      <c r="K1243" s="87"/>
      <c r="L1243" s="87"/>
      <c r="M1243" s="87"/>
      <c r="N1243" s="87"/>
      <c r="O1243" s="87"/>
      <c r="P1243" s="87"/>
    </row>
    <row r="1244" spans="1:16" x14ac:dyDescent="0.35">
      <c r="A1244" s="281"/>
      <c r="B1244" s="86"/>
      <c r="C1244" s="86"/>
      <c r="D1244" s="86"/>
      <c r="E1244" s="86"/>
      <c r="F1244" s="86"/>
      <c r="G1244" s="86"/>
      <c r="H1244" s="86"/>
      <c r="I1244" s="86"/>
      <c r="J1244" s="86"/>
      <c r="K1244" s="86"/>
      <c r="L1244" s="86"/>
      <c r="M1244" s="86"/>
      <c r="N1244" s="86"/>
      <c r="O1244" s="86"/>
      <c r="P1244" s="86"/>
    </row>
    <row r="1245" spans="1:16" x14ac:dyDescent="0.35">
      <c r="A1245" s="282"/>
      <c r="B1245" s="87"/>
      <c r="C1245" s="87"/>
      <c r="D1245" s="87"/>
      <c r="E1245" s="87"/>
      <c r="F1245" s="87"/>
      <c r="G1245" s="87"/>
      <c r="H1245" s="87"/>
      <c r="I1245" s="87"/>
      <c r="J1245" s="87"/>
      <c r="K1245" s="87"/>
      <c r="L1245" s="87"/>
      <c r="M1245" s="87"/>
      <c r="N1245" s="87"/>
      <c r="O1245" s="87"/>
      <c r="P1245" s="87"/>
    </row>
    <row r="1246" spans="1:16" x14ac:dyDescent="0.35">
      <c r="A1246" s="281"/>
      <c r="B1246" s="86"/>
      <c r="C1246" s="86"/>
      <c r="D1246" s="86"/>
      <c r="E1246" s="86"/>
      <c r="F1246" s="86"/>
      <c r="G1246" s="86"/>
      <c r="H1246" s="86"/>
      <c r="I1246" s="86"/>
      <c r="J1246" s="86"/>
      <c r="K1246" s="86"/>
      <c r="L1246" s="86"/>
      <c r="M1246" s="86"/>
      <c r="N1246" s="86"/>
      <c r="O1246" s="86"/>
      <c r="P1246" s="86"/>
    </row>
    <row r="1247" spans="1:16" x14ac:dyDescent="0.35">
      <c r="A1247" s="282"/>
      <c r="B1247" s="87"/>
      <c r="C1247" s="87"/>
      <c r="D1247" s="87"/>
      <c r="E1247" s="87"/>
      <c r="F1247" s="87"/>
      <c r="G1247" s="87"/>
      <c r="H1247" s="87"/>
      <c r="I1247" s="87"/>
      <c r="J1247" s="87"/>
      <c r="K1247" s="87"/>
      <c r="L1247" s="87"/>
      <c r="M1247" s="87"/>
      <c r="N1247" s="87"/>
      <c r="O1247" s="87"/>
      <c r="P1247" s="87"/>
    </row>
    <row r="1248" spans="1:16" x14ac:dyDescent="0.35">
      <c r="A1248" s="281"/>
      <c r="B1248" s="86"/>
      <c r="C1248" s="86"/>
      <c r="D1248" s="86"/>
      <c r="E1248" s="86"/>
      <c r="F1248" s="86"/>
      <c r="G1248" s="86"/>
      <c r="H1248" s="86"/>
      <c r="I1248" s="86"/>
      <c r="J1248" s="86"/>
      <c r="K1248" s="86"/>
      <c r="L1248" s="86"/>
      <c r="M1248" s="86"/>
      <c r="N1248" s="86"/>
      <c r="O1248" s="86"/>
      <c r="P1248" s="86"/>
    </row>
    <row r="1249" spans="1:16" x14ac:dyDescent="0.35">
      <c r="A1249" s="282"/>
      <c r="B1249" s="87"/>
      <c r="C1249" s="87"/>
      <c r="D1249" s="87"/>
      <c r="E1249" s="87"/>
      <c r="F1249" s="87"/>
      <c r="G1249" s="87"/>
      <c r="H1249" s="87"/>
      <c r="I1249" s="87"/>
      <c r="J1249" s="87"/>
      <c r="K1249" s="87"/>
      <c r="L1249" s="87"/>
      <c r="M1249" s="87"/>
      <c r="N1249" s="87"/>
      <c r="O1249" s="87"/>
      <c r="P1249" s="87"/>
    </row>
    <row r="1250" spans="1:16" x14ac:dyDescent="0.35">
      <c r="A1250" s="281"/>
      <c r="B1250" s="86"/>
      <c r="C1250" s="86"/>
      <c r="D1250" s="86"/>
      <c r="E1250" s="86"/>
      <c r="F1250" s="86"/>
      <c r="G1250" s="86"/>
      <c r="H1250" s="86"/>
      <c r="I1250" s="86"/>
      <c r="J1250" s="86"/>
      <c r="K1250" s="86"/>
      <c r="L1250" s="86"/>
      <c r="M1250" s="86"/>
      <c r="N1250" s="86"/>
      <c r="O1250" s="86"/>
      <c r="P1250" s="86"/>
    </row>
    <row r="1251" spans="1:16" x14ac:dyDescent="0.35">
      <c r="A1251" s="282"/>
      <c r="B1251" s="87"/>
      <c r="C1251" s="87"/>
      <c r="D1251" s="87"/>
      <c r="E1251" s="87"/>
      <c r="F1251" s="87"/>
      <c r="G1251" s="87"/>
      <c r="H1251" s="87"/>
      <c r="I1251" s="87"/>
      <c r="J1251" s="87"/>
      <c r="K1251" s="87"/>
      <c r="L1251" s="87"/>
      <c r="M1251" s="87"/>
      <c r="N1251" s="87"/>
      <c r="O1251" s="87"/>
      <c r="P1251" s="87"/>
    </row>
    <row r="1252" spans="1:16" x14ac:dyDescent="0.35">
      <c r="A1252" s="281"/>
      <c r="B1252" s="86"/>
      <c r="C1252" s="86"/>
      <c r="D1252" s="86"/>
      <c r="E1252" s="86"/>
      <c r="F1252" s="86"/>
      <c r="G1252" s="86"/>
      <c r="H1252" s="86"/>
      <c r="I1252" s="86"/>
      <c r="J1252" s="86"/>
      <c r="K1252" s="86"/>
      <c r="L1252" s="86"/>
      <c r="M1252" s="86"/>
      <c r="N1252" s="86"/>
      <c r="O1252" s="86"/>
      <c r="P1252" s="86"/>
    </row>
    <row r="1253" spans="1:16" x14ac:dyDescent="0.35">
      <c r="A1253" s="282"/>
      <c r="B1253" s="87"/>
      <c r="C1253" s="87"/>
      <c r="D1253" s="87"/>
      <c r="E1253" s="87"/>
      <c r="F1253" s="87"/>
      <c r="G1253" s="87"/>
      <c r="H1253" s="87"/>
      <c r="I1253" s="87"/>
      <c r="J1253" s="87"/>
      <c r="K1253" s="87"/>
      <c r="L1253" s="87"/>
      <c r="M1253" s="87"/>
      <c r="N1253" s="87"/>
      <c r="O1253" s="87"/>
      <c r="P1253" s="87"/>
    </row>
    <row r="1254" spans="1:16" x14ac:dyDescent="0.35">
      <c r="A1254" s="281"/>
      <c r="B1254" s="86"/>
      <c r="C1254" s="86"/>
      <c r="D1254" s="86"/>
      <c r="E1254" s="86"/>
      <c r="F1254" s="86"/>
      <c r="G1254" s="86"/>
      <c r="H1254" s="86"/>
      <c r="I1254" s="86"/>
      <c r="J1254" s="86"/>
      <c r="K1254" s="86"/>
      <c r="L1254" s="86"/>
      <c r="M1254" s="86"/>
      <c r="N1254" s="86"/>
      <c r="O1254" s="86"/>
      <c r="P1254" s="86"/>
    </row>
    <row r="1255" spans="1:16" x14ac:dyDescent="0.35">
      <c r="A1255" s="282"/>
      <c r="B1255" s="87"/>
      <c r="C1255" s="87"/>
      <c r="D1255" s="87"/>
      <c r="E1255" s="87"/>
      <c r="F1255" s="87"/>
      <c r="G1255" s="87"/>
      <c r="H1255" s="87"/>
      <c r="I1255" s="87"/>
      <c r="J1255" s="87"/>
      <c r="K1255" s="87"/>
      <c r="L1255" s="87"/>
      <c r="M1255" s="87"/>
      <c r="N1255" s="87"/>
      <c r="O1255" s="87"/>
      <c r="P1255" s="87"/>
    </row>
    <row r="1256" spans="1:16" x14ac:dyDescent="0.35">
      <c r="A1256" s="281"/>
      <c r="B1256" s="86"/>
      <c r="C1256" s="86"/>
      <c r="D1256" s="86"/>
      <c r="E1256" s="86"/>
      <c r="F1256" s="86"/>
      <c r="G1256" s="86"/>
      <c r="H1256" s="86"/>
      <c r="I1256" s="86"/>
      <c r="J1256" s="86"/>
      <c r="K1256" s="86"/>
      <c r="L1256" s="86"/>
      <c r="M1256" s="86"/>
      <c r="N1256" s="86"/>
      <c r="O1256" s="86"/>
      <c r="P1256" s="86"/>
    </row>
    <row r="1257" spans="1:16" x14ac:dyDescent="0.35">
      <c r="A1257" s="282"/>
      <c r="B1257" s="87"/>
      <c r="C1257" s="87"/>
      <c r="D1257" s="87"/>
      <c r="E1257" s="87"/>
      <c r="F1257" s="87"/>
      <c r="G1257" s="87"/>
      <c r="H1257" s="87"/>
      <c r="I1257" s="87"/>
      <c r="J1257" s="87"/>
      <c r="K1257" s="87"/>
      <c r="L1257" s="87"/>
      <c r="M1257" s="87"/>
      <c r="N1257" s="87"/>
      <c r="O1257" s="87"/>
      <c r="P1257" s="87"/>
    </row>
    <row r="1258" spans="1:16" x14ac:dyDescent="0.35">
      <c r="A1258" s="281"/>
      <c r="B1258" s="86"/>
      <c r="C1258" s="86"/>
      <c r="D1258" s="86"/>
      <c r="E1258" s="86"/>
      <c r="F1258" s="86"/>
      <c r="G1258" s="86"/>
      <c r="H1258" s="86"/>
      <c r="I1258" s="86"/>
      <c r="J1258" s="86"/>
      <c r="K1258" s="86"/>
      <c r="L1258" s="86"/>
      <c r="M1258" s="86"/>
      <c r="N1258" s="86"/>
      <c r="O1258" s="86"/>
      <c r="P1258" s="86"/>
    </row>
    <row r="1259" spans="1:16" x14ac:dyDescent="0.35">
      <c r="A1259" s="282"/>
      <c r="B1259" s="87"/>
      <c r="C1259" s="87"/>
      <c r="D1259" s="87"/>
      <c r="E1259" s="87"/>
      <c r="F1259" s="87"/>
      <c r="G1259" s="87"/>
      <c r="H1259" s="87"/>
      <c r="I1259" s="87"/>
      <c r="J1259" s="87"/>
      <c r="K1259" s="87"/>
      <c r="L1259" s="87"/>
      <c r="M1259" s="87"/>
      <c r="N1259" s="87"/>
      <c r="O1259" s="87"/>
      <c r="P1259" s="87"/>
    </row>
    <row r="1260" spans="1:16" x14ac:dyDescent="0.35">
      <c r="A1260" s="281"/>
      <c r="B1260" s="86"/>
      <c r="C1260" s="86"/>
      <c r="D1260" s="86"/>
      <c r="E1260" s="86"/>
      <c r="F1260" s="86"/>
      <c r="G1260" s="86"/>
      <c r="H1260" s="86"/>
      <c r="I1260" s="86"/>
      <c r="J1260" s="86"/>
      <c r="K1260" s="86"/>
      <c r="L1260" s="86"/>
      <c r="M1260" s="86"/>
      <c r="N1260" s="86"/>
      <c r="O1260" s="86"/>
      <c r="P1260" s="86"/>
    </row>
    <row r="1261" spans="1:16" x14ac:dyDescent="0.35">
      <c r="A1261" s="282"/>
      <c r="B1261" s="87"/>
      <c r="C1261" s="87"/>
      <c r="D1261" s="87"/>
      <c r="E1261" s="87"/>
      <c r="F1261" s="87"/>
      <c r="G1261" s="87"/>
      <c r="H1261" s="87"/>
      <c r="I1261" s="87"/>
      <c r="J1261" s="87"/>
      <c r="K1261" s="87"/>
      <c r="L1261" s="87"/>
      <c r="M1261" s="87"/>
      <c r="N1261" s="87"/>
      <c r="O1261" s="87"/>
      <c r="P1261" s="87"/>
    </row>
    <row r="1262" spans="1:16" x14ac:dyDescent="0.35">
      <c r="A1262" s="281"/>
      <c r="B1262" s="86"/>
      <c r="C1262" s="86"/>
      <c r="D1262" s="86"/>
      <c r="E1262" s="86"/>
      <c r="F1262" s="86"/>
      <c r="G1262" s="86"/>
      <c r="H1262" s="86"/>
      <c r="I1262" s="86"/>
      <c r="J1262" s="86"/>
      <c r="K1262" s="86"/>
      <c r="L1262" s="86"/>
      <c r="M1262" s="86"/>
      <c r="N1262" s="86"/>
      <c r="O1262" s="86"/>
      <c r="P1262" s="86"/>
    </row>
    <row r="1263" spans="1:16" x14ac:dyDescent="0.35">
      <c r="A1263" s="282"/>
      <c r="B1263" s="87"/>
      <c r="C1263" s="87"/>
      <c r="D1263" s="87"/>
      <c r="E1263" s="87"/>
      <c r="F1263" s="87"/>
      <c r="G1263" s="87"/>
      <c r="H1263" s="87"/>
      <c r="I1263" s="87"/>
      <c r="J1263" s="87"/>
      <c r="K1263" s="87"/>
      <c r="L1263" s="87"/>
      <c r="M1263" s="87"/>
      <c r="N1263" s="87"/>
      <c r="O1263" s="87"/>
      <c r="P1263" s="87"/>
    </row>
    <row r="1264" spans="1:16" x14ac:dyDescent="0.35">
      <c r="A1264" s="281"/>
      <c r="B1264" s="86"/>
      <c r="C1264" s="86"/>
      <c r="D1264" s="86"/>
      <c r="E1264" s="86"/>
      <c r="F1264" s="86"/>
      <c r="G1264" s="86"/>
      <c r="H1264" s="86"/>
      <c r="I1264" s="86"/>
      <c r="J1264" s="86"/>
      <c r="K1264" s="86"/>
      <c r="L1264" s="86"/>
      <c r="M1264" s="86"/>
      <c r="N1264" s="86"/>
      <c r="O1264" s="86"/>
      <c r="P1264" s="86"/>
    </row>
    <row r="1265" spans="1:16" x14ac:dyDescent="0.35">
      <c r="A1265" s="282"/>
      <c r="B1265" s="87"/>
      <c r="C1265" s="87"/>
      <c r="D1265" s="87"/>
      <c r="E1265" s="87"/>
      <c r="F1265" s="87"/>
      <c r="G1265" s="87"/>
      <c r="H1265" s="87"/>
      <c r="I1265" s="87"/>
      <c r="J1265" s="87"/>
      <c r="K1265" s="87"/>
      <c r="L1265" s="87"/>
      <c r="M1265" s="87"/>
      <c r="N1265" s="87"/>
      <c r="O1265" s="87"/>
      <c r="P1265" s="87"/>
    </row>
    <row r="1266" spans="1:16" x14ac:dyDescent="0.35">
      <c r="A1266" s="281"/>
      <c r="B1266" s="86"/>
      <c r="C1266" s="86"/>
      <c r="D1266" s="86"/>
      <c r="E1266" s="86"/>
      <c r="F1266" s="86"/>
      <c r="G1266" s="86"/>
      <c r="H1266" s="86"/>
      <c r="I1266" s="86"/>
      <c r="J1266" s="86"/>
      <c r="K1266" s="86"/>
      <c r="L1266" s="86"/>
      <c r="M1266" s="86"/>
      <c r="N1266" s="86"/>
      <c r="O1266" s="86"/>
      <c r="P1266" s="86"/>
    </row>
    <row r="1267" spans="1:16" x14ac:dyDescent="0.35">
      <c r="A1267" s="282"/>
      <c r="B1267" s="87"/>
      <c r="C1267" s="87"/>
      <c r="D1267" s="87"/>
      <c r="E1267" s="87"/>
      <c r="F1267" s="87"/>
      <c r="G1267" s="87"/>
      <c r="H1267" s="87"/>
      <c r="I1267" s="87"/>
      <c r="J1267" s="87"/>
      <c r="K1267" s="87"/>
      <c r="L1267" s="87"/>
      <c r="M1267" s="87"/>
      <c r="N1267" s="87"/>
      <c r="O1267" s="87"/>
      <c r="P1267" s="87"/>
    </row>
    <row r="1268" spans="1:16" x14ac:dyDescent="0.35">
      <c r="A1268" s="281"/>
      <c r="B1268" s="86"/>
      <c r="C1268" s="86"/>
      <c r="D1268" s="86"/>
      <c r="E1268" s="86"/>
      <c r="F1268" s="86"/>
      <c r="G1268" s="86"/>
      <c r="H1268" s="86"/>
      <c r="I1268" s="86"/>
      <c r="J1268" s="86"/>
      <c r="K1268" s="86"/>
      <c r="L1268" s="86"/>
      <c r="M1268" s="86"/>
      <c r="N1268" s="86"/>
      <c r="O1268" s="86"/>
      <c r="P1268" s="86"/>
    </row>
    <row r="1269" spans="1:16" x14ac:dyDescent="0.35">
      <c r="A1269" s="282"/>
      <c r="B1269" s="87"/>
      <c r="C1269" s="87"/>
      <c r="D1269" s="87"/>
      <c r="E1269" s="87"/>
      <c r="F1269" s="87"/>
      <c r="G1269" s="87"/>
      <c r="H1269" s="87"/>
      <c r="I1269" s="87"/>
      <c r="J1269" s="87"/>
      <c r="K1269" s="87"/>
      <c r="L1269" s="87"/>
      <c r="M1269" s="87"/>
      <c r="N1269" s="87"/>
      <c r="O1269" s="87"/>
      <c r="P1269" s="87"/>
    </row>
    <row r="1270" spans="1:16" x14ac:dyDescent="0.35">
      <c r="A1270" s="281"/>
      <c r="B1270" s="86"/>
      <c r="C1270" s="86"/>
      <c r="D1270" s="86"/>
      <c r="E1270" s="86"/>
      <c r="F1270" s="86"/>
      <c r="G1270" s="86"/>
      <c r="H1270" s="86"/>
      <c r="I1270" s="86"/>
      <c r="J1270" s="86"/>
      <c r="K1270" s="86"/>
      <c r="L1270" s="86"/>
      <c r="M1270" s="86"/>
      <c r="N1270" s="86"/>
      <c r="O1270" s="86"/>
      <c r="P1270" s="86"/>
    </row>
    <row r="1271" spans="1:16" x14ac:dyDescent="0.35">
      <c r="A1271" s="282"/>
      <c r="B1271" s="87"/>
      <c r="C1271" s="87"/>
      <c r="D1271" s="87"/>
      <c r="E1271" s="87"/>
      <c r="F1271" s="87"/>
      <c r="G1271" s="87"/>
      <c r="H1271" s="87"/>
      <c r="I1271" s="87"/>
      <c r="J1271" s="87"/>
      <c r="K1271" s="87"/>
      <c r="L1271" s="87"/>
      <c r="M1271" s="87"/>
      <c r="N1271" s="87"/>
      <c r="O1271" s="87"/>
      <c r="P1271" s="87"/>
    </row>
    <row r="1272" spans="1:16" x14ac:dyDescent="0.35">
      <c r="A1272" s="281"/>
      <c r="B1272" s="86"/>
      <c r="C1272" s="86"/>
      <c r="D1272" s="86"/>
      <c r="E1272" s="86"/>
      <c r="F1272" s="86"/>
      <c r="G1272" s="86"/>
      <c r="H1272" s="86"/>
      <c r="I1272" s="86"/>
      <c r="J1272" s="86"/>
      <c r="K1272" s="86"/>
      <c r="L1272" s="86"/>
      <c r="M1272" s="86"/>
      <c r="N1272" s="86"/>
      <c r="O1272" s="86"/>
      <c r="P1272" s="86"/>
    </row>
    <row r="1273" spans="1:16" x14ac:dyDescent="0.35">
      <c r="A1273" s="282"/>
      <c r="B1273" s="87"/>
      <c r="C1273" s="87"/>
      <c r="D1273" s="87"/>
      <c r="E1273" s="87"/>
      <c r="F1273" s="87"/>
      <c r="G1273" s="87"/>
      <c r="H1273" s="87"/>
      <c r="I1273" s="87"/>
      <c r="J1273" s="87"/>
      <c r="K1273" s="87"/>
      <c r="L1273" s="87"/>
      <c r="M1273" s="87"/>
      <c r="N1273" s="87"/>
      <c r="O1273" s="87"/>
      <c r="P1273" s="87"/>
    </row>
    <row r="1274" spans="1:16" x14ac:dyDescent="0.35">
      <c r="A1274" s="281"/>
      <c r="B1274" s="86"/>
      <c r="C1274" s="86"/>
      <c r="D1274" s="86"/>
      <c r="E1274" s="86"/>
      <c r="F1274" s="86"/>
      <c r="G1274" s="86"/>
      <c r="H1274" s="86"/>
      <c r="I1274" s="86"/>
      <c r="J1274" s="86"/>
      <c r="K1274" s="86"/>
      <c r="L1274" s="86"/>
      <c r="M1274" s="86"/>
      <c r="N1274" s="86"/>
      <c r="O1274" s="86"/>
      <c r="P1274" s="86"/>
    </row>
    <row r="1275" spans="1:16" x14ac:dyDescent="0.35">
      <c r="A1275" s="282"/>
      <c r="B1275" s="87"/>
      <c r="C1275" s="87"/>
      <c r="D1275" s="87"/>
      <c r="E1275" s="87"/>
      <c r="F1275" s="87"/>
      <c r="G1275" s="87"/>
      <c r="H1275" s="87"/>
      <c r="I1275" s="87"/>
      <c r="J1275" s="87"/>
      <c r="K1275" s="87"/>
      <c r="L1275" s="87"/>
      <c r="M1275" s="87"/>
      <c r="N1275" s="87"/>
      <c r="O1275" s="87"/>
      <c r="P1275" s="87"/>
    </row>
    <row r="1276" spans="1:16" x14ac:dyDescent="0.35">
      <c r="A1276" s="281"/>
      <c r="B1276" s="86"/>
      <c r="C1276" s="86"/>
      <c r="D1276" s="86"/>
      <c r="E1276" s="86"/>
      <c r="F1276" s="86"/>
      <c r="G1276" s="86"/>
      <c r="H1276" s="86"/>
      <c r="I1276" s="86"/>
      <c r="J1276" s="86"/>
      <c r="K1276" s="86"/>
      <c r="L1276" s="86"/>
      <c r="M1276" s="86"/>
      <c r="N1276" s="86"/>
      <c r="O1276" s="86"/>
      <c r="P1276" s="86"/>
    </row>
    <row r="1277" spans="1:16" x14ac:dyDescent="0.35">
      <c r="A1277" s="282"/>
      <c r="B1277" s="87"/>
      <c r="C1277" s="87"/>
      <c r="D1277" s="87"/>
      <c r="E1277" s="87"/>
      <c r="F1277" s="87"/>
      <c r="G1277" s="87"/>
      <c r="H1277" s="87"/>
      <c r="I1277" s="87"/>
      <c r="J1277" s="87"/>
      <c r="K1277" s="87"/>
      <c r="L1277" s="87"/>
      <c r="M1277" s="87"/>
      <c r="N1277" s="87"/>
      <c r="O1277" s="87"/>
      <c r="P1277" s="87"/>
    </row>
    <row r="1278" spans="1:16" x14ac:dyDescent="0.35">
      <c r="A1278" s="281"/>
      <c r="B1278" s="86"/>
      <c r="C1278" s="86"/>
      <c r="D1278" s="86"/>
      <c r="E1278" s="86"/>
      <c r="F1278" s="86"/>
      <c r="G1278" s="86"/>
      <c r="H1278" s="86"/>
      <c r="I1278" s="86"/>
      <c r="J1278" s="86"/>
      <c r="K1278" s="86"/>
      <c r="L1278" s="86"/>
      <c r="M1278" s="86"/>
      <c r="N1278" s="86"/>
      <c r="O1278" s="86"/>
      <c r="P1278" s="86"/>
    </row>
    <row r="1279" spans="1:16" x14ac:dyDescent="0.35">
      <c r="A1279" s="282"/>
      <c r="B1279" s="87"/>
      <c r="C1279" s="87"/>
      <c r="D1279" s="87"/>
      <c r="E1279" s="87"/>
      <c r="F1279" s="87"/>
      <c r="G1279" s="87"/>
      <c r="H1279" s="87"/>
      <c r="I1279" s="87"/>
      <c r="J1279" s="87"/>
      <c r="K1279" s="87"/>
      <c r="L1279" s="87"/>
      <c r="M1279" s="87"/>
      <c r="N1279" s="87"/>
      <c r="O1279" s="87"/>
      <c r="P1279" s="87"/>
    </row>
    <row r="1280" spans="1:16" x14ac:dyDescent="0.35">
      <c r="A1280" s="281"/>
      <c r="B1280" s="86"/>
      <c r="C1280" s="86"/>
      <c r="D1280" s="86"/>
      <c r="E1280" s="86"/>
      <c r="F1280" s="86"/>
      <c r="G1280" s="86"/>
      <c r="H1280" s="86"/>
      <c r="I1280" s="86"/>
      <c r="J1280" s="86"/>
      <c r="K1280" s="86"/>
      <c r="L1280" s="86"/>
      <c r="M1280" s="86"/>
      <c r="N1280" s="86"/>
      <c r="O1280" s="86"/>
      <c r="P1280" s="86"/>
    </row>
    <row r="1281" spans="1:16" x14ac:dyDescent="0.35">
      <c r="A1281" s="282"/>
      <c r="B1281" s="87"/>
      <c r="C1281" s="87"/>
      <c r="D1281" s="87"/>
      <c r="E1281" s="87"/>
      <c r="F1281" s="87"/>
      <c r="G1281" s="87"/>
      <c r="H1281" s="87"/>
      <c r="I1281" s="87"/>
      <c r="J1281" s="87"/>
      <c r="K1281" s="87"/>
      <c r="L1281" s="87"/>
      <c r="M1281" s="87"/>
      <c r="N1281" s="87"/>
      <c r="O1281" s="87"/>
      <c r="P1281" s="87"/>
    </row>
    <row r="1282" spans="1:16" x14ac:dyDescent="0.35">
      <c r="A1282" s="281"/>
      <c r="B1282" s="86"/>
      <c r="C1282" s="86"/>
      <c r="D1282" s="86"/>
      <c r="E1282" s="86"/>
      <c r="F1282" s="86"/>
      <c r="G1282" s="86"/>
      <c r="H1282" s="86"/>
      <c r="I1282" s="86"/>
      <c r="J1282" s="86"/>
      <c r="K1282" s="86"/>
      <c r="L1282" s="86"/>
      <c r="M1282" s="86"/>
      <c r="N1282" s="86"/>
      <c r="O1282" s="86"/>
      <c r="P1282" s="86"/>
    </row>
    <row r="1283" spans="1:16" x14ac:dyDescent="0.35">
      <c r="A1283" s="282"/>
      <c r="B1283" s="87"/>
      <c r="C1283" s="87"/>
      <c r="D1283" s="87"/>
      <c r="E1283" s="87"/>
      <c r="F1283" s="87"/>
      <c r="G1283" s="87"/>
      <c r="H1283" s="87"/>
      <c r="I1283" s="87"/>
      <c r="J1283" s="87"/>
      <c r="K1283" s="87"/>
      <c r="L1283" s="87"/>
      <c r="M1283" s="87"/>
      <c r="N1283" s="87"/>
      <c r="O1283" s="87"/>
      <c r="P1283" s="87"/>
    </row>
    <row r="1284" spans="1:16" x14ac:dyDescent="0.35">
      <c r="A1284" s="281"/>
      <c r="B1284" s="86"/>
      <c r="C1284" s="86"/>
      <c r="D1284" s="86"/>
      <c r="E1284" s="86"/>
      <c r="F1284" s="86"/>
      <c r="G1284" s="86"/>
      <c r="H1284" s="86"/>
      <c r="I1284" s="86"/>
      <c r="J1284" s="86"/>
      <c r="K1284" s="86"/>
      <c r="L1284" s="86"/>
      <c r="M1284" s="86"/>
      <c r="N1284" s="86"/>
      <c r="O1284" s="86"/>
      <c r="P1284" s="86"/>
    </row>
    <row r="1285" spans="1:16" x14ac:dyDescent="0.35">
      <c r="A1285" s="282"/>
      <c r="B1285" s="87"/>
      <c r="C1285" s="87"/>
      <c r="D1285" s="87"/>
      <c r="E1285" s="87"/>
      <c r="F1285" s="87"/>
      <c r="G1285" s="87"/>
      <c r="H1285" s="87"/>
      <c r="I1285" s="87"/>
      <c r="J1285" s="87"/>
      <c r="K1285" s="87"/>
      <c r="L1285" s="87"/>
      <c r="M1285" s="87"/>
      <c r="N1285" s="87"/>
      <c r="O1285" s="87"/>
      <c r="P1285" s="87"/>
    </row>
    <row r="1286" spans="1:16" x14ac:dyDescent="0.35">
      <c r="A1286" s="281"/>
      <c r="B1286" s="86"/>
      <c r="C1286" s="86"/>
      <c r="D1286" s="86"/>
      <c r="E1286" s="86"/>
      <c r="F1286" s="86"/>
      <c r="G1286" s="86"/>
      <c r="H1286" s="86"/>
      <c r="I1286" s="86"/>
      <c r="J1286" s="86"/>
      <c r="K1286" s="86"/>
      <c r="L1286" s="86"/>
      <c r="M1286" s="86"/>
      <c r="N1286" s="86"/>
      <c r="O1286" s="86"/>
      <c r="P1286" s="86"/>
    </row>
    <row r="1287" spans="1:16" x14ac:dyDescent="0.35">
      <c r="A1287" s="282"/>
      <c r="B1287" s="87"/>
      <c r="C1287" s="87"/>
      <c r="D1287" s="87"/>
      <c r="E1287" s="87"/>
      <c r="F1287" s="87"/>
      <c r="G1287" s="87"/>
      <c r="H1287" s="87"/>
      <c r="I1287" s="87"/>
      <c r="J1287" s="87"/>
      <c r="K1287" s="87"/>
      <c r="L1287" s="87"/>
      <c r="M1287" s="87"/>
      <c r="N1287" s="87"/>
      <c r="O1287" s="87"/>
      <c r="P1287" s="87"/>
    </row>
    <row r="1288" spans="1:16" x14ac:dyDescent="0.35">
      <c r="A1288" s="281"/>
      <c r="B1288" s="86"/>
      <c r="C1288" s="86"/>
      <c r="D1288" s="86"/>
      <c r="E1288" s="86"/>
      <c r="F1288" s="86"/>
      <c r="G1288" s="86"/>
      <c r="H1288" s="86"/>
      <c r="I1288" s="86"/>
      <c r="J1288" s="86"/>
      <c r="K1288" s="86"/>
      <c r="L1288" s="86"/>
      <c r="M1288" s="86"/>
      <c r="N1288" s="86"/>
      <c r="O1288" s="86"/>
      <c r="P1288" s="86"/>
    </row>
    <row r="1289" spans="1:16" x14ac:dyDescent="0.35">
      <c r="A1289" s="282"/>
      <c r="B1289" s="87"/>
      <c r="C1289" s="87"/>
      <c r="D1289" s="87"/>
      <c r="E1289" s="87"/>
      <c r="F1289" s="87"/>
      <c r="G1289" s="87"/>
      <c r="H1289" s="87"/>
      <c r="I1289" s="87"/>
      <c r="J1289" s="87"/>
      <c r="K1289" s="87"/>
      <c r="L1289" s="87"/>
      <c r="M1289" s="87"/>
      <c r="N1289" s="87"/>
      <c r="O1289" s="87"/>
      <c r="P1289" s="87"/>
    </row>
    <row r="1290" spans="1:16" x14ac:dyDescent="0.35">
      <c r="A1290" s="281"/>
      <c r="B1290" s="86"/>
      <c r="C1290" s="86"/>
      <c r="D1290" s="86"/>
      <c r="E1290" s="86"/>
      <c r="F1290" s="86"/>
      <c r="G1290" s="86"/>
      <c r="H1290" s="86"/>
      <c r="I1290" s="86"/>
      <c r="J1290" s="86"/>
      <c r="K1290" s="86"/>
      <c r="L1290" s="86"/>
      <c r="M1290" s="86"/>
      <c r="N1290" s="86"/>
      <c r="O1290" s="86"/>
      <c r="P1290" s="86"/>
    </row>
    <row r="1291" spans="1:16" x14ac:dyDescent="0.35">
      <c r="A1291" s="282"/>
      <c r="B1291" s="87"/>
      <c r="C1291" s="87"/>
      <c r="D1291" s="87"/>
      <c r="E1291" s="87"/>
      <c r="F1291" s="87"/>
      <c r="G1291" s="87"/>
      <c r="H1291" s="87"/>
      <c r="I1291" s="87"/>
      <c r="J1291" s="87"/>
      <c r="K1291" s="87"/>
      <c r="L1291" s="87"/>
      <c r="M1291" s="87"/>
      <c r="N1291" s="87"/>
      <c r="O1291" s="87"/>
      <c r="P1291" s="87"/>
    </row>
    <row r="1292" spans="1:16" x14ac:dyDescent="0.35">
      <c r="A1292" s="281"/>
      <c r="B1292" s="86"/>
      <c r="C1292" s="86"/>
      <c r="D1292" s="86"/>
      <c r="E1292" s="86"/>
      <c r="F1292" s="86"/>
      <c r="G1292" s="86"/>
      <c r="H1292" s="86"/>
      <c r="I1292" s="86"/>
      <c r="J1292" s="86"/>
      <c r="K1292" s="86"/>
      <c r="L1292" s="86"/>
      <c r="M1292" s="86"/>
      <c r="N1292" s="86"/>
      <c r="O1292" s="86"/>
      <c r="P1292" s="86"/>
    </row>
    <row r="1293" spans="1:16" x14ac:dyDescent="0.35">
      <c r="A1293" s="282"/>
      <c r="B1293" s="87"/>
      <c r="C1293" s="87"/>
      <c r="D1293" s="87"/>
      <c r="E1293" s="87"/>
      <c r="F1293" s="87"/>
      <c r="G1293" s="87"/>
      <c r="H1293" s="87"/>
      <c r="I1293" s="87"/>
      <c r="J1293" s="87"/>
      <c r="K1293" s="87"/>
      <c r="L1293" s="87"/>
      <c r="M1293" s="87"/>
      <c r="N1293" s="87"/>
      <c r="O1293" s="87"/>
      <c r="P1293" s="87"/>
    </row>
    <row r="1294" spans="1:16" x14ac:dyDescent="0.35">
      <c r="A1294" s="281"/>
      <c r="B1294" s="86"/>
      <c r="C1294" s="86"/>
      <c r="D1294" s="86"/>
      <c r="E1294" s="86"/>
      <c r="F1294" s="86"/>
      <c r="G1294" s="86"/>
      <c r="H1294" s="86"/>
      <c r="I1294" s="86"/>
      <c r="J1294" s="86"/>
      <c r="K1294" s="86"/>
      <c r="L1294" s="86"/>
      <c r="M1294" s="86"/>
      <c r="N1294" s="86"/>
      <c r="O1294" s="86"/>
      <c r="P1294" s="86"/>
    </row>
    <row r="1295" spans="1:16" x14ac:dyDescent="0.35">
      <c r="A1295" s="282"/>
      <c r="B1295" s="87"/>
      <c r="C1295" s="87"/>
      <c r="D1295" s="87"/>
      <c r="E1295" s="87"/>
      <c r="F1295" s="87"/>
      <c r="G1295" s="87"/>
      <c r="H1295" s="87"/>
      <c r="I1295" s="87"/>
      <c r="J1295" s="87"/>
      <c r="K1295" s="87"/>
      <c r="L1295" s="87"/>
      <c r="M1295" s="87"/>
      <c r="N1295" s="87"/>
      <c r="O1295" s="87"/>
      <c r="P1295" s="87"/>
    </row>
    <row r="1296" spans="1:16" x14ac:dyDescent="0.35">
      <c r="A1296" s="281"/>
      <c r="B1296" s="86"/>
      <c r="C1296" s="86"/>
      <c r="D1296" s="86"/>
      <c r="E1296" s="86"/>
      <c r="F1296" s="86"/>
      <c r="G1296" s="86"/>
      <c r="H1296" s="86"/>
      <c r="I1296" s="86"/>
      <c r="J1296" s="86"/>
      <c r="K1296" s="86"/>
      <c r="L1296" s="86"/>
      <c r="M1296" s="86"/>
      <c r="N1296" s="86"/>
      <c r="O1296" s="86"/>
      <c r="P1296" s="86"/>
    </row>
    <row r="1297" spans="1:16" x14ac:dyDescent="0.35">
      <c r="A1297" s="282"/>
      <c r="B1297" s="87"/>
      <c r="C1297" s="87"/>
      <c r="D1297" s="87"/>
      <c r="E1297" s="87"/>
      <c r="F1297" s="87"/>
      <c r="G1297" s="87"/>
      <c r="H1297" s="87"/>
      <c r="I1297" s="87"/>
      <c r="J1297" s="87"/>
      <c r="K1297" s="87"/>
      <c r="L1297" s="87"/>
      <c r="M1297" s="87"/>
      <c r="N1297" s="87"/>
      <c r="O1297" s="87"/>
      <c r="P1297" s="87"/>
    </row>
    <row r="1298" spans="1:16" x14ac:dyDescent="0.35">
      <c r="A1298" s="281"/>
      <c r="B1298" s="86"/>
      <c r="C1298" s="86"/>
      <c r="D1298" s="86"/>
      <c r="E1298" s="86"/>
      <c r="F1298" s="86"/>
      <c r="G1298" s="86"/>
      <c r="H1298" s="86"/>
      <c r="I1298" s="86"/>
      <c r="J1298" s="86"/>
      <c r="K1298" s="86"/>
      <c r="L1298" s="86"/>
      <c r="M1298" s="86"/>
      <c r="N1298" s="86"/>
      <c r="O1298" s="86"/>
      <c r="P1298" s="86"/>
    </row>
    <row r="1299" spans="1:16" x14ac:dyDescent="0.35">
      <c r="A1299" s="282"/>
      <c r="B1299" s="87"/>
      <c r="C1299" s="87"/>
      <c r="D1299" s="87"/>
      <c r="E1299" s="87"/>
      <c r="F1299" s="87"/>
      <c r="G1299" s="87"/>
      <c r="H1299" s="87"/>
      <c r="I1299" s="87"/>
      <c r="J1299" s="87"/>
      <c r="K1299" s="87"/>
      <c r="L1299" s="87"/>
      <c r="M1299" s="87"/>
      <c r="N1299" s="87"/>
      <c r="O1299" s="87"/>
      <c r="P1299" s="87"/>
    </row>
    <row r="1300" spans="1:16" x14ac:dyDescent="0.35">
      <c r="A1300" s="281"/>
      <c r="B1300" s="86"/>
      <c r="C1300" s="86"/>
      <c r="D1300" s="86"/>
      <c r="E1300" s="86"/>
      <c r="F1300" s="86"/>
      <c r="G1300" s="86"/>
      <c r="H1300" s="86"/>
      <c r="I1300" s="86"/>
      <c r="J1300" s="86"/>
      <c r="K1300" s="86"/>
      <c r="L1300" s="86"/>
      <c r="M1300" s="86"/>
      <c r="N1300" s="86"/>
      <c r="O1300" s="86"/>
      <c r="P1300" s="86"/>
    </row>
    <row r="1301" spans="1:16" x14ac:dyDescent="0.35">
      <c r="A1301" s="282"/>
      <c r="B1301" s="87"/>
      <c r="C1301" s="87"/>
      <c r="D1301" s="87"/>
      <c r="E1301" s="87"/>
      <c r="F1301" s="87"/>
      <c r="G1301" s="87"/>
      <c r="H1301" s="87"/>
      <c r="I1301" s="87"/>
      <c r="J1301" s="87"/>
      <c r="K1301" s="87"/>
      <c r="L1301" s="87"/>
      <c r="M1301" s="87"/>
      <c r="N1301" s="87"/>
      <c r="O1301" s="87"/>
      <c r="P1301" s="87"/>
    </row>
    <row r="1302" spans="1:16" x14ac:dyDescent="0.35">
      <c r="A1302" s="281"/>
      <c r="B1302" s="86"/>
      <c r="C1302" s="86"/>
      <c r="D1302" s="86"/>
      <c r="E1302" s="86"/>
      <c r="F1302" s="86"/>
      <c r="G1302" s="86"/>
      <c r="H1302" s="86"/>
      <c r="I1302" s="86"/>
      <c r="J1302" s="86"/>
      <c r="K1302" s="86"/>
      <c r="L1302" s="86"/>
      <c r="M1302" s="86"/>
      <c r="N1302" s="86"/>
      <c r="O1302" s="86"/>
      <c r="P1302" s="86"/>
    </row>
    <row r="1303" spans="1:16" x14ac:dyDescent="0.35">
      <c r="A1303" s="282"/>
      <c r="B1303" s="87"/>
      <c r="C1303" s="87"/>
      <c r="D1303" s="87"/>
      <c r="E1303" s="87"/>
      <c r="F1303" s="87"/>
      <c r="G1303" s="87"/>
      <c r="H1303" s="87"/>
      <c r="I1303" s="87"/>
      <c r="J1303" s="87"/>
      <c r="K1303" s="87"/>
      <c r="L1303" s="87"/>
      <c r="M1303" s="87"/>
      <c r="N1303" s="87"/>
      <c r="O1303" s="87"/>
      <c r="P1303" s="87"/>
    </row>
    <row r="1304" spans="1:16" x14ac:dyDescent="0.35">
      <c r="A1304" s="281"/>
      <c r="B1304" s="86"/>
      <c r="C1304" s="86"/>
      <c r="D1304" s="86"/>
      <c r="E1304" s="86"/>
      <c r="F1304" s="86"/>
      <c r="G1304" s="86"/>
      <c r="H1304" s="86"/>
      <c r="I1304" s="86"/>
      <c r="J1304" s="86"/>
      <c r="K1304" s="86"/>
      <c r="L1304" s="86"/>
      <c r="M1304" s="86"/>
      <c r="N1304" s="86"/>
      <c r="O1304" s="86"/>
      <c r="P1304" s="86"/>
    </row>
    <row r="1305" spans="1:16" x14ac:dyDescent="0.35">
      <c r="A1305" s="282"/>
      <c r="B1305" s="87"/>
      <c r="C1305" s="87"/>
      <c r="D1305" s="87"/>
      <c r="E1305" s="87"/>
      <c r="F1305" s="87"/>
      <c r="G1305" s="87"/>
      <c r="H1305" s="87"/>
      <c r="I1305" s="87"/>
      <c r="J1305" s="87"/>
      <c r="K1305" s="87"/>
      <c r="L1305" s="87"/>
      <c r="M1305" s="87"/>
      <c r="N1305" s="87"/>
      <c r="O1305" s="87"/>
      <c r="P1305" s="87"/>
    </row>
    <row r="1306" spans="1:16" x14ac:dyDescent="0.35">
      <c r="A1306" s="281"/>
      <c r="B1306" s="86"/>
      <c r="C1306" s="86"/>
      <c r="D1306" s="86"/>
      <c r="E1306" s="86"/>
      <c r="F1306" s="86"/>
      <c r="G1306" s="86"/>
      <c r="H1306" s="86"/>
      <c r="I1306" s="86"/>
      <c r="J1306" s="86"/>
      <c r="K1306" s="86"/>
      <c r="L1306" s="86"/>
      <c r="M1306" s="86"/>
      <c r="N1306" s="86"/>
      <c r="O1306" s="86"/>
      <c r="P1306" s="86"/>
    </row>
    <row r="1307" spans="1:16" x14ac:dyDescent="0.35">
      <c r="A1307" s="282"/>
      <c r="B1307" s="87"/>
      <c r="C1307" s="87"/>
      <c r="D1307" s="87"/>
      <c r="E1307" s="87"/>
      <c r="F1307" s="87"/>
      <c r="G1307" s="87"/>
      <c r="H1307" s="87"/>
      <c r="I1307" s="87"/>
      <c r="J1307" s="87"/>
      <c r="K1307" s="87"/>
      <c r="L1307" s="87"/>
      <c r="M1307" s="87"/>
      <c r="N1307" s="87"/>
      <c r="O1307" s="87"/>
      <c r="P1307" s="87"/>
    </row>
    <row r="1308" spans="1:16" x14ac:dyDescent="0.35">
      <c r="A1308" s="281"/>
      <c r="B1308" s="86"/>
      <c r="C1308" s="86"/>
      <c r="D1308" s="86"/>
      <c r="E1308" s="86"/>
      <c r="F1308" s="86"/>
      <c r="G1308" s="86"/>
      <c r="H1308" s="86"/>
      <c r="I1308" s="86"/>
      <c r="J1308" s="86"/>
      <c r="K1308" s="86"/>
      <c r="L1308" s="86"/>
      <c r="M1308" s="86"/>
      <c r="N1308" s="86"/>
      <c r="O1308" s="86"/>
      <c r="P1308" s="86"/>
    </row>
    <row r="1309" spans="1:16" x14ac:dyDescent="0.35">
      <c r="A1309" s="282"/>
      <c r="B1309" s="87"/>
      <c r="C1309" s="87"/>
      <c r="D1309" s="87"/>
      <c r="E1309" s="87"/>
      <c r="F1309" s="87"/>
      <c r="G1309" s="87"/>
      <c r="H1309" s="87"/>
      <c r="I1309" s="87"/>
      <c r="J1309" s="87"/>
      <c r="K1309" s="87"/>
      <c r="L1309" s="87"/>
      <c r="M1309" s="87"/>
      <c r="N1309" s="87"/>
      <c r="O1309" s="87"/>
      <c r="P1309" s="87"/>
    </row>
    <row r="1310" spans="1:16" x14ac:dyDescent="0.35">
      <c r="A1310" s="281"/>
      <c r="B1310" s="86"/>
      <c r="C1310" s="86"/>
      <c r="D1310" s="86"/>
      <c r="E1310" s="86"/>
      <c r="F1310" s="86"/>
      <c r="G1310" s="86"/>
      <c r="H1310" s="86"/>
      <c r="I1310" s="86"/>
      <c r="J1310" s="86"/>
      <c r="K1310" s="86"/>
      <c r="L1310" s="86"/>
      <c r="M1310" s="86"/>
      <c r="N1310" s="86"/>
      <c r="O1310" s="86"/>
      <c r="P1310" s="86"/>
    </row>
    <row r="1311" spans="1:16" x14ac:dyDescent="0.35">
      <c r="A1311" s="282"/>
      <c r="B1311" s="87"/>
      <c r="C1311" s="87"/>
      <c r="D1311" s="87"/>
      <c r="E1311" s="87"/>
      <c r="F1311" s="87"/>
      <c r="G1311" s="87"/>
      <c r="H1311" s="87"/>
      <c r="I1311" s="87"/>
      <c r="J1311" s="87"/>
      <c r="K1311" s="87"/>
      <c r="L1311" s="87"/>
      <c r="M1311" s="87"/>
      <c r="N1311" s="87"/>
      <c r="O1311" s="87"/>
      <c r="P1311" s="87"/>
    </row>
    <row r="1312" spans="1:16" x14ac:dyDescent="0.35">
      <c r="A1312" s="281"/>
      <c r="B1312" s="86"/>
      <c r="C1312" s="86"/>
      <c r="D1312" s="86"/>
      <c r="E1312" s="86"/>
      <c r="F1312" s="86"/>
      <c r="G1312" s="86"/>
      <c r="H1312" s="86"/>
      <c r="I1312" s="86"/>
      <c r="J1312" s="86"/>
      <c r="K1312" s="86"/>
      <c r="L1312" s="86"/>
      <c r="M1312" s="86"/>
      <c r="N1312" s="86"/>
      <c r="O1312" s="86"/>
      <c r="P1312" s="86"/>
    </row>
    <row r="1313" spans="1:16" x14ac:dyDescent="0.35">
      <c r="A1313" s="282"/>
      <c r="B1313" s="87"/>
      <c r="C1313" s="87"/>
      <c r="D1313" s="87"/>
      <c r="E1313" s="87"/>
      <c r="F1313" s="87"/>
      <c r="G1313" s="87"/>
      <c r="H1313" s="87"/>
      <c r="I1313" s="87"/>
      <c r="J1313" s="87"/>
      <c r="K1313" s="87"/>
      <c r="L1313" s="87"/>
      <c r="M1313" s="87"/>
      <c r="N1313" s="87"/>
      <c r="O1313" s="87"/>
      <c r="P1313" s="87"/>
    </row>
    <row r="1314" spans="1:16" x14ac:dyDescent="0.35">
      <c r="A1314" s="281"/>
      <c r="B1314" s="86"/>
      <c r="C1314" s="86"/>
      <c r="D1314" s="86"/>
      <c r="E1314" s="86"/>
      <c r="F1314" s="86"/>
      <c r="G1314" s="86"/>
      <c r="H1314" s="86"/>
      <c r="I1314" s="86"/>
      <c r="J1314" s="86"/>
      <c r="K1314" s="86"/>
      <c r="L1314" s="86"/>
      <c r="M1314" s="86"/>
      <c r="N1314" s="86"/>
      <c r="O1314" s="86"/>
      <c r="P1314" s="86"/>
    </row>
    <row r="1315" spans="1:16" x14ac:dyDescent="0.35">
      <c r="A1315" s="282"/>
      <c r="B1315" s="87"/>
      <c r="C1315" s="87"/>
      <c r="D1315" s="87"/>
      <c r="E1315" s="87"/>
      <c r="F1315" s="87"/>
      <c r="G1315" s="87"/>
      <c r="H1315" s="87"/>
      <c r="I1315" s="87"/>
      <c r="J1315" s="87"/>
      <c r="K1315" s="87"/>
      <c r="L1315" s="87"/>
      <c r="M1315" s="87"/>
      <c r="N1315" s="87"/>
      <c r="O1315" s="87"/>
      <c r="P1315" s="87"/>
    </row>
    <row r="1316" spans="1:16" x14ac:dyDescent="0.35">
      <c r="A1316" s="281"/>
      <c r="B1316" s="86"/>
      <c r="C1316" s="86"/>
      <c r="D1316" s="86"/>
      <c r="E1316" s="86"/>
      <c r="F1316" s="86"/>
      <c r="G1316" s="86"/>
      <c r="H1316" s="86"/>
      <c r="I1316" s="86"/>
      <c r="J1316" s="86"/>
      <c r="K1316" s="86"/>
      <c r="L1316" s="86"/>
      <c r="M1316" s="86"/>
      <c r="N1316" s="86"/>
      <c r="O1316" s="86"/>
      <c r="P1316" s="86"/>
    </row>
    <row r="1317" spans="1:16" x14ac:dyDescent="0.35">
      <c r="A1317" s="282"/>
      <c r="B1317" s="87"/>
      <c r="C1317" s="87"/>
      <c r="D1317" s="87"/>
      <c r="E1317" s="87"/>
      <c r="F1317" s="87"/>
      <c r="G1317" s="87"/>
      <c r="H1317" s="87"/>
      <c r="I1317" s="87"/>
      <c r="J1317" s="87"/>
      <c r="K1317" s="87"/>
      <c r="L1317" s="87"/>
      <c r="M1317" s="87"/>
      <c r="N1317" s="87"/>
      <c r="O1317" s="87"/>
      <c r="P1317" s="87"/>
    </row>
    <row r="1318" spans="1:16" x14ac:dyDescent="0.35">
      <c r="A1318" s="281"/>
      <c r="B1318" s="86"/>
      <c r="C1318" s="86"/>
      <c r="D1318" s="86"/>
      <c r="E1318" s="86"/>
      <c r="F1318" s="86"/>
      <c r="G1318" s="86"/>
      <c r="H1318" s="86"/>
      <c r="I1318" s="86"/>
      <c r="J1318" s="86"/>
      <c r="K1318" s="86"/>
      <c r="L1318" s="86"/>
      <c r="M1318" s="86"/>
      <c r="N1318" s="86"/>
      <c r="O1318" s="86"/>
      <c r="P1318" s="86"/>
    </row>
    <row r="1319" spans="1:16" x14ac:dyDescent="0.35">
      <c r="A1319" s="282"/>
      <c r="B1319" s="87"/>
      <c r="C1319" s="87"/>
      <c r="D1319" s="87"/>
      <c r="E1319" s="87"/>
      <c r="F1319" s="87"/>
      <c r="G1319" s="87"/>
      <c r="H1319" s="87"/>
      <c r="I1319" s="87"/>
      <c r="J1319" s="87"/>
      <c r="K1319" s="87"/>
      <c r="L1319" s="87"/>
      <c r="M1319" s="87"/>
      <c r="N1319" s="87"/>
      <c r="O1319" s="87"/>
      <c r="P1319" s="87"/>
    </row>
    <row r="1320" spans="1:16" x14ac:dyDescent="0.35">
      <c r="A1320" s="281"/>
      <c r="B1320" s="86"/>
      <c r="C1320" s="86"/>
      <c r="D1320" s="86"/>
      <c r="E1320" s="86"/>
      <c r="F1320" s="86"/>
      <c r="G1320" s="86"/>
      <c r="H1320" s="86"/>
      <c r="I1320" s="86"/>
      <c r="J1320" s="86"/>
      <c r="K1320" s="86"/>
      <c r="L1320" s="86"/>
      <c r="M1320" s="86"/>
      <c r="N1320" s="86"/>
      <c r="O1320" s="86"/>
      <c r="P1320" s="86"/>
    </row>
    <row r="1321" spans="1:16" x14ac:dyDescent="0.35">
      <c r="A1321" s="282"/>
      <c r="B1321" s="87"/>
      <c r="C1321" s="87"/>
      <c r="D1321" s="87"/>
      <c r="E1321" s="87"/>
      <c r="F1321" s="87"/>
      <c r="G1321" s="87"/>
      <c r="H1321" s="87"/>
      <c r="I1321" s="87"/>
      <c r="J1321" s="87"/>
      <c r="K1321" s="87"/>
      <c r="L1321" s="87"/>
      <c r="M1321" s="87"/>
      <c r="N1321" s="87"/>
      <c r="O1321" s="87"/>
      <c r="P1321" s="87"/>
    </row>
    <row r="1322" spans="1:16" x14ac:dyDescent="0.35">
      <c r="A1322" s="281"/>
      <c r="B1322" s="86"/>
      <c r="C1322" s="86"/>
      <c r="D1322" s="86"/>
      <c r="E1322" s="86"/>
      <c r="F1322" s="86"/>
      <c r="G1322" s="86"/>
      <c r="H1322" s="86"/>
      <c r="I1322" s="86"/>
      <c r="J1322" s="86"/>
      <c r="K1322" s="86"/>
      <c r="L1322" s="86"/>
      <c r="M1322" s="86"/>
      <c r="N1322" s="86"/>
      <c r="O1322" s="86"/>
      <c r="P1322" s="86"/>
    </row>
    <row r="1323" spans="1:16" x14ac:dyDescent="0.35">
      <c r="A1323" s="282"/>
      <c r="B1323" s="87"/>
      <c r="C1323" s="87"/>
      <c r="D1323" s="87"/>
      <c r="E1323" s="87"/>
      <c r="F1323" s="87"/>
      <c r="G1323" s="87"/>
      <c r="H1323" s="87"/>
      <c r="I1323" s="87"/>
      <c r="J1323" s="87"/>
      <c r="K1323" s="87"/>
      <c r="L1323" s="87"/>
      <c r="M1323" s="87"/>
      <c r="N1323" s="87"/>
      <c r="O1323" s="87"/>
      <c r="P1323" s="87"/>
    </row>
    <row r="1324" spans="1:16" x14ac:dyDescent="0.35">
      <c r="A1324" s="281"/>
      <c r="B1324" s="86"/>
      <c r="C1324" s="86"/>
      <c r="D1324" s="86"/>
      <c r="E1324" s="86"/>
      <c r="F1324" s="86"/>
      <c r="G1324" s="86"/>
      <c r="H1324" s="86"/>
      <c r="I1324" s="86"/>
      <c r="J1324" s="86"/>
      <c r="K1324" s="86"/>
      <c r="L1324" s="86"/>
      <c r="M1324" s="86"/>
      <c r="N1324" s="86"/>
      <c r="O1324" s="86"/>
      <c r="P1324" s="86"/>
    </row>
    <row r="1325" spans="1:16" x14ac:dyDescent="0.35">
      <c r="A1325" s="282"/>
      <c r="B1325" s="87"/>
      <c r="C1325" s="87"/>
      <c r="D1325" s="87"/>
      <c r="E1325" s="87"/>
      <c r="F1325" s="87"/>
      <c r="G1325" s="87"/>
      <c r="H1325" s="87"/>
      <c r="I1325" s="87"/>
      <c r="J1325" s="87"/>
      <c r="K1325" s="87"/>
      <c r="L1325" s="87"/>
      <c r="M1325" s="87"/>
      <c r="N1325" s="87"/>
      <c r="O1325" s="87"/>
      <c r="P1325" s="87"/>
    </row>
    <row r="1326" spans="1:16" x14ac:dyDescent="0.35">
      <c r="A1326" s="281"/>
      <c r="B1326" s="86"/>
      <c r="C1326" s="86"/>
      <c r="D1326" s="86"/>
      <c r="E1326" s="86"/>
      <c r="F1326" s="86"/>
      <c r="G1326" s="86"/>
      <c r="H1326" s="86"/>
      <c r="I1326" s="86"/>
      <c r="J1326" s="86"/>
      <c r="K1326" s="86"/>
      <c r="L1326" s="86"/>
      <c r="M1326" s="86"/>
      <c r="N1326" s="86"/>
      <c r="O1326" s="86"/>
      <c r="P1326" s="86"/>
    </row>
    <row r="1327" spans="1:16" x14ac:dyDescent="0.35">
      <c r="A1327" s="282"/>
      <c r="B1327" s="87"/>
      <c r="C1327" s="87"/>
      <c r="D1327" s="87"/>
      <c r="E1327" s="87"/>
      <c r="F1327" s="87"/>
      <c r="G1327" s="87"/>
      <c r="H1327" s="87"/>
      <c r="I1327" s="87"/>
      <c r="J1327" s="87"/>
      <c r="K1327" s="87"/>
      <c r="L1327" s="87"/>
      <c r="M1327" s="87"/>
      <c r="N1327" s="87"/>
      <c r="O1327" s="87"/>
      <c r="P1327" s="87"/>
    </row>
    <row r="1328" spans="1:16" x14ac:dyDescent="0.35">
      <c r="A1328" s="281"/>
      <c r="B1328" s="86"/>
      <c r="C1328" s="86"/>
      <c r="D1328" s="86"/>
      <c r="E1328" s="86"/>
      <c r="F1328" s="86"/>
      <c r="G1328" s="86"/>
      <c r="H1328" s="86"/>
      <c r="I1328" s="86"/>
      <c r="J1328" s="86"/>
      <c r="K1328" s="86"/>
      <c r="L1328" s="86"/>
      <c r="M1328" s="86"/>
      <c r="N1328" s="86"/>
      <c r="O1328" s="86"/>
      <c r="P1328" s="86"/>
    </row>
    <row r="1329" spans="1:16" x14ac:dyDescent="0.35">
      <c r="A1329" s="282"/>
      <c r="B1329" s="87"/>
      <c r="C1329" s="87"/>
      <c r="D1329" s="87"/>
      <c r="E1329" s="87"/>
      <c r="F1329" s="87"/>
      <c r="G1329" s="87"/>
      <c r="H1329" s="87"/>
      <c r="I1329" s="87"/>
      <c r="J1329" s="87"/>
      <c r="K1329" s="87"/>
      <c r="L1329" s="87"/>
      <c r="M1329" s="87"/>
      <c r="N1329" s="87"/>
      <c r="O1329" s="87"/>
      <c r="P1329" s="87"/>
    </row>
    <row r="1330" spans="1:16" x14ac:dyDescent="0.35">
      <c r="A1330" s="281"/>
      <c r="B1330" s="86"/>
      <c r="C1330" s="86"/>
      <c r="D1330" s="86"/>
      <c r="E1330" s="86"/>
      <c r="F1330" s="86"/>
      <c r="G1330" s="86"/>
      <c r="H1330" s="86"/>
      <c r="I1330" s="86"/>
      <c r="J1330" s="86"/>
      <c r="K1330" s="86"/>
      <c r="L1330" s="86"/>
      <c r="M1330" s="86"/>
      <c r="N1330" s="86"/>
      <c r="O1330" s="86"/>
      <c r="P1330" s="86"/>
    </row>
    <row r="1331" spans="1:16" x14ac:dyDescent="0.35">
      <c r="A1331" s="282"/>
      <c r="B1331" s="87"/>
      <c r="C1331" s="87"/>
      <c r="D1331" s="87"/>
      <c r="E1331" s="87"/>
      <c r="F1331" s="87"/>
      <c r="G1331" s="87"/>
      <c r="H1331" s="87"/>
      <c r="I1331" s="87"/>
      <c r="J1331" s="87"/>
      <c r="K1331" s="87"/>
      <c r="L1331" s="87"/>
      <c r="M1331" s="87"/>
      <c r="N1331" s="87"/>
      <c r="O1331" s="87"/>
      <c r="P1331" s="87"/>
    </row>
    <row r="1332" spans="1:16" x14ac:dyDescent="0.35">
      <c r="A1332" s="281"/>
      <c r="B1332" s="86"/>
      <c r="C1332" s="86"/>
      <c r="D1332" s="86"/>
      <c r="E1332" s="86"/>
      <c r="F1332" s="86"/>
      <c r="G1332" s="86"/>
      <c r="H1332" s="86"/>
      <c r="I1332" s="86"/>
      <c r="J1332" s="86"/>
      <c r="K1332" s="86"/>
      <c r="L1332" s="86"/>
      <c r="M1332" s="86"/>
      <c r="N1332" s="86"/>
      <c r="O1332" s="86"/>
      <c r="P1332" s="86"/>
    </row>
    <row r="1333" spans="1:16" x14ac:dyDescent="0.35">
      <c r="A1333" s="282"/>
      <c r="B1333" s="87"/>
      <c r="C1333" s="87"/>
      <c r="D1333" s="87"/>
      <c r="E1333" s="87"/>
      <c r="F1333" s="87"/>
      <c r="G1333" s="87"/>
      <c r="H1333" s="87"/>
      <c r="I1333" s="87"/>
      <c r="J1333" s="87"/>
      <c r="K1333" s="87"/>
      <c r="L1333" s="87"/>
      <c r="M1333" s="87"/>
      <c r="N1333" s="87"/>
      <c r="O1333" s="87"/>
      <c r="P1333" s="87"/>
    </row>
    <row r="1334" spans="1:16" x14ac:dyDescent="0.35">
      <c r="A1334" s="281"/>
      <c r="B1334" s="86"/>
      <c r="C1334" s="86"/>
      <c r="D1334" s="86"/>
      <c r="E1334" s="86"/>
      <c r="F1334" s="86"/>
      <c r="G1334" s="86"/>
      <c r="H1334" s="86"/>
      <c r="I1334" s="86"/>
      <c r="J1334" s="86"/>
      <c r="K1334" s="86"/>
      <c r="L1334" s="86"/>
      <c r="M1334" s="86"/>
      <c r="N1334" s="86"/>
      <c r="O1334" s="86"/>
      <c r="P1334" s="86"/>
    </row>
    <row r="1335" spans="1:16" x14ac:dyDescent="0.35">
      <c r="A1335" s="282"/>
      <c r="B1335" s="87"/>
      <c r="C1335" s="87"/>
      <c r="D1335" s="87"/>
      <c r="E1335" s="87"/>
      <c r="F1335" s="87"/>
      <c r="G1335" s="87"/>
      <c r="H1335" s="87"/>
      <c r="I1335" s="87"/>
      <c r="J1335" s="87"/>
      <c r="K1335" s="87"/>
      <c r="L1335" s="87"/>
      <c r="M1335" s="87"/>
      <c r="N1335" s="87"/>
      <c r="O1335" s="87"/>
      <c r="P1335" s="87"/>
    </row>
    <row r="1336" spans="1:16" x14ac:dyDescent="0.35">
      <c r="A1336" s="281"/>
      <c r="B1336" s="86"/>
      <c r="C1336" s="86"/>
      <c r="D1336" s="86"/>
      <c r="E1336" s="86"/>
      <c r="F1336" s="86"/>
      <c r="G1336" s="86"/>
      <c r="H1336" s="86"/>
      <c r="I1336" s="86"/>
      <c r="J1336" s="86"/>
      <c r="K1336" s="86"/>
      <c r="L1336" s="86"/>
      <c r="M1336" s="86"/>
      <c r="N1336" s="86"/>
      <c r="O1336" s="86"/>
      <c r="P1336" s="86"/>
    </row>
    <row r="1337" spans="1:16" x14ac:dyDescent="0.35">
      <c r="A1337" s="282"/>
      <c r="B1337" s="87"/>
      <c r="C1337" s="87"/>
      <c r="D1337" s="87"/>
      <c r="E1337" s="87"/>
      <c r="F1337" s="87"/>
      <c r="G1337" s="87"/>
      <c r="H1337" s="87"/>
      <c r="I1337" s="87"/>
      <c r="J1337" s="87"/>
      <c r="K1337" s="87"/>
      <c r="L1337" s="87"/>
      <c r="M1337" s="87"/>
      <c r="N1337" s="87"/>
      <c r="O1337" s="87"/>
      <c r="P1337" s="87"/>
    </row>
    <row r="1338" spans="1:16" x14ac:dyDescent="0.35">
      <c r="A1338" s="281"/>
      <c r="B1338" s="86"/>
      <c r="C1338" s="86"/>
      <c r="D1338" s="86"/>
      <c r="E1338" s="86"/>
      <c r="F1338" s="86"/>
      <c r="G1338" s="86"/>
      <c r="H1338" s="86"/>
      <c r="I1338" s="86"/>
      <c r="J1338" s="86"/>
      <c r="K1338" s="86"/>
      <c r="L1338" s="86"/>
      <c r="M1338" s="86"/>
      <c r="N1338" s="86"/>
      <c r="O1338" s="86"/>
      <c r="P1338" s="86"/>
    </row>
    <row r="1339" spans="1:16" x14ac:dyDescent="0.35">
      <c r="A1339" s="282"/>
      <c r="B1339" s="87"/>
      <c r="C1339" s="87"/>
      <c r="D1339" s="87"/>
      <c r="E1339" s="87"/>
      <c r="F1339" s="87"/>
      <c r="G1339" s="87"/>
      <c r="H1339" s="87"/>
      <c r="I1339" s="87"/>
      <c r="J1339" s="87"/>
      <c r="K1339" s="87"/>
      <c r="L1339" s="87"/>
      <c r="M1339" s="87"/>
      <c r="N1339" s="87"/>
      <c r="O1339" s="87"/>
      <c r="P1339" s="87"/>
    </row>
    <row r="1340" spans="1:16" x14ac:dyDescent="0.35">
      <c r="A1340" s="281"/>
      <c r="B1340" s="86"/>
      <c r="C1340" s="86"/>
      <c r="D1340" s="86"/>
      <c r="E1340" s="86"/>
      <c r="F1340" s="86"/>
      <c r="G1340" s="86"/>
      <c r="H1340" s="86"/>
      <c r="I1340" s="86"/>
      <c r="J1340" s="86"/>
      <c r="K1340" s="86"/>
      <c r="L1340" s="86"/>
      <c r="M1340" s="86"/>
      <c r="N1340" s="86"/>
      <c r="O1340" s="86"/>
      <c r="P1340" s="86"/>
    </row>
    <row r="1341" spans="1:16" x14ac:dyDescent="0.35">
      <c r="A1341" s="282"/>
      <c r="B1341" s="87"/>
      <c r="C1341" s="87"/>
      <c r="D1341" s="87"/>
      <c r="E1341" s="87"/>
      <c r="F1341" s="87"/>
      <c r="G1341" s="87"/>
      <c r="H1341" s="87"/>
      <c r="I1341" s="87"/>
      <c r="J1341" s="87"/>
      <c r="K1341" s="87"/>
      <c r="L1341" s="87"/>
      <c r="M1341" s="87"/>
      <c r="N1341" s="87"/>
      <c r="O1341" s="87"/>
      <c r="P1341" s="87"/>
    </row>
    <row r="1342" spans="1:16" x14ac:dyDescent="0.35">
      <c r="A1342" s="281"/>
      <c r="B1342" s="86"/>
      <c r="C1342" s="86"/>
      <c r="D1342" s="86"/>
      <c r="E1342" s="86"/>
      <c r="F1342" s="86"/>
      <c r="G1342" s="86"/>
      <c r="H1342" s="86"/>
      <c r="I1342" s="86"/>
      <c r="J1342" s="86"/>
      <c r="K1342" s="86"/>
      <c r="L1342" s="86"/>
      <c r="M1342" s="86"/>
      <c r="N1342" s="86"/>
      <c r="O1342" s="86"/>
      <c r="P1342" s="86"/>
    </row>
    <row r="1343" spans="1:16" x14ac:dyDescent="0.35">
      <c r="A1343" s="282"/>
      <c r="B1343" s="87"/>
      <c r="C1343" s="87"/>
      <c r="D1343" s="87"/>
      <c r="E1343" s="87"/>
      <c r="F1343" s="87"/>
      <c r="G1343" s="87"/>
      <c r="H1343" s="87"/>
      <c r="I1343" s="87"/>
      <c r="J1343" s="87"/>
      <c r="K1343" s="87"/>
      <c r="L1343" s="87"/>
      <c r="M1343" s="87"/>
      <c r="N1343" s="87"/>
      <c r="O1343" s="87"/>
      <c r="P1343" s="87"/>
    </row>
    <row r="1344" spans="1:16" x14ac:dyDescent="0.35">
      <c r="A1344" s="281"/>
      <c r="B1344" s="86"/>
      <c r="C1344" s="86"/>
      <c r="D1344" s="86"/>
      <c r="E1344" s="86"/>
      <c r="F1344" s="86"/>
      <c r="G1344" s="86"/>
      <c r="H1344" s="86"/>
      <c r="I1344" s="86"/>
      <c r="J1344" s="86"/>
      <c r="K1344" s="86"/>
      <c r="L1344" s="86"/>
      <c r="M1344" s="86"/>
      <c r="N1344" s="86"/>
      <c r="O1344" s="86"/>
      <c r="P1344" s="86"/>
    </row>
    <row r="1345" spans="1:16" x14ac:dyDescent="0.35">
      <c r="A1345" s="282"/>
      <c r="B1345" s="87"/>
      <c r="C1345" s="87"/>
      <c r="D1345" s="87"/>
      <c r="E1345" s="87"/>
      <c r="F1345" s="87"/>
      <c r="G1345" s="87"/>
      <c r="H1345" s="87"/>
      <c r="I1345" s="87"/>
      <c r="J1345" s="87"/>
      <c r="K1345" s="87"/>
      <c r="L1345" s="87"/>
      <c r="M1345" s="87"/>
      <c r="N1345" s="87"/>
      <c r="O1345" s="87"/>
      <c r="P1345" s="87"/>
    </row>
    <row r="1346" spans="1:16" x14ac:dyDescent="0.35">
      <c r="A1346" s="281"/>
      <c r="B1346" s="86"/>
      <c r="C1346" s="86"/>
      <c r="D1346" s="86"/>
      <c r="E1346" s="86"/>
      <c r="F1346" s="86"/>
      <c r="G1346" s="86"/>
      <c r="H1346" s="86"/>
      <c r="I1346" s="86"/>
      <c r="J1346" s="86"/>
      <c r="K1346" s="86"/>
      <c r="L1346" s="86"/>
      <c r="M1346" s="86"/>
      <c r="N1346" s="86"/>
      <c r="O1346" s="86"/>
      <c r="P1346" s="86"/>
    </row>
    <row r="1347" spans="1:16" x14ac:dyDescent="0.35">
      <c r="A1347" s="282"/>
      <c r="B1347" s="87"/>
      <c r="C1347" s="87"/>
      <c r="D1347" s="87"/>
      <c r="E1347" s="87"/>
      <c r="F1347" s="87"/>
      <c r="G1347" s="87"/>
      <c r="H1347" s="87"/>
      <c r="I1347" s="87"/>
      <c r="J1347" s="87"/>
      <c r="K1347" s="87"/>
      <c r="L1347" s="87"/>
      <c r="M1347" s="87"/>
      <c r="N1347" s="87"/>
      <c r="O1347" s="87"/>
      <c r="P1347" s="87"/>
    </row>
    <row r="1348" spans="1:16" x14ac:dyDescent="0.35">
      <c r="A1348" s="281"/>
      <c r="B1348" s="86"/>
      <c r="C1348" s="86"/>
      <c r="D1348" s="86"/>
      <c r="E1348" s="86"/>
      <c r="F1348" s="86"/>
      <c r="G1348" s="86"/>
      <c r="H1348" s="86"/>
      <c r="I1348" s="86"/>
      <c r="J1348" s="86"/>
      <c r="K1348" s="86"/>
      <c r="L1348" s="86"/>
      <c r="M1348" s="86"/>
      <c r="N1348" s="86"/>
      <c r="O1348" s="86"/>
      <c r="P1348" s="86"/>
    </row>
    <row r="1349" spans="1:16" x14ac:dyDescent="0.35">
      <c r="A1349" s="282"/>
      <c r="B1349" s="87"/>
      <c r="C1349" s="87"/>
      <c r="D1349" s="87"/>
      <c r="E1349" s="87"/>
      <c r="F1349" s="87"/>
      <c r="G1349" s="87"/>
      <c r="H1349" s="87"/>
      <c r="I1349" s="87"/>
      <c r="J1349" s="87"/>
      <c r="K1349" s="87"/>
      <c r="L1349" s="87"/>
      <c r="M1349" s="87"/>
      <c r="N1349" s="87"/>
      <c r="O1349" s="87"/>
      <c r="P1349" s="87"/>
    </row>
    <row r="1350" spans="1:16" x14ac:dyDescent="0.35">
      <c r="A1350" s="281"/>
      <c r="B1350" s="86"/>
      <c r="C1350" s="86"/>
      <c r="D1350" s="86"/>
      <c r="E1350" s="86"/>
      <c r="F1350" s="86"/>
      <c r="G1350" s="86"/>
      <c r="H1350" s="86"/>
      <c r="I1350" s="86"/>
      <c r="J1350" s="86"/>
      <c r="K1350" s="86"/>
      <c r="L1350" s="86"/>
      <c r="M1350" s="86"/>
      <c r="N1350" s="86"/>
      <c r="O1350" s="86"/>
      <c r="P1350" s="86"/>
    </row>
    <row r="1351" spans="1:16" x14ac:dyDescent="0.35">
      <c r="A1351" s="282"/>
      <c r="B1351" s="87"/>
      <c r="C1351" s="87"/>
      <c r="D1351" s="87"/>
      <c r="E1351" s="87"/>
      <c r="F1351" s="87"/>
      <c r="G1351" s="87"/>
      <c r="H1351" s="87"/>
      <c r="I1351" s="87"/>
      <c r="J1351" s="87"/>
      <c r="K1351" s="87"/>
      <c r="L1351" s="87"/>
      <c r="M1351" s="87"/>
      <c r="N1351" s="87"/>
      <c r="O1351" s="87"/>
      <c r="P1351" s="87"/>
    </row>
    <row r="1352" spans="1:16" x14ac:dyDescent="0.35">
      <c r="A1352" s="281"/>
      <c r="B1352" s="86"/>
      <c r="C1352" s="86"/>
      <c r="D1352" s="86"/>
      <c r="E1352" s="86"/>
      <c r="F1352" s="86"/>
      <c r="G1352" s="86"/>
      <c r="H1352" s="86"/>
      <c r="I1352" s="86"/>
      <c r="J1352" s="86"/>
      <c r="K1352" s="86"/>
      <c r="L1352" s="86"/>
      <c r="M1352" s="86"/>
      <c r="N1352" s="86"/>
      <c r="O1352" s="86"/>
      <c r="P1352" s="86"/>
    </row>
    <row r="1353" spans="1:16" x14ac:dyDescent="0.35">
      <c r="A1353" s="282"/>
      <c r="B1353" s="87"/>
      <c r="C1353" s="87"/>
      <c r="D1353" s="87"/>
      <c r="E1353" s="87"/>
      <c r="F1353" s="87"/>
      <c r="G1353" s="87"/>
      <c r="H1353" s="87"/>
      <c r="I1353" s="87"/>
      <c r="J1353" s="87"/>
      <c r="K1353" s="87"/>
      <c r="L1353" s="87"/>
      <c r="M1353" s="87"/>
      <c r="N1353" s="87"/>
      <c r="O1353" s="87"/>
      <c r="P1353" s="87"/>
    </row>
    <row r="1354" spans="1:16" x14ac:dyDescent="0.35">
      <c r="A1354" s="281"/>
      <c r="B1354" s="86"/>
      <c r="C1354" s="86"/>
      <c r="D1354" s="86"/>
      <c r="E1354" s="86"/>
      <c r="F1354" s="86"/>
      <c r="G1354" s="86"/>
      <c r="H1354" s="86"/>
      <c r="I1354" s="86"/>
      <c r="J1354" s="86"/>
      <c r="K1354" s="86"/>
      <c r="L1354" s="86"/>
      <c r="M1354" s="86"/>
      <c r="N1354" s="86"/>
      <c r="O1354" s="86"/>
      <c r="P1354" s="86"/>
    </row>
    <row r="1355" spans="1:16" x14ac:dyDescent="0.35">
      <c r="A1355" s="282"/>
      <c r="B1355" s="87"/>
      <c r="C1355" s="87"/>
      <c r="D1355" s="87"/>
      <c r="E1355" s="87"/>
      <c r="F1355" s="87"/>
      <c r="G1355" s="87"/>
      <c r="H1355" s="87"/>
      <c r="I1355" s="87"/>
      <c r="J1355" s="87"/>
      <c r="K1355" s="87"/>
      <c r="L1355" s="87"/>
      <c r="M1355" s="87"/>
      <c r="N1355" s="87"/>
      <c r="O1355" s="87"/>
      <c r="P1355" s="87"/>
    </row>
    <row r="1356" spans="1:16" x14ac:dyDescent="0.35">
      <c r="A1356" s="281"/>
      <c r="B1356" s="86"/>
      <c r="C1356" s="86"/>
      <c r="D1356" s="86"/>
      <c r="E1356" s="86"/>
      <c r="F1356" s="86"/>
      <c r="G1356" s="86"/>
      <c r="H1356" s="86"/>
      <c r="I1356" s="86"/>
      <c r="J1356" s="86"/>
      <c r="K1356" s="86"/>
      <c r="L1356" s="86"/>
      <c r="M1356" s="86"/>
      <c r="N1356" s="86"/>
      <c r="O1356" s="86"/>
      <c r="P1356" s="86"/>
    </row>
    <row r="1357" spans="1:16" x14ac:dyDescent="0.35">
      <c r="A1357" s="282"/>
      <c r="B1357" s="87"/>
      <c r="C1357" s="87"/>
      <c r="D1357" s="87"/>
      <c r="E1357" s="87"/>
      <c r="F1357" s="87"/>
      <c r="G1357" s="87"/>
      <c r="H1357" s="87"/>
      <c r="I1357" s="87"/>
      <c r="J1357" s="87"/>
      <c r="K1357" s="87"/>
      <c r="L1357" s="87"/>
      <c r="M1357" s="87"/>
      <c r="N1357" s="87"/>
      <c r="O1357" s="87"/>
      <c r="P1357" s="87"/>
    </row>
    <row r="1358" spans="1:16" x14ac:dyDescent="0.35">
      <c r="A1358" s="281"/>
      <c r="B1358" s="86"/>
      <c r="C1358" s="86"/>
      <c r="D1358" s="86"/>
      <c r="E1358" s="86"/>
      <c r="F1358" s="86"/>
      <c r="G1358" s="86"/>
      <c r="H1358" s="86"/>
      <c r="I1358" s="86"/>
      <c r="J1358" s="86"/>
      <c r="K1358" s="86"/>
      <c r="L1358" s="86"/>
      <c r="M1358" s="86"/>
      <c r="N1358" s="86"/>
      <c r="O1358" s="86"/>
      <c r="P1358" s="86"/>
    </row>
    <row r="1359" spans="1:16" x14ac:dyDescent="0.35">
      <c r="A1359" s="282"/>
      <c r="B1359" s="87"/>
      <c r="C1359" s="87"/>
      <c r="D1359" s="87"/>
      <c r="E1359" s="87"/>
      <c r="F1359" s="87"/>
      <c r="G1359" s="87"/>
      <c r="H1359" s="87"/>
      <c r="I1359" s="87"/>
      <c r="J1359" s="87"/>
      <c r="K1359" s="87"/>
      <c r="L1359" s="87"/>
      <c r="M1359" s="87"/>
      <c r="N1359" s="87"/>
      <c r="O1359" s="87"/>
      <c r="P1359" s="87"/>
    </row>
    <row r="1360" spans="1:16" x14ac:dyDescent="0.35">
      <c r="A1360" s="281"/>
      <c r="B1360" s="86"/>
      <c r="C1360" s="86"/>
      <c r="D1360" s="86"/>
      <c r="E1360" s="86"/>
      <c r="F1360" s="86"/>
      <c r="G1360" s="86"/>
      <c r="H1360" s="86"/>
      <c r="I1360" s="86"/>
      <c r="J1360" s="86"/>
      <c r="K1360" s="86"/>
      <c r="L1360" s="86"/>
      <c r="M1360" s="86"/>
      <c r="N1360" s="86"/>
      <c r="O1360" s="86"/>
      <c r="P1360" s="86"/>
    </row>
    <row r="1361" spans="1:16" x14ac:dyDescent="0.35">
      <c r="A1361" s="282"/>
      <c r="B1361" s="87"/>
      <c r="C1361" s="87"/>
      <c r="D1361" s="87"/>
      <c r="E1361" s="87"/>
      <c r="F1361" s="87"/>
      <c r="G1361" s="87"/>
      <c r="H1361" s="87"/>
      <c r="I1361" s="87"/>
      <c r="J1361" s="87"/>
      <c r="K1361" s="87"/>
      <c r="L1361" s="87"/>
      <c r="M1361" s="87"/>
      <c r="N1361" s="87"/>
      <c r="O1361" s="87"/>
      <c r="P1361" s="87"/>
    </row>
    <row r="1362" spans="1:16" x14ac:dyDescent="0.35">
      <c r="A1362" s="281"/>
      <c r="B1362" s="86"/>
      <c r="C1362" s="86"/>
      <c r="D1362" s="86"/>
      <c r="E1362" s="86"/>
      <c r="F1362" s="86"/>
      <c r="G1362" s="86"/>
      <c r="H1362" s="86"/>
      <c r="I1362" s="86"/>
      <c r="J1362" s="86"/>
      <c r="K1362" s="86"/>
      <c r="L1362" s="86"/>
      <c r="M1362" s="86"/>
      <c r="N1362" s="86"/>
      <c r="O1362" s="86"/>
      <c r="P1362" s="86"/>
    </row>
    <row r="1363" spans="1:16" x14ac:dyDescent="0.35">
      <c r="A1363" s="282"/>
      <c r="B1363" s="87"/>
      <c r="C1363" s="87"/>
      <c r="D1363" s="87"/>
      <c r="E1363" s="87"/>
      <c r="F1363" s="87"/>
      <c r="G1363" s="87"/>
      <c r="H1363" s="87"/>
      <c r="I1363" s="87"/>
      <c r="J1363" s="87"/>
      <c r="K1363" s="87"/>
      <c r="L1363" s="87"/>
      <c r="M1363" s="87"/>
      <c r="N1363" s="87"/>
      <c r="O1363" s="87"/>
      <c r="P1363" s="87"/>
    </row>
    <row r="1364" spans="1:16" x14ac:dyDescent="0.35">
      <c r="A1364" s="281"/>
      <c r="B1364" s="86"/>
      <c r="C1364" s="86"/>
      <c r="D1364" s="86"/>
      <c r="E1364" s="86"/>
      <c r="F1364" s="86"/>
      <c r="G1364" s="86"/>
      <c r="H1364" s="86"/>
      <c r="I1364" s="86"/>
      <c r="J1364" s="86"/>
      <c r="K1364" s="86"/>
      <c r="L1364" s="86"/>
      <c r="M1364" s="86"/>
      <c r="N1364" s="86"/>
      <c r="O1364" s="86"/>
      <c r="P1364" s="86"/>
    </row>
    <row r="1365" spans="1:16" x14ac:dyDescent="0.35">
      <c r="A1365" s="282"/>
      <c r="B1365" s="87"/>
      <c r="C1365" s="87"/>
      <c r="D1365" s="87"/>
      <c r="E1365" s="87"/>
      <c r="F1365" s="87"/>
      <c r="G1365" s="87"/>
      <c r="H1365" s="87"/>
      <c r="I1365" s="87"/>
      <c r="J1365" s="87"/>
      <c r="K1365" s="87"/>
      <c r="L1365" s="87"/>
      <c r="M1365" s="87"/>
      <c r="N1365" s="87"/>
      <c r="O1365" s="87"/>
      <c r="P1365" s="87"/>
    </row>
    <row r="1366" spans="1:16" x14ac:dyDescent="0.35">
      <c r="A1366" s="281"/>
      <c r="B1366" s="86"/>
      <c r="C1366" s="86"/>
      <c r="D1366" s="86"/>
      <c r="E1366" s="86"/>
      <c r="F1366" s="86"/>
      <c r="G1366" s="86"/>
      <c r="H1366" s="86"/>
      <c r="I1366" s="86"/>
      <c r="J1366" s="86"/>
      <c r="K1366" s="86"/>
      <c r="L1366" s="86"/>
      <c r="M1366" s="86"/>
      <c r="N1366" s="86"/>
      <c r="O1366" s="86"/>
      <c r="P1366" s="86"/>
    </row>
    <row r="1367" spans="1:16" x14ac:dyDescent="0.35">
      <c r="A1367" s="282"/>
      <c r="B1367" s="87"/>
      <c r="C1367" s="87"/>
      <c r="D1367" s="87"/>
      <c r="E1367" s="87"/>
      <c r="F1367" s="87"/>
      <c r="G1367" s="87"/>
      <c r="H1367" s="87"/>
      <c r="I1367" s="87"/>
      <c r="J1367" s="87"/>
      <c r="K1367" s="87"/>
      <c r="L1367" s="87"/>
      <c r="M1367" s="87"/>
      <c r="N1367" s="87"/>
      <c r="O1367" s="87"/>
      <c r="P1367" s="87"/>
    </row>
    <row r="1368" spans="1:16" x14ac:dyDescent="0.35">
      <c r="A1368" s="281"/>
      <c r="B1368" s="86"/>
      <c r="C1368" s="86"/>
      <c r="D1368" s="86"/>
      <c r="E1368" s="86"/>
      <c r="F1368" s="86"/>
      <c r="G1368" s="86"/>
      <c r="H1368" s="86"/>
      <c r="I1368" s="86"/>
      <c r="J1368" s="86"/>
      <c r="K1368" s="86"/>
      <c r="L1368" s="86"/>
      <c r="M1368" s="86"/>
      <c r="N1368" s="86"/>
      <c r="O1368" s="86"/>
      <c r="P1368" s="86"/>
    </row>
    <row r="1369" spans="1:16" x14ac:dyDescent="0.35">
      <c r="A1369" s="282"/>
      <c r="B1369" s="87"/>
      <c r="C1369" s="87"/>
      <c r="D1369" s="87"/>
      <c r="E1369" s="87"/>
      <c r="F1369" s="87"/>
      <c r="G1369" s="87"/>
      <c r="H1369" s="87"/>
      <c r="I1369" s="87"/>
      <c r="J1369" s="87"/>
      <c r="K1369" s="87"/>
      <c r="L1369" s="87"/>
      <c r="M1369" s="87"/>
      <c r="N1369" s="87"/>
      <c r="O1369" s="87"/>
      <c r="P1369" s="87"/>
    </row>
    <row r="1370" spans="1:16" x14ac:dyDescent="0.35">
      <c r="A1370" s="281"/>
      <c r="B1370" s="86"/>
      <c r="C1370" s="86"/>
      <c r="D1370" s="86"/>
      <c r="E1370" s="86"/>
      <c r="F1370" s="86"/>
      <c r="G1370" s="86"/>
      <c r="H1370" s="86"/>
      <c r="I1370" s="86"/>
      <c r="J1370" s="86"/>
      <c r="K1370" s="86"/>
      <c r="L1370" s="86"/>
      <c r="M1370" s="86"/>
      <c r="N1370" s="86"/>
      <c r="O1370" s="86"/>
      <c r="P1370" s="86"/>
    </row>
    <row r="1371" spans="1:16" x14ac:dyDescent="0.35">
      <c r="A1371" s="282"/>
      <c r="B1371" s="87"/>
      <c r="C1371" s="87"/>
      <c r="D1371" s="87"/>
      <c r="E1371" s="87"/>
      <c r="F1371" s="87"/>
      <c r="G1371" s="87"/>
      <c r="H1371" s="87"/>
      <c r="I1371" s="87"/>
      <c r="J1371" s="87"/>
      <c r="K1371" s="87"/>
      <c r="L1371" s="87"/>
      <c r="M1371" s="87"/>
      <c r="N1371" s="87"/>
      <c r="O1371" s="87"/>
      <c r="P1371" s="87"/>
    </row>
    <row r="1372" spans="1:16" x14ac:dyDescent="0.35">
      <c r="A1372" s="281"/>
      <c r="B1372" s="86"/>
      <c r="C1372" s="86"/>
      <c r="D1372" s="86"/>
      <c r="E1372" s="86"/>
      <c r="F1372" s="86"/>
      <c r="G1372" s="86"/>
      <c r="H1372" s="86"/>
      <c r="I1372" s="86"/>
      <c r="J1372" s="86"/>
      <c r="K1372" s="86"/>
      <c r="L1372" s="86"/>
      <c r="M1372" s="86"/>
      <c r="N1372" s="86"/>
      <c r="O1372" s="86"/>
      <c r="P1372" s="86"/>
    </row>
    <row r="1373" spans="1:16" x14ac:dyDescent="0.35">
      <c r="A1373" s="282"/>
      <c r="B1373" s="87"/>
      <c r="C1373" s="87"/>
      <c r="D1373" s="87"/>
      <c r="E1373" s="87"/>
      <c r="F1373" s="87"/>
      <c r="G1373" s="87"/>
      <c r="H1373" s="87"/>
      <c r="I1373" s="87"/>
      <c r="J1373" s="87"/>
      <c r="K1373" s="87"/>
      <c r="L1373" s="87"/>
      <c r="M1373" s="87"/>
      <c r="N1373" s="87"/>
      <c r="O1373" s="87"/>
      <c r="P1373" s="87"/>
    </row>
    <row r="1374" spans="1:16" x14ac:dyDescent="0.35">
      <c r="A1374" s="281"/>
      <c r="B1374" s="86"/>
      <c r="C1374" s="86"/>
      <c r="D1374" s="86"/>
      <c r="E1374" s="86"/>
      <c r="F1374" s="86"/>
      <c r="G1374" s="86"/>
      <c r="H1374" s="86"/>
      <c r="I1374" s="86"/>
      <c r="J1374" s="86"/>
      <c r="K1374" s="86"/>
      <c r="L1374" s="86"/>
      <c r="M1374" s="86"/>
      <c r="N1374" s="86"/>
      <c r="O1374" s="86"/>
      <c r="P1374" s="86"/>
    </row>
    <row r="1375" spans="1:16" x14ac:dyDescent="0.35">
      <c r="A1375" s="282"/>
      <c r="B1375" s="87"/>
      <c r="C1375" s="87"/>
      <c r="D1375" s="87"/>
      <c r="E1375" s="87"/>
      <c r="F1375" s="87"/>
      <c r="G1375" s="87"/>
      <c r="H1375" s="87"/>
      <c r="I1375" s="87"/>
      <c r="J1375" s="87"/>
      <c r="K1375" s="87"/>
      <c r="L1375" s="87"/>
      <c r="M1375" s="87"/>
      <c r="N1375" s="87"/>
      <c r="O1375" s="87"/>
      <c r="P1375" s="87"/>
    </row>
    <row r="1376" spans="1:16" x14ac:dyDescent="0.35">
      <c r="A1376" s="281"/>
      <c r="B1376" s="86"/>
      <c r="C1376" s="86"/>
      <c r="D1376" s="86"/>
      <c r="E1376" s="86"/>
      <c r="F1376" s="86"/>
      <c r="G1376" s="86"/>
      <c r="H1376" s="86"/>
      <c r="I1376" s="86"/>
      <c r="J1376" s="86"/>
      <c r="K1376" s="86"/>
      <c r="L1376" s="86"/>
      <c r="M1376" s="86"/>
      <c r="N1376" s="86"/>
      <c r="O1376" s="86"/>
      <c r="P1376" s="86"/>
    </row>
    <row r="1377" spans="1:16" x14ac:dyDescent="0.35">
      <c r="A1377" s="282"/>
      <c r="B1377" s="87"/>
      <c r="C1377" s="87"/>
      <c r="D1377" s="87"/>
      <c r="E1377" s="87"/>
      <c r="F1377" s="87"/>
      <c r="G1377" s="87"/>
      <c r="H1377" s="87"/>
      <c r="I1377" s="87"/>
      <c r="J1377" s="87"/>
      <c r="K1377" s="87"/>
      <c r="L1377" s="87"/>
      <c r="M1377" s="87"/>
      <c r="N1377" s="87"/>
      <c r="O1377" s="87"/>
      <c r="P1377" s="87"/>
    </row>
    <row r="1378" spans="1:16" x14ac:dyDescent="0.35">
      <c r="A1378" s="281"/>
      <c r="B1378" s="86"/>
      <c r="C1378" s="86"/>
      <c r="D1378" s="86"/>
      <c r="E1378" s="86"/>
      <c r="F1378" s="86"/>
      <c r="G1378" s="86"/>
      <c r="H1378" s="86"/>
      <c r="I1378" s="86"/>
      <c r="J1378" s="86"/>
      <c r="K1378" s="86"/>
      <c r="L1378" s="86"/>
      <c r="M1378" s="86"/>
      <c r="N1378" s="86"/>
      <c r="O1378" s="86"/>
      <c r="P1378" s="86"/>
    </row>
    <row r="1379" spans="1:16" x14ac:dyDescent="0.35">
      <c r="A1379" s="282"/>
      <c r="B1379" s="87"/>
      <c r="C1379" s="87"/>
      <c r="D1379" s="87"/>
      <c r="E1379" s="87"/>
      <c r="F1379" s="87"/>
      <c r="G1379" s="87"/>
      <c r="H1379" s="87"/>
      <c r="I1379" s="87"/>
      <c r="J1379" s="87"/>
      <c r="K1379" s="87"/>
      <c r="L1379" s="87"/>
      <c r="M1379" s="87"/>
      <c r="N1379" s="87"/>
      <c r="O1379" s="87"/>
      <c r="P1379" s="87"/>
    </row>
    <row r="1380" spans="1:16" x14ac:dyDescent="0.35">
      <c r="A1380" s="281"/>
      <c r="B1380" s="86"/>
      <c r="C1380" s="86"/>
      <c r="D1380" s="86"/>
      <c r="E1380" s="86"/>
      <c r="F1380" s="86"/>
      <c r="G1380" s="86"/>
      <c r="H1380" s="86"/>
      <c r="I1380" s="86"/>
      <c r="J1380" s="86"/>
      <c r="K1380" s="86"/>
      <c r="L1380" s="86"/>
      <c r="M1380" s="86"/>
      <c r="N1380" s="86"/>
      <c r="O1380" s="86"/>
      <c r="P1380" s="86"/>
    </row>
    <row r="1381" spans="1:16" x14ac:dyDescent="0.35">
      <c r="A1381" s="282"/>
      <c r="B1381" s="87"/>
      <c r="C1381" s="87"/>
      <c r="D1381" s="87"/>
      <c r="E1381" s="87"/>
      <c r="F1381" s="87"/>
      <c r="G1381" s="87"/>
      <c r="H1381" s="87"/>
      <c r="I1381" s="87"/>
      <c r="J1381" s="87"/>
      <c r="K1381" s="87"/>
      <c r="L1381" s="87"/>
      <c r="M1381" s="87"/>
      <c r="N1381" s="87"/>
      <c r="O1381" s="87"/>
      <c r="P1381" s="87"/>
    </row>
    <row r="1382" spans="1:16" x14ac:dyDescent="0.35">
      <c r="A1382" s="281"/>
      <c r="B1382" s="86"/>
      <c r="C1382" s="86"/>
      <c r="D1382" s="86"/>
      <c r="E1382" s="86"/>
      <c r="F1382" s="86"/>
      <c r="G1382" s="86"/>
      <c r="H1382" s="86"/>
      <c r="I1382" s="86"/>
      <c r="J1382" s="86"/>
      <c r="K1382" s="86"/>
      <c r="L1382" s="86"/>
      <c r="M1382" s="86"/>
      <c r="N1382" s="86"/>
      <c r="O1382" s="86"/>
      <c r="P1382" s="86"/>
    </row>
    <row r="1383" spans="1:16" x14ac:dyDescent="0.35">
      <c r="A1383" s="282"/>
      <c r="B1383" s="87"/>
      <c r="C1383" s="87"/>
      <c r="D1383" s="87"/>
      <c r="E1383" s="87"/>
      <c r="F1383" s="87"/>
      <c r="G1383" s="87"/>
      <c r="H1383" s="87"/>
      <c r="I1383" s="87"/>
      <c r="J1383" s="87"/>
      <c r="K1383" s="87"/>
      <c r="L1383" s="87"/>
      <c r="M1383" s="87"/>
      <c r="N1383" s="87"/>
      <c r="O1383" s="87"/>
      <c r="P1383" s="87"/>
    </row>
    <row r="1384" spans="1:16" x14ac:dyDescent="0.35">
      <c r="A1384" s="281"/>
      <c r="B1384" s="86"/>
      <c r="C1384" s="86"/>
      <c r="D1384" s="86"/>
      <c r="E1384" s="86"/>
      <c r="F1384" s="86"/>
      <c r="G1384" s="86"/>
      <c r="H1384" s="86"/>
      <c r="I1384" s="86"/>
      <c r="J1384" s="86"/>
      <c r="K1384" s="86"/>
      <c r="L1384" s="86"/>
      <c r="M1384" s="86"/>
      <c r="N1384" s="86"/>
      <c r="O1384" s="86"/>
      <c r="P1384" s="86"/>
    </row>
    <row r="1385" spans="1:16" x14ac:dyDescent="0.35">
      <c r="A1385" s="282"/>
      <c r="B1385" s="87"/>
      <c r="C1385" s="87"/>
      <c r="D1385" s="87"/>
      <c r="E1385" s="87"/>
      <c r="F1385" s="87"/>
      <c r="G1385" s="87"/>
      <c r="H1385" s="87"/>
      <c r="I1385" s="87"/>
      <c r="J1385" s="87"/>
      <c r="K1385" s="87"/>
      <c r="L1385" s="87"/>
      <c r="M1385" s="87"/>
      <c r="N1385" s="87"/>
      <c r="O1385" s="87"/>
      <c r="P1385" s="87"/>
    </row>
    <row r="1386" spans="1:16" x14ac:dyDescent="0.35">
      <c r="A1386" s="281"/>
      <c r="B1386" s="86"/>
      <c r="C1386" s="86"/>
      <c r="D1386" s="86"/>
      <c r="E1386" s="86"/>
      <c r="F1386" s="86"/>
      <c r="G1386" s="86"/>
      <c r="H1386" s="86"/>
      <c r="I1386" s="86"/>
      <c r="J1386" s="86"/>
      <c r="K1386" s="86"/>
      <c r="L1386" s="86"/>
      <c r="M1386" s="86"/>
      <c r="N1386" s="86"/>
      <c r="O1386" s="86"/>
      <c r="P1386" s="86"/>
    </row>
    <row r="1387" spans="1:16" x14ac:dyDescent="0.35">
      <c r="A1387" s="282"/>
      <c r="B1387" s="87"/>
      <c r="C1387" s="87"/>
      <c r="D1387" s="87"/>
      <c r="E1387" s="87"/>
      <c r="F1387" s="87"/>
      <c r="G1387" s="87"/>
      <c r="H1387" s="87"/>
      <c r="I1387" s="87"/>
      <c r="J1387" s="87"/>
      <c r="K1387" s="87"/>
      <c r="L1387" s="87"/>
      <c r="M1387" s="87"/>
      <c r="N1387" s="87"/>
      <c r="O1387" s="87"/>
      <c r="P1387" s="87"/>
    </row>
    <row r="1388" spans="1:16" x14ac:dyDescent="0.35">
      <c r="A1388" s="281"/>
      <c r="B1388" s="86"/>
      <c r="C1388" s="86"/>
      <c r="D1388" s="86"/>
      <c r="E1388" s="86"/>
      <c r="F1388" s="86"/>
      <c r="G1388" s="86"/>
      <c r="H1388" s="86"/>
      <c r="I1388" s="86"/>
      <c r="J1388" s="86"/>
      <c r="K1388" s="86"/>
      <c r="L1388" s="86"/>
      <c r="M1388" s="86"/>
      <c r="N1388" s="86"/>
      <c r="O1388" s="86"/>
      <c r="P1388" s="86"/>
    </row>
    <row r="1389" spans="1:16" x14ac:dyDescent="0.35">
      <c r="A1389" s="282"/>
      <c r="B1389" s="87"/>
      <c r="C1389" s="87"/>
      <c r="D1389" s="87"/>
      <c r="E1389" s="87"/>
      <c r="F1389" s="87"/>
      <c r="G1389" s="87"/>
      <c r="H1389" s="87"/>
      <c r="I1389" s="87"/>
      <c r="J1389" s="87"/>
      <c r="K1389" s="87"/>
      <c r="L1389" s="87"/>
      <c r="M1389" s="87"/>
      <c r="N1389" s="87"/>
      <c r="O1389" s="87"/>
      <c r="P1389" s="87"/>
    </row>
    <row r="1390" spans="1:16" x14ac:dyDescent="0.35">
      <c r="A1390" s="281"/>
      <c r="B1390" s="86"/>
      <c r="C1390" s="86"/>
      <c r="D1390" s="86"/>
      <c r="E1390" s="86"/>
      <c r="F1390" s="86"/>
      <c r="G1390" s="86"/>
      <c r="H1390" s="86"/>
      <c r="I1390" s="86"/>
      <c r="J1390" s="86"/>
      <c r="K1390" s="86"/>
      <c r="L1390" s="86"/>
      <c r="M1390" s="86"/>
      <c r="N1390" s="86"/>
      <c r="O1390" s="86"/>
      <c r="P1390" s="86"/>
    </row>
    <row r="1391" spans="1:16" x14ac:dyDescent="0.35">
      <c r="A1391" s="282"/>
      <c r="B1391" s="87"/>
      <c r="C1391" s="87"/>
      <c r="D1391" s="87"/>
      <c r="E1391" s="87"/>
      <c r="F1391" s="87"/>
      <c r="G1391" s="87"/>
      <c r="H1391" s="87"/>
      <c r="I1391" s="87"/>
      <c r="J1391" s="87"/>
      <c r="K1391" s="87"/>
      <c r="L1391" s="87"/>
      <c r="M1391" s="87"/>
      <c r="N1391" s="87"/>
      <c r="O1391" s="87"/>
      <c r="P1391" s="87"/>
    </row>
    <row r="1392" spans="1:16" x14ac:dyDescent="0.35">
      <c r="A1392" s="281"/>
      <c r="B1392" s="86"/>
      <c r="C1392" s="86"/>
      <c r="D1392" s="86"/>
      <c r="E1392" s="86"/>
      <c r="F1392" s="86"/>
      <c r="G1392" s="86"/>
      <c r="H1392" s="86"/>
      <c r="I1392" s="86"/>
      <c r="J1392" s="86"/>
      <c r="K1392" s="86"/>
      <c r="L1392" s="86"/>
      <c r="M1392" s="86"/>
      <c r="N1392" s="86"/>
      <c r="O1392" s="86"/>
      <c r="P1392" s="86"/>
    </row>
    <row r="1393" spans="1:16" x14ac:dyDescent="0.35">
      <c r="A1393" s="282"/>
      <c r="B1393" s="87"/>
      <c r="C1393" s="87"/>
      <c r="D1393" s="87"/>
      <c r="E1393" s="87"/>
      <c r="F1393" s="87"/>
      <c r="G1393" s="87"/>
      <c r="H1393" s="87"/>
      <c r="I1393" s="87"/>
      <c r="J1393" s="87"/>
      <c r="K1393" s="87"/>
      <c r="L1393" s="87"/>
      <c r="M1393" s="87"/>
      <c r="N1393" s="87"/>
      <c r="O1393" s="87"/>
      <c r="P1393" s="87"/>
    </row>
    <row r="1394" spans="1:16" x14ac:dyDescent="0.35">
      <c r="A1394" s="281"/>
      <c r="B1394" s="86"/>
      <c r="C1394" s="86"/>
      <c r="D1394" s="86"/>
      <c r="E1394" s="86"/>
      <c r="F1394" s="86"/>
      <c r="G1394" s="86"/>
      <c r="H1394" s="86"/>
      <c r="I1394" s="86"/>
      <c r="J1394" s="86"/>
      <c r="K1394" s="86"/>
      <c r="L1394" s="86"/>
      <c r="M1394" s="86"/>
      <c r="N1394" s="86"/>
      <c r="O1394" s="86"/>
      <c r="P1394" s="86"/>
    </row>
    <row r="1395" spans="1:16" x14ac:dyDescent="0.35">
      <c r="A1395" s="282"/>
      <c r="B1395" s="87"/>
      <c r="C1395" s="87"/>
      <c r="D1395" s="87"/>
      <c r="E1395" s="87"/>
      <c r="F1395" s="87"/>
      <c r="G1395" s="87"/>
      <c r="H1395" s="87"/>
      <c r="I1395" s="87"/>
      <c r="J1395" s="87"/>
      <c r="K1395" s="87"/>
      <c r="L1395" s="87"/>
      <c r="M1395" s="87"/>
      <c r="N1395" s="87"/>
      <c r="O1395" s="87"/>
      <c r="P1395" s="87"/>
    </row>
    <row r="1396" spans="1:16" x14ac:dyDescent="0.35">
      <c r="A1396" s="281"/>
      <c r="B1396" s="86"/>
      <c r="C1396" s="86"/>
      <c r="D1396" s="86"/>
      <c r="E1396" s="86"/>
      <c r="F1396" s="86"/>
      <c r="G1396" s="86"/>
      <c r="H1396" s="86"/>
      <c r="I1396" s="86"/>
      <c r="J1396" s="86"/>
      <c r="K1396" s="86"/>
      <c r="L1396" s="86"/>
      <c r="M1396" s="86"/>
      <c r="N1396" s="86"/>
      <c r="O1396" s="86"/>
      <c r="P1396" s="86"/>
    </row>
    <row r="1397" spans="1:16" x14ac:dyDescent="0.35">
      <c r="A1397" s="282"/>
      <c r="B1397" s="87"/>
      <c r="C1397" s="87"/>
      <c r="D1397" s="87"/>
      <c r="E1397" s="87"/>
      <c r="F1397" s="87"/>
      <c r="G1397" s="87"/>
      <c r="H1397" s="87"/>
      <c r="I1397" s="87"/>
      <c r="J1397" s="87"/>
      <c r="K1397" s="87"/>
      <c r="L1397" s="87"/>
      <c r="M1397" s="87"/>
      <c r="N1397" s="87"/>
      <c r="O1397" s="87"/>
      <c r="P1397" s="87"/>
    </row>
    <row r="1398" spans="1:16" x14ac:dyDescent="0.35">
      <c r="A1398" s="281"/>
      <c r="B1398" s="86"/>
      <c r="C1398" s="86"/>
      <c r="D1398" s="86"/>
      <c r="E1398" s="86"/>
      <c r="F1398" s="86"/>
      <c r="G1398" s="86"/>
      <c r="H1398" s="86"/>
      <c r="I1398" s="86"/>
      <c r="J1398" s="86"/>
      <c r="K1398" s="86"/>
      <c r="L1398" s="86"/>
      <c r="M1398" s="86"/>
      <c r="N1398" s="86"/>
      <c r="O1398" s="86"/>
      <c r="P1398" s="86"/>
    </row>
    <row r="1399" spans="1:16" x14ac:dyDescent="0.35">
      <c r="A1399" s="282"/>
      <c r="B1399" s="87"/>
      <c r="C1399" s="87"/>
      <c r="D1399" s="87"/>
      <c r="E1399" s="87"/>
      <c r="F1399" s="87"/>
      <c r="G1399" s="87"/>
      <c r="H1399" s="87"/>
      <c r="I1399" s="87"/>
      <c r="J1399" s="87"/>
      <c r="K1399" s="87"/>
      <c r="L1399" s="87"/>
      <c r="M1399" s="87"/>
      <c r="N1399" s="87"/>
      <c r="O1399" s="87"/>
      <c r="P1399" s="87"/>
    </row>
    <row r="1400" spans="1:16" x14ac:dyDescent="0.35">
      <c r="A1400" s="281"/>
      <c r="B1400" s="86"/>
      <c r="C1400" s="86"/>
      <c r="D1400" s="86"/>
      <c r="E1400" s="86"/>
      <c r="F1400" s="86"/>
      <c r="G1400" s="86"/>
      <c r="H1400" s="86"/>
      <c r="I1400" s="86"/>
      <c r="J1400" s="86"/>
      <c r="K1400" s="86"/>
      <c r="L1400" s="86"/>
      <c r="M1400" s="86"/>
      <c r="N1400" s="86"/>
      <c r="O1400" s="86"/>
      <c r="P1400" s="86"/>
    </row>
    <row r="1401" spans="1:16" x14ac:dyDescent="0.35">
      <c r="A1401" s="282"/>
      <c r="B1401" s="87"/>
      <c r="C1401" s="87"/>
      <c r="D1401" s="87"/>
      <c r="E1401" s="87"/>
      <c r="F1401" s="87"/>
      <c r="G1401" s="87"/>
      <c r="H1401" s="87"/>
      <c r="I1401" s="87"/>
      <c r="J1401" s="87"/>
      <c r="K1401" s="87"/>
      <c r="L1401" s="87"/>
      <c r="M1401" s="87"/>
      <c r="N1401" s="87"/>
      <c r="O1401" s="87"/>
      <c r="P1401" s="87"/>
    </row>
    <row r="1402" spans="1:16" x14ac:dyDescent="0.35">
      <c r="A1402" s="281"/>
      <c r="B1402" s="86"/>
      <c r="C1402" s="86"/>
      <c r="D1402" s="86"/>
      <c r="E1402" s="86"/>
      <c r="F1402" s="86"/>
      <c r="G1402" s="86"/>
      <c r="H1402" s="86"/>
      <c r="I1402" s="86"/>
      <c r="J1402" s="86"/>
      <c r="K1402" s="86"/>
      <c r="L1402" s="86"/>
      <c r="M1402" s="86"/>
      <c r="N1402" s="86"/>
      <c r="O1402" s="86"/>
      <c r="P1402" s="86"/>
    </row>
    <row r="1403" spans="1:16" x14ac:dyDescent="0.35">
      <c r="A1403" s="282"/>
      <c r="B1403" s="87"/>
      <c r="C1403" s="87"/>
      <c r="D1403" s="87"/>
      <c r="E1403" s="87"/>
      <c r="F1403" s="87"/>
      <c r="G1403" s="87"/>
      <c r="H1403" s="87"/>
      <c r="I1403" s="87"/>
      <c r="J1403" s="87"/>
      <c r="K1403" s="87"/>
      <c r="L1403" s="87"/>
      <c r="M1403" s="87"/>
      <c r="N1403" s="87"/>
      <c r="O1403" s="87"/>
      <c r="P1403" s="87"/>
    </row>
    <row r="1404" spans="1:16" x14ac:dyDescent="0.35">
      <c r="A1404" s="281"/>
      <c r="B1404" s="86"/>
      <c r="C1404" s="86"/>
      <c r="D1404" s="86"/>
      <c r="E1404" s="86"/>
      <c r="F1404" s="86"/>
      <c r="G1404" s="86"/>
      <c r="H1404" s="86"/>
      <c r="I1404" s="86"/>
      <c r="J1404" s="86"/>
      <c r="K1404" s="86"/>
      <c r="L1404" s="86"/>
      <c r="M1404" s="86"/>
      <c r="N1404" s="86"/>
      <c r="O1404" s="86"/>
      <c r="P1404" s="86"/>
    </row>
    <row r="1405" spans="1:16" x14ac:dyDescent="0.35">
      <c r="A1405" s="282"/>
      <c r="B1405" s="87"/>
      <c r="C1405" s="87"/>
      <c r="D1405" s="87"/>
      <c r="E1405" s="87"/>
      <c r="F1405" s="87"/>
      <c r="G1405" s="87"/>
      <c r="H1405" s="87"/>
      <c r="I1405" s="87"/>
      <c r="J1405" s="87"/>
      <c r="K1405" s="87"/>
      <c r="L1405" s="87"/>
      <c r="M1405" s="87"/>
      <c r="N1405" s="87"/>
      <c r="O1405" s="87"/>
      <c r="P1405" s="87"/>
    </row>
    <row r="1406" spans="1:16" x14ac:dyDescent="0.35">
      <c r="A1406" s="281"/>
      <c r="B1406" s="86"/>
      <c r="C1406" s="86"/>
      <c r="D1406" s="86"/>
      <c r="E1406" s="86"/>
      <c r="F1406" s="86"/>
      <c r="G1406" s="86"/>
      <c r="H1406" s="86"/>
      <c r="I1406" s="86"/>
      <c r="J1406" s="86"/>
      <c r="K1406" s="86"/>
      <c r="L1406" s="86"/>
      <c r="M1406" s="86"/>
      <c r="N1406" s="86"/>
      <c r="O1406" s="86"/>
      <c r="P1406" s="86"/>
    </row>
    <row r="1407" spans="1:16" x14ac:dyDescent="0.35">
      <c r="A1407" s="282"/>
      <c r="B1407" s="87"/>
      <c r="C1407" s="87"/>
      <c r="D1407" s="87"/>
      <c r="E1407" s="87"/>
      <c r="F1407" s="87"/>
      <c r="G1407" s="87"/>
      <c r="H1407" s="87"/>
      <c r="I1407" s="87"/>
      <c r="J1407" s="87"/>
      <c r="K1407" s="87"/>
      <c r="L1407" s="87"/>
      <c r="M1407" s="87"/>
      <c r="N1407" s="87"/>
      <c r="O1407" s="87"/>
      <c r="P1407" s="87"/>
    </row>
    <row r="1408" spans="1:16" x14ac:dyDescent="0.35">
      <c r="A1408" s="281"/>
      <c r="B1408" s="86"/>
      <c r="C1408" s="86"/>
      <c r="D1408" s="86"/>
      <c r="E1408" s="86"/>
      <c r="F1408" s="86"/>
      <c r="G1408" s="86"/>
      <c r="H1408" s="86"/>
      <c r="I1408" s="86"/>
      <c r="J1408" s="86"/>
      <c r="K1408" s="86"/>
      <c r="L1408" s="86"/>
      <c r="M1408" s="86"/>
      <c r="N1408" s="86"/>
      <c r="O1408" s="86"/>
      <c r="P1408" s="86"/>
    </row>
    <row r="1409" spans="1:16" x14ac:dyDescent="0.35">
      <c r="A1409" s="282"/>
      <c r="B1409" s="87"/>
      <c r="C1409" s="87"/>
      <c r="D1409" s="87"/>
      <c r="E1409" s="87"/>
      <c r="F1409" s="87"/>
      <c r="G1409" s="87"/>
      <c r="H1409" s="87"/>
      <c r="I1409" s="87"/>
      <c r="J1409" s="87"/>
      <c r="K1409" s="87"/>
      <c r="L1409" s="87"/>
      <c r="M1409" s="87"/>
      <c r="N1409" s="87"/>
      <c r="O1409" s="87"/>
      <c r="P1409" s="87"/>
    </row>
    <row r="1410" spans="1:16" x14ac:dyDescent="0.35">
      <c r="A1410" s="281"/>
      <c r="B1410" s="86"/>
      <c r="C1410" s="86"/>
      <c r="D1410" s="86"/>
      <c r="E1410" s="86"/>
      <c r="F1410" s="86"/>
      <c r="G1410" s="86"/>
      <c r="H1410" s="86"/>
      <c r="I1410" s="86"/>
      <c r="J1410" s="86"/>
      <c r="K1410" s="86"/>
      <c r="L1410" s="86"/>
      <c r="M1410" s="86"/>
      <c r="N1410" s="86"/>
      <c r="O1410" s="86"/>
      <c r="P1410" s="86"/>
    </row>
    <row r="1411" spans="1:16" x14ac:dyDescent="0.35">
      <c r="A1411" s="282"/>
      <c r="B1411" s="87"/>
      <c r="C1411" s="87"/>
      <c r="D1411" s="87"/>
      <c r="E1411" s="87"/>
      <c r="F1411" s="87"/>
      <c r="G1411" s="87"/>
      <c r="H1411" s="87"/>
      <c r="I1411" s="87"/>
      <c r="J1411" s="87"/>
      <c r="K1411" s="87"/>
      <c r="L1411" s="87"/>
      <c r="M1411" s="87"/>
      <c r="N1411" s="87"/>
      <c r="O1411" s="87"/>
      <c r="P1411" s="87"/>
    </row>
    <row r="1412" spans="1:16" x14ac:dyDescent="0.35">
      <c r="A1412" s="281"/>
      <c r="B1412" s="86"/>
      <c r="C1412" s="86"/>
      <c r="D1412" s="86"/>
      <c r="E1412" s="86"/>
      <c r="F1412" s="86"/>
      <c r="G1412" s="86"/>
      <c r="H1412" s="86"/>
      <c r="I1412" s="86"/>
      <c r="J1412" s="86"/>
      <c r="K1412" s="86"/>
      <c r="L1412" s="86"/>
      <c r="M1412" s="86"/>
      <c r="N1412" s="86"/>
      <c r="O1412" s="86"/>
      <c r="P1412" s="86"/>
    </row>
    <row r="1413" spans="1:16" x14ac:dyDescent="0.35">
      <c r="A1413" s="282"/>
      <c r="B1413" s="87"/>
      <c r="C1413" s="87"/>
      <c r="D1413" s="87"/>
      <c r="E1413" s="87"/>
      <c r="F1413" s="87"/>
      <c r="G1413" s="87"/>
      <c r="H1413" s="87"/>
      <c r="I1413" s="87"/>
      <c r="J1413" s="87"/>
      <c r="K1413" s="87"/>
      <c r="L1413" s="87"/>
      <c r="M1413" s="87"/>
      <c r="N1413" s="87"/>
      <c r="O1413" s="87"/>
      <c r="P1413" s="87"/>
    </row>
    <row r="1414" spans="1:16" x14ac:dyDescent="0.35">
      <c r="A1414" s="281"/>
      <c r="B1414" s="86"/>
      <c r="C1414" s="86"/>
      <c r="D1414" s="86"/>
      <c r="E1414" s="86"/>
      <c r="F1414" s="86"/>
      <c r="G1414" s="86"/>
      <c r="H1414" s="86"/>
      <c r="I1414" s="86"/>
      <c r="J1414" s="86"/>
      <c r="K1414" s="86"/>
      <c r="L1414" s="86"/>
      <c r="M1414" s="86"/>
      <c r="N1414" s="86"/>
      <c r="O1414" s="86"/>
      <c r="P1414" s="86"/>
    </row>
    <row r="1415" spans="1:16" x14ac:dyDescent="0.35">
      <c r="A1415" s="282"/>
      <c r="B1415" s="87"/>
      <c r="C1415" s="87"/>
      <c r="D1415" s="87"/>
      <c r="E1415" s="87"/>
      <c r="F1415" s="87"/>
      <c r="G1415" s="87"/>
      <c r="H1415" s="87"/>
      <c r="I1415" s="87"/>
      <c r="J1415" s="87"/>
      <c r="K1415" s="87"/>
      <c r="L1415" s="87"/>
      <c r="M1415" s="87"/>
      <c r="N1415" s="87"/>
      <c r="O1415" s="87"/>
      <c r="P1415" s="87"/>
    </row>
    <row r="1416" spans="1:16" x14ac:dyDescent="0.35">
      <c r="A1416" s="281"/>
      <c r="B1416" s="86"/>
      <c r="C1416" s="86"/>
      <c r="D1416" s="86"/>
      <c r="E1416" s="86"/>
      <c r="F1416" s="86"/>
      <c r="G1416" s="86"/>
      <c r="H1416" s="86"/>
      <c r="I1416" s="86"/>
      <c r="J1416" s="86"/>
      <c r="K1416" s="86"/>
      <c r="L1416" s="86"/>
      <c r="M1416" s="86"/>
      <c r="N1416" s="86"/>
      <c r="O1416" s="86"/>
      <c r="P1416" s="86"/>
    </row>
    <row r="1417" spans="1:16" x14ac:dyDescent="0.35">
      <c r="A1417" s="282"/>
      <c r="B1417" s="87"/>
      <c r="C1417" s="87"/>
      <c r="D1417" s="87"/>
      <c r="E1417" s="87"/>
      <c r="F1417" s="87"/>
      <c r="G1417" s="87"/>
      <c r="H1417" s="87"/>
      <c r="I1417" s="87"/>
      <c r="J1417" s="87"/>
      <c r="K1417" s="87"/>
      <c r="L1417" s="87"/>
      <c r="M1417" s="87"/>
      <c r="N1417" s="87"/>
      <c r="O1417" s="87"/>
      <c r="P1417" s="87"/>
    </row>
    <row r="1418" spans="1:16" x14ac:dyDescent="0.35">
      <c r="A1418" s="281"/>
      <c r="B1418" s="86"/>
      <c r="C1418" s="86"/>
      <c r="D1418" s="86"/>
      <c r="E1418" s="86"/>
      <c r="F1418" s="86"/>
      <c r="G1418" s="86"/>
      <c r="H1418" s="86"/>
      <c r="I1418" s="86"/>
      <c r="J1418" s="86"/>
      <c r="K1418" s="86"/>
      <c r="L1418" s="86"/>
      <c r="M1418" s="86"/>
      <c r="N1418" s="86"/>
      <c r="O1418" s="86"/>
      <c r="P1418" s="86"/>
    </row>
    <row r="1419" spans="1:16" x14ac:dyDescent="0.35">
      <c r="A1419" s="282"/>
      <c r="B1419" s="87"/>
      <c r="C1419" s="87"/>
      <c r="D1419" s="87"/>
      <c r="E1419" s="87"/>
      <c r="F1419" s="87"/>
      <c r="G1419" s="87"/>
      <c r="H1419" s="87"/>
      <c r="I1419" s="87"/>
      <c r="J1419" s="87"/>
      <c r="K1419" s="87"/>
      <c r="L1419" s="87"/>
      <c r="M1419" s="87"/>
      <c r="N1419" s="87"/>
      <c r="O1419" s="87"/>
      <c r="P1419" s="87"/>
    </row>
    <row r="1420" spans="1:16" x14ac:dyDescent="0.35">
      <c r="A1420" s="281"/>
      <c r="B1420" s="86"/>
      <c r="C1420" s="86"/>
      <c r="D1420" s="86"/>
      <c r="E1420" s="86"/>
      <c r="F1420" s="86"/>
      <c r="G1420" s="86"/>
      <c r="H1420" s="86"/>
      <c r="I1420" s="86"/>
      <c r="J1420" s="86"/>
      <c r="K1420" s="86"/>
      <c r="L1420" s="86"/>
      <c r="M1420" s="86"/>
      <c r="N1420" s="86"/>
      <c r="O1420" s="86"/>
      <c r="P1420" s="86"/>
    </row>
    <row r="1421" spans="1:16" x14ac:dyDescent="0.35">
      <c r="A1421" s="282"/>
      <c r="B1421" s="87"/>
      <c r="C1421" s="87"/>
      <c r="D1421" s="87"/>
      <c r="E1421" s="87"/>
      <c r="F1421" s="87"/>
      <c r="G1421" s="87"/>
      <c r="H1421" s="87"/>
      <c r="I1421" s="87"/>
      <c r="J1421" s="87"/>
      <c r="K1421" s="87"/>
      <c r="L1421" s="87"/>
      <c r="M1421" s="87"/>
      <c r="N1421" s="87"/>
      <c r="O1421" s="87"/>
      <c r="P1421" s="87"/>
    </row>
    <row r="1422" spans="1:16" x14ac:dyDescent="0.35">
      <c r="A1422" s="281"/>
      <c r="B1422" s="86"/>
      <c r="C1422" s="86"/>
      <c r="D1422" s="86"/>
      <c r="E1422" s="86"/>
      <c r="F1422" s="86"/>
      <c r="G1422" s="86"/>
      <c r="H1422" s="86"/>
      <c r="I1422" s="86"/>
      <c r="J1422" s="86"/>
      <c r="K1422" s="86"/>
      <c r="L1422" s="86"/>
      <c r="M1422" s="86"/>
      <c r="N1422" s="86"/>
      <c r="O1422" s="86"/>
      <c r="P1422" s="86"/>
    </row>
    <row r="1423" spans="1:16" x14ac:dyDescent="0.35">
      <c r="A1423" s="282"/>
      <c r="B1423" s="87"/>
      <c r="C1423" s="87"/>
      <c r="D1423" s="87"/>
      <c r="E1423" s="87"/>
      <c r="F1423" s="87"/>
      <c r="G1423" s="87"/>
      <c r="H1423" s="87"/>
      <c r="I1423" s="87"/>
      <c r="J1423" s="87"/>
      <c r="K1423" s="87"/>
      <c r="L1423" s="87"/>
      <c r="M1423" s="87"/>
      <c r="N1423" s="87"/>
      <c r="O1423" s="87"/>
      <c r="P1423" s="87"/>
    </row>
    <row r="1424" spans="1:16" x14ac:dyDescent="0.35">
      <c r="A1424" s="281"/>
      <c r="B1424" s="86"/>
      <c r="C1424" s="86"/>
      <c r="D1424" s="86"/>
      <c r="E1424" s="86"/>
      <c r="F1424" s="86"/>
      <c r="G1424" s="86"/>
      <c r="H1424" s="86"/>
      <c r="I1424" s="86"/>
      <c r="J1424" s="86"/>
      <c r="K1424" s="86"/>
      <c r="L1424" s="86"/>
      <c r="M1424" s="86"/>
      <c r="N1424" s="86"/>
      <c r="O1424" s="86"/>
      <c r="P1424" s="86"/>
    </row>
    <row r="1425" spans="1:16" x14ac:dyDescent="0.35">
      <c r="A1425" s="282"/>
      <c r="B1425" s="87"/>
      <c r="C1425" s="87"/>
      <c r="D1425" s="87"/>
      <c r="E1425" s="87"/>
      <c r="F1425" s="87"/>
      <c r="G1425" s="87"/>
      <c r="H1425" s="87"/>
      <c r="I1425" s="87"/>
      <c r="J1425" s="87"/>
      <c r="K1425" s="87"/>
      <c r="L1425" s="87"/>
      <c r="M1425" s="87"/>
      <c r="N1425" s="87"/>
      <c r="O1425" s="87"/>
      <c r="P1425" s="87"/>
    </row>
    <row r="1426" spans="1:16" x14ac:dyDescent="0.35">
      <c r="A1426" s="281"/>
      <c r="B1426" s="86"/>
      <c r="C1426" s="86"/>
      <c r="D1426" s="86"/>
      <c r="E1426" s="86"/>
      <c r="F1426" s="86"/>
      <c r="G1426" s="86"/>
      <c r="H1426" s="86"/>
      <c r="I1426" s="86"/>
      <c r="J1426" s="86"/>
      <c r="K1426" s="86"/>
      <c r="L1426" s="86"/>
      <c r="M1426" s="86"/>
      <c r="N1426" s="86"/>
      <c r="O1426" s="86"/>
      <c r="P1426" s="86"/>
    </row>
    <row r="1427" spans="1:16" x14ac:dyDescent="0.35">
      <c r="A1427" s="282"/>
      <c r="B1427" s="87"/>
      <c r="C1427" s="87"/>
      <c r="D1427" s="87"/>
      <c r="E1427" s="87"/>
      <c r="F1427" s="87"/>
      <c r="G1427" s="87"/>
      <c r="H1427" s="87"/>
      <c r="I1427" s="87"/>
      <c r="J1427" s="87"/>
      <c r="K1427" s="87"/>
      <c r="L1427" s="87"/>
      <c r="M1427" s="87"/>
      <c r="N1427" s="87"/>
      <c r="O1427" s="87"/>
      <c r="P1427" s="87"/>
    </row>
    <row r="1428" spans="1:16" x14ac:dyDescent="0.35">
      <c r="A1428" s="281"/>
      <c r="B1428" s="86"/>
      <c r="C1428" s="86"/>
      <c r="D1428" s="86"/>
      <c r="E1428" s="86"/>
      <c r="F1428" s="86"/>
      <c r="G1428" s="86"/>
      <c r="H1428" s="86"/>
      <c r="I1428" s="86"/>
      <c r="J1428" s="86"/>
      <c r="K1428" s="86"/>
      <c r="L1428" s="86"/>
      <c r="M1428" s="86"/>
      <c r="N1428" s="86"/>
      <c r="O1428" s="86"/>
      <c r="P1428" s="86"/>
    </row>
    <row r="1429" spans="1:16" x14ac:dyDescent="0.35">
      <c r="A1429" s="282"/>
      <c r="B1429" s="87"/>
      <c r="C1429" s="87"/>
      <c r="D1429" s="87"/>
      <c r="E1429" s="87"/>
      <c r="F1429" s="87"/>
      <c r="G1429" s="87"/>
      <c r="H1429" s="87"/>
      <c r="I1429" s="87"/>
      <c r="J1429" s="87"/>
      <c r="K1429" s="87"/>
      <c r="L1429" s="87"/>
      <c r="M1429" s="87"/>
      <c r="N1429" s="87"/>
      <c r="O1429" s="87"/>
      <c r="P1429" s="87"/>
    </row>
    <row r="1430" spans="1:16" x14ac:dyDescent="0.35">
      <c r="A1430" s="281"/>
      <c r="B1430" s="86"/>
      <c r="C1430" s="86"/>
      <c r="D1430" s="86"/>
      <c r="E1430" s="86"/>
      <c r="F1430" s="86"/>
      <c r="G1430" s="86"/>
      <c r="H1430" s="86"/>
      <c r="I1430" s="86"/>
      <c r="J1430" s="86"/>
      <c r="K1430" s="86"/>
      <c r="L1430" s="86"/>
      <c r="M1430" s="86"/>
      <c r="N1430" s="86"/>
      <c r="O1430" s="86"/>
      <c r="P1430" s="86"/>
    </row>
    <row r="1431" spans="1:16" x14ac:dyDescent="0.35">
      <c r="A1431" s="282"/>
      <c r="B1431" s="87"/>
      <c r="C1431" s="87"/>
      <c r="D1431" s="87"/>
      <c r="E1431" s="87"/>
      <c r="F1431" s="87"/>
      <c r="G1431" s="87"/>
      <c r="H1431" s="87"/>
      <c r="I1431" s="87"/>
      <c r="J1431" s="87"/>
      <c r="K1431" s="87"/>
      <c r="L1431" s="87"/>
      <c r="M1431" s="87"/>
      <c r="N1431" s="87"/>
      <c r="O1431" s="87"/>
      <c r="P1431" s="87"/>
    </row>
    <row r="1432" spans="1:16" x14ac:dyDescent="0.35">
      <c r="A1432" s="281"/>
      <c r="B1432" s="86"/>
      <c r="C1432" s="86"/>
      <c r="D1432" s="86"/>
      <c r="E1432" s="86"/>
      <c r="F1432" s="86"/>
      <c r="G1432" s="86"/>
      <c r="H1432" s="86"/>
      <c r="I1432" s="86"/>
      <c r="J1432" s="86"/>
      <c r="K1432" s="86"/>
      <c r="L1432" s="86"/>
      <c r="M1432" s="86"/>
      <c r="N1432" s="86"/>
      <c r="O1432" s="86"/>
      <c r="P1432" s="86"/>
    </row>
    <row r="1433" spans="1:16" x14ac:dyDescent="0.35">
      <c r="A1433" s="282"/>
      <c r="B1433" s="87"/>
      <c r="C1433" s="87"/>
      <c r="D1433" s="87"/>
      <c r="E1433" s="87"/>
      <c r="F1433" s="87"/>
      <c r="G1433" s="87"/>
      <c r="H1433" s="87"/>
      <c r="I1433" s="87"/>
      <c r="J1433" s="87"/>
      <c r="K1433" s="87"/>
      <c r="L1433" s="87"/>
      <c r="M1433" s="87"/>
      <c r="N1433" s="87"/>
      <c r="O1433" s="87"/>
      <c r="P1433" s="87"/>
    </row>
    <row r="1434" spans="1:16" x14ac:dyDescent="0.35">
      <c r="A1434" s="281"/>
      <c r="B1434" s="86"/>
      <c r="C1434" s="86"/>
      <c r="D1434" s="86"/>
      <c r="E1434" s="86"/>
      <c r="F1434" s="86"/>
      <c r="G1434" s="86"/>
      <c r="H1434" s="86"/>
      <c r="I1434" s="86"/>
      <c r="J1434" s="86"/>
      <c r="K1434" s="86"/>
      <c r="L1434" s="86"/>
      <c r="M1434" s="86"/>
      <c r="N1434" s="86"/>
      <c r="O1434" s="86"/>
      <c r="P1434" s="86"/>
    </row>
    <row r="1435" spans="1:16" x14ac:dyDescent="0.35">
      <c r="A1435" s="282"/>
      <c r="B1435" s="87"/>
      <c r="C1435" s="87"/>
      <c r="D1435" s="87"/>
      <c r="E1435" s="87"/>
      <c r="F1435" s="87"/>
      <c r="G1435" s="87"/>
      <c r="H1435" s="87"/>
      <c r="I1435" s="87"/>
      <c r="J1435" s="87"/>
      <c r="K1435" s="87"/>
      <c r="L1435" s="87"/>
      <c r="M1435" s="87"/>
      <c r="N1435" s="87"/>
      <c r="O1435" s="87"/>
      <c r="P1435" s="87"/>
    </row>
    <row r="1436" spans="1:16" x14ac:dyDescent="0.35">
      <c r="A1436" s="281"/>
      <c r="B1436" s="86"/>
      <c r="C1436" s="86"/>
      <c r="D1436" s="86"/>
      <c r="E1436" s="86"/>
      <c r="F1436" s="86"/>
      <c r="G1436" s="86"/>
      <c r="H1436" s="86"/>
      <c r="I1436" s="86"/>
      <c r="J1436" s="86"/>
      <c r="K1436" s="86"/>
      <c r="L1436" s="86"/>
      <c r="M1436" s="86"/>
      <c r="N1436" s="86"/>
      <c r="O1436" s="86"/>
      <c r="P1436" s="86"/>
    </row>
    <row r="1437" spans="1:16" x14ac:dyDescent="0.35">
      <c r="A1437" s="282"/>
      <c r="B1437" s="87"/>
      <c r="C1437" s="87"/>
      <c r="D1437" s="87"/>
      <c r="E1437" s="87"/>
      <c r="F1437" s="87"/>
      <c r="G1437" s="87"/>
      <c r="H1437" s="87"/>
      <c r="I1437" s="87"/>
      <c r="J1437" s="87"/>
      <c r="K1437" s="87"/>
      <c r="L1437" s="87"/>
      <c r="M1437" s="87"/>
      <c r="N1437" s="87"/>
      <c r="O1437" s="87"/>
      <c r="P1437" s="87"/>
    </row>
    <row r="1438" spans="1:16" x14ac:dyDescent="0.35">
      <c r="A1438" s="281"/>
      <c r="B1438" s="86"/>
      <c r="C1438" s="86"/>
      <c r="D1438" s="86"/>
      <c r="E1438" s="86"/>
      <c r="F1438" s="86"/>
      <c r="G1438" s="86"/>
      <c r="H1438" s="86"/>
      <c r="I1438" s="86"/>
      <c r="J1438" s="86"/>
      <c r="K1438" s="86"/>
      <c r="L1438" s="86"/>
      <c r="M1438" s="86"/>
      <c r="N1438" s="86"/>
      <c r="O1438" s="86"/>
      <c r="P1438" s="86"/>
    </row>
    <row r="1439" spans="1:16" x14ac:dyDescent="0.35">
      <c r="A1439" s="282"/>
      <c r="B1439" s="87"/>
      <c r="C1439" s="87"/>
      <c r="D1439" s="87"/>
      <c r="E1439" s="87"/>
      <c r="F1439" s="87"/>
      <c r="G1439" s="87"/>
      <c r="H1439" s="87"/>
      <c r="I1439" s="87"/>
      <c r="J1439" s="87"/>
      <c r="K1439" s="87"/>
      <c r="L1439" s="87"/>
      <c r="M1439" s="87"/>
      <c r="N1439" s="87"/>
      <c r="O1439" s="87"/>
      <c r="P1439" s="87"/>
    </row>
    <row r="1440" spans="1:16" x14ac:dyDescent="0.35">
      <c r="A1440" s="281"/>
      <c r="B1440" s="86"/>
      <c r="C1440" s="86"/>
      <c r="D1440" s="86"/>
      <c r="E1440" s="86"/>
      <c r="F1440" s="86"/>
      <c r="G1440" s="86"/>
      <c r="H1440" s="86"/>
      <c r="I1440" s="86"/>
      <c r="J1440" s="86"/>
      <c r="K1440" s="86"/>
      <c r="L1440" s="86"/>
      <c r="M1440" s="86"/>
      <c r="N1440" s="86"/>
      <c r="O1440" s="86"/>
      <c r="P1440" s="86"/>
    </row>
    <row r="1441" spans="1:16" x14ac:dyDescent="0.35">
      <c r="A1441" s="282"/>
      <c r="B1441" s="87"/>
      <c r="C1441" s="87"/>
      <c r="D1441" s="87"/>
      <c r="E1441" s="87"/>
      <c r="F1441" s="87"/>
      <c r="G1441" s="87"/>
      <c r="H1441" s="87"/>
      <c r="I1441" s="87"/>
      <c r="J1441" s="87"/>
      <c r="K1441" s="87"/>
      <c r="L1441" s="87"/>
      <c r="M1441" s="87"/>
      <c r="N1441" s="87"/>
      <c r="O1441" s="87"/>
      <c r="P1441" s="87"/>
    </row>
    <row r="1442" spans="1:16" x14ac:dyDescent="0.35">
      <c r="A1442" s="281"/>
      <c r="B1442" s="86"/>
      <c r="C1442" s="86"/>
      <c r="D1442" s="86"/>
      <c r="E1442" s="86"/>
      <c r="F1442" s="86"/>
      <c r="G1442" s="86"/>
      <c r="H1442" s="86"/>
      <c r="I1442" s="86"/>
      <c r="J1442" s="86"/>
      <c r="K1442" s="86"/>
      <c r="L1442" s="86"/>
      <c r="M1442" s="86"/>
      <c r="N1442" s="86"/>
      <c r="O1442" s="86"/>
      <c r="P1442" s="86"/>
    </row>
    <row r="1443" spans="1:16" x14ac:dyDescent="0.35">
      <c r="A1443" s="282"/>
      <c r="B1443" s="87"/>
      <c r="C1443" s="87"/>
      <c r="D1443" s="87"/>
      <c r="E1443" s="87"/>
      <c r="F1443" s="87"/>
      <c r="G1443" s="87"/>
      <c r="H1443" s="87"/>
      <c r="I1443" s="87"/>
      <c r="J1443" s="87"/>
      <c r="K1443" s="87"/>
      <c r="L1443" s="87"/>
      <c r="M1443" s="87"/>
      <c r="N1443" s="87"/>
      <c r="O1443" s="87"/>
      <c r="P1443" s="87"/>
    </row>
    <row r="1444" spans="1:16" x14ac:dyDescent="0.35">
      <c r="A1444" s="281"/>
      <c r="B1444" s="86"/>
      <c r="C1444" s="86"/>
      <c r="D1444" s="86"/>
      <c r="E1444" s="86"/>
      <c r="F1444" s="86"/>
      <c r="G1444" s="86"/>
      <c r="H1444" s="86"/>
      <c r="I1444" s="86"/>
      <c r="J1444" s="86"/>
      <c r="K1444" s="86"/>
      <c r="L1444" s="86"/>
      <c r="M1444" s="86"/>
      <c r="N1444" s="86"/>
      <c r="O1444" s="86"/>
      <c r="P1444" s="86"/>
    </row>
    <row r="1445" spans="1:16" x14ac:dyDescent="0.35">
      <c r="A1445" s="282"/>
      <c r="B1445" s="87"/>
      <c r="C1445" s="87"/>
      <c r="D1445" s="87"/>
      <c r="E1445" s="87"/>
      <c r="F1445" s="87"/>
      <c r="G1445" s="87"/>
      <c r="H1445" s="87"/>
      <c r="I1445" s="87"/>
      <c r="J1445" s="87"/>
      <c r="K1445" s="87"/>
      <c r="L1445" s="87"/>
      <c r="M1445" s="87"/>
      <c r="N1445" s="87"/>
      <c r="O1445" s="87"/>
      <c r="P1445" s="87"/>
    </row>
    <row r="1446" spans="1:16" x14ac:dyDescent="0.35">
      <c r="A1446" s="281"/>
      <c r="B1446" s="86"/>
      <c r="C1446" s="86"/>
      <c r="D1446" s="86"/>
      <c r="E1446" s="86"/>
      <c r="F1446" s="86"/>
      <c r="G1446" s="86"/>
      <c r="H1446" s="86"/>
      <c r="I1446" s="86"/>
      <c r="J1446" s="86"/>
      <c r="K1446" s="86"/>
      <c r="L1446" s="86"/>
      <c r="M1446" s="86"/>
      <c r="N1446" s="86"/>
      <c r="O1446" s="86"/>
      <c r="P1446" s="86"/>
    </row>
    <row r="1447" spans="1:16" x14ac:dyDescent="0.35">
      <c r="A1447" s="282"/>
      <c r="B1447" s="87"/>
      <c r="C1447" s="87"/>
      <c r="D1447" s="87"/>
      <c r="E1447" s="87"/>
      <c r="F1447" s="87"/>
      <c r="G1447" s="87"/>
      <c r="H1447" s="87"/>
      <c r="I1447" s="87"/>
      <c r="J1447" s="87"/>
      <c r="K1447" s="87"/>
      <c r="L1447" s="87"/>
      <c r="M1447" s="87"/>
      <c r="N1447" s="87"/>
      <c r="O1447" s="87"/>
      <c r="P1447" s="87"/>
    </row>
    <row r="1448" spans="1:16" x14ac:dyDescent="0.35">
      <c r="A1448" s="281"/>
      <c r="B1448" s="86"/>
      <c r="C1448" s="86"/>
      <c r="D1448" s="86"/>
      <c r="E1448" s="86"/>
      <c r="F1448" s="86"/>
      <c r="G1448" s="86"/>
      <c r="H1448" s="86"/>
      <c r="I1448" s="86"/>
      <c r="J1448" s="86"/>
      <c r="K1448" s="86"/>
      <c r="L1448" s="86"/>
      <c r="M1448" s="86"/>
      <c r="N1448" s="86"/>
      <c r="O1448" s="86"/>
      <c r="P1448" s="86"/>
    </row>
    <row r="1449" spans="1:16" x14ac:dyDescent="0.35">
      <c r="A1449" s="282"/>
      <c r="B1449" s="87"/>
      <c r="C1449" s="87"/>
      <c r="D1449" s="87"/>
      <c r="E1449" s="87"/>
      <c r="F1449" s="87"/>
      <c r="G1449" s="87"/>
      <c r="H1449" s="87"/>
      <c r="I1449" s="87"/>
      <c r="J1449" s="87"/>
      <c r="K1449" s="87"/>
      <c r="L1449" s="87"/>
      <c r="M1449" s="87"/>
      <c r="N1449" s="87"/>
      <c r="O1449" s="87"/>
      <c r="P1449" s="87"/>
    </row>
    <row r="1450" spans="1:16" x14ac:dyDescent="0.35">
      <c r="A1450" s="281"/>
      <c r="B1450" s="86"/>
      <c r="C1450" s="86"/>
      <c r="D1450" s="86"/>
      <c r="E1450" s="86"/>
      <c r="F1450" s="86"/>
      <c r="G1450" s="86"/>
      <c r="H1450" s="86"/>
      <c r="I1450" s="86"/>
      <c r="J1450" s="86"/>
      <c r="K1450" s="86"/>
      <c r="L1450" s="86"/>
      <c r="M1450" s="86"/>
      <c r="N1450" s="86"/>
      <c r="O1450" s="86"/>
      <c r="P1450" s="86"/>
    </row>
    <row r="1451" spans="1:16" x14ac:dyDescent="0.35">
      <c r="A1451" s="282"/>
      <c r="B1451" s="87"/>
      <c r="C1451" s="87"/>
      <c r="D1451" s="87"/>
      <c r="E1451" s="87"/>
      <c r="F1451" s="87"/>
      <c r="G1451" s="87"/>
      <c r="H1451" s="87"/>
      <c r="I1451" s="87"/>
      <c r="J1451" s="87"/>
      <c r="K1451" s="87"/>
      <c r="L1451" s="87"/>
      <c r="M1451" s="87"/>
      <c r="N1451" s="87"/>
      <c r="O1451" s="87"/>
      <c r="P1451" s="87"/>
    </row>
    <row r="1452" spans="1:16" x14ac:dyDescent="0.35">
      <c r="A1452" s="281"/>
      <c r="B1452" s="86"/>
      <c r="C1452" s="86"/>
      <c r="D1452" s="86"/>
      <c r="E1452" s="86"/>
      <c r="F1452" s="86"/>
      <c r="G1452" s="86"/>
      <c r="H1452" s="86"/>
      <c r="I1452" s="86"/>
      <c r="J1452" s="86"/>
      <c r="K1452" s="86"/>
      <c r="L1452" s="86"/>
      <c r="M1452" s="86"/>
      <c r="N1452" s="86"/>
      <c r="O1452" s="86"/>
      <c r="P1452" s="86"/>
    </row>
    <row r="1453" spans="1:16" x14ac:dyDescent="0.35">
      <c r="A1453" s="282"/>
      <c r="B1453" s="87"/>
      <c r="C1453" s="87"/>
      <c r="D1453" s="87"/>
      <c r="E1453" s="87"/>
      <c r="F1453" s="87"/>
      <c r="G1453" s="87"/>
      <c r="H1453" s="87"/>
      <c r="I1453" s="87"/>
      <c r="J1453" s="87"/>
      <c r="K1453" s="87"/>
      <c r="L1453" s="87"/>
      <c r="M1453" s="87"/>
      <c r="N1453" s="87"/>
      <c r="O1453" s="87"/>
      <c r="P1453" s="87"/>
    </row>
    <row r="1454" spans="1:16" x14ac:dyDescent="0.35">
      <c r="A1454" s="281"/>
      <c r="B1454" s="86"/>
      <c r="C1454" s="86"/>
      <c r="D1454" s="86"/>
      <c r="E1454" s="86"/>
      <c r="F1454" s="86"/>
      <c r="G1454" s="86"/>
      <c r="H1454" s="86"/>
      <c r="I1454" s="86"/>
      <c r="J1454" s="86"/>
      <c r="K1454" s="86"/>
      <c r="L1454" s="86"/>
      <c r="M1454" s="86"/>
      <c r="N1454" s="86"/>
      <c r="O1454" s="86"/>
      <c r="P1454" s="86"/>
    </row>
    <row r="1455" spans="1:16" x14ac:dyDescent="0.35">
      <c r="A1455" s="282"/>
      <c r="B1455" s="87"/>
      <c r="C1455" s="87"/>
      <c r="D1455" s="87"/>
      <c r="E1455" s="87"/>
      <c r="F1455" s="87"/>
      <c r="G1455" s="87"/>
      <c r="H1455" s="87"/>
      <c r="I1455" s="87"/>
      <c r="J1455" s="87"/>
      <c r="K1455" s="87"/>
      <c r="L1455" s="87"/>
      <c r="M1455" s="87"/>
      <c r="N1455" s="87"/>
      <c r="O1455" s="87"/>
      <c r="P1455" s="87"/>
    </row>
    <row r="1456" spans="1:16" x14ac:dyDescent="0.35">
      <c r="A1456" s="281"/>
      <c r="B1456" s="86"/>
      <c r="C1456" s="86"/>
      <c r="D1456" s="86"/>
      <c r="E1456" s="86"/>
      <c r="F1456" s="86"/>
      <c r="G1456" s="86"/>
      <c r="H1456" s="86"/>
      <c r="I1456" s="86"/>
      <c r="J1456" s="86"/>
      <c r="K1456" s="86"/>
      <c r="L1456" s="86"/>
      <c r="M1456" s="86"/>
      <c r="N1456" s="86"/>
      <c r="O1456" s="86"/>
      <c r="P1456" s="86"/>
    </row>
    <row r="1457" spans="1:16" x14ac:dyDescent="0.35">
      <c r="A1457" s="282"/>
      <c r="B1457" s="87"/>
      <c r="C1457" s="87"/>
      <c r="D1457" s="87"/>
      <c r="E1457" s="87"/>
      <c r="F1457" s="87"/>
      <c r="G1457" s="87"/>
      <c r="H1457" s="87"/>
      <c r="I1457" s="87"/>
      <c r="J1457" s="87"/>
      <c r="K1457" s="87"/>
      <c r="L1457" s="87"/>
      <c r="M1457" s="87"/>
      <c r="N1457" s="87"/>
      <c r="O1457" s="87"/>
      <c r="P1457" s="87"/>
    </row>
    <row r="1458" spans="1:16" x14ac:dyDescent="0.35">
      <c r="A1458" s="281"/>
      <c r="B1458" s="86"/>
      <c r="C1458" s="86"/>
      <c r="D1458" s="86"/>
      <c r="E1458" s="86"/>
      <c r="F1458" s="86"/>
      <c r="G1458" s="86"/>
      <c r="H1458" s="86"/>
      <c r="I1458" s="86"/>
      <c r="J1458" s="86"/>
      <c r="K1458" s="86"/>
      <c r="L1458" s="86"/>
      <c r="M1458" s="86"/>
      <c r="N1458" s="86"/>
      <c r="O1458" s="86"/>
      <c r="P1458" s="86"/>
    </row>
    <row r="1459" spans="1:16" x14ac:dyDescent="0.35">
      <c r="A1459" s="282"/>
      <c r="B1459" s="87"/>
      <c r="C1459" s="87"/>
      <c r="D1459" s="87"/>
      <c r="E1459" s="87"/>
      <c r="F1459" s="87"/>
      <c r="G1459" s="87"/>
      <c r="H1459" s="87"/>
      <c r="I1459" s="87"/>
      <c r="J1459" s="87"/>
      <c r="K1459" s="87"/>
      <c r="L1459" s="87"/>
      <c r="M1459" s="87"/>
      <c r="N1459" s="87"/>
      <c r="O1459" s="87"/>
      <c r="P1459" s="87"/>
    </row>
    <row r="1460" spans="1:16" x14ac:dyDescent="0.35">
      <c r="A1460" s="281"/>
      <c r="B1460" s="86"/>
      <c r="C1460" s="86"/>
      <c r="D1460" s="86"/>
      <c r="E1460" s="86"/>
      <c r="F1460" s="86"/>
      <c r="G1460" s="86"/>
      <c r="H1460" s="86"/>
      <c r="I1460" s="86"/>
      <c r="J1460" s="86"/>
      <c r="K1460" s="86"/>
      <c r="L1460" s="86"/>
      <c r="M1460" s="86"/>
      <c r="N1460" s="86"/>
      <c r="O1460" s="86"/>
      <c r="P1460" s="86"/>
    </row>
    <row r="1461" spans="1:16" x14ac:dyDescent="0.35">
      <c r="A1461" s="282"/>
      <c r="B1461" s="87"/>
      <c r="C1461" s="87"/>
      <c r="D1461" s="87"/>
      <c r="E1461" s="87"/>
      <c r="F1461" s="87"/>
      <c r="G1461" s="87"/>
      <c r="H1461" s="87"/>
      <c r="I1461" s="87"/>
      <c r="J1461" s="87"/>
      <c r="K1461" s="87"/>
      <c r="L1461" s="87"/>
      <c r="M1461" s="87"/>
      <c r="N1461" s="87"/>
      <c r="O1461" s="87"/>
      <c r="P1461" s="87"/>
    </row>
    <row r="1462" spans="1:16" x14ac:dyDescent="0.35">
      <c r="A1462" s="281"/>
      <c r="B1462" s="86"/>
      <c r="C1462" s="86"/>
      <c r="D1462" s="86"/>
      <c r="E1462" s="86"/>
      <c r="F1462" s="86"/>
      <c r="G1462" s="86"/>
      <c r="H1462" s="86"/>
      <c r="I1462" s="86"/>
      <c r="J1462" s="86"/>
      <c r="K1462" s="86"/>
      <c r="L1462" s="86"/>
      <c r="M1462" s="86"/>
      <c r="N1462" s="86"/>
      <c r="O1462" s="86"/>
      <c r="P1462" s="86"/>
    </row>
    <row r="1463" spans="1:16" x14ac:dyDescent="0.35">
      <c r="A1463" s="282"/>
      <c r="B1463" s="87"/>
      <c r="C1463" s="87"/>
      <c r="D1463" s="87"/>
      <c r="E1463" s="87"/>
      <c r="F1463" s="87"/>
      <c r="G1463" s="87"/>
      <c r="H1463" s="87"/>
      <c r="I1463" s="87"/>
      <c r="J1463" s="87"/>
      <c r="K1463" s="87"/>
      <c r="L1463" s="87"/>
      <c r="M1463" s="87"/>
      <c r="N1463" s="87"/>
      <c r="O1463" s="87"/>
      <c r="P1463" s="87"/>
    </row>
    <row r="1464" spans="1:16" x14ac:dyDescent="0.35">
      <c r="A1464" s="281"/>
      <c r="B1464" s="86"/>
      <c r="C1464" s="86"/>
      <c r="D1464" s="86"/>
      <c r="E1464" s="86"/>
      <c r="F1464" s="86"/>
      <c r="G1464" s="86"/>
      <c r="H1464" s="86"/>
      <c r="I1464" s="86"/>
      <c r="J1464" s="86"/>
      <c r="K1464" s="86"/>
      <c r="L1464" s="86"/>
      <c r="M1464" s="86"/>
      <c r="N1464" s="86"/>
      <c r="O1464" s="86"/>
      <c r="P1464" s="86"/>
    </row>
    <row r="1465" spans="1:16" x14ac:dyDescent="0.35">
      <c r="A1465" s="282"/>
      <c r="B1465" s="87"/>
      <c r="C1465" s="87"/>
      <c r="D1465" s="87"/>
      <c r="E1465" s="87"/>
      <c r="F1465" s="87"/>
      <c r="G1465" s="87"/>
      <c r="H1465" s="87"/>
      <c r="I1465" s="87"/>
      <c r="J1465" s="87"/>
      <c r="K1465" s="87"/>
      <c r="L1465" s="87"/>
      <c r="M1465" s="87"/>
      <c r="N1465" s="87"/>
      <c r="O1465" s="87"/>
      <c r="P1465" s="87"/>
    </row>
    <row r="1466" spans="1:16" x14ac:dyDescent="0.35">
      <c r="A1466" s="281"/>
      <c r="B1466" s="86"/>
      <c r="C1466" s="86"/>
      <c r="D1466" s="86"/>
      <c r="E1466" s="86"/>
      <c r="F1466" s="86"/>
      <c r="G1466" s="86"/>
      <c r="H1466" s="86"/>
      <c r="I1466" s="86"/>
      <c r="J1466" s="86"/>
      <c r="K1466" s="86"/>
      <c r="L1466" s="86"/>
      <c r="M1466" s="86"/>
      <c r="N1466" s="86"/>
      <c r="O1466" s="86"/>
      <c r="P1466" s="86"/>
    </row>
    <row r="1467" spans="1:16" x14ac:dyDescent="0.35">
      <c r="A1467" s="282"/>
      <c r="B1467" s="87"/>
      <c r="C1467" s="87"/>
      <c r="D1467" s="87"/>
      <c r="E1467" s="87"/>
      <c r="F1467" s="87"/>
      <c r="G1467" s="87"/>
      <c r="H1467" s="87"/>
      <c r="I1467" s="87"/>
      <c r="J1467" s="87"/>
      <c r="K1467" s="87"/>
      <c r="L1467" s="87"/>
      <c r="M1467" s="87"/>
      <c r="N1467" s="87"/>
      <c r="O1467" s="87"/>
      <c r="P1467" s="87"/>
    </row>
    <row r="1468" spans="1:16" x14ac:dyDescent="0.35">
      <c r="A1468" s="281"/>
      <c r="B1468" s="86"/>
      <c r="C1468" s="86"/>
      <c r="D1468" s="86"/>
      <c r="E1468" s="86"/>
      <c r="F1468" s="86"/>
      <c r="G1468" s="86"/>
      <c r="H1468" s="86"/>
      <c r="I1468" s="86"/>
      <c r="J1468" s="86"/>
      <c r="K1468" s="86"/>
      <c r="L1468" s="86"/>
      <c r="M1468" s="86"/>
      <c r="N1468" s="86"/>
      <c r="O1468" s="86"/>
      <c r="P1468" s="86"/>
    </row>
    <row r="1469" spans="1:16" x14ac:dyDescent="0.35">
      <c r="A1469" s="282"/>
      <c r="B1469" s="87"/>
      <c r="C1469" s="87"/>
      <c r="D1469" s="87"/>
      <c r="E1469" s="87"/>
      <c r="F1469" s="87"/>
      <c r="G1469" s="87"/>
      <c r="H1469" s="87"/>
      <c r="I1469" s="87"/>
      <c r="J1469" s="87"/>
      <c r="K1469" s="87"/>
      <c r="L1469" s="87"/>
      <c r="M1469" s="87"/>
      <c r="N1469" s="87"/>
      <c r="O1469" s="87"/>
      <c r="P1469" s="87"/>
    </row>
    <row r="1470" spans="1:16" x14ac:dyDescent="0.35">
      <c r="A1470" s="281"/>
      <c r="B1470" s="86"/>
      <c r="C1470" s="86"/>
      <c r="D1470" s="86"/>
      <c r="E1470" s="86"/>
      <c r="F1470" s="86"/>
      <c r="G1470" s="86"/>
      <c r="H1470" s="86"/>
      <c r="I1470" s="86"/>
      <c r="J1470" s="86"/>
      <c r="K1470" s="86"/>
      <c r="L1470" s="86"/>
      <c r="M1470" s="86"/>
      <c r="N1470" s="86"/>
      <c r="O1470" s="86"/>
      <c r="P1470" s="86"/>
    </row>
    <row r="1471" spans="1:16" x14ac:dyDescent="0.35">
      <c r="A1471" s="282"/>
      <c r="B1471" s="87"/>
      <c r="C1471" s="87"/>
      <c r="D1471" s="87"/>
      <c r="E1471" s="87"/>
      <c r="F1471" s="87"/>
      <c r="G1471" s="87"/>
      <c r="H1471" s="87"/>
      <c r="I1471" s="87"/>
      <c r="J1471" s="87"/>
      <c r="K1471" s="87"/>
      <c r="L1471" s="87"/>
      <c r="M1471" s="87"/>
      <c r="N1471" s="87"/>
      <c r="O1471" s="87"/>
      <c r="P1471" s="87"/>
    </row>
    <row r="1472" spans="1:16" x14ac:dyDescent="0.35">
      <c r="A1472" s="281"/>
      <c r="B1472" s="86"/>
      <c r="C1472" s="86"/>
      <c r="D1472" s="86"/>
      <c r="E1472" s="86"/>
      <c r="F1472" s="86"/>
      <c r="G1472" s="86"/>
      <c r="H1472" s="86"/>
      <c r="I1472" s="86"/>
      <c r="J1472" s="86"/>
      <c r="K1472" s="86"/>
      <c r="L1472" s="86"/>
      <c r="M1472" s="86"/>
      <c r="N1472" s="86"/>
      <c r="O1472" s="86"/>
      <c r="P1472" s="86"/>
    </row>
    <row r="1473" spans="1:16" x14ac:dyDescent="0.35">
      <c r="A1473" s="282"/>
      <c r="B1473" s="87"/>
      <c r="C1473" s="87"/>
      <c r="D1473" s="87"/>
      <c r="E1473" s="87"/>
      <c r="F1473" s="87"/>
      <c r="G1473" s="87"/>
      <c r="H1473" s="87"/>
      <c r="I1473" s="87"/>
      <c r="J1473" s="87"/>
      <c r="K1473" s="87"/>
      <c r="L1473" s="87"/>
      <c r="M1473" s="87"/>
      <c r="N1473" s="87"/>
      <c r="O1473" s="87"/>
      <c r="P1473" s="87"/>
    </row>
    <row r="1474" spans="1:16" x14ac:dyDescent="0.35">
      <c r="A1474" s="281"/>
      <c r="B1474" s="86"/>
      <c r="C1474" s="86"/>
      <c r="D1474" s="86"/>
      <c r="E1474" s="86"/>
      <c r="F1474" s="86"/>
      <c r="G1474" s="86"/>
      <c r="H1474" s="86"/>
      <c r="I1474" s="86"/>
      <c r="J1474" s="86"/>
      <c r="K1474" s="86"/>
      <c r="L1474" s="86"/>
      <c r="M1474" s="86"/>
      <c r="N1474" s="86"/>
      <c r="O1474" s="86"/>
      <c r="P1474" s="86"/>
    </row>
    <row r="1475" spans="1:16" x14ac:dyDescent="0.35">
      <c r="A1475" s="282"/>
      <c r="B1475" s="87"/>
      <c r="C1475" s="87"/>
      <c r="D1475" s="87"/>
      <c r="E1475" s="87"/>
      <c r="F1475" s="87"/>
      <c r="G1475" s="87"/>
      <c r="H1475" s="87"/>
      <c r="I1475" s="87"/>
      <c r="J1475" s="87"/>
      <c r="K1475" s="87"/>
      <c r="L1475" s="87"/>
      <c r="M1475" s="87"/>
      <c r="N1475" s="87"/>
      <c r="O1475" s="87"/>
      <c r="P1475" s="87"/>
    </row>
    <row r="1476" spans="1:16" x14ac:dyDescent="0.35">
      <c r="A1476" s="281"/>
      <c r="B1476" s="86"/>
      <c r="C1476" s="86"/>
      <c r="D1476" s="86"/>
      <c r="E1476" s="86"/>
      <c r="F1476" s="86"/>
      <c r="G1476" s="86"/>
      <c r="H1476" s="86"/>
      <c r="I1476" s="86"/>
      <c r="J1476" s="86"/>
      <c r="K1476" s="86"/>
      <c r="L1476" s="86"/>
      <c r="M1476" s="86"/>
      <c r="N1476" s="86"/>
      <c r="O1476" s="86"/>
      <c r="P1476" s="86"/>
    </row>
    <row r="1477" spans="1:16" x14ac:dyDescent="0.35">
      <c r="A1477" s="282"/>
      <c r="B1477" s="87"/>
      <c r="C1477" s="87"/>
      <c r="D1477" s="87"/>
      <c r="E1477" s="87"/>
      <c r="F1477" s="87"/>
      <c r="G1477" s="87"/>
      <c r="H1477" s="87"/>
      <c r="I1477" s="87"/>
      <c r="J1477" s="87"/>
      <c r="K1477" s="87"/>
      <c r="L1477" s="87"/>
      <c r="M1477" s="87"/>
      <c r="N1477" s="87"/>
      <c r="O1477" s="87"/>
      <c r="P1477" s="87"/>
    </row>
    <row r="1478" spans="1:16" x14ac:dyDescent="0.35">
      <c r="A1478" s="281"/>
      <c r="B1478" s="86"/>
      <c r="C1478" s="86"/>
      <c r="D1478" s="86"/>
      <c r="E1478" s="86"/>
      <c r="F1478" s="86"/>
      <c r="G1478" s="86"/>
      <c r="H1478" s="86"/>
      <c r="I1478" s="86"/>
      <c r="J1478" s="86"/>
      <c r="K1478" s="86"/>
      <c r="L1478" s="86"/>
      <c r="M1478" s="86"/>
      <c r="N1478" s="86"/>
      <c r="O1478" s="86"/>
      <c r="P1478" s="86"/>
    </row>
    <row r="1479" spans="1:16" x14ac:dyDescent="0.35">
      <c r="A1479" s="282"/>
      <c r="B1479" s="87"/>
      <c r="C1479" s="87"/>
      <c r="D1479" s="87"/>
      <c r="E1479" s="87"/>
      <c r="F1479" s="87"/>
      <c r="G1479" s="87"/>
      <c r="H1479" s="87"/>
      <c r="I1479" s="87"/>
      <c r="J1479" s="87"/>
      <c r="K1479" s="87"/>
      <c r="L1479" s="87"/>
      <c r="M1479" s="87"/>
      <c r="N1479" s="87"/>
      <c r="O1479" s="87"/>
      <c r="P1479" s="87"/>
    </row>
    <row r="1480" spans="1:16" x14ac:dyDescent="0.35">
      <c r="A1480" s="281"/>
      <c r="B1480" s="86"/>
      <c r="C1480" s="86"/>
      <c r="D1480" s="86"/>
      <c r="E1480" s="86"/>
      <c r="F1480" s="86"/>
      <c r="G1480" s="86"/>
      <c r="H1480" s="86"/>
      <c r="I1480" s="86"/>
      <c r="J1480" s="86"/>
      <c r="K1480" s="86"/>
      <c r="L1480" s="86"/>
      <c r="M1480" s="86"/>
      <c r="N1480" s="86"/>
      <c r="O1480" s="86"/>
      <c r="P1480" s="86"/>
    </row>
    <row r="1481" spans="1:16" x14ac:dyDescent="0.35">
      <c r="A1481" s="282"/>
      <c r="B1481" s="87"/>
      <c r="C1481" s="87"/>
      <c r="D1481" s="87"/>
      <c r="E1481" s="87"/>
      <c r="F1481" s="87"/>
      <c r="G1481" s="87"/>
      <c r="H1481" s="87"/>
      <c r="I1481" s="87"/>
      <c r="J1481" s="87"/>
      <c r="K1481" s="87"/>
      <c r="L1481" s="87"/>
      <c r="M1481" s="87"/>
      <c r="N1481" s="87"/>
      <c r="O1481" s="87"/>
      <c r="P1481" s="87"/>
    </row>
    <row r="1482" spans="1:16" x14ac:dyDescent="0.35">
      <c r="A1482" s="281"/>
      <c r="B1482" s="86"/>
      <c r="C1482" s="86"/>
      <c r="D1482" s="86"/>
      <c r="E1482" s="86"/>
      <c r="F1482" s="86"/>
      <c r="G1482" s="86"/>
      <c r="H1482" s="86"/>
      <c r="I1482" s="86"/>
      <c r="J1482" s="86"/>
      <c r="K1482" s="86"/>
      <c r="L1482" s="86"/>
      <c r="M1482" s="86"/>
      <c r="N1482" s="86"/>
      <c r="O1482" s="86"/>
      <c r="P1482" s="86"/>
    </row>
    <row r="1483" spans="1:16" x14ac:dyDescent="0.35">
      <c r="A1483" s="282"/>
      <c r="B1483" s="87"/>
      <c r="C1483" s="87"/>
      <c r="D1483" s="87"/>
      <c r="E1483" s="87"/>
      <c r="F1483" s="87"/>
      <c r="G1483" s="87"/>
      <c r="H1483" s="87"/>
      <c r="I1483" s="87"/>
      <c r="J1483" s="87"/>
      <c r="K1483" s="87"/>
      <c r="L1483" s="87"/>
      <c r="M1483" s="87"/>
      <c r="N1483" s="87"/>
      <c r="O1483" s="87"/>
      <c r="P1483" s="87"/>
    </row>
    <row r="1484" spans="1:16" x14ac:dyDescent="0.35">
      <c r="A1484" s="281"/>
      <c r="B1484" s="86"/>
      <c r="C1484" s="86"/>
      <c r="D1484" s="86"/>
      <c r="E1484" s="86"/>
      <c r="F1484" s="86"/>
      <c r="G1484" s="86"/>
      <c r="H1484" s="86"/>
      <c r="I1484" s="86"/>
      <c r="J1484" s="86"/>
      <c r="K1484" s="86"/>
      <c r="L1484" s="86"/>
      <c r="M1484" s="86"/>
      <c r="N1484" s="86"/>
      <c r="O1484" s="86"/>
      <c r="P1484" s="86"/>
    </row>
    <row r="1485" spans="1:16" x14ac:dyDescent="0.35">
      <c r="A1485" s="282"/>
      <c r="B1485" s="87"/>
      <c r="C1485" s="87"/>
      <c r="D1485" s="87"/>
      <c r="E1485" s="87"/>
      <c r="F1485" s="87"/>
      <c r="G1485" s="87"/>
      <c r="H1485" s="87"/>
      <c r="I1485" s="87"/>
      <c r="J1485" s="87"/>
      <c r="K1485" s="87"/>
      <c r="L1485" s="87"/>
      <c r="M1485" s="87"/>
      <c r="N1485" s="87"/>
      <c r="O1485" s="87"/>
      <c r="P1485" s="87"/>
    </row>
    <row r="1486" spans="1:16" x14ac:dyDescent="0.35">
      <c r="A1486" s="281"/>
      <c r="B1486" s="86"/>
      <c r="C1486" s="86"/>
      <c r="D1486" s="86"/>
      <c r="E1486" s="86"/>
      <c r="F1486" s="86"/>
      <c r="G1486" s="86"/>
      <c r="H1486" s="86"/>
      <c r="I1486" s="86"/>
      <c r="J1486" s="86"/>
      <c r="K1486" s="86"/>
      <c r="L1486" s="86"/>
      <c r="M1486" s="86"/>
      <c r="N1486" s="86"/>
      <c r="O1486" s="86"/>
      <c r="P1486" s="86"/>
    </row>
    <row r="1487" spans="1:16" x14ac:dyDescent="0.35">
      <c r="A1487" s="282"/>
      <c r="B1487" s="87"/>
      <c r="C1487" s="87"/>
      <c r="D1487" s="87"/>
      <c r="E1487" s="87"/>
      <c r="F1487" s="87"/>
      <c r="G1487" s="87"/>
      <c r="H1487" s="87"/>
      <c r="I1487" s="87"/>
      <c r="J1487" s="87"/>
      <c r="K1487" s="87"/>
      <c r="L1487" s="87"/>
      <c r="M1487" s="87"/>
      <c r="N1487" s="87"/>
      <c r="O1487" s="87"/>
      <c r="P1487" s="87"/>
    </row>
    <row r="1488" spans="1:16" x14ac:dyDescent="0.35">
      <c r="A1488" s="281"/>
      <c r="B1488" s="86"/>
      <c r="C1488" s="86"/>
      <c r="D1488" s="86"/>
      <c r="E1488" s="86"/>
      <c r="F1488" s="86"/>
      <c r="G1488" s="86"/>
      <c r="H1488" s="86"/>
      <c r="I1488" s="86"/>
      <c r="J1488" s="86"/>
      <c r="K1488" s="86"/>
      <c r="L1488" s="86"/>
      <c r="M1488" s="86"/>
      <c r="N1488" s="86"/>
      <c r="O1488" s="86"/>
      <c r="P1488" s="86"/>
    </row>
    <row r="1489" spans="1:16" x14ac:dyDescent="0.35">
      <c r="A1489" s="282"/>
      <c r="B1489" s="87"/>
      <c r="C1489" s="87"/>
      <c r="D1489" s="87"/>
      <c r="E1489" s="87"/>
      <c r="F1489" s="87"/>
      <c r="G1489" s="87"/>
      <c r="H1489" s="87"/>
      <c r="I1489" s="87"/>
      <c r="J1489" s="87"/>
      <c r="K1489" s="87"/>
      <c r="L1489" s="87"/>
      <c r="M1489" s="87"/>
      <c r="N1489" s="87"/>
      <c r="O1489" s="87"/>
      <c r="P1489" s="87"/>
    </row>
    <row r="1490" spans="1:16" x14ac:dyDescent="0.35">
      <c r="A1490" s="281"/>
      <c r="B1490" s="86"/>
      <c r="C1490" s="86"/>
      <c r="D1490" s="86"/>
      <c r="E1490" s="86"/>
      <c r="F1490" s="86"/>
      <c r="G1490" s="86"/>
      <c r="H1490" s="86"/>
      <c r="I1490" s="86"/>
      <c r="J1490" s="86"/>
      <c r="K1490" s="86"/>
      <c r="L1490" s="86"/>
      <c r="M1490" s="86"/>
      <c r="N1490" s="86"/>
      <c r="O1490" s="86"/>
      <c r="P1490" s="86"/>
    </row>
    <row r="1491" spans="1:16" x14ac:dyDescent="0.35">
      <c r="A1491" s="282"/>
      <c r="B1491" s="87"/>
      <c r="C1491" s="87"/>
      <c r="D1491" s="87"/>
      <c r="E1491" s="87"/>
      <c r="F1491" s="87"/>
      <c r="G1491" s="87"/>
      <c r="H1491" s="87"/>
      <c r="I1491" s="87"/>
      <c r="J1491" s="87"/>
      <c r="K1491" s="87"/>
      <c r="L1491" s="87"/>
      <c r="M1491" s="87"/>
      <c r="N1491" s="87"/>
      <c r="O1491" s="87"/>
      <c r="P1491" s="87"/>
    </row>
    <row r="1492" spans="1:16" x14ac:dyDescent="0.35">
      <c r="A1492" s="281"/>
      <c r="B1492" s="86"/>
      <c r="C1492" s="86"/>
      <c r="D1492" s="86"/>
      <c r="E1492" s="86"/>
      <c r="F1492" s="86"/>
      <c r="G1492" s="86"/>
      <c r="H1492" s="86"/>
      <c r="I1492" s="86"/>
      <c r="J1492" s="86"/>
      <c r="K1492" s="86"/>
      <c r="L1492" s="86"/>
      <c r="M1492" s="86"/>
      <c r="N1492" s="86"/>
      <c r="O1492" s="86"/>
      <c r="P1492" s="86"/>
    </row>
    <row r="1493" spans="1:16" x14ac:dyDescent="0.35">
      <c r="A1493" s="282"/>
      <c r="B1493" s="87"/>
      <c r="C1493" s="87"/>
      <c r="D1493" s="87"/>
      <c r="E1493" s="87"/>
      <c r="F1493" s="87"/>
      <c r="G1493" s="87"/>
      <c r="H1493" s="87"/>
      <c r="I1493" s="87"/>
      <c r="J1493" s="87"/>
      <c r="K1493" s="87"/>
      <c r="L1493" s="87"/>
      <c r="M1493" s="87"/>
      <c r="N1493" s="87"/>
      <c r="O1493" s="87"/>
      <c r="P1493" s="87"/>
    </row>
    <row r="1494" spans="1:16" x14ac:dyDescent="0.35">
      <c r="A1494" s="281"/>
      <c r="B1494" s="86"/>
      <c r="C1494" s="86"/>
      <c r="D1494" s="86"/>
      <c r="E1494" s="86"/>
      <c r="F1494" s="86"/>
      <c r="G1494" s="86"/>
      <c r="H1494" s="86"/>
      <c r="I1494" s="86"/>
      <c r="J1494" s="86"/>
      <c r="K1494" s="86"/>
      <c r="L1494" s="86"/>
      <c r="M1494" s="86"/>
      <c r="N1494" s="86"/>
      <c r="O1494" s="86"/>
      <c r="P1494" s="86"/>
    </row>
    <row r="1495" spans="1:16" x14ac:dyDescent="0.35">
      <c r="A1495" s="282"/>
      <c r="B1495" s="87"/>
      <c r="C1495" s="87"/>
      <c r="D1495" s="87"/>
      <c r="E1495" s="87"/>
      <c r="F1495" s="87"/>
      <c r="G1495" s="87"/>
      <c r="H1495" s="87"/>
      <c r="I1495" s="87"/>
      <c r="J1495" s="87"/>
      <c r="K1495" s="87"/>
      <c r="L1495" s="87"/>
      <c r="M1495" s="87"/>
      <c r="N1495" s="87"/>
      <c r="O1495" s="87"/>
      <c r="P1495" s="87"/>
    </row>
    <row r="1496" spans="1:16" x14ac:dyDescent="0.35">
      <c r="A1496" s="281"/>
      <c r="B1496" s="86"/>
      <c r="C1496" s="86"/>
      <c r="D1496" s="86"/>
      <c r="E1496" s="86"/>
      <c r="F1496" s="86"/>
      <c r="G1496" s="86"/>
      <c r="H1496" s="86"/>
      <c r="I1496" s="86"/>
      <c r="J1496" s="86"/>
      <c r="K1496" s="86"/>
      <c r="L1496" s="86"/>
      <c r="M1496" s="86"/>
      <c r="N1496" s="86"/>
      <c r="O1496" s="86"/>
      <c r="P1496" s="86"/>
    </row>
    <row r="1497" spans="1:16" x14ac:dyDescent="0.35">
      <c r="A1497" s="282"/>
      <c r="B1497" s="87"/>
      <c r="C1497" s="87"/>
      <c r="D1497" s="87"/>
      <c r="E1497" s="87"/>
      <c r="F1497" s="87"/>
      <c r="G1497" s="87"/>
      <c r="H1497" s="87"/>
      <c r="I1497" s="87"/>
      <c r="J1497" s="87"/>
      <c r="K1497" s="87"/>
      <c r="L1497" s="87"/>
      <c r="M1497" s="87"/>
      <c r="N1497" s="87"/>
      <c r="O1497" s="87"/>
      <c r="P1497" s="87"/>
    </row>
    <row r="1498" spans="1:16" x14ac:dyDescent="0.3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4.5" x14ac:dyDescent="0.35"/>
  <cols>
    <col min="1" max="1" width="11.26953125" customWidth="1"/>
    <col min="2" max="2" width="50.81640625" bestFit="1" customWidth="1"/>
    <col min="3" max="3" width="10.54296875" bestFit="1" customWidth="1"/>
    <col min="5" max="5" width="50.81640625" bestFit="1" customWidth="1"/>
    <col min="7" max="7" width="34.26953125" customWidth="1"/>
    <col min="8" max="8" width="42.453125" bestFit="1" customWidth="1"/>
    <col min="9" max="9" width="29.453125" bestFit="1" customWidth="1"/>
    <col min="10" max="10" width="10.54296875" bestFit="1" customWidth="1"/>
    <col min="11" max="11" width="29.453125" bestFit="1" customWidth="1"/>
    <col min="12" max="12" width="10.54296875" bestFit="1" customWidth="1"/>
    <col min="16" max="16" width="50.81640625" bestFit="1" customWidth="1"/>
  </cols>
  <sheetData>
    <row r="1" spans="1:5" x14ac:dyDescent="0.35">
      <c r="A1" s="261" t="s">
        <v>310</v>
      </c>
      <c r="B1" s="261" t="s">
        <v>311</v>
      </c>
      <c r="C1" s="262" t="s">
        <v>312</v>
      </c>
      <c r="E1" s="85" t="s">
        <v>313</v>
      </c>
    </row>
    <row r="2" spans="1:5" x14ac:dyDescent="0.3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3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3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3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35">
      <c r="A6" s="258">
        <v>5</v>
      </c>
      <c r="B6" s="258" t="str">
        <f>Tb_Activiteiten[[#Headers],[Grondkosten]]</f>
        <v>Grondkosten</v>
      </c>
      <c r="C6" s="257">
        <f>COUNTIFS(INDEX(Tb_Activiteiten[#All],0,MATCH($B6,Tb_Activiteiten[#Headers],0)),"&gt;0",Tb_Activiteiten[[#All],[Openstelling]],Openstelling_Keuze)</f>
        <v>0</v>
      </c>
      <c r="E6" s="263"/>
    </row>
    <row r="7" spans="1:5" x14ac:dyDescent="0.3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3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3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35">
      <c r="A10" s="258">
        <v>9</v>
      </c>
      <c r="B10" s="258" t="str">
        <f>Tb_Activiteiten[[#Headers],[Vergoeding]]</f>
        <v>Vergoeding</v>
      </c>
      <c r="C10" s="257">
        <f>COUNTIFS(INDEX(Tb_Activiteiten[#All],0,MATCH($B10,Tb_Activiteiten[#Headers],0)),"&gt;0",Tb_Activiteiten[[#All],[Openstelling]],Openstelling_Keuze)</f>
        <v>0</v>
      </c>
      <c r="E10" s="263"/>
    </row>
    <row r="11" spans="1:5" x14ac:dyDescent="0.3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35">
      <c r="A12" s="258">
        <v>10</v>
      </c>
      <c r="B12" s="258" t="str">
        <f>Tb_Activiteiten[[#Headers],[Overige kosten]]</f>
        <v>Overige kosten</v>
      </c>
      <c r="C12" s="257">
        <f>COUNTIFS(INDEX(Tb_Activiteiten[#All],0,MATCH($B12,Tb_Activiteiten[#Headers],0)),"&gt;0",Tb_Activiteiten[[#All],[Openstelling]],Openstelling_Keuze)</f>
        <v>0</v>
      </c>
      <c r="E12" s="263"/>
    </row>
    <row r="13" spans="1:5" x14ac:dyDescent="0.35">
      <c r="E13" s="263"/>
    </row>
    <row r="14" spans="1:5" x14ac:dyDescent="0.35">
      <c r="E14" s="263"/>
    </row>
    <row r="15" spans="1:5" x14ac:dyDescent="0.35">
      <c r="E15" s="263"/>
    </row>
    <row r="16" spans="1:5" x14ac:dyDescent="0.35">
      <c r="E16" s="263"/>
    </row>
    <row r="17" spans="5:5" x14ac:dyDescent="0.35">
      <c r="E17" s="263"/>
    </row>
    <row r="18" spans="5:5" x14ac:dyDescent="0.35">
      <c r="E18" s="263"/>
    </row>
    <row r="19" spans="5:5" x14ac:dyDescent="0.35">
      <c r="E19" s="263"/>
    </row>
    <row r="20" spans="5:5" x14ac:dyDescent="0.35">
      <c r="E20" s="263"/>
    </row>
    <row r="21" spans="5:5" x14ac:dyDescent="0.35">
      <c r="E21" s="263"/>
    </row>
    <row r="22" spans="5:5" x14ac:dyDescent="0.35">
      <c r="E22" s="263"/>
    </row>
    <row r="23" spans="5:5" x14ac:dyDescent="0.35">
      <c r="E23" s="263"/>
    </row>
    <row r="24" spans="5:5" x14ac:dyDescent="0.35">
      <c r="E24" s="263"/>
    </row>
    <row r="25" spans="5:5" x14ac:dyDescent="0.35">
      <c r="E25" s="263"/>
    </row>
    <row r="26" spans="5:5" x14ac:dyDescent="0.35">
      <c r="E26" s="263"/>
    </row>
    <row r="27" spans="5:5" x14ac:dyDescent="0.35">
      <c r="E27" s="263"/>
    </row>
    <row r="28" spans="5:5" x14ac:dyDescent="0.35">
      <c r="E28" s="263"/>
    </row>
    <row r="29" spans="5:5" x14ac:dyDescent="0.35">
      <c r="E29" s="263"/>
    </row>
    <row r="30" spans="5:5" x14ac:dyDescent="0.35">
      <c r="E30" s="263"/>
    </row>
    <row r="31" spans="5:5" x14ac:dyDescent="0.35">
      <c r="E31" s="263"/>
    </row>
    <row r="32" spans="5:5" x14ac:dyDescent="0.35">
      <c r="E32" s="263"/>
    </row>
    <row r="33" spans="5:5" x14ac:dyDescent="0.35">
      <c r="E33" s="263"/>
    </row>
    <row r="34" spans="5:5" x14ac:dyDescent="0.35">
      <c r="E34" s="263"/>
    </row>
    <row r="35" spans="5:5" x14ac:dyDescent="0.35">
      <c r="E35" s="263"/>
    </row>
    <row r="36" spans="5:5" x14ac:dyDescent="0.35">
      <c r="E36" s="263"/>
    </row>
    <row r="37" spans="5:5" x14ac:dyDescent="0.35">
      <c r="E37" s="263"/>
    </row>
    <row r="38" spans="5:5" x14ac:dyDescent="0.35">
      <c r="E38" s="263"/>
    </row>
    <row r="39" spans="5:5" x14ac:dyDescent="0.35">
      <c r="E39" s="263"/>
    </row>
    <row r="40" spans="5:5" x14ac:dyDescent="0.35">
      <c r="E40" s="263"/>
    </row>
    <row r="41" spans="5:5" x14ac:dyDescent="0.35">
      <c r="E41" s="263"/>
    </row>
    <row r="42" spans="5:5" x14ac:dyDescent="0.35">
      <c r="E42" s="263"/>
    </row>
    <row r="43" spans="5:5" x14ac:dyDescent="0.35">
      <c r="E43" s="263"/>
    </row>
    <row r="44" spans="5:5" x14ac:dyDescent="0.35">
      <c r="E44" s="263"/>
    </row>
    <row r="45" spans="5:5" x14ac:dyDescent="0.35">
      <c r="E45" s="263"/>
    </row>
    <row r="46" spans="5:5" x14ac:dyDescent="0.35">
      <c r="E46" s="263"/>
    </row>
    <row r="47" spans="5:5" x14ac:dyDescent="0.35">
      <c r="E47" s="263"/>
    </row>
    <row r="48" spans="5:5" x14ac:dyDescent="0.35">
      <c r="E48" s="263"/>
    </row>
    <row r="49" spans="5:5" x14ac:dyDescent="0.35">
      <c r="E49" s="263"/>
    </row>
    <row r="50" spans="5:5" x14ac:dyDescent="0.35">
      <c r="E50" s="263"/>
    </row>
    <row r="51" spans="5:5" x14ac:dyDescent="0.35">
      <c r="E51" s="263"/>
    </row>
    <row r="52" spans="5:5" x14ac:dyDescent="0.35">
      <c r="E52" s="263"/>
    </row>
    <row r="53" spans="5:5" x14ac:dyDescent="0.35">
      <c r="E53" s="263"/>
    </row>
    <row r="54" spans="5:5" x14ac:dyDescent="0.35">
      <c r="E54" s="263"/>
    </row>
    <row r="55" spans="5:5" x14ac:dyDescent="0.35">
      <c r="E55" s="263"/>
    </row>
    <row r="56" spans="5:5" x14ac:dyDescent="0.35">
      <c r="E56" s="263"/>
    </row>
    <row r="57" spans="5:5" x14ac:dyDescent="0.35">
      <c r="E57" s="263"/>
    </row>
    <row r="58" spans="5:5" x14ac:dyDescent="0.35">
      <c r="E58" s="263"/>
    </row>
    <row r="59" spans="5:5" x14ac:dyDescent="0.35">
      <c r="E59" s="263"/>
    </row>
    <row r="60" spans="5:5" x14ac:dyDescent="0.35">
      <c r="E60" s="263"/>
    </row>
    <row r="61" spans="5:5" x14ac:dyDescent="0.35">
      <c r="E61" s="263"/>
    </row>
    <row r="62" spans="5:5" x14ac:dyDescent="0.35">
      <c r="E62" s="263"/>
    </row>
    <row r="63" spans="5:5" x14ac:dyDescent="0.35">
      <c r="E63" s="263"/>
    </row>
    <row r="64" spans="5:5" x14ac:dyDescent="0.35">
      <c r="E64" s="263"/>
    </row>
    <row r="65" spans="5:5" x14ac:dyDescent="0.35">
      <c r="E65" s="263"/>
    </row>
    <row r="66" spans="5:5" x14ac:dyDescent="0.35">
      <c r="E66" s="263"/>
    </row>
    <row r="67" spans="5:5" x14ac:dyDescent="0.35">
      <c r="E67" s="263"/>
    </row>
    <row r="68" spans="5:5" x14ac:dyDescent="0.35">
      <c r="E68" s="263"/>
    </row>
    <row r="69" spans="5:5" x14ac:dyDescent="0.35">
      <c r="E69" s="263"/>
    </row>
    <row r="70" spans="5:5" x14ac:dyDescent="0.35">
      <c r="E70" s="263"/>
    </row>
    <row r="71" spans="5:5" x14ac:dyDescent="0.35">
      <c r="E71" s="263"/>
    </row>
    <row r="72" spans="5:5" x14ac:dyDescent="0.35">
      <c r="E72" s="263"/>
    </row>
    <row r="73" spans="5:5" x14ac:dyDescent="0.35">
      <c r="E73" s="263"/>
    </row>
    <row r="74" spans="5:5" x14ac:dyDescent="0.35">
      <c r="E74" s="263"/>
    </row>
    <row r="75" spans="5:5" x14ac:dyDescent="0.35">
      <c r="E75" s="263"/>
    </row>
    <row r="76" spans="5:5" x14ac:dyDescent="0.35">
      <c r="E76" s="263"/>
    </row>
    <row r="77" spans="5:5" x14ac:dyDescent="0.35">
      <c r="E77" s="263"/>
    </row>
    <row r="78" spans="5:5" x14ac:dyDescent="0.35">
      <c r="E78" s="263"/>
    </row>
    <row r="79" spans="5:5" x14ac:dyDescent="0.35">
      <c r="E79" s="263"/>
    </row>
    <row r="80" spans="5:5" x14ac:dyDescent="0.35">
      <c r="E80" s="263"/>
    </row>
    <row r="81" spans="5:5" x14ac:dyDescent="0.35">
      <c r="E81" s="263"/>
    </row>
    <row r="82" spans="5:5" x14ac:dyDescent="0.35">
      <c r="E82" s="263"/>
    </row>
    <row r="83" spans="5:5" x14ac:dyDescent="0.35">
      <c r="E83" s="263"/>
    </row>
    <row r="84" spans="5:5" x14ac:dyDescent="0.35">
      <c r="E84" s="263"/>
    </row>
    <row r="85" spans="5:5" x14ac:dyDescent="0.35">
      <c r="E85" s="263"/>
    </row>
    <row r="86" spans="5:5" x14ac:dyDescent="0.35">
      <c r="E86" s="263"/>
    </row>
    <row r="87" spans="5:5" x14ac:dyDescent="0.35">
      <c r="E87" s="263"/>
    </row>
    <row r="88" spans="5:5" x14ac:dyDescent="0.35">
      <c r="E88" s="263"/>
    </row>
    <row r="89" spans="5:5" x14ac:dyDescent="0.35">
      <c r="E89" s="263"/>
    </row>
    <row r="90" spans="5:5" x14ac:dyDescent="0.35">
      <c r="E90" s="263"/>
    </row>
    <row r="91" spans="5:5" x14ac:dyDescent="0.35">
      <c r="E91" s="263"/>
    </row>
    <row r="92" spans="5:5" x14ac:dyDescent="0.35">
      <c r="E92" s="263"/>
    </row>
    <row r="93" spans="5:5" x14ac:dyDescent="0.35">
      <c r="E93" s="263"/>
    </row>
    <row r="94" spans="5:5" x14ac:dyDescent="0.35">
      <c r="E94" s="263"/>
    </row>
    <row r="95" spans="5:5" x14ac:dyDescent="0.35">
      <c r="E95" s="263"/>
    </row>
    <row r="96" spans="5:5" x14ac:dyDescent="0.35">
      <c r="E96" s="263"/>
    </row>
    <row r="97" spans="5:5" x14ac:dyDescent="0.35">
      <c r="E97" s="263"/>
    </row>
    <row r="98" spans="5:5" x14ac:dyDescent="0.35">
      <c r="E98" s="263"/>
    </row>
    <row r="99" spans="5:5" x14ac:dyDescent="0.35">
      <c r="E99" s="263"/>
    </row>
    <row r="100" spans="5:5" x14ac:dyDescent="0.35">
      <c r="E100" s="263"/>
    </row>
    <row r="101" spans="5:5" x14ac:dyDescent="0.35">
      <c r="E101" s="263"/>
    </row>
    <row r="102" spans="5:5" x14ac:dyDescent="0.35">
      <c r="E102" s="263"/>
    </row>
    <row r="103" spans="5:5" x14ac:dyDescent="0.35">
      <c r="E103" s="263"/>
    </row>
    <row r="104" spans="5:5" x14ac:dyDescent="0.35">
      <c r="E104" s="263"/>
    </row>
    <row r="105" spans="5:5" x14ac:dyDescent="0.35">
      <c r="E105" s="263"/>
    </row>
    <row r="106" spans="5:5" x14ac:dyDescent="0.35">
      <c r="E106" s="263"/>
    </row>
    <row r="107" spans="5:5" x14ac:dyDescent="0.35">
      <c r="E107" s="263"/>
    </row>
    <row r="108" spans="5:5" x14ac:dyDescent="0.35">
      <c r="E108" s="263"/>
    </row>
    <row r="109" spans="5:5" x14ac:dyDescent="0.35">
      <c r="E109" s="263"/>
    </row>
    <row r="110" spans="5:5" x14ac:dyDescent="0.35">
      <c r="E110" s="263"/>
    </row>
    <row r="111" spans="5:5" x14ac:dyDescent="0.35">
      <c r="E111" s="263"/>
    </row>
    <row r="112" spans="5:5" x14ac:dyDescent="0.35">
      <c r="E112" s="263"/>
    </row>
    <row r="113" spans="5:5" x14ac:dyDescent="0.35">
      <c r="E113" s="263"/>
    </row>
    <row r="114" spans="5:5" x14ac:dyDescent="0.35">
      <c r="E114" s="263"/>
    </row>
    <row r="115" spans="5:5" x14ac:dyDescent="0.35">
      <c r="E115" s="263"/>
    </row>
    <row r="116" spans="5:5" x14ac:dyDescent="0.35">
      <c r="E116" s="263"/>
    </row>
    <row r="117" spans="5:5" x14ac:dyDescent="0.35">
      <c r="E117" s="263"/>
    </row>
    <row r="118" spans="5:5" x14ac:dyDescent="0.35">
      <c r="E118" s="263"/>
    </row>
    <row r="119" spans="5:5" x14ac:dyDescent="0.35">
      <c r="E119" s="263"/>
    </row>
    <row r="120" spans="5:5" x14ac:dyDescent="0.35">
      <c r="E120" s="263"/>
    </row>
    <row r="121" spans="5:5" x14ac:dyDescent="0.35">
      <c r="E121" s="263"/>
    </row>
    <row r="122" spans="5:5" x14ac:dyDescent="0.35">
      <c r="E122" s="263"/>
    </row>
    <row r="123" spans="5:5" x14ac:dyDescent="0.35">
      <c r="E123" s="263"/>
    </row>
    <row r="124" spans="5:5" x14ac:dyDescent="0.35">
      <c r="E124" s="263"/>
    </row>
    <row r="125" spans="5:5" x14ac:dyDescent="0.35">
      <c r="E125" s="263"/>
    </row>
    <row r="126" spans="5:5" x14ac:dyDescent="0.35">
      <c r="E126" s="263"/>
    </row>
    <row r="127" spans="5:5" x14ac:dyDescent="0.35">
      <c r="E127" s="263"/>
    </row>
    <row r="128" spans="5:5" x14ac:dyDescent="0.35">
      <c r="E128" s="263"/>
    </row>
    <row r="129" spans="5:5" x14ac:dyDescent="0.35">
      <c r="E129" s="263"/>
    </row>
    <row r="130" spans="5:5" x14ac:dyDescent="0.35">
      <c r="E130" s="263"/>
    </row>
    <row r="131" spans="5:5" x14ac:dyDescent="0.35">
      <c r="E131" s="263"/>
    </row>
    <row r="132" spans="5:5" x14ac:dyDescent="0.35">
      <c r="E132" s="263"/>
    </row>
    <row r="133" spans="5:5" x14ac:dyDescent="0.35">
      <c r="E133" s="263"/>
    </row>
    <row r="134" spans="5:5" x14ac:dyDescent="0.35">
      <c r="E134" s="263"/>
    </row>
    <row r="135" spans="5:5" x14ac:dyDescent="0.35">
      <c r="E135" s="263"/>
    </row>
    <row r="136" spans="5:5" x14ac:dyDescent="0.35">
      <c r="E136" s="263"/>
    </row>
    <row r="137" spans="5:5" x14ac:dyDescent="0.35">
      <c r="E137" s="263"/>
    </row>
    <row r="138" spans="5:5" x14ac:dyDescent="0.35">
      <c r="E138" s="263"/>
    </row>
    <row r="139" spans="5:5" x14ac:dyDescent="0.35">
      <c r="E139" s="263"/>
    </row>
    <row r="140" spans="5:5" x14ac:dyDescent="0.35">
      <c r="E140" s="263"/>
    </row>
    <row r="141" spans="5:5" x14ac:dyDescent="0.35">
      <c r="E141" s="263"/>
    </row>
    <row r="142" spans="5:5" x14ac:dyDescent="0.35">
      <c r="E142" s="263"/>
    </row>
    <row r="143" spans="5:5" x14ac:dyDescent="0.35">
      <c r="E143" s="263"/>
    </row>
    <row r="144" spans="5:5" x14ac:dyDescent="0.35">
      <c r="E144" s="263"/>
    </row>
    <row r="145" spans="5:5" x14ac:dyDescent="0.35">
      <c r="E145" s="263"/>
    </row>
    <row r="146" spans="5:5" x14ac:dyDescent="0.35">
      <c r="E146" s="263"/>
    </row>
    <row r="147" spans="5:5" x14ac:dyDescent="0.35">
      <c r="E147" s="263"/>
    </row>
    <row r="148" spans="5:5" x14ac:dyDescent="0.35">
      <c r="E148" s="263"/>
    </row>
    <row r="149" spans="5:5" x14ac:dyDescent="0.35">
      <c r="E149" s="263"/>
    </row>
    <row r="150" spans="5:5" x14ac:dyDescent="0.35">
      <c r="E150" s="263"/>
    </row>
    <row r="151" spans="5:5" x14ac:dyDescent="0.35">
      <c r="E151" s="263"/>
    </row>
    <row r="152" spans="5:5" x14ac:dyDescent="0.35">
      <c r="E152" s="263"/>
    </row>
    <row r="153" spans="5:5" x14ac:dyDescent="0.35">
      <c r="E153" s="263"/>
    </row>
    <row r="154" spans="5:5" x14ac:dyDescent="0.35">
      <c r="E154" s="263"/>
    </row>
    <row r="155" spans="5:5" x14ac:dyDescent="0.35">
      <c r="E155" s="263"/>
    </row>
    <row r="156" spans="5:5" x14ac:dyDescent="0.35">
      <c r="E156" s="263"/>
    </row>
    <row r="157" spans="5:5" x14ac:dyDescent="0.35">
      <c r="E157" s="263"/>
    </row>
    <row r="158" spans="5:5" x14ac:dyDescent="0.35">
      <c r="E158" s="263"/>
    </row>
    <row r="159" spans="5:5" x14ac:dyDescent="0.35">
      <c r="E159" s="263"/>
    </row>
    <row r="160" spans="5:5" x14ac:dyDescent="0.35">
      <c r="E160" s="263"/>
    </row>
    <row r="161" spans="5:5" x14ac:dyDescent="0.35">
      <c r="E161" s="263"/>
    </row>
    <row r="162" spans="5:5" x14ac:dyDescent="0.35">
      <c r="E162" s="263"/>
    </row>
    <row r="163" spans="5:5" x14ac:dyDescent="0.35">
      <c r="E163" s="263"/>
    </row>
    <row r="164" spans="5:5" x14ac:dyDescent="0.35">
      <c r="E164" s="263"/>
    </row>
    <row r="165" spans="5:5" x14ac:dyDescent="0.35">
      <c r="E165" s="263"/>
    </row>
    <row r="166" spans="5:5" x14ac:dyDescent="0.35">
      <c r="E166" s="263"/>
    </row>
    <row r="167" spans="5:5" x14ac:dyDescent="0.35">
      <c r="E167" s="263"/>
    </row>
    <row r="168" spans="5:5" x14ac:dyDescent="0.35">
      <c r="E168" s="263"/>
    </row>
    <row r="169" spans="5:5" x14ac:dyDescent="0.35">
      <c r="E169" s="263"/>
    </row>
    <row r="170" spans="5:5" x14ac:dyDescent="0.35">
      <c r="E170" s="263"/>
    </row>
    <row r="171" spans="5:5" x14ac:dyDescent="0.35">
      <c r="E171" s="263"/>
    </row>
    <row r="172" spans="5:5" x14ac:dyDescent="0.35">
      <c r="E172" s="263"/>
    </row>
    <row r="173" spans="5:5" x14ac:dyDescent="0.35">
      <c r="E173" s="263"/>
    </row>
    <row r="174" spans="5:5" x14ac:dyDescent="0.35">
      <c r="E174" s="263"/>
    </row>
    <row r="175" spans="5:5" x14ac:dyDescent="0.35">
      <c r="E175" s="263"/>
    </row>
    <row r="176" spans="5:5" x14ac:dyDescent="0.35">
      <c r="E176" s="263"/>
    </row>
    <row r="177" spans="5:5" x14ac:dyDescent="0.35">
      <c r="E177" s="263"/>
    </row>
    <row r="178" spans="5:5" x14ac:dyDescent="0.35">
      <c r="E178" s="263"/>
    </row>
    <row r="179" spans="5:5" x14ac:dyDescent="0.35">
      <c r="E179" s="263"/>
    </row>
    <row r="180" spans="5:5" x14ac:dyDescent="0.35">
      <c r="E180" s="263"/>
    </row>
    <row r="181" spans="5:5" x14ac:dyDescent="0.35">
      <c r="E181" s="263"/>
    </row>
    <row r="182" spans="5:5" x14ac:dyDescent="0.3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heetViews>
  <sheetFormatPr defaultRowHeight="14.5" x14ac:dyDescent="0.35"/>
  <cols>
    <col min="1" max="1" width="31.54296875" bestFit="1" customWidth="1"/>
    <col min="2" max="2" width="26.81640625" bestFit="1" customWidth="1"/>
    <col min="3" max="3" width="26.81640625" customWidth="1"/>
    <col min="4" max="4" width="6.81640625" bestFit="1" customWidth="1"/>
    <col min="5" max="5" width="8.81640625" bestFit="1" customWidth="1"/>
    <col min="6" max="6" width="16.453125" bestFit="1" customWidth="1"/>
    <col min="7" max="7" width="18.81640625" bestFit="1" customWidth="1"/>
    <col min="8" max="8" width="14.1796875" bestFit="1" customWidth="1"/>
    <col min="9" max="9" width="26" bestFit="1" customWidth="1"/>
    <col min="10" max="10" width="21.1796875" bestFit="1" customWidth="1"/>
    <col min="11" max="11" width="23.7265625" bestFit="1" customWidth="1"/>
    <col min="12" max="12" width="7.7265625" bestFit="1" customWidth="1"/>
    <col min="13" max="13" width="15.7265625" bestFit="1" customWidth="1"/>
    <col min="14" max="14" width="17" bestFit="1" customWidth="1"/>
    <col min="15" max="22" width="18.7265625" customWidth="1"/>
    <col min="23" max="23" width="6.453125" customWidth="1"/>
    <col min="24" max="24" width="23" customWidth="1"/>
    <col min="25" max="25" width="29.54296875" customWidth="1"/>
    <col min="26" max="26" width="9.1796875" bestFit="1" customWidth="1"/>
    <col min="27" max="27" width="28.7265625" bestFit="1" customWidth="1"/>
    <col min="28" max="29" width="14.81640625" customWidth="1"/>
    <col min="30" max="30" width="25.26953125" customWidth="1"/>
    <col min="31" max="31" width="20.1796875" customWidth="1"/>
    <col min="32" max="32" width="14.26953125" bestFit="1" customWidth="1"/>
  </cols>
  <sheetData>
    <row r="1" spans="1:34" x14ac:dyDescent="0.3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85" t="s">
        <v>349</v>
      </c>
      <c r="Q1" s="85" t="s">
        <v>350</v>
      </c>
      <c r="R1" s="285" t="s">
        <v>350</v>
      </c>
      <c r="S1" s="85" t="s">
        <v>353</v>
      </c>
      <c r="T1" s="285" t="s">
        <v>353</v>
      </c>
      <c r="U1" s="85" t="s">
        <v>355</v>
      </c>
      <c r="V1" s="285" t="s">
        <v>355</v>
      </c>
      <c r="X1" t="s">
        <v>82</v>
      </c>
      <c r="Y1" t="s">
        <v>24</v>
      </c>
      <c r="Z1" t="s">
        <v>23</v>
      </c>
      <c r="AA1" t="s">
        <v>22</v>
      </c>
      <c r="AC1" t="s">
        <v>82</v>
      </c>
      <c r="AD1" t="s">
        <v>24</v>
      </c>
      <c r="AE1" t="s">
        <v>23</v>
      </c>
      <c r="AF1" t="s">
        <v>22</v>
      </c>
    </row>
    <row r="2" spans="1:34" x14ac:dyDescent="0.3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3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3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3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3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3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3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3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3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3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3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3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3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3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3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3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3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3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3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3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3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3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3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3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3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3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3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3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3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3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3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3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3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3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3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3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3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3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3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3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3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3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3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3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3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3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3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3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3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3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3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3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3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3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3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3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3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3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3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3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3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3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3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3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3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3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3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3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3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3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3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3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3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3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3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3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3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3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3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3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3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3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3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3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3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3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3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3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3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3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3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3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3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3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3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3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3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3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3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4.5" x14ac:dyDescent="0.35"/>
  <cols>
    <col min="1" max="1" width="32.7265625" bestFit="1" customWidth="1"/>
    <col min="2" max="2" width="24.453125" bestFit="1" customWidth="1"/>
    <col min="3" max="3" width="6.453125" bestFit="1" customWidth="1"/>
    <col min="4" max="4" width="8.453125" bestFit="1" customWidth="1"/>
    <col min="5" max="5" width="15.54296875" bestFit="1" customWidth="1"/>
    <col min="6" max="6" width="17.453125" bestFit="1" customWidth="1"/>
    <col min="7" max="7" width="13.26953125" bestFit="1" customWidth="1"/>
    <col min="8" max="8" width="24.1796875" bestFit="1" customWidth="1"/>
    <col min="9" max="9" width="7.1796875" bestFit="1" customWidth="1"/>
    <col min="10" max="10" width="15" bestFit="1" customWidth="1"/>
    <col min="11" max="11" width="16.81640625" bestFit="1" customWidth="1"/>
    <col min="12" max="12" width="19.54296875" bestFit="1" customWidth="1"/>
    <col min="13" max="13" width="22.26953125" bestFit="1" customWidth="1"/>
    <col min="14" max="14" width="14.7265625" bestFit="1" customWidth="1"/>
    <col min="15" max="15" width="25.54296875" bestFit="1" customWidth="1"/>
    <col min="16" max="16" width="16.453125" bestFit="1" customWidth="1"/>
    <col min="17" max="17" width="18.453125" bestFit="1" customWidth="1"/>
    <col min="18" max="18" width="20.7265625" customWidth="1"/>
    <col min="19" max="19" width="26.26953125" customWidth="1"/>
    <col min="20" max="23" width="20.7265625" customWidth="1"/>
  </cols>
  <sheetData>
    <row r="1" spans="1:23" x14ac:dyDescent="0.3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3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3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3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3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3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3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3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3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3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3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3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3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3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3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3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3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3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3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3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3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3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3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3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3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3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3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3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3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3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3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3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3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3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3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3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3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3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3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3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3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3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3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3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3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3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3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3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3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3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3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3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3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3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3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3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3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3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3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3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3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3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3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3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3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3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3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3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3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3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3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3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3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3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3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3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3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3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3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3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3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3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3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3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3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3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3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3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3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3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3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3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3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3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3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3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3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3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3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3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4.5" x14ac:dyDescent="0.35"/>
  <cols>
    <col min="1" max="1" width="18.26953125" bestFit="1" customWidth="1"/>
    <col min="2" max="2" width="10.54296875" bestFit="1" customWidth="1"/>
    <col min="3" max="3" width="18.26953125" bestFit="1" customWidth="1"/>
    <col min="5" max="5" width="29.453125" bestFit="1" customWidth="1"/>
    <col min="8" max="8" width="19.7265625" bestFit="1" customWidth="1"/>
    <col min="9" max="9" width="5.453125" bestFit="1" customWidth="1"/>
    <col min="12" max="12" width="29.453125" customWidth="1"/>
    <col min="13" max="14" width="11.1796875" customWidth="1"/>
    <col min="15" max="15" width="33.54296875" customWidth="1"/>
    <col min="16" max="16" width="20" customWidth="1"/>
    <col min="18" max="18" width="15.81640625" bestFit="1" customWidth="1"/>
    <col min="20" max="20" width="18.81640625" bestFit="1" customWidth="1"/>
    <col min="21" max="21" width="2.1796875" customWidth="1"/>
    <col min="22" max="22" width="7.453125" bestFit="1" customWidth="1"/>
    <col min="23" max="23" width="3.54296875" customWidth="1"/>
    <col min="24" max="24" width="31.54296875" bestFit="1" customWidth="1"/>
    <col min="25" max="25" width="8.1796875" bestFit="1" customWidth="1"/>
    <col min="26" max="26" width="2" customWidth="1"/>
    <col min="27" max="27" width="31.54296875" bestFit="1" customWidth="1"/>
    <col min="28" max="28" width="8.1796875" bestFit="1" customWidth="1"/>
    <col min="29" max="29" width="2" customWidth="1"/>
    <col min="30" max="30" width="19.26953125" bestFit="1" customWidth="1"/>
    <col min="31" max="31" width="19.54296875" bestFit="1" customWidth="1"/>
    <col min="33" max="33" width="18.26953125" bestFit="1" customWidth="1"/>
    <col min="34" max="34" width="18.26953125" customWidth="1"/>
    <col min="36" max="36" width="48.26953125" customWidth="1"/>
    <col min="37" max="37" width="35.7265625" bestFit="1" customWidth="1"/>
    <col min="38" max="38" width="11.26953125" style="56" customWidth="1"/>
    <col min="39" max="39" width="9.1796875" customWidth="1"/>
    <col min="40" max="40" width="14.26953125" bestFit="1" customWidth="1"/>
    <col min="67" max="67" width="11.81640625" customWidth="1"/>
    <col min="68" max="68" width="14.26953125" customWidth="1"/>
    <col min="69" max="69" width="29.453125" bestFit="1" customWidth="1"/>
    <col min="70" max="76" width="18.54296875" bestFit="1" customWidth="1"/>
  </cols>
  <sheetData>
    <row r="1" spans="1:76" x14ac:dyDescent="0.35">
      <c r="A1" s="58" t="s">
        <v>77</v>
      </c>
      <c r="C1" s="58" t="s">
        <v>78</v>
      </c>
      <c r="E1" s="58" t="s">
        <v>94</v>
      </c>
      <c r="F1" s="58" t="s">
        <v>98</v>
      </c>
      <c r="H1" s="58" t="s">
        <v>95</v>
      </c>
      <c r="I1" s="66" t="s">
        <v>90</v>
      </c>
      <c r="J1" s="58" t="s">
        <v>48</v>
      </c>
      <c r="L1" s="58" t="s">
        <v>0</v>
      </c>
      <c r="M1" s="58" t="s">
        <v>99</v>
      </c>
      <c r="N1" s="58" t="s">
        <v>40</v>
      </c>
      <c r="O1" s="58"/>
      <c r="P1" s="58" t="str">
        <f>IF(Gebied1_2&lt;&gt;"",Gebied1_2,Berekeningsmethode!$B$2)</f>
        <v>Geen vereenvoudigde kostenoptie</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3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3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3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3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3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3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3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3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545</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3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790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3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1355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3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2130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3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2325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3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2785</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3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2840</v>
      </c>
      <c r="T15" s="57"/>
      <c r="V15" t="str" cm="1">
        <f t="array" ref="V15">IF(LEFT('8. Uitgaven betaalverzoek'!F15,6)="Arbeid",IF(RIGHT('8. Uitgaven betaalverzoek'!F15,3)="IKS",MedewerkersIKS_Uniek,Medewerkers_Uniek),"")</f>
        <v/>
      </c>
      <c r="AG15" s="91"/>
      <c r="AH15" s="91"/>
    </row>
    <row r="16" spans="1:76" x14ac:dyDescent="0.3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3015</v>
      </c>
      <c r="T16" s="57"/>
      <c r="V16" t="str" cm="1">
        <f t="array" ref="V16">IF(LEFT('8. Uitgaven betaalverzoek'!F16,6)="Arbeid",IF(RIGHT('8. Uitgaven betaalverzoek'!F16,3)="IKS",MedewerkersIKS_Uniek,Medewerkers_Uniek),"")</f>
        <v/>
      </c>
      <c r="AG16" s="91"/>
      <c r="AH16" s="91"/>
    </row>
    <row r="17" spans="1:34" x14ac:dyDescent="0.3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3425</v>
      </c>
      <c r="T17" s="57"/>
      <c r="V17" t="str" cm="1">
        <f t="array" ref="V17">IF(LEFT('8. Uitgaven betaalverzoek'!F17,6)="Arbeid",IF(RIGHT('8. Uitgaven betaalverzoek'!F17,3)="IKS",MedewerkersIKS_Uniek,Medewerkers_Uniek),"")</f>
        <v/>
      </c>
      <c r="AG17" s="91"/>
      <c r="AH17" s="91"/>
    </row>
    <row r="18" spans="1:34" x14ac:dyDescent="0.3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1680</v>
      </c>
      <c r="T18" s="57"/>
      <c r="AG18" s="91"/>
      <c r="AH18" s="91"/>
    </row>
    <row r="19" spans="1:34" x14ac:dyDescent="0.3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2430</v>
      </c>
      <c r="T19" s="57"/>
      <c r="AG19" s="91"/>
      <c r="AH19" s="91"/>
    </row>
    <row r="20" spans="1:34" x14ac:dyDescent="0.3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3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3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3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3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3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3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3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3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3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3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3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3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3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3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3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3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3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3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3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3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3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3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3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3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3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3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3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3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3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3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3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3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3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3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3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3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3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3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3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3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3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3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3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3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3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3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3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3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3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3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3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3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3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3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3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3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3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3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3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3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3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3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3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3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3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3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3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3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3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3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3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3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3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3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3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3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3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3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3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3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sbZ038znqHtgM/bhtr+W7M+Fe5rEpYH2b05e6IF4WNLCq6n2DHANLwM0oYh54KwTGXqKHv5qixukFBSCko+Qjw==" saltValue="zDfN4sQ49Jm0yYPTnCXOD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35"/>
  <cols>
    <col min="1" max="1" width="2.81640625" style="37" customWidth="1"/>
    <col min="2" max="2" width="61.7265625" style="37" customWidth="1"/>
    <col min="3" max="4" width="33.1796875" style="37" customWidth="1"/>
    <col min="5" max="5" width="4.54296875" style="37" customWidth="1"/>
    <col min="6" max="6" width="16.81640625" style="25" hidden="1" customWidth="1"/>
    <col min="7" max="7" width="12.54296875" style="25" hidden="1" customWidth="1"/>
    <col min="8" max="8" width="21.1796875" style="25" hidden="1" customWidth="1"/>
    <col min="9" max="9" width="5.81640625" style="25" hidden="1" customWidth="1"/>
    <col min="10" max="10" width="13.453125" style="25" hidden="1" customWidth="1"/>
    <col min="11" max="11" width="9.81640625" style="25" hidden="1" customWidth="1"/>
    <col min="12" max="12" width="13.7265625" style="25" hidden="1" customWidth="1"/>
    <col min="13" max="16383" width="9.1796875" style="25" hidden="1"/>
    <col min="16384" max="16384" width="40.81640625" style="25" hidden="1" customWidth="1"/>
  </cols>
  <sheetData>
    <row r="1" spans="1:5" ht="15" customHeight="1" x14ac:dyDescent="0.35">
      <c r="B1" s="192"/>
      <c r="C1" s="235" t="str">
        <f>IF($C$2="","Kies hieronder openstelling:","")</f>
        <v>Kies hieronder openstelling:</v>
      </c>
      <c r="D1" s="192"/>
    </row>
    <row r="2" spans="1:5" ht="28.5" customHeight="1" x14ac:dyDescent="0.35">
      <c r="A2" s="25"/>
      <c r="B2" s="17" t="s">
        <v>72</v>
      </c>
      <c r="C2" s="378"/>
      <c r="D2" s="378"/>
      <c r="E2" s="25"/>
    </row>
    <row r="3" spans="1:5" ht="15" customHeight="1" x14ac:dyDescent="0.35">
      <c r="A3" s="25"/>
      <c r="B3" s="17" t="s">
        <v>16</v>
      </c>
      <c r="C3" s="380"/>
      <c r="D3" s="380"/>
      <c r="E3" s="25"/>
    </row>
    <row r="4" spans="1:5" ht="15" customHeight="1" x14ac:dyDescent="0.35">
      <c r="A4" s="25"/>
      <c r="B4" s="17" t="s">
        <v>17</v>
      </c>
      <c r="C4" s="380"/>
      <c r="D4" s="380"/>
      <c r="E4" s="25"/>
    </row>
    <row r="5" spans="1:5" ht="14.5" x14ac:dyDescent="0.35">
      <c r="A5" s="25"/>
      <c r="B5" s="17" t="s">
        <v>18</v>
      </c>
      <c r="C5" s="380"/>
      <c r="D5" s="380"/>
      <c r="E5" s="25"/>
    </row>
    <row r="6" spans="1:5" ht="15" customHeight="1" x14ac:dyDescent="0.35">
      <c r="A6" s="25"/>
      <c r="B6" s="5"/>
      <c r="C6" s="381"/>
      <c r="D6" s="381"/>
      <c r="E6" s="25"/>
    </row>
    <row r="7" spans="1:5" ht="15" customHeight="1" x14ac:dyDescent="0.35">
      <c r="B7" s="192"/>
      <c r="C7" s="235" t="str">
        <f>IF($C$8="","Kies hieronder methode:","")</f>
        <v>Kies hieronder methode:</v>
      </c>
      <c r="D7" s="192"/>
    </row>
    <row r="8" spans="1:5" ht="15" customHeight="1" x14ac:dyDescent="0.35">
      <c r="A8" s="25"/>
      <c r="B8" s="151" t="s">
        <v>19</v>
      </c>
      <c r="C8" s="379"/>
      <c r="D8" s="379"/>
      <c r="E8" s="25"/>
    </row>
    <row r="9" spans="1:5" ht="15" customHeight="1" x14ac:dyDescent="0.35">
      <c r="B9" s="233"/>
      <c r="C9" s="233"/>
      <c r="D9" s="234"/>
    </row>
    <row r="20" spans="1:6" s="26" customFormat="1" ht="15" hidden="1" customHeight="1" x14ac:dyDescent="0.35">
      <c r="A20" s="40"/>
      <c r="B20" s="37"/>
      <c r="C20" s="37"/>
      <c r="D20" s="37"/>
      <c r="E20" s="40"/>
    </row>
    <row r="21" spans="1:6" s="26" customFormat="1" ht="15" hidden="1" customHeight="1" x14ac:dyDescent="0.35">
      <c r="A21" s="40"/>
      <c r="B21" s="37"/>
      <c r="C21" s="37"/>
      <c r="D21" s="37"/>
      <c r="E21" s="40"/>
    </row>
    <row r="22" spans="1:6" s="26" customFormat="1" ht="15" hidden="1" customHeight="1" x14ac:dyDescent="0.35">
      <c r="A22" s="40"/>
      <c r="B22" s="37"/>
      <c r="C22" s="37"/>
      <c r="D22" s="37"/>
      <c r="E22" s="40"/>
    </row>
    <row r="24" spans="1:6" s="26" customFormat="1" ht="15" hidden="1" customHeight="1" x14ac:dyDescent="0.35">
      <c r="A24" s="40"/>
      <c r="B24" s="37"/>
      <c r="C24" s="37"/>
      <c r="D24" s="37"/>
      <c r="E24" s="40"/>
    </row>
    <row r="26" spans="1:6" s="26" customFormat="1" ht="15" hidden="1" customHeight="1" x14ac:dyDescent="0.35">
      <c r="A26" s="40"/>
      <c r="B26" s="37"/>
      <c r="C26" s="37"/>
      <c r="D26" s="37"/>
      <c r="E26" s="40"/>
    </row>
    <row r="27" spans="1:6" s="26" customFormat="1" ht="15" hidden="1" customHeight="1" x14ac:dyDescent="0.35">
      <c r="A27" s="40"/>
      <c r="B27" s="37"/>
      <c r="C27" s="37"/>
      <c r="D27" s="37"/>
      <c r="E27" s="40"/>
    </row>
    <row r="28" spans="1:6" s="26" customFormat="1" ht="15" hidden="1" customHeight="1" x14ac:dyDescent="0.35">
      <c r="A28" s="40"/>
      <c r="B28" s="37"/>
      <c r="C28" s="37"/>
      <c r="D28" s="37"/>
      <c r="E28" s="40"/>
    </row>
    <row r="29" spans="1:6" s="26" customFormat="1" ht="15" hidden="1" customHeight="1" x14ac:dyDescent="0.35">
      <c r="A29" s="40"/>
      <c r="B29" s="37"/>
      <c r="C29" s="37"/>
      <c r="D29" s="37"/>
      <c r="E29" s="40"/>
    </row>
    <row r="31" spans="1:6" s="27" customFormat="1" ht="15" hidden="1" customHeight="1" x14ac:dyDescent="0.35">
      <c r="A31" s="39"/>
      <c r="B31" s="37"/>
      <c r="C31" s="37"/>
      <c r="D31" s="37"/>
      <c r="E31" s="39"/>
      <c r="F31" s="50"/>
    </row>
    <row r="40" ht="47.5" hidden="1" customHeight="1" x14ac:dyDescent="0.35"/>
  </sheetData>
  <sheetProtection algorithmName="SHA-512" hashValue="tweEiECQK45Ej3J4z5H0iIPD/UF5tWYs2/0wMTzqSMZKc94Oa091TPu5qfqeRAxSRPcfBlrQpqPIvyeB785e9w==" saltValue="wikBrtgSkYHm3J0k4gURZ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4.5" x14ac:dyDescent="0.35"/>
  <cols>
    <col min="1" max="1" width="31.81640625" bestFit="1" customWidth="1"/>
    <col min="2" max="2" width="10.81640625" customWidth="1"/>
    <col min="3" max="3" width="1.7265625" customWidth="1"/>
    <col min="4" max="5" width="18.54296875" customWidth="1"/>
    <col min="6" max="6" width="1.7265625" customWidth="1"/>
    <col min="7" max="7" width="31.54296875" bestFit="1" customWidth="1"/>
    <col min="8" max="8" width="18.54296875" customWidth="1"/>
    <col min="9" max="9" width="1.7265625" customWidth="1"/>
    <col min="10" max="10" width="31.54296875" bestFit="1" customWidth="1"/>
    <col min="11" max="11" width="18.54296875" customWidth="1"/>
    <col min="12" max="12" width="1.7265625" customWidth="1"/>
    <col min="13" max="13" width="20.26953125" bestFit="1" customWidth="1"/>
    <col min="14" max="14" width="13.81640625" customWidth="1"/>
    <col min="15" max="15" width="1.7265625" customWidth="1"/>
    <col min="16" max="16" width="35.7265625" bestFit="1" customWidth="1"/>
    <col min="17" max="27" width="13.1796875" bestFit="1" customWidth="1"/>
  </cols>
  <sheetData>
    <row r="1" spans="1:27" x14ac:dyDescent="0.3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3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3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3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3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3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3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3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3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3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3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3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3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3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4.5" x14ac:dyDescent="0.35"/>
  <cols>
    <col min="1" max="13" width="39" customWidth="1"/>
    <col min="14" max="16" width="20.1796875" customWidth="1"/>
  </cols>
  <sheetData>
    <row r="1" spans="1:30" ht="29" x14ac:dyDescent="0.3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333</v>
      </c>
      <c r="R1" s="273" t="s">
        <v>334</v>
      </c>
      <c r="S1" s="273" t="s">
        <v>335</v>
      </c>
      <c r="T1" s="273" t="s">
        <v>336</v>
      </c>
      <c r="U1" s="273" t="s">
        <v>337</v>
      </c>
      <c r="V1" s="273" t="s">
        <v>338</v>
      </c>
      <c r="W1" s="273" t="s">
        <v>339</v>
      </c>
      <c r="X1" s="273" t="s">
        <v>340</v>
      </c>
      <c r="Y1" s="273" t="s">
        <v>341</v>
      </c>
      <c r="Z1" s="273" t="s">
        <v>342</v>
      </c>
      <c r="AA1" s="273" t="s">
        <v>343</v>
      </c>
      <c r="AB1" s="273" t="s">
        <v>374</v>
      </c>
      <c r="AC1" s="273" t="s">
        <v>375</v>
      </c>
      <c r="AD1" s="273" t="s">
        <v>376</v>
      </c>
    </row>
    <row r="2" spans="1:30" x14ac:dyDescent="0.35">
      <c r="A2" s="91" t="str" cm="1">
        <f t="array" ref="A2">IFERROR(IF(Openstelling_Keuze&lt;&gt;"",_xlfn._xlws.FILTER(Spec_Activiteit!$A$2:$P$1500,Spec_Activiteit!$A$2:$A$1500=Openstelling_Keuze,""),""),"")</f>
        <v/>
      </c>
      <c r="B2" s="91"/>
      <c r="C2" s="332"/>
      <c r="D2" s="332"/>
      <c r="E2" s="332"/>
      <c r="F2" s="332"/>
      <c r="G2" s="332"/>
      <c r="H2" s="332"/>
      <c r="I2" s="332"/>
      <c r="J2" s="332"/>
      <c r="K2" s="332"/>
      <c r="L2" s="332"/>
      <c r="M2" s="332"/>
      <c r="N2" s="332"/>
      <c r="O2" s="332"/>
      <c r="P2" s="332"/>
      <c r="Q2" s="332" t="str">
        <f>IF(C2=1,C$1,"")</f>
        <v/>
      </c>
      <c r="R2" s="332" t="str">
        <f t="shared" ref="R2:AD14" si="0">IF(D2=1,D$1,"")</f>
        <v/>
      </c>
      <c r="S2" s="332" t="str">
        <f t="shared" si="0"/>
        <v/>
      </c>
      <c r="T2" s="332" t="str">
        <f t="shared" si="0"/>
        <v/>
      </c>
      <c r="U2" s="332" t="str">
        <f t="shared" si="0"/>
        <v/>
      </c>
      <c r="V2" s="332" t="str">
        <f t="shared" si="0"/>
        <v/>
      </c>
      <c r="W2" s="332" t="str">
        <f t="shared" si="0"/>
        <v/>
      </c>
      <c r="X2" s="332" t="str">
        <f t="shared" si="0"/>
        <v/>
      </c>
      <c r="Y2" s="332" t="str">
        <f t="shared" si="0"/>
        <v/>
      </c>
      <c r="Z2" s="332" t="str">
        <f t="shared" si="0"/>
        <v/>
      </c>
      <c r="AA2" s="332" t="str">
        <f t="shared" si="0"/>
        <v/>
      </c>
      <c r="AB2" s="332" t="str">
        <f t="shared" si="0"/>
        <v/>
      </c>
      <c r="AC2" s="332" t="str">
        <f t="shared" si="0"/>
        <v/>
      </c>
      <c r="AD2" s="332" t="str">
        <f>IF(P2=1,P$1,"")</f>
        <v/>
      </c>
    </row>
    <row r="3" spans="1:30" x14ac:dyDescent="0.35">
      <c r="A3" s="91"/>
      <c r="B3" s="91"/>
      <c r="C3" s="332"/>
      <c r="D3" s="332"/>
      <c r="E3" s="332"/>
      <c r="F3" s="332"/>
      <c r="G3" s="332"/>
      <c r="H3" s="332"/>
      <c r="I3" s="332"/>
      <c r="J3" s="332"/>
      <c r="K3" s="332"/>
      <c r="L3" s="332"/>
      <c r="M3" s="332"/>
      <c r="N3" s="332"/>
      <c r="O3" s="332"/>
      <c r="P3" s="332"/>
      <c r="Q3" s="332" t="str">
        <f t="shared" ref="Q3:Q14" si="1">IF(C3=1,C$1,"")</f>
        <v/>
      </c>
      <c r="R3" s="332" t="str">
        <f t="shared" si="0"/>
        <v/>
      </c>
      <c r="S3" s="332" t="str">
        <f t="shared" si="0"/>
        <v/>
      </c>
      <c r="T3" s="332" t="str">
        <f t="shared" si="0"/>
        <v/>
      </c>
      <c r="U3" s="332" t="str">
        <f t="shared" si="0"/>
        <v/>
      </c>
      <c r="V3" s="332" t="str">
        <f t="shared" si="0"/>
        <v/>
      </c>
      <c r="W3" s="332" t="str">
        <f t="shared" si="0"/>
        <v/>
      </c>
      <c r="X3" s="332" t="str">
        <f t="shared" si="0"/>
        <v/>
      </c>
      <c r="Y3" s="332" t="str">
        <f t="shared" si="0"/>
        <v/>
      </c>
      <c r="Z3" s="332" t="str">
        <f t="shared" si="0"/>
        <v/>
      </c>
      <c r="AA3" s="332" t="str">
        <f t="shared" si="0"/>
        <v/>
      </c>
      <c r="AB3" s="332" t="str">
        <f t="shared" si="0"/>
        <v/>
      </c>
      <c r="AC3" s="332" t="str">
        <f t="shared" si="0"/>
        <v/>
      </c>
      <c r="AD3" s="332" t="str">
        <f>IF(P3=1,P$1,"")</f>
        <v/>
      </c>
    </row>
    <row r="4" spans="1:30" x14ac:dyDescent="0.35">
      <c r="A4" s="91"/>
      <c r="B4" s="91"/>
      <c r="C4" s="332"/>
      <c r="D4" s="332"/>
      <c r="E4" s="332"/>
      <c r="F4" s="332"/>
      <c r="G4" s="332"/>
      <c r="H4" s="332"/>
      <c r="I4" s="332"/>
      <c r="J4" s="332"/>
      <c r="K4" s="332"/>
      <c r="L4" s="332"/>
      <c r="M4" s="332"/>
      <c r="N4" s="332"/>
      <c r="O4" s="332"/>
      <c r="P4" s="332"/>
      <c r="Q4" s="332" t="str">
        <f t="shared" si="1"/>
        <v/>
      </c>
      <c r="R4" s="332" t="str">
        <f t="shared" si="0"/>
        <v/>
      </c>
      <c r="S4" s="332" t="str">
        <f t="shared" si="0"/>
        <v/>
      </c>
      <c r="T4" s="332" t="str">
        <f t="shared" si="0"/>
        <v/>
      </c>
      <c r="U4" s="332" t="str">
        <f t="shared" si="0"/>
        <v/>
      </c>
      <c r="V4" s="332" t="str">
        <f t="shared" si="0"/>
        <v/>
      </c>
      <c r="W4" s="332" t="str">
        <f t="shared" si="0"/>
        <v/>
      </c>
      <c r="X4" s="332" t="str">
        <f t="shared" si="0"/>
        <v/>
      </c>
      <c r="Y4" s="332" t="str">
        <f t="shared" si="0"/>
        <v/>
      </c>
      <c r="Z4" s="332" t="str">
        <f t="shared" si="0"/>
        <v/>
      </c>
      <c r="AA4" s="332" t="str">
        <f t="shared" si="0"/>
        <v/>
      </c>
      <c r="AB4" s="332" t="str">
        <f t="shared" si="0"/>
        <v/>
      </c>
      <c r="AC4" s="332" t="str">
        <f t="shared" si="0"/>
        <v/>
      </c>
      <c r="AD4" s="332" t="str">
        <f>IF(P4=1,P$1,"")</f>
        <v/>
      </c>
    </row>
    <row r="5" spans="1:30" x14ac:dyDescent="0.35">
      <c r="A5" s="91"/>
      <c r="B5" s="91"/>
      <c r="C5" s="332"/>
      <c r="D5" s="332"/>
      <c r="E5" s="332"/>
      <c r="F5" s="332"/>
      <c r="G5" s="332"/>
      <c r="H5" s="332"/>
      <c r="I5" s="332"/>
      <c r="J5" s="332"/>
      <c r="K5" s="332"/>
      <c r="L5" s="332"/>
      <c r="M5" s="332"/>
      <c r="N5" s="332"/>
      <c r="O5" s="332"/>
      <c r="P5" s="332"/>
      <c r="Q5" s="332" t="str">
        <f t="shared" si="1"/>
        <v/>
      </c>
      <c r="R5" s="332" t="str">
        <f t="shared" si="0"/>
        <v/>
      </c>
      <c r="S5" s="332" t="str">
        <f t="shared" si="0"/>
        <v/>
      </c>
      <c r="T5" s="332" t="str">
        <f t="shared" si="0"/>
        <v/>
      </c>
      <c r="U5" s="332" t="str">
        <f t="shared" si="0"/>
        <v/>
      </c>
      <c r="V5" s="332" t="str">
        <f t="shared" si="0"/>
        <v/>
      </c>
      <c r="W5" s="332" t="str">
        <f t="shared" si="0"/>
        <v/>
      </c>
      <c r="X5" s="332" t="str">
        <f t="shared" si="0"/>
        <v/>
      </c>
      <c r="Y5" s="332" t="str">
        <f t="shared" si="0"/>
        <v/>
      </c>
      <c r="Z5" s="332" t="str">
        <f t="shared" si="0"/>
        <v/>
      </c>
      <c r="AA5" s="332" t="str">
        <f t="shared" si="0"/>
        <v/>
      </c>
      <c r="AB5" s="332" t="str">
        <f t="shared" si="0"/>
        <v/>
      </c>
      <c r="AC5" s="332" t="str">
        <f t="shared" si="0"/>
        <v/>
      </c>
      <c r="AD5" s="332" t="str">
        <f t="shared" si="0"/>
        <v/>
      </c>
    </row>
    <row r="6" spans="1:30" x14ac:dyDescent="0.35">
      <c r="A6" s="91"/>
      <c r="B6" s="91"/>
      <c r="C6" s="332"/>
      <c r="D6" s="332"/>
      <c r="E6" s="332"/>
      <c r="F6" s="332"/>
      <c r="G6" s="332"/>
      <c r="H6" s="332"/>
      <c r="I6" s="332"/>
      <c r="J6" s="332"/>
      <c r="K6" s="332"/>
      <c r="L6" s="332"/>
      <c r="M6" s="332"/>
      <c r="N6" s="332"/>
      <c r="O6" s="332"/>
      <c r="P6" s="332"/>
      <c r="Q6" s="332" t="str">
        <f t="shared" si="1"/>
        <v/>
      </c>
      <c r="R6" s="332" t="str">
        <f t="shared" si="0"/>
        <v/>
      </c>
      <c r="S6" s="332" t="str">
        <f t="shared" si="0"/>
        <v/>
      </c>
      <c r="T6" s="332" t="str">
        <f t="shared" si="0"/>
        <v/>
      </c>
      <c r="U6" s="332" t="str">
        <f t="shared" si="0"/>
        <v/>
      </c>
      <c r="V6" s="332" t="str">
        <f t="shared" si="0"/>
        <v/>
      </c>
      <c r="W6" s="332" t="str">
        <f t="shared" si="0"/>
        <v/>
      </c>
      <c r="X6" s="332" t="str">
        <f t="shared" si="0"/>
        <v/>
      </c>
      <c r="Y6" s="332" t="str">
        <f t="shared" si="0"/>
        <v/>
      </c>
      <c r="Z6" s="332" t="str">
        <f t="shared" si="0"/>
        <v/>
      </c>
      <c r="AA6" s="332" t="str">
        <f t="shared" si="0"/>
        <v/>
      </c>
      <c r="AB6" s="332" t="str">
        <f t="shared" si="0"/>
        <v/>
      </c>
      <c r="AC6" s="332" t="str">
        <f t="shared" si="0"/>
        <v/>
      </c>
      <c r="AD6" s="332" t="str">
        <f t="shared" si="0"/>
        <v/>
      </c>
    </row>
    <row r="7" spans="1:30" x14ac:dyDescent="0.35">
      <c r="A7" s="91"/>
      <c r="B7" s="91"/>
      <c r="C7" s="332"/>
      <c r="D7" s="332"/>
      <c r="E7" s="332"/>
      <c r="F7" s="332"/>
      <c r="G7" s="332"/>
      <c r="H7" s="332"/>
      <c r="I7" s="332"/>
      <c r="J7" s="332"/>
      <c r="K7" s="332"/>
      <c r="L7" s="332"/>
      <c r="M7" s="332"/>
      <c r="N7" s="332"/>
      <c r="O7" s="332"/>
      <c r="P7" s="332"/>
      <c r="Q7" s="332" t="str">
        <f t="shared" si="1"/>
        <v/>
      </c>
      <c r="R7" s="332" t="str">
        <f t="shared" si="0"/>
        <v/>
      </c>
      <c r="S7" s="332" t="str">
        <f t="shared" si="0"/>
        <v/>
      </c>
      <c r="T7" s="332" t="str">
        <f t="shared" si="0"/>
        <v/>
      </c>
      <c r="U7" s="332" t="str">
        <f t="shared" si="0"/>
        <v/>
      </c>
      <c r="V7" s="332" t="str">
        <f t="shared" si="0"/>
        <v/>
      </c>
      <c r="W7" s="332" t="str">
        <f t="shared" si="0"/>
        <v/>
      </c>
      <c r="X7" s="332" t="str">
        <f t="shared" si="0"/>
        <v/>
      </c>
      <c r="Y7" s="332" t="str">
        <f t="shared" si="0"/>
        <v/>
      </c>
      <c r="Z7" s="332" t="str">
        <f t="shared" si="0"/>
        <v/>
      </c>
      <c r="AA7" s="332" t="str">
        <f t="shared" si="0"/>
        <v/>
      </c>
      <c r="AB7" s="332" t="str">
        <f t="shared" si="0"/>
        <v/>
      </c>
      <c r="AC7" s="332" t="str">
        <f t="shared" si="0"/>
        <v/>
      </c>
      <c r="AD7" s="332" t="str">
        <f t="shared" si="0"/>
        <v/>
      </c>
    </row>
    <row r="8" spans="1:30" x14ac:dyDescent="0.35">
      <c r="A8" s="91"/>
      <c r="B8" s="91"/>
      <c r="C8" s="332"/>
      <c r="D8" s="332"/>
      <c r="E8" s="332"/>
      <c r="F8" s="332"/>
      <c r="G8" s="332"/>
      <c r="H8" s="332"/>
      <c r="I8" s="332"/>
      <c r="J8" s="332"/>
      <c r="K8" s="332"/>
      <c r="L8" s="332"/>
      <c r="M8" s="332"/>
      <c r="N8" s="332"/>
      <c r="O8" s="332"/>
      <c r="P8" s="332"/>
      <c r="Q8" s="332" t="str">
        <f t="shared" si="1"/>
        <v/>
      </c>
      <c r="R8" s="332" t="str">
        <f t="shared" si="0"/>
        <v/>
      </c>
      <c r="S8" s="332" t="str">
        <f t="shared" si="0"/>
        <v/>
      </c>
      <c r="T8" s="332" t="str">
        <f t="shared" si="0"/>
        <v/>
      </c>
      <c r="U8" s="332" t="str">
        <f t="shared" si="0"/>
        <v/>
      </c>
      <c r="V8" s="332" t="str">
        <f t="shared" si="0"/>
        <v/>
      </c>
      <c r="W8" s="332" t="str">
        <f t="shared" si="0"/>
        <v/>
      </c>
      <c r="X8" s="332" t="str">
        <f t="shared" si="0"/>
        <v/>
      </c>
      <c r="Y8" s="332" t="str">
        <f t="shared" si="0"/>
        <v/>
      </c>
      <c r="Z8" s="332" t="str">
        <f t="shared" si="0"/>
        <v/>
      </c>
      <c r="AA8" s="332" t="str">
        <f t="shared" si="0"/>
        <v/>
      </c>
      <c r="AB8" s="332" t="str">
        <f t="shared" si="0"/>
        <v/>
      </c>
      <c r="AC8" s="332" t="str">
        <f t="shared" si="0"/>
        <v/>
      </c>
      <c r="AD8" s="332" t="str">
        <f t="shared" si="0"/>
        <v/>
      </c>
    </row>
    <row r="9" spans="1:30" x14ac:dyDescent="0.35">
      <c r="A9" s="91"/>
      <c r="B9" s="91"/>
      <c r="C9" s="332"/>
      <c r="D9" s="332"/>
      <c r="E9" s="332"/>
      <c r="F9" s="332"/>
      <c r="G9" s="332"/>
      <c r="H9" s="332"/>
      <c r="I9" s="332"/>
      <c r="J9" s="332"/>
      <c r="K9" s="332"/>
      <c r="L9" s="332"/>
      <c r="M9" s="332"/>
      <c r="N9" s="332"/>
      <c r="O9" s="332"/>
      <c r="P9" s="332"/>
      <c r="Q9" s="332" t="str">
        <f t="shared" si="1"/>
        <v/>
      </c>
      <c r="R9" s="332" t="str">
        <f t="shared" si="0"/>
        <v/>
      </c>
      <c r="S9" s="332" t="str">
        <f t="shared" si="0"/>
        <v/>
      </c>
      <c r="T9" s="332" t="str">
        <f t="shared" si="0"/>
        <v/>
      </c>
      <c r="U9" s="332" t="str">
        <f t="shared" si="0"/>
        <v/>
      </c>
      <c r="V9" s="332" t="str">
        <f t="shared" si="0"/>
        <v/>
      </c>
      <c r="W9" s="332" t="str">
        <f t="shared" si="0"/>
        <v/>
      </c>
      <c r="X9" s="332" t="str">
        <f t="shared" si="0"/>
        <v/>
      </c>
      <c r="Y9" s="332" t="str">
        <f t="shared" si="0"/>
        <v/>
      </c>
      <c r="Z9" s="332" t="str">
        <f t="shared" si="0"/>
        <v/>
      </c>
      <c r="AA9" s="332" t="str">
        <f t="shared" si="0"/>
        <v/>
      </c>
      <c r="AB9" s="332" t="str">
        <f t="shared" si="0"/>
        <v/>
      </c>
      <c r="AC9" s="332" t="str">
        <f t="shared" si="0"/>
        <v/>
      </c>
      <c r="AD9" s="332" t="str">
        <f t="shared" si="0"/>
        <v/>
      </c>
    </row>
    <row r="10" spans="1:30" x14ac:dyDescent="0.35">
      <c r="A10" s="91"/>
      <c r="B10" s="91"/>
      <c r="C10" s="332"/>
      <c r="D10" s="332"/>
      <c r="E10" s="332"/>
      <c r="F10" s="332"/>
      <c r="G10" s="332"/>
      <c r="H10" s="332"/>
      <c r="I10" s="332"/>
      <c r="J10" s="332"/>
      <c r="K10" s="332"/>
      <c r="L10" s="332"/>
      <c r="M10" s="332"/>
      <c r="N10" s="332"/>
      <c r="O10" s="332"/>
      <c r="P10" s="332"/>
      <c r="Q10" s="332" t="str">
        <f t="shared" si="1"/>
        <v/>
      </c>
      <c r="R10" s="332" t="str">
        <f t="shared" si="0"/>
        <v/>
      </c>
      <c r="S10" s="332" t="str">
        <f t="shared" si="0"/>
        <v/>
      </c>
      <c r="T10" s="332" t="str">
        <f t="shared" si="0"/>
        <v/>
      </c>
      <c r="U10" s="332" t="str">
        <f t="shared" si="0"/>
        <v/>
      </c>
      <c r="V10" s="332" t="str">
        <f t="shared" si="0"/>
        <v/>
      </c>
      <c r="W10" s="332" t="str">
        <f t="shared" si="0"/>
        <v/>
      </c>
      <c r="X10" s="332" t="str">
        <f t="shared" si="0"/>
        <v/>
      </c>
      <c r="Y10" s="332" t="str">
        <f t="shared" si="0"/>
        <v/>
      </c>
      <c r="Z10" s="332" t="str">
        <f t="shared" si="0"/>
        <v/>
      </c>
      <c r="AA10" s="332" t="str">
        <f t="shared" si="0"/>
        <v/>
      </c>
      <c r="AB10" s="332" t="str">
        <f t="shared" si="0"/>
        <v/>
      </c>
      <c r="AC10" s="332" t="str">
        <f t="shared" si="0"/>
        <v/>
      </c>
      <c r="AD10" s="332" t="str">
        <f t="shared" si="0"/>
        <v/>
      </c>
    </row>
    <row r="11" spans="1:30" x14ac:dyDescent="0.35">
      <c r="A11" s="91"/>
      <c r="B11" s="91"/>
      <c r="C11" s="332"/>
      <c r="D11" s="332"/>
      <c r="E11" s="332"/>
      <c r="F11" s="332"/>
      <c r="G11" s="332"/>
      <c r="H11" s="332"/>
      <c r="I11" s="332"/>
      <c r="J11" s="332"/>
      <c r="K11" s="332"/>
      <c r="L11" s="332"/>
      <c r="M11" s="332"/>
      <c r="N11" s="332"/>
      <c r="O11" s="332"/>
      <c r="P11" s="332"/>
      <c r="Q11" s="332" t="str">
        <f t="shared" si="1"/>
        <v/>
      </c>
      <c r="R11" s="332" t="str">
        <f t="shared" si="0"/>
        <v/>
      </c>
      <c r="S11" s="332" t="str">
        <f t="shared" si="0"/>
        <v/>
      </c>
      <c r="T11" s="332" t="str">
        <f t="shared" si="0"/>
        <v/>
      </c>
      <c r="U11" s="332" t="str">
        <f t="shared" si="0"/>
        <v/>
      </c>
      <c r="V11" s="332" t="str">
        <f t="shared" si="0"/>
        <v/>
      </c>
      <c r="W11" s="332" t="str">
        <f t="shared" si="0"/>
        <v/>
      </c>
      <c r="X11" s="332" t="str">
        <f t="shared" si="0"/>
        <v/>
      </c>
      <c r="Y11" s="332" t="str">
        <f t="shared" si="0"/>
        <v/>
      </c>
      <c r="Z11" s="332" t="str">
        <f t="shared" si="0"/>
        <v/>
      </c>
      <c r="AA11" s="332" t="str">
        <f t="shared" si="0"/>
        <v/>
      </c>
      <c r="AB11" s="332" t="str">
        <f t="shared" si="0"/>
        <v/>
      </c>
      <c r="AC11" s="332" t="str">
        <f t="shared" si="0"/>
        <v/>
      </c>
      <c r="AD11" s="332" t="str">
        <f t="shared" si="0"/>
        <v/>
      </c>
    </row>
    <row r="12" spans="1:30" x14ac:dyDescent="0.35">
      <c r="A12" s="91"/>
      <c r="B12" s="91"/>
      <c r="C12" s="332"/>
      <c r="D12" s="332"/>
      <c r="E12" s="332"/>
      <c r="F12" s="332"/>
      <c r="G12" s="332"/>
      <c r="H12" s="332"/>
      <c r="I12" s="332"/>
      <c r="J12" s="332"/>
      <c r="K12" s="332"/>
      <c r="L12" s="332"/>
      <c r="M12" s="332"/>
      <c r="N12" s="332"/>
      <c r="O12" s="332"/>
      <c r="P12" s="332"/>
      <c r="Q12" s="332" t="str">
        <f t="shared" si="1"/>
        <v/>
      </c>
      <c r="R12" s="332" t="str">
        <f t="shared" si="0"/>
        <v/>
      </c>
      <c r="S12" s="332" t="str">
        <f t="shared" si="0"/>
        <v/>
      </c>
      <c r="T12" s="332" t="str">
        <f t="shared" si="0"/>
        <v/>
      </c>
      <c r="U12" s="332" t="str">
        <f t="shared" si="0"/>
        <v/>
      </c>
      <c r="V12" s="332" t="str">
        <f t="shared" si="0"/>
        <v/>
      </c>
      <c r="W12" s="332" t="str">
        <f t="shared" si="0"/>
        <v/>
      </c>
      <c r="X12" s="332" t="str">
        <f t="shared" si="0"/>
        <v/>
      </c>
      <c r="Y12" s="332" t="str">
        <f t="shared" si="0"/>
        <v/>
      </c>
      <c r="Z12" s="332" t="str">
        <f t="shared" si="0"/>
        <v/>
      </c>
      <c r="AA12" s="332" t="str">
        <f t="shared" si="0"/>
        <v/>
      </c>
      <c r="AB12" s="332" t="str">
        <f t="shared" si="0"/>
        <v/>
      </c>
      <c r="AC12" s="332" t="str">
        <f t="shared" si="0"/>
        <v/>
      </c>
      <c r="AD12" s="332" t="str">
        <f t="shared" si="0"/>
        <v/>
      </c>
    </row>
    <row r="13" spans="1:30" x14ac:dyDescent="0.35">
      <c r="A13" s="91"/>
      <c r="B13" s="91"/>
      <c r="C13" s="332"/>
      <c r="D13" s="332"/>
      <c r="E13" s="332"/>
      <c r="F13" s="332"/>
      <c r="G13" s="332"/>
      <c r="H13" s="332"/>
      <c r="I13" s="332"/>
      <c r="J13" s="332"/>
      <c r="K13" s="332"/>
      <c r="L13" s="332"/>
      <c r="M13" s="332"/>
      <c r="N13" s="332"/>
      <c r="O13" s="332"/>
      <c r="P13" s="332"/>
      <c r="Q13" s="332" t="str">
        <f t="shared" si="1"/>
        <v/>
      </c>
      <c r="R13" s="332" t="str">
        <f t="shared" si="0"/>
        <v/>
      </c>
      <c r="S13" s="332" t="str">
        <f t="shared" si="0"/>
        <v/>
      </c>
      <c r="T13" s="332" t="str">
        <f t="shared" si="0"/>
        <v/>
      </c>
      <c r="U13" s="332" t="str">
        <f t="shared" si="0"/>
        <v/>
      </c>
      <c r="V13" s="332" t="str">
        <f t="shared" si="0"/>
        <v/>
      </c>
      <c r="W13" s="332" t="str">
        <f t="shared" si="0"/>
        <v/>
      </c>
      <c r="X13" s="332" t="str">
        <f t="shared" si="0"/>
        <v/>
      </c>
      <c r="Y13" s="332" t="str">
        <f t="shared" si="0"/>
        <v/>
      </c>
      <c r="Z13" s="332" t="str">
        <f t="shared" si="0"/>
        <v/>
      </c>
      <c r="AA13" s="332" t="str">
        <f t="shared" si="0"/>
        <v/>
      </c>
      <c r="AB13" s="332" t="str">
        <f t="shared" si="0"/>
        <v/>
      </c>
      <c r="AC13" s="332" t="str">
        <f t="shared" si="0"/>
        <v/>
      </c>
      <c r="AD13" s="332" t="str">
        <f t="shared" si="0"/>
        <v/>
      </c>
    </row>
    <row r="14" spans="1:30" x14ac:dyDescent="0.35">
      <c r="A14" s="91"/>
      <c r="B14" s="91"/>
      <c r="C14" s="332"/>
      <c r="D14" s="332"/>
      <c r="E14" s="332"/>
      <c r="F14" s="332"/>
      <c r="G14" s="332"/>
      <c r="H14" s="332"/>
      <c r="I14" s="332"/>
      <c r="J14" s="332"/>
      <c r="K14" s="332"/>
      <c r="L14" s="332"/>
      <c r="M14" s="332"/>
      <c r="N14" s="332"/>
      <c r="O14" s="332"/>
      <c r="P14" s="332"/>
      <c r="Q14" s="332" t="str">
        <f t="shared" si="1"/>
        <v/>
      </c>
      <c r="R14" s="332" t="str">
        <f t="shared" si="0"/>
        <v/>
      </c>
      <c r="S14" s="332" t="str">
        <f t="shared" si="0"/>
        <v/>
      </c>
      <c r="T14" s="332" t="str">
        <f t="shared" si="0"/>
        <v/>
      </c>
      <c r="U14" s="332" t="str">
        <f t="shared" si="0"/>
        <v/>
      </c>
      <c r="V14" s="332" t="str">
        <f t="shared" si="0"/>
        <v/>
      </c>
      <c r="W14" s="332" t="str">
        <f t="shared" si="0"/>
        <v/>
      </c>
      <c r="X14" s="332" t="str">
        <f t="shared" si="0"/>
        <v/>
      </c>
      <c r="Y14" s="332" t="str">
        <f t="shared" si="0"/>
        <v/>
      </c>
      <c r="Z14" s="332" t="str">
        <f t="shared" si="0"/>
        <v/>
      </c>
      <c r="AA14" s="332" t="str">
        <f t="shared" si="0"/>
        <v/>
      </c>
      <c r="AB14" s="332" t="str">
        <f t="shared" si="0"/>
        <v/>
      </c>
      <c r="AC14" s="332" t="str">
        <f t="shared" si="0"/>
        <v/>
      </c>
      <c r="AD14" s="332"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4.5" x14ac:dyDescent="0.35"/>
  <cols>
    <col min="1" max="1" width="50.81640625" customWidth="1"/>
    <col min="2" max="3" width="32.81640625" customWidth="1"/>
    <col min="4" max="4" width="39" bestFit="1" customWidth="1"/>
    <col min="5" max="5" width="29.7265625" customWidth="1"/>
    <col min="6" max="6" width="26.81640625" bestFit="1" customWidth="1"/>
    <col min="7" max="7" width="18.453125" customWidth="1"/>
    <col min="8" max="8" width="13.1796875" bestFit="1" customWidth="1"/>
    <col min="9" max="11" width="13.1796875" customWidth="1"/>
    <col min="12" max="12" width="14.453125" bestFit="1" customWidth="1"/>
  </cols>
  <sheetData>
    <row r="1" spans="1:12" x14ac:dyDescent="0.35">
      <c r="A1" s="469" t="s">
        <v>44</v>
      </c>
      <c r="B1" s="469"/>
      <c r="C1" s="19"/>
      <c r="D1" s="132"/>
      <c r="E1" s="132" t="s">
        <v>45</v>
      </c>
    </row>
    <row r="2" spans="1:12" s="2" customFormat="1" ht="72.5" x14ac:dyDescent="0.35">
      <c r="A2" s="20" t="s">
        <v>46</v>
      </c>
      <c r="B2" s="21" t="s">
        <v>47</v>
      </c>
      <c r="C2" s="21" t="s">
        <v>47</v>
      </c>
      <c r="D2" s="4" t="s">
        <v>139</v>
      </c>
      <c r="E2" s="4" t="s">
        <v>121</v>
      </c>
      <c r="F2" s="4" t="s">
        <v>119</v>
      </c>
      <c r="G2" s="3"/>
      <c r="H2" s="3"/>
      <c r="I2" s="3"/>
      <c r="J2" s="3"/>
      <c r="K2" s="3"/>
      <c r="L2" s="3"/>
    </row>
    <row r="3" spans="1:12" x14ac:dyDescent="0.35">
      <c r="A3" t="s">
        <v>8</v>
      </c>
      <c r="B3" t="s">
        <v>8</v>
      </c>
      <c r="C3" t="s">
        <v>48</v>
      </c>
      <c r="D3" s="12" t="s">
        <v>8</v>
      </c>
      <c r="E3" s="12" t="str">
        <f>$D3</f>
        <v>Arbeidskosten</v>
      </c>
      <c r="F3" s="12" t="str">
        <f>$D3</f>
        <v>Arbeidskosten</v>
      </c>
    </row>
    <row r="4" spans="1:12" x14ac:dyDescent="0.3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3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3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3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3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3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3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3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35">
      <c r="A12" t="str">
        <f>'Vast tarief'!B5</f>
        <v>Adviseur</v>
      </c>
      <c r="B12" t="s">
        <v>8</v>
      </c>
      <c r="C12" t="s">
        <v>49</v>
      </c>
      <c r="D12" s="12"/>
      <c r="E12" s="12" t="str">
        <f>IFERROR(IF((VLOOKUP(Openstelling_Keuze,Tb_Openstelling[],2,0)=1),IF(D12&lt;&gt;"",D12,""),IF(D13&lt;&gt;"",D13,"")),IF(D12&lt;&gt;"",D12,""))</f>
        <v/>
      </c>
    </row>
    <row r="13" spans="1:12" x14ac:dyDescent="0.35">
      <c r="A13" t="str">
        <f>'Vast tarief'!B6</f>
        <v>Projectleider/Expert</v>
      </c>
      <c r="B13" t="s">
        <v>8</v>
      </c>
      <c r="C13" t="s">
        <v>49</v>
      </c>
      <c r="E13" s="12" t="str">
        <f>IFERROR(IF((VLOOKUP(Openstelling_Keuze,Tb_Openstelling[],2,0)=1),IF(D13&lt;&gt;"",D13,""),IF(D14&lt;&gt;"",D14,"")),IF(D13&lt;&gt;"",D13,""))</f>
        <v/>
      </c>
    </row>
    <row r="14" spans="1:12" x14ac:dyDescent="0.35">
      <c r="A14" t="str">
        <f>'Vast tarief'!B7</f>
        <v>Projectmedewerker</v>
      </c>
      <c r="B14" t="s">
        <v>8</v>
      </c>
      <c r="C14" t="s">
        <v>49</v>
      </c>
      <c r="E14" s="12" t="str">
        <f>IFERROR(IF((VLOOKUP(Openstelling_Keuze,Tb_Openstelling[],2,0)=1),IF(D14&lt;&gt;"",D14,""),IF(D15&lt;&gt;"",D15,"")),IF(D14&lt;&gt;"",D14,""))</f>
        <v/>
      </c>
    </row>
    <row r="15" spans="1:12" x14ac:dyDescent="0.35">
      <c r="A15" t="str">
        <f>'Vast tarief'!B8</f>
        <v>Landbouwer</v>
      </c>
      <c r="B15" t="s">
        <v>8</v>
      </c>
      <c r="C15" t="s">
        <v>49</v>
      </c>
      <c r="E15" s="12" t="str">
        <f>IFERROR(IF((VLOOKUP(Openstelling_Keuze,Tb_Openstelling[],2,0)=1),IF(D15&lt;&gt;"",D15,""),IF(#REF!&lt;&gt;"",#REF!,"")),IF(D15&lt;&gt;"",D15,""))</f>
        <v/>
      </c>
    </row>
    <row r="16" spans="1:12" x14ac:dyDescent="0.35">
      <c r="A16" t="s">
        <v>309</v>
      </c>
      <c r="C16" t="s">
        <v>49</v>
      </c>
    </row>
    <row r="17" spans="1:12" x14ac:dyDescent="0.35">
      <c r="A17" t="s">
        <v>319</v>
      </c>
      <c r="C17" t="s">
        <v>49</v>
      </c>
    </row>
    <row r="18" spans="1:12" x14ac:dyDescent="0.35">
      <c r="A18" t="s">
        <v>50</v>
      </c>
      <c r="C18" t="s">
        <v>51</v>
      </c>
    </row>
    <row r="20" spans="1:12" x14ac:dyDescent="0.3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3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3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3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3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3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3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3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3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3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3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3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3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3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3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35">
      <c r="A36" s="91"/>
      <c r="B36" s="91" t="str" cm="1">
        <f t="array" aca="1" ref="B36" ca="1">TRANSPOSE(_xlfn.UNIQUE(TRANSPOSE(B50:L50)))</f>
        <v/>
      </c>
      <c r="C36" s="91"/>
      <c r="D36" s="91"/>
      <c r="E36" s="91"/>
      <c r="F36" s="91"/>
      <c r="G36" s="91"/>
      <c r="H36" s="91"/>
      <c r="I36" s="91"/>
      <c r="J36" s="91"/>
      <c r="K36" s="91"/>
      <c r="L36" s="91"/>
    </row>
    <row r="37" spans="1:12" x14ac:dyDescent="0.35">
      <c r="A37" s="91"/>
      <c r="B37" s="91" t="str" cm="1">
        <f t="array" aca="1" ref="B37" ca="1">TRANSPOSE(_xlfn.UNIQUE(TRANSPOSE(B51:L51)))</f>
        <v/>
      </c>
      <c r="C37" s="91"/>
      <c r="D37" s="91"/>
      <c r="E37" s="91"/>
      <c r="F37" s="91"/>
      <c r="G37" s="91"/>
      <c r="H37" s="91"/>
      <c r="I37" s="91"/>
      <c r="J37" s="91"/>
      <c r="K37" s="91"/>
      <c r="L37" s="91"/>
    </row>
    <row r="38" spans="1:12" x14ac:dyDescent="0.35">
      <c r="A38" s="91"/>
      <c r="B38" s="91" t="str" cm="1">
        <f t="array" aca="1" ref="B38" ca="1">TRANSPOSE(_xlfn.UNIQUE(TRANSPOSE(B52:L52)))</f>
        <v/>
      </c>
      <c r="C38" s="91"/>
      <c r="D38" s="91"/>
      <c r="E38" s="91"/>
      <c r="F38" s="91"/>
      <c r="G38" s="91"/>
      <c r="H38" s="91"/>
      <c r="I38" s="91"/>
      <c r="J38" s="91"/>
      <c r="K38" s="91"/>
      <c r="L38" s="91"/>
    </row>
    <row r="39" spans="1:12" x14ac:dyDescent="0.35">
      <c r="A39" s="91"/>
      <c r="B39" s="91" t="str" cm="1">
        <f t="array" aca="1" ref="B39" ca="1">TRANSPOSE(_xlfn.UNIQUE(TRANSPOSE(B53:L53)))</f>
        <v/>
      </c>
      <c r="C39" s="91"/>
      <c r="D39" s="91"/>
      <c r="E39" s="91"/>
      <c r="F39" s="91"/>
      <c r="G39" s="91"/>
      <c r="H39" s="91"/>
      <c r="I39" s="91"/>
      <c r="J39" s="91"/>
      <c r="K39" s="91"/>
      <c r="L39" s="91"/>
    </row>
    <row r="40" spans="1:12" x14ac:dyDescent="0.35">
      <c r="A40" s="91"/>
      <c r="B40" s="91" t="str" cm="1">
        <f t="array" aca="1" ref="B40" ca="1">TRANSPOSE(_xlfn.UNIQUE(TRANSPOSE(B54:L54)))</f>
        <v/>
      </c>
      <c r="C40" s="91"/>
      <c r="D40" s="91"/>
      <c r="E40" s="91"/>
      <c r="F40" s="91"/>
      <c r="G40" s="91"/>
      <c r="H40" s="91"/>
      <c r="I40" s="91"/>
      <c r="J40" s="91"/>
      <c r="K40" s="91"/>
      <c r="L40" s="91"/>
    </row>
    <row r="41" spans="1:12" x14ac:dyDescent="0.35">
      <c r="A41" s="91"/>
      <c r="B41" s="91" t="str" cm="1">
        <f t="array" aca="1" ref="B41" ca="1">TRANSPOSE(_xlfn.UNIQUE(TRANSPOSE(B55:L55)))</f>
        <v/>
      </c>
      <c r="C41" s="91"/>
      <c r="D41" s="91"/>
      <c r="E41" s="91"/>
      <c r="F41" s="91"/>
      <c r="G41" s="91"/>
      <c r="H41" s="91"/>
      <c r="I41" s="91"/>
      <c r="J41" s="91"/>
      <c r="K41" s="91"/>
      <c r="L41" s="91"/>
    </row>
    <row r="42" spans="1:12" x14ac:dyDescent="0.35">
      <c r="A42" s="91"/>
      <c r="B42" s="91" t="str" cm="1">
        <f t="array" aca="1" ref="B42" ca="1">TRANSPOSE(_xlfn.UNIQUE(TRANSPOSE(B56:L56)))</f>
        <v/>
      </c>
      <c r="C42" s="91"/>
      <c r="D42" s="91"/>
      <c r="E42" s="91"/>
      <c r="F42" s="91"/>
      <c r="G42" s="91"/>
      <c r="H42" s="91"/>
      <c r="I42" s="91"/>
      <c r="J42" s="91"/>
      <c r="K42" s="91"/>
      <c r="L42" s="91"/>
    </row>
    <row r="43" spans="1:12" x14ac:dyDescent="0.35">
      <c r="A43" s="91"/>
      <c r="B43" s="91" t="str" cm="1">
        <f t="array" aca="1" ref="B43" ca="1">TRANSPOSE(_xlfn.UNIQUE(TRANSPOSE(B57:L57)))</f>
        <v/>
      </c>
      <c r="C43" s="91"/>
      <c r="D43" s="91"/>
      <c r="E43" s="91"/>
      <c r="F43" s="91"/>
      <c r="G43" s="91"/>
      <c r="H43" s="91"/>
      <c r="I43" s="91"/>
      <c r="J43" s="91"/>
      <c r="K43" s="91"/>
      <c r="L43" s="91"/>
    </row>
    <row r="44" spans="1:12" x14ac:dyDescent="0.35">
      <c r="A44" s="91"/>
      <c r="B44" s="91" t="str" cm="1">
        <f t="array" aca="1" ref="B44" ca="1">TRANSPOSE(_xlfn.UNIQUE(TRANSPOSE(B58:L58)))</f>
        <v/>
      </c>
      <c r="C44" s="91"/>
      <c r="D44" s="91"/>
      <c r="E44" s="91"/>
      <c r="F44" s="91"/>
      <c r="G44" s="91"/>
      <c r="H44" s="91"/>
      <c r="I44" s="91"/>
      <c r="J44" s="91"/>
      <c r="K44" s="91"/>
      <c r="L44" s="91"/>
    </row>
    <row r="45" spans="1:12" x14ac:dyDescent="0.35">
      <c r="A45" s="91"/>
      <c r="B45" s="91" t="str" cm="1">
        <f t="array" aca="1" ref="B45" ca="1">TRANSPOSE(_xlfn.UNIQUE(TRANSPOSE(B59:L59)))</f>
        <v/>
      </c>
      <c r="C45" s="91"/>
      <c r="D45" s="91"/>
      <c r="E45" s="91"/>
      <c r="F45" s="91"/>
      <c r="G45" s="91"/>
      <c r="H45" s="91"/>
      <c r="I45" s="91"/>
      <c r="J45" s="91"/>
      <c r="K45" s="91"/>
      <c r="L45" s="91"/>
    </row>
    <row r="46" spans="1:12" x14ac:dyDescent="0.35">
      <c r="A46" s="91"/>
      <c r="B46" s="91" t="str" cm="1">
        <f t="array" aca="1" ref="B46" ca="1">TRANSPOSE(_xlfn.UNIQUE(TRANSPOSE(B60:L60)))</f>
        <v/>
      </c>
      <c r="C46" s="91"/>
      <c r="D46" s="91"/>
      <c r="E46" s="91"/>
      <c r="F46" s="91"/>
      <c r="G46" s="91"/>
      <c r="H46" s="91"/>
      <c r="I46" s="91"/>
      <c r="J46" s="91"/>
      <c r="K46" s="91"/>
      <c r="L46" s="91"/>
    </row>
    <row r="48" spans="1:12" x14ac:dyDescent="0.3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3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3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3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3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3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3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3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3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3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3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3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3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35">
      <c r="A62" s="58" t="s">
        <v>120</v>
      </c>
      <c r="B62" s="58" t="s">
        <v>201</v>
      </c>
      <c r="C62" s="58" t="s">
        <v>202</v>
      </c>
      <c r="D62" s="58" t="s">
        <v>203</v>
      </c>
      <c r="E62" s="58" t="s">
        <v>204</v>
      </c>
      <c r="F62" s="58" t="s">
        <v>205</v>
      </c>
      <c r="G62" s="58" t="s">
        <v>246</v>
      </c>
    </row>
    <row r="63" spans="1:12" x14ac:dyDescent="0.3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35">
      <c r="A64" s="91"/>
      <c r="B64" s="91" t="str" cm="1">
        <f t="array" aca="1" ref="B64" ca="1">IFERROR(_xlfn._xlws.FILTER(OFFSET(Lijsten!$BH:$BI,MATCH(A64,Lijsten!AK:AK,0)-1,,1),OFFSET(Lijsten!$BH:$BI,MATCH(A64,Lijsten!AK:AK,0)-1,,1)&lt;&gt;""),"")</f>
        <v/>
      </c>
      <c r="C64" s="91"/>
      <c r="D64" s="91"/>
      <c r="E64" s="91"/>
      <c r="F64" s="91"/>
      <c r="G64" s="91"/>
    </row>
    <row r="65" spans="1:7" x14ac:dyDescent="0.35">
      <c r="A65" s="91"/>
      <c r="B65" s="91" t="str" cm="1">
        <f t="array" aca="1" ref="B65" ca="1">IFERROR(_xlfn._xlws.FILTER(OFFSET(Lijsten!$BH:$BI,MATCH(A65,Lijsten!AK:AK,0)-1,,1),OFFSET(Lijsten!$BH:$BI,MATCH(A65,Lijsten!AK:AK,0)-1,,1)&lt;&gt;""),"")</f>
        <v/>
      </c>
      <c r="C65" s="91"/>
      <c r="D65" s="91"/>
      <c r="E65" s="91"/>
      <c r="F65" s="91"/>
      <c r="G65" s="91"/>
    </row>
    <row r="66" spans="1:7" x14ac:dyDescent="0.35">
      <c r="A66" s="91"/>
      <c r="B66" s="91" t="str" cm="1">
        <f t="array" aca="1" ref="B66" ca="1">IFERROR(_xlfn._xlws.FILTER(OFFSET(Lijsten!$BH:$BI,MATCH(A66,Lijsten!AK:AK,0)-1,,1),OFFSET(Lijsten!$BH:$BI,MATCH(A66,Lijsten!AK:AK,0)-1,,1)&lt;&gt;""),"")</f>
        <v/>
      </c>
      <c r="C66" s="91"/>
      <c r="D66" s="91"/>
      <c r="E66" s="91"/>
      <c r="F66" s="91"/>
      <c r="G66" s="91"/>
    </row>
    <row r="67" spans="1:7" x14ac:dyDescent="0.35">
      <c r="A67" s="91"/>
      <c r="B67" s="91" t="str" cm="1">
        <f t="array" aca="1" ref="B67" ca="1">IFERROR(_xlfn._xlws.FILTER(OFFSET(Lijsten!$BH:$BI,MATCH(A67,Lijsten!AK:AK,0)-1,,1),OFFSET(Lijsten!$BH:$BI,MATCH(A67,Lijsten!AK:AK,0)-1,,1)&lt;&gt;""),"")</f>
        <v/>
      </c>
      <c r="C67" s="91"/>
      <c r="D67" s="91"/>
      <c r="E67" s="91"/>
      <c r="F67" s="91"/>
      <c r="G67" s="91"/>
    </row>
    <row r="68" spans="1:7" x14ac:dyDescent="0.35">
      <c r="A68" s="91"/>
      <c r="B68" s="91" t="str" cm="1">
        <f t="array" aca="1" ref="B68" ca="1">IFERROR(_xlfn._xlws.FILTER(OFFSET(Lijsten!$BH:$BI,MATCH(A68,Lijsten!AK:AK,0)-1,,1),OFFSET(Lijsten!$BH:$BI,MATCH(A68,Lijsten!AK:AK,0)-1,,1)&lt;&gt;""),"")</f>
        <v/>
      </c>
      <c r="C68" s="91"/>
      <c r="D68" s="91"/>
      <c r="E68" s="91"/>
      <c r="F68" s="91"/>
      <c r="G68" s="91"/>
    </row>
    <row r="69" spans="1:7" x14ac:dyDescent="0.35">
      <c r="A69" s="91"/>
      <c r="B69" s="91" t="str" cm="1">
        <f t="array" aca="1" ref="B69" ca="1">IFERROR(_xlfn._xlws.FILTER(OFFSET(Lijsten!$BH:$BI,MATCH(A69,Lijsten!AK:AK,0)-1,,1),OFFSET(Lijsten!$BH:$BI,MATCH(A69,Lijsten!AK:AK,0)-1,,1)&lt;&gt;""),"")</f>
        <v/>
      </c>
      <c r="C69" s="91"/>
      <c r="D69" s="91"/>
      <c r="E69" s="91"/>
      <c r="F69" s="91"/>
      <c r="G69" s="91"/>
    </row>
    <row r="70" spans="1:7" x14ac:dyDescent="0.35">
      <c r="A70" s="91"/>
      <c r="B70" s="91" t="str" cm="1">
        <f t="array" aca="1" ref="B70" ca="1">IFERROR(_xlfn._xlws.FILTER(OFFSET(Lijsten!$BH:$BI,MATCH(A70,Lijsten!AK:AK,0)-1,,1),OFFSET(Lijsten!$BH:$BI,MATCH(A70,Lijsten!AK:AK,0)-1,,1)&lt;&gt;""),"")</f>
        <v/>
      </c>
      <c r="C70" s="91"/>
      <c r="D70" s="91"/>
      <c r="E70" s="91"/>
      <c r="F70" s="91"/>
      <c r="G70" s="91"/>
    </row>
    <row r="71" spans="1:7" x14ac:dyDescent="0.35">
      <c r="A71" s="91"/>
      <c r="B71" s="91" t="str" cm="1">
        <f t="array" aca="1" ref="B71" ca="1">IFERROR(_xlfn._xlws.FILTER(OFFSET(Lijsten!$BH:$BI,MATCH(A71,Lijsten!AK:AK,0)-1,,1),OFFSET(Lijsten!$BH:$BI,MATCH(A71,Lijsten!AK:AK,0)-1,,1)&lt;&gt;""),"")</f>
        <v/>
      </c>
      <c r="C71" s="91"/>
      <c r="D71" s="91"/>
      <c r="E71" s="91"/>
      <c r="F71" s="91"/>
      <c r="G71" s="91"/>
    </row>
    <row r="72" spans="1:7" x14ac:dyDescent="0.35">
      <c r="A72" s="91"/>
      <c r="B72" s="91" t="str" cm="1">
        <f t="array" aca="1" ref="B72" ca="1">IFERROR(_xlfn._xlws.FILTER(OFFSET(Lijsten!$BH:$BI,MATCH(A72,Lijsten!AK:AK,0)-1,,1),OFFSET(Lijsten!$BH:$BI,MATCH(A72,Lijsten!AK:AK,0)-1,,1)&lt;&gt;""),"")</f>
        <v/>
      </c>
      <c r="C72" s="91"/>
      <c r="D72" s="91"/>
      <c r="E72" s="91"/>
      <c r="F72" s="91"/>
      <c r="G72" s="91"/>
    </row>
    <row r="73" spans="1:7" x14ac:dyDescent="0.35">
      <c r="A73" s="91"/>
      <c r="B73" s="91" t="str" cm="1">
        <f t="array" aca="1" ref="B73" ca="1">IFERROR(_xlfn._xlws.FILTER(OFFSET(Lijsten!$BH:$BI,MATCH(A73,Lijsten!AK:AK,0)-1,,1),OFFSET(Lijsten!$BH:$BI,MATCH(A73,Lijsten!AK:AK,0)-1,,1)&lt;&gt;""),"")</f>
        <v/>
      </c>
      <c r="C73" s="91"/>
      <c r="D73" s="91"/>
      <c r="E73" s="91"/>
      <c r="F73" s="91"/>
      <c r="G73" s="91"/>
    </row>
    <row r="74" spans="1:7" x14ac:dyDescent="0.35">
      <c r="A74" s="91"/>
      <c r="B74" s="91" t="str" cm="1">
        <f t="array" aca="1" ref="B74" ca="1">IFERROR(_xlfn._xlws.FILTER(OFFSET(Lijsten!$BH:$BI,MATCH(A74,Lijsten!AK:AK,0)-1,,1),OFFSET(Lijsten!$BH:$BI,MATCH(A74,Lijsten!AK:AK,0)-1,,1)&lt;&gt;""),"")</f>
        <v/>
      </c>
      <c r="C74" s="91"/>
      <c r="D74" s="91"/>
      <c r="E74" s="91"/>
      <c r="F74" s="91"/>
      <c r="G74" s="91"/>
    </row>
    <row r="76" spans="1:7" x14ac:dyDescent="0.35">
      <c r="A76" s="58" t="s">
        <v>195</v>
      </c>
      <c r="B76" s="58" t="s">
        <v>201</v>
      </c>
      <c r="C76" s="58" t="s">
        <v>202</v>
      </c>
      <c r="D76" s="58" t="s">
        <v>203</v>
      </c>
      <c r="E76" s="58" t="s">
        <v>204</v>
      </c>
      <c r="F76" s="58" t="s">
        <v>205</v>
      </c>
      <c r="G76" s="58" t="s">
        <v>246</v>
      </c>
    </row>
    <row r="77" spans="1:7" x14ac:dyDescent="0.3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35">
      <c r="A78" s="91"/>
      <c r="B78" s="91" t="str" cm="1">
        <f t="array" aca="1" ref="B78" ca="1">TRANSPOSE(_xlfn.UNIQUE(TRANSPOSE(B92:G92)))</f>
        <v/>
      </c>
      <c r="C78" s="91"/>
      <c r="D78" s="91"/>
      <c r="E78" s="91"/>
      <c r="F78" s="91"/>
      <c r="G78" s="91"/>
    </row>
    <row r="79" spans="1:7" x14ac:dyDescent="0.35">
      <c r="A79" s="91"/>
      <c r="B79" s="91" t="str" cm="1">
        <f t="array" aca="1" ref="B79" ca="1">TRANSPOSE(_xlfn.UNIQUE(TRANSPOSE(B93:G93)))</f>
        <v/>
      </c>
      <c r="C79" s="91"/>
      <c r="D79" s="91"/>
      <c r="E79" s="91"/>
      <c r="F79" s="91"/>
      <c r="G79" s="91"/>
    </row>
    <row r="80" spans="1:7" x14ac:dyDescent="0.35">
      <c r="A80" s="91"/>
      <c r="B80" s="91" t="str" cm="1">
        <f t="array" aca="1" ref="B80" ca="1">TRANSPOSE(_xlfn.UNIQUE(TRANSPOSE(B94:G94)))</f>
        <v/>
      </c>
      <c r="C80" s="91"/>
      <c r="D80" s="91"/>
      <c r="E80" s="91"/>
      <c r="F80" s="91"/>
      <c r="G80" s="91"/>
    </row>
    <row r="81" spans="1:7" x14ac:dyDescent="0.35">
      <c r="A81" s="91"/>
      <c r="B81" s="91" t="str" cm="1">
        <f t="array" aca="1" ref="B81" ca="1">TRANSPOSE(_xlfn.UNIQUE(TRANSPOSE(B95:G95)))</f>
        <v/>
      </c>
      <c r="C81" s="91"/>
      <c r="D81" s="91"/>
      <c r="E81" s="91"/>
      <c r="F81" s="91"/>
      <c r="G81" s="91"/>
    </row>
    <row r="82" spans="1:7" x14ac:dyDescent="0.35">
      <c r="A82" s="91"/>
      <c r="B82" s="91" t="str" cm="1">
        <f t="array" aca="1" ref="B82" ca="1">TRANSPOSE(_xlfn.UNIQUE(TRANSPOSE(B96:G96)))</f>
        <v/>
      </c>
      <c r="C82" s="91"/>
      <c r="D82" s="91"/>
      <c r="E82" s="91"/>
      <c r="F82" s="91"/>
      <c r="G82" s="91"/>
    </row>
    <row r="83" spans="1:7" x14ac:dyDescent="0.35">
      <c r="A83" s="91"/>
      <c r="B83" s="91" t="str" cm="1">
        <f t="array" aca="1" ref="B83" ca="1">TRANSPOSE(_xlfn.UNIQUE(TRANSPOSE(B97:G97)))</f>
        <v/>
      </c>
      <c r="C83" s="91"/>
      <c r="D83" s="91"/>
      <c r="E83" s="91"/>
      <c r="F83" s="91"/>
      <c r="G83" s="91"/>
    </row>
    <row r="84" spans="1:7" x14ac:dyDescent="0.35">
      <c r="A84" s="91"/>
      <c r="B84" s="91" t="str" cm="1">
        <f t="array" aca="1" ref="B84" ca="1">TRANSPOSE(_xlfn.UNIQUE(TRANSPOSE(B98:G98)))</f>
        <v/>
      </c>
      <c r="C84" s="91"/>
      <c r="D84" s="91"/>
      <c r="E84" s="91"/>
      <c r="F84" s="91"/>
      <c r="G84" s="91"/>
    </row>
    <row r="85" spans="1:7" x14ac:dyDescent="0.35">
      <c r="A85" s="91"/>
      <c r="B85" s="91" t="str" cm="1">
        <f t="array" aca="1" ref="B85" ca="1">TRANSPOSE(_xlfn.UNIQUE(TRANSPOSE(B99:G99)))</f>
        <v/>
      </c>
      <c r="C85" s="91"/>
      <c r="D85" s="91"/>
      <c r="E85" s="91"/>
      <c r="F85" s="91"/>
      <c r="G85" s="91"/>
    </row>
    <row r="86" spans="1:7" x14ac:dyDescent="0.35">
      <c r="A86" s="91"/>
      <c r="B86" s="91" t="str" cm="1">
        <f t="array" aca="1" ref="B86" ca="1">TRANSPOSE(_xlfn.UNIQUE(TRANSPOSE(B100:G100)))</f>
        <v/>
      </c>
      <c r="C86" s="91"/>
      <c r="D86" s="91"/>
      <c r="E86" s="91"/>
      <c r="F86" s="91"/>
      <c r="G86" s="91"/>
    </row>
    <row r="87" spans="1:7" x14ac:dyDescent="0.35">
      <c r="A87" s="91"/>
      <c r="B87" s="91" t="str" cm="1">
        <f t="array" aca="1" ref="B87" ca="1">TRANSPOSE(_xlfn.UNIQUE(TRANSPOSE(B101:G101)))</f>
        <v/>
      </c>
      <c r="C87" s="91"/>
      <c r="D87" s="91"/>
      <c r="E87" s="91"/>
      <c r="F87" s="91"/>
      <c r="G87" s="91"/>
    </row>
    <row r="88" spans="1:7" x14ac:dyDescent="0.35">
      <c r="A88" s="91"/>
      <c r="B88" s="91" t="str" cm="1">
        <f t="array" aca="1" ref="B88" ca="1">TRANSPOSE(_xlfn.UNIQUE(TRANSPOSE(B102:G102)))</f>
        <v/>
      </c>
      <c r="C88" s="91"/>
      <c r="D88" s="91"/>
      <c r="E88" s="91"/>
      <c r="F88" s="91"/>
      <c r="G88" s="91"/>
    </row>
    <row r="90" spans="1:7" x14ac:dyDescent="0.35">
      <c r="A90" s="58" t="s">
        <v>196</v>
      </c>
      <c r="B90" s="58" t="s">
        <v>201</v>
      </c>
      <c r="C90" s="58" t="s">
        <v>202</v>
      </c>
      <c r="D90" s="58" t="s">
        <v>203</v>
      </c>
      <c r="E90" s="58" t="s">
        <v>204</v>
      </c>
      <c r="F90" s="58" t="s">
        <v>205</v>
      </c>
      <c r="G90" s="58" t="s">
        <v>246</v>
      </c>
    </row>
    <row r="91" spans="1:7" x14ac:dyDescent="0.3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3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3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3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3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3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3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3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3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3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3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3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35">
      <c r="A104" s="58" t="s">
        <v>120</v>
      </c>
      <c r="B104" s="58" t="s">
        <v>314</v>
      </c>
      <c r="C104" s="58" t="s">
        <v>315</v>
      </c>
      <c r="D104" s="58" t="s">
        <v>316</v>
      </c>
      <c r="E104" s="58" t="s">
        <v>317</v>
      </c>
      <c r="F104" s="58" t="s">
        <v>205</v>
      </c>
      <c r="G104" s="58" t="s">
        <v>246</v>
      </c>
    </row>
    <row r="105" spans="1:7" x14ac:dyDescent="0.3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3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3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3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3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3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3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3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3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3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3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3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35">
      <c r="A118" s="58" t="s">
        <v>195</v>
      </c>
      <c r="B118" s="58" t="s">
        <v>314</v>
      </c>
      <c r="C118" s="58" t="s">
        <v>315</v>
      </c>
      <c r="D118" s="58" t="s">
        <v>316</v>
      </c>
      <c r="E118" s="58" t="s">
        <v>317</v>
      </c>
      <c r="F118" s="58" t="s">
        <v>205</v>
      </c>
      <c r="G118" s="58" t="s">
        <v>246</v>
      </c>
    </row>
    <row r="119" spans="1:7" x14ac:dyDescent="0.3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35">
      <c r="A120" s="91"/>
      <c r="B120" s="91" t="str" cm="1">
        <f t="array" aca="1" ref="B120" ca="1">TRANSPOSE(_xlfn.UNIQUE(TRANSPOSE(B134:G134)))</f>
        <v/>
      </c>
      <c r="C120" s="91"/>
      <c r="D120" s="91"/>
      <c r="E120" s="91"/>
      <c r="F120" s="91"/>
      <c r="G120" s="91"/>
    </row>
    <row r="121" spans="1:7" x14ac:dyDescent="0.35">
      <c r="A121" s="91"/>
      <c r="B121" s="91" t="str" cm="1">
        <f t="array" aca="1" ref="B121" ca="1">TRANSPOSE(_xlfn.UNIQUE(TRANSPOSE(B135:G135)))</f>
        <v/>
      </c>
      <c r="C121" s="91"/>
      <c r="D121" s="91"/>
      <c r="E121" s="91"/>
      <c r="F121" s="91"/>
      <c r="G121" s="91"/>
    </row>
    <row r="122" spans="1:7" x14ac:dyDescent="0.35">
      <c r="A122" s="91"/>
      <c r="B122" s="91" t="str" cm="1">
        <f t="array" aca="1" ref="B122" ca="1">TRANSPOSE(_xlfn.UNIQUE(TRANSPOSE(B136:G136)))</f>
        <v/>
      </c>
      <c r="C122" s="91"/>
      <c r="D122" s="91"/>
      <c r="E122" s="91"/>
      <c r="F122" s="91"/>
      <c r="G122" s="91"/>
    </row>
    <row r="123" spans="1:7" x14ac:dyDescent="0.35">
      <c r="A123" s="91"/>
      <c r="B123" s="91" t="str" cm="1">
        <f t="array" aca="1" ref="B123" ca="1">TRANSPOSE(_xlfn.UNIQUE(TRANSPOSE(B137:G137)))</f>
        <v/>
      </c>
      <c r="C123" s="91"/>
      <c r="D123" s="91"/>
      <c r="E123" s="91"/>
      <c r="F123" s="91"/>
      <c r="G123" s="91"/>
    </row>
    <row r="124" spans="1:7" x14ac:dyDescent="0.35">
      <c r="A124" s="91"/>
      <c r="B124" s="91" t="str" cm="1">
        <f t="array" aca="1" ref="B124" ca="1">TRANSPOSE(_xlfn.UNIQUE(TRANSPOSE(B138:G138)))</f>
        <v/>
      </c>
      <c r="C124" s="91"/>
      <c r="D124" s="91"/>
      <c r="E124" s="91"/>
      <c r="F124" s="91"/>
      <c r="G124" s="91"/>
    </row>
    <row r="125" spans="1:7" x14ac:dyDescent="0.35">
      <c r="A125" s="91"/>
      <c r="B125" s="91" t="str" cm="1">
        <f t="array" aca="1" ref="B125" ca="1">TRANSPOSE(_xlfn.UNIQUE(TRANSPOSE(B139:G139)))</f>
        <v/>
      </c>
      <c r="C125" s="91"/>
      <c r="D125" s="91"/>
      <c r="E125" s="91"/>
      <c r="F125" s="91"/>
      <c r="G125" s="91"/>
    </row>
    <row r="126" spans="1:7" x14ac:dyDescent="0.35">
      <c r="A126" s="91"/>
      <c r="B126" s="91" t="str" cm="1">
        <f t="array" aca="1" ref="B126" ca="1">TRANSPOSE(_xlfn.UNIQUE(TRANSPOSE(B140:G140)))</f>
        <v/>
      </c>
      <c r="C126" s="91"/>
      <c r="D126" s="91"/>
      <c r="E126" s="91"/>
      <c r="F126" s="91"/>
      <c r="G126" s="91"/>
    </row>
    <row r="127" spans="1:7" x14ac:dyDescent="0.35">
      <c r="A127" s="91"/>
      <c r="B127" s="91" t="str" cm="1">
        <f t="array" aca="1" ref="B127" ca="1">TRANSPOSE(_xlfn.UNIQUE(TRANSPOSE(B141:G141)))</f>
        <v/>
      </c>
      <c r="C127" s="91"/>
      <c r="D127" s="91"/>
      <c r="E127" s="91"/>
      <c r="F127" s="91"/>
      <c r="G127" s="91"/>
    </row>
    <row r="128" spans="1:7" x14ac:dyDescent="0.35">
      <c r="A128" s="91"/>
      <c r="B128" s="91" t="str" cm="1">
        <f t="array" aca="1" ref="B128" ca="1">TRANSPOSE(_xlfn.UNIQUE(TRANSPOSE(B142:G142)))</f>
        <v/>
      </c>
      <c r="C128" s="91"/>
      <c r="D128" s="91"/>
      <c r="E128" s="91"/>
      <c r="F128" s="91"/>
      <c r="G128" s="91"/>
    </row>
    <row r="129" spans="1:7" x14ac:dyDescent="0.35">
      <c r="A129" s="91"/>
      <c r="B129" s="91" t="str" cm="1">
        <f t="array" aca="1" ref="B129" ca="1">TRANSPOSE(_xlfn.UNIQUE(TRANSPOSE(B143:G143)))</f>
        <v/>
      </c>
      <c r="C129" s="91"/>
      <c r="D129" s="91"/>
      <c r="E129" s="91"/>
      <c r="F129" s="91"/>
      <c r="G129" s="91"/>
    </row>
    <row r="130" spans="1:7" x14ac:dyDescent="0.35">
      <c r="A130" s="91"/>
      <c r="B130" s="91" t="str" cm="1">
        <f t="array" aca="1" ref="B130" ca="1">TRANSPOSE(_xlfn.UNIQUE(TRANSPOSE(B144:G144)))</f>
        <v/>
      </c>
      <c r="C130" s="91"/>
      <c r="D130" s="91"/>
      <c r="E130" s="91"/>
      <c r="F130" s="91"/>
      <c r="G130" s="91"/>
    </row>
    <row r="132" spans="1:7" x14ac:dyDescent="0.35">
      <c r="A132" s="58" t="s">
        <v>196</v>
      </c>
      <c r="B132" s="58" t="s">
        <v>314</v>
      </c>
      <c r="C132" s="58" t="s">
        <v>315</v>
      </c>
      <c r="D132" s="58" t="s">
        <v>316</v>
      </c>
      <c r="E132" s="58" t="s">
        <v>317</v>
      </c>
      <c r="F132" s="58" t="s">
        <v>205</v>
      </c>
      <c r="G132" s="58" t="s">
        <v>246</v>
      </c>
    </row>
    <row r="133" spans="1:7" x14ac:dyDescent="0.3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3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3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3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3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3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3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3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3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3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3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3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35">
      <c r="A146" s="272" t="s">
        <v>120</v>
      </c>
      <c r="B146" s="272" t="s">
        <v>333</v>
      </c>
      <c r="C146" s="272" t="s">
        <v>334</v>
      </c>
      <c r="D146" s="272" t="s">
        <v>335</v>
      </c>
      <c r="E146" s="272" t="s">
        <v>336</v>
      </c>
      <c r="F146" s="272" t="s">
        <v>337</v>
      </c>
      <c r="G146" s="272" t="s">
        <v>338</v>
      </c>
      <c r="H146" s="272" t="s">
        <v>339</v>
      </c>
      <c r="I146" s="272" t="s">
        <v>340</v>
      </c>
      <c r="J146" s="272" t="s">
        <v>341</v>
      </c>
      <c r="K146" s="272" t="s">
        <v>342</v>
      </c>
      <c r="L146" s="272" t="s">
        <v>343</v>
      </c>
      <c r="M146" s="272" t="s">
        <v>374</v>
      </c>
      <c r="N146" s="272" t="s">
        <v>375</v>
      </c>
      <c r="O146" s="272" t="s">
        <v>376</v>
      </c>
    </row>
    <row r="147" spans="1:15" x14ac:dyDescent="0.3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3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3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3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3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3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3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3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3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3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3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3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35">
      <c r="A160" s="272" t="s">
        <v>195</v>
      </c>
      <c r="B160" s="272" t="s">
        <v>333</v>
      </c>
      <c r="C160" s="272" t="s">
        <v>334</v>
      </c>
      <c r="D160" s="272" t="s">
        <v>335</v>
      </c>
      <c r="E160" s="272" t="s">
        <v>336</v>
      </c>
      <c r="F160" s="272" t="s">
        <v>337</v>
      </c>
      <c r="G160" s="272" t="s">
        <v>338</v>
      </c>
      <c r="H160" s="272" t="s">
        <v>339</v>
      </c>
      <c r="I160" s="272" t="s">
        <v>340</v>
      </c>
      <c r="J160" s="272" t="s">
        <v>341</v>
      </c>
      <c r="K160" s="272" t="s">
        <v>342</v>
      </c>
      <c r="L160" s="272" t="s">
        <v>343</v>
      </c>
      <c r="M160" s="272" t="s">
        <v>374</v>
      </c>
      <c r="N160" s="272" t="s">
        <v>375</v>
      </c>
      <c r="O160" s="272" t="s">
        <v>376</v>
      </c>
    </row>
    <row r="161" spans="1:15" x14ac:dyDescent="0.3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3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3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3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3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3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3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3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3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3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3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3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35">
      <c r="A174" s="272" t="s">
        <v>196</v>
      </c>
      <c r="B174" s="272" t="s">
        <v>333</v>
      </c>
      <c r="C174" s="272" t="s">
        <v>334</v>
      </c>
      <c r="D174" s="272" t="s">
        <v>335</v>
      </c>
      <c r="E174" s="272" t="s">
        <v>336</v>
      </c>
      <c r="F174" s="272" t="s">
        <v>337</v>
      </c>
      <c r="G174" s="272" t="s">
        <v>338</v>
      </c>
      <c r="H174" s="272" t="s">
        <v>339</v>
      </c>
      <c r="I174" s="272" t="s">
        <v>340</v>
      </c>
      <c r="J174" s="272" t="s">
        <v>341</v>
      </c>
      <c r="K174" s="272" t="s">
        <v>342</v>
      </c>
      <c r="L174" s="272" t="s">
        <v>343</v>
      </c>
      <c r="M174" s="272" t="s">
        <v>374</v>
      </c>
      <c r="N174" s="272" t="s">
        <v>375</v>
      </c>
      <c r="O174" s="272" t="s">
        <v>376</v>
      </c>
    </row>
    <row r="175" spans="1:15" x14ac:dyDescent="0.3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3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3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3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3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3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3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3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3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3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3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3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dcNhZDf5XUyug76Up6bC6eEKrDyCw1uQ0gR1ujOWidUAsYRSkrYfumRKCnaiqfqjbFM0W5Ov/kANs+0kBx6slA==" saltValue="VvLh/yMrQT1mAw7TSSaJfA=="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election activeCell="H2" sqref="H2"/>
    </sheetView>
  </sheetViews>
  <sheetFormatPr defaultRowHeight="14.5" x14ac:dyDescent="0.35"/>
  <cols>
    <col min="1" max="1" width="3.1796875" customWidth="1"/>
    <col min="2" max="2" width="28.81640625" customWidth="1"/>
    <col min="3" max="3" width="10.1796875" bestFit="1" customWidth="1"/>
    <col min="4" max="4" width="10.1796875" customWidth="1"/>
    <col min="5" max="5" width="23.26953125" customWidth="1"/>
    <col min="6" max="6" width="12.54296875" bestFit="1" customWidth="1"/>
    <col min="7" max="7" width="18" bestFit="1" customWidth="1"/>
    <col min="8" max="9" width="18.54296875" bestFit="1" customWidth="1"/>
    <col min="10" max="10" width="29" customWidth="1"/>
    <col min="12" max="12" width="33.81640625" customWidth="1"/>
  </cols>
  <sheetData>
    <row r="2" spans="2:12" ht="43.5" x14ac:dyDescent="0.35">
      <c r="B2" s="170" t="s">
        <v>0</v>
      </c>
      <c r="C2" s="171" t="s">
        <v>99</v>
      </c>
      <c r="D2" s="172" t="s">
        <v>40</v>
      </c>
      <c r="E2" s="170" t="s">
        <v>8</v>
      </c>
      <c r="F2" s="171" t="s">
        <v>206</v>
      </c>
      <c r="G2" s="172" t="s">
        <v>318</v>
      </c>
      <c r="H2" s="170" t="s">
        <v>24</v>
      </c>
      <c r="I2" s="170" t="s">
        <v>23</v>
      </c>
      <c r="J2" s="170" t="s">
        <v>22</v>
      </c>
      <c r="K2" s="1"/>
      <c r="L2" s="1"/>
    </row>
    <row r="3" spans="2:12" x14ac:dyDescent="0.3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3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3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3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3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3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3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3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3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3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3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3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3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3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3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3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3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3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3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3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3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J6+qDycbdoLb4czbW1Brl1WMQiOhxGl2VBR9b5QaPlVAZ0+UyUvLsmSJ/pzng8JcH3qaewJBBJsnePJv5FGa9Q==" saltValue="cNL7d+FxEEbOllKKfm4eFQ=="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4.5" x14ac:dyDescent="0.35"/>
  <cols>
    <col min="1" max="1" width="3.453125" customWidth="1"/>
    <col min="2" max="2" width="56.1796875" customWidth="1"/>
    <col min="3" max="3" width="47.453125" bestFit="1" customWidth="1"/>
    <col min="4" max="4" width="45.54296875" bestFit="1" customWidth="1"/>
    <col min="5" max="5" width="14" customWidth="1"/>
    <col min="6" max="6" width="6.7265625" bestFit="1" customWidth="1"/>
  </cols>
  <sheetData>
    <row r="1" spans="2:6" ht="72.5" x14ac:dyDescent="0.35">
      <c r="B1" s="157" t="s">
        <v>130</v>
      </c>
      <c r="C1" s="158" t="s">
        <v>54</v>
      </c>
      <c r="D1" s="158" t="s">
        <v>192</v>
      </c>
      <c r="E1" s="158" t="s">
        <v>194</v>
      </c>
      <c r="F1" s="159" t="s">
        <v>193</v>
      </c>
    </row>
    <row r="2" spans="2:6" x14ac:dyDescent="0.3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35">
      <c r="B3" s="160" t="s">
        <v>23</v>
      </c>
      <c r="C3" s="161"/>
      <c r="D3" s="160" t="str">
        <f>IFERROR(IF(VLOOKUP(Openstelling_Keuze,Tb_Openstelling[],F3,FALSE)=1,B3,"-"),"-")</f>
        <v>-</v>
      </c>
      <c r="E3" s="156" t="s">
        <v>159</v>
      </c>
      <c r="F3" s="160">
        <f>IFERROR(MATCH(E3,Tb_Openstelling[#Headers],0),"")</f>
        <v>4</v>
      </c>
    </row>
    <row r="4" spans="2:6" x14ac:dyDescent="0.35">
      <c r="B4" s="160" t="s">
        <v>22</v>
      </c>
      <c r="C4" s="161"/>
      <c r="D4" s="160" t="str">
        <f>IFERROR(IF(VLOOKUP(Openstelling_Keuze,Tb_Openstelling[],F4,FALSE)=1,B4,"-"),"-")</f>
        <v>-</v>
      </c>
      <c r="E4" s="156" t="s">
        <v>160</v>
      </c>
      <c r="F4" s="160">
        <f>IFERROR(MATCH(E4,Tb_Openstelling[#Headers],0),"")</f>
        <v>5</v>
      </c>
    </row>
    <row r="5" spans="2:6" x14ac:dyDescent="0.35">
      <c r="B5" s="160"/>
      <c r="C5" s="161"/>
      <c r="D5" s="160" t="str">
        <f>IFERROR(IF(VLOOKUP(Openstelling_Keuze,Tb_Openstelling[],F5,FALSE)=1,B5,"-"),"-")</f>
        <v>-</v>
      </c>
      <c r="E5" s="156"/>
      <c r="F5" s="160" t="str">
        <f>IFERROR(MATCH(E5,Tb_Openstelling[#Headers],0),"")</f>
        <v/>
      </c>
    </row>
    <row r="6" spans="2:6" x14ac:dyDescent="0.35">
      <c r="B6" s="160"/>
      <c r="C6" s="161"/>
      <c r="D6" s="160" t="str">
        <f>IFERROR(IF(VLOOKUP(Openstelling_Keuze,Tb_Openstelling[],F6,FALSE)=1,B6,"-"),"-")</f>
        <v>-</v>
      </c>
      <c r="E6" s="156"/>
      <c r="F6" s="160" t="str">
        <f>IFERROR(MATCH(E6,Tb_Openstelling[#Headers],0),"")</f>
        <v/>
      </c>
    </row>
    <row r="7" spans="2:6" x14ac:dyDescent="0.35">
      <c r="B7" s="160"/>
      <c r="C7" s="161"/>
      <c r="D7" s="160" t="str">
        <f>IFERROR(IF(VLOOKUP(Openstelling_Keuze,Tb_Openstelling[],F7,FALSE)=1,B7,"-"),"-")</f>
        <v>-</v>
      </c>
      <c r="E7" s="156"/>
      <c r="F7" s="160" t="str">
        <f>IFERROR(MATCH(E7,Tb_Openstelling[#Headers],0),"")</f>
        <v/>
      </c>
    </row>
    <row r="8" spans="2:6" x14ac:dyDescent="0.35">
      <c r="B8" s="160"/>
      <c r="C8" s="161"/>
      <c r="D8" s="160" t="str">
        <f>IFERROR(IF(VLOOKUP(Openstelling_Keuze,Tb_Openstelling[],F8,FALSE)=1,B8,"-"),"-")</f>
        <v>-</v>
      </c>
      <c r="E8" s="156"/>
      <c r="F8" s="160" t="str">
        <f>IFERROR(MATCH(E8,Tb_Openstelling[#Headers],0),"")</f>
        <v/>
      </c>
    </row>
    <row r="9" spans="2:6" x14ac:dyDescent="0.35">
      <c r="B9" s="160"/>
      <c r="C9" s="161"/>
      <c r="D9" s="160" t="str">
        <f>IFERROR(IF(VLOOKUP(Openstelling_Keuze,Tb_Openstelling[],F9,FALSE)=1,B9,"-"),"-")</f>
        <v>-</v>
      </c>
      <c r="E9" s="156"/>
      <c r="F9" s="160" t="str">
        <f>IFERROR(MATCH(E9,Tb_Openstelling[#Headers],0),"")</f>
        <v/>
      </c>
    </row>
    <row r="10" spans="2:6" x14ac:dyDescent="0.35">
      <c r="B10" s="160"/>
      <c r="C10" s="161"/>
      <c r="D10" s="160" t="str">
        <f>IFERROR(IF(VLOOKUP(Openstelling_Keuze,Tb_Openstelling[],F10,FALSE)=1,B10,"-"),"-")</f>
        <v>-</v>
      </c>
      <c r="E10" s="156"/>
      <c r="F10" s="160" t="str">
        <f>IFERROR(MATCH(E10,Tb_Openstelling[#Headers],0),"")</f>
        <v/>
      </c>
    </row>
    <row r="11" spans="2:6" x14ac:dyDescent="0.35">
      <c r="B11" s="160"/>
      <c r="C11" s="161"/>
      <c r="D11" s="160" t="str">
        <f>IFERROR(IF(VLOOKUP(Openstelling_Keuze,Tb_Openstelling[],F11,FALSE)=1,B11,"-"),"-")</f>
        <v>-</v>
      </c>
      <c r="E11" s="156"/>
      <c r="F11" s="160" t="str">
        <f>IFERROR(MATCH(E11,Tb_Openstelling[#Headers],0),"")</f>
        <v/>
      </c>
    </row>
  </sheetData>
  <sheetProtection algorithmName="SHA-512" hashValue="7iFA8N/wXtF42IShrvKqOmS8JvCOCwwvOX2Hnq6W9qRjkfpQqm+fneRVim7PKl5aRDkRlW1T9iFQE1MyzMnE2A==" saltValue="yntlTGWt61BbuPEagaQgB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796875" defaultRowHeight="15" customHeight="1" x14ac:dyDescent="0.35"/>
  <cols>
    <col min="1" max="1" width="5.7265625" style="28" customWidth="1"/>
    <col min="2" max="2" width="50.1796875" style="25" customWidth="1"/>
    <col min="3" max="4" width="25.7265625" style="25" customWidth="1"/>
    <col min="5" max="5" width="17.7265625" style="25" customWidth="1"/>
    <col min="6" max="6" width="17.7265625" style="25" hidden="1" customWidth="1"/>
    <col min="7" max="7" width="17.7265625" style="25" customWidth="1"/>
    <col min="8" max="8" width="17.7265625" style="25" hidden="1" customWidth="1"/>
    <col min="9" max="9" width="16.7265625" style="25" customWidth="1"/>
    <col min="10" max="10" width="16.7265625" style="25" hidden="1" customWidth="1"/>
    <col min="11" max="11" width="17.7265625" style="25" customWidth="1"/>
    <col min="12" max="12" width="17.7265625" style="25" hidden="1" customWidth="1"/>
    <col min="13" max="16384" width="9.1796875" style="25"/>
  </cols>
  <sheetData>
    <row r="1" spans="1:12" ht="15" customHeight="1" x14ac:dyDescent="0.35">
      <c r="A1" s="118"/>
      <c r="B1" s="243" t="s">
        <v>25</v>
      </c>
      <c r="C1" s="244"/>
      <c r="D1" s="244"/>
      <c r="E1" s="244"/>
      <c r="F1" s="244"/>
      <c r="G1" s="244"/>
      <c r="H1" s="244"/>
      <c r="I1" s="244"/>
      <c r="J1" s="244"/>
      <c r="K1" s="244"/>
      <c r="L1" s="245"/>
    </row>
    <row r="2" spans="1:12" ht="15" customHeight="1" x14ac:dyDescent="0.3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35">
      <c r="A3" s="238"/>
      <c r="B3" s="238"/>
      <c r="C3" s="238"/>
      <c r="D3" s="238"/>
      <c r="E3" s="382" t="str">
        <f>IF(OR(LEFT(Methode_Keuze,4)="Geen",Methode_Keuze=""),"Kosten","Kosten"&amp;CHAR(10)&amp;"(exclusief forfait)")</f>
        <v>Kosten</v>
      </c>
      <c r="F3" s="383"/>
      <c r="G3" s="382" t="str">
        <f>IF(OR(LEFT(Methode_Keuze,4)="Geen",Methode_Keuze=""),"Verdeling kosten naar rato","Verdeling kosten naar rato"&amp;CHAR(10)&amp;"(exclusief forfait)")</f>
        <v>Verdeling kosten naar rato</v>
      </c>
      <c r="H3" s="383"/>
      <c r="I3" s="382" t="str">
        <f>IF(OR(LEFT(Methode_Keuze,4)="Geen",Methode_Keuze=""),"Verdeling subsidie in %","Verdeling subsidie in %"&amp;CHAR(10)&amp;"(inclusief forfait)")</f>
        <v>Verdeling subsidie in %</v>
      </c>
      <c r="J3" s="383"/>
      <c r="K3" s="384" t="str">
        <f>IF(OR(LEFT(Methode_Keuze,4)="Geen",Methode_Keuze=""),"Subsidiebedrag","Subsidiebedrag"&amp;CHAR(10)&amp;"(inclusief forfait)")</f>
        <v>Subsidiebedrag</v>
      </c>
      <c r="L3" s="385"/>
    </row>
    <row r="4" spans="1:12" ht="29" x14ac:dyDescent="0.35">
      <c r="A4" s="117" t="s">
        <v>135</v>
      </c>
      <c r="B4" s="238" t="s">
        <v>30</v>
      </c>
      <c r="C4" s="117" t="s">
        <v>9</v>
      </c>
      <c r="D4" s="117" t="s">
        <v>10</v>
      </c>
      <c r="E4" s="117" t="s">
        <v>60</v>
      </c>
      <c r="F4" s="117" t="s">
        <v>59</v>
      </c>
      <c r="G4" s="117" t="s">
        <v>60</v>
      </c>
      <c r="H4" s="117" t="s">
        <v>59</v>
      </c>
      <c r="I4" s="117" t="s">
        <v>60</v>
      </c>
      <c r="J4" s="117" t="s">
        <v>59</v>
      </c>
      <c r="K4" s="117" t="s">
        <v>60</v>
      </c>
      <c r="L4" s="117" t="s">
        <v>59</v>
      </c>
    </row>
    <row r="5" spans="1:12" ht="14.5" x14ac:dyDescent="0.35">
      <c r="A5" s="311">
        <v>1</v>
      </c>
      <c r="B5" s="303"/>
      <c r="C5" s="376"/>
      <c r="D5" s="376"/>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ht="14.5" x14ac:dyDescent="0.35">
      <c r="A6" s="311">
        <v>2</v>
      </c>
      <c r="B6" s="303"/>
      <c r="C6" s="376"/>
      <c r="D6" s="376"/>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ht="14.5" x14ac:dyDescent="0.35">
      <c r="A7" s="311">
        <v>3</v>
      </c>
      <c r="B7" s="303"/>
      <c r="C7" s="376"/>
      <c r="D7" s="376"/>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ht="14.5" x14ac:dyDescent="0.35">
      <c r="A8" s="311">
        <v>4</v>
      </c>
      <c r="B8" s="303"/>
      <c r="C8" s="376"/>
      <c r="D8" s="376"/>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ht="14.5" x14ac:dyDescent="0.35">
      <c r="A9" s="311">
        <v>5</v>
      </c>
      <c r="B9" s="303"/>
      <c r="C9" s="376"/>
      <c r="D9" s="376"/>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ht="14.5" x14ac:dyDescent="0.35">
      <c r="A10" s="311">
        <v>6</v>
      </c>
      <c r="B10" s="303"/>
      <c r="C10" s="376"/>
      <c r="D10" s="376"/>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ht="14.5" x14ac:dyDescent="0.35">
      <c r="A11" s="311">
        <v>7</v>
      </c>
      <c r="B11" s="303"/>
      <c r="C11" s="376"/>
      <c r="D11" s="376"/>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ht="14.5" x14ac:dyDescent="0.35">
      <c r="A12" s="311">
        <v>8</v>
      </c>
      <c r="B12" s="303"/>
      <c r="C12" s="376"/>
      <c r="D12" s="376"/>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ht="14.5" x14ac:dyDescent="0.35">
      <c r="A13" s="311">
        <v>9</v>
      </c>
      <c r="B13" s="303"/>
      <c r="C13" s="376"/>
      <c r="D13" s="376"/>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ht="14.5" x14ac:dyDescent="0.35">
      <c r="A14" s="311">
        <v>10</v>
      </c>
      <c r="B14" s="303"/>
      <c r="C14" s="376"/>
      <c r="D14" s="376"/>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ht="14.5" x14ac:dyDescent="0.35">
      <c r="A15" s="311">
        <v>11</v>
      </c>
      <c r="B15" s="303"/>
      <c r="C15" s="376"/>
      <c r="D15" s="376"/>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ht="14.5" x14ac:dyDescent="0.35">
      <c r="A16" s="311">
        <v>12</v>
      </c>
      <c r="B16" s="303"/>
      <c r="C16" s="376"/>
      <c r="D16" s="376"/>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ht="14.5" x14ac:dyDescent="0.35">
      <c r="A17" s="311">
        <v>13</v>
      </c>
      <c r="B17" s="303"/>
      <c r="C17" s="376"/>
      <c r="D17" s="376"/>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ht="14.5" x14ac:dyDescent="0.35">
      <c r="A18" s="311">
        <v>14</v>
      </c>
      <c r="B18" s="303"/>
      <c r="C18" s="376"/>
      <c r="D18" s="376"/>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ht="14.5" x14ac:dyDescent="0.35">
      <c r="A19" s="311">
        <v>15</v>
      </c>
      <c r="B19" s="303"/>
      <c r="C19" s="376"/>
      <c r="D19" s="376"/>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ht="14.5" x14ac:dyDescent="0.35">
      <c r="A20" s="311">
        <v>16</v>
      </c>
      <c r="B20" s="303"/>
      <c r="C20" s="376"/>
      <c r="D20" s="376"/>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ht="14.5" x14ac:dyDescent="0.35">
      <c r="A21" s="311">
        <v>17</v>
      </c>
      <c r="B21" s="303"/>
      <c r="C21" s="376"/>
      <c r="D21" s="376"/>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ht="14.5" x14ac:dyDescent="0.35">
      <c r="A22" s="311">
        <v>18</v>
      </c>
      <c r="B22" s="303"/>
      <c r="C22" s="376"/>
      <c r="D22" s="376"/>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ht="14.5" x14ac:dyDescent="0.35">
      <c r="A23" s="311">
        <v>19</v>
      </c>
      <c r="B23" s="303"/>
      <c r="C23" s="376"/>
      <c r="D23" s="376"/>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ht="14.5" x14ac:dyDescent="0.35">
      <c r="A24" s="311">
        <v>20</v>
      </c>
      <c r="B24" s="303"/>
      <c r="C24" s="376"/>
      <c r="D24" s="376"/>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ht="14.5" x14ac:dyDescent="0.35">
      <c r="A25" s="311">
        <v>21</v>
      </c>
      <c r="B25" s="303"/>
      <c r="C25" s="376"/>
      <c r="D25" s="376"/>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ht="14.5" x14ac:dyDescent="0.35">
      <c r="A26" s="311">
        <v>22</v>
      </c>
      <c r="B26" s="303"/>
      <c r="C26" s="376"/>
      <c r="D26" s="376"/>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ht="14.5" x14ac:dyDescent="0.35">
      <c r="A27" s="311">
        <v>23</v>
      </c>
      <c r="B27" s="303"/>
      <c r="C27" s="376"/>
      <c r="D27" s="376"/>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ht="14.5" x14ac:dyDescent="0.35">
      <c r="A28" s="311">
        <v>24</v>
      </c>
      <c r="B28" s="303"/>
      <c r="C28" s="376"/>
      <c r="D28" s="376"/>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ht="14.5" x14ac:dyDescent="0.35">
      <c r="A29" s="311">
        <v>25</v>
      </c>
      <c r="B29" s="303"/>
      <c r="C29" s="376"/>
      <c r="D29" s="376"/>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ht="14.5" x14ac:dyDescent="0.35">
      <c r="A30" s="311">
        <v>26</v>
      </c>
      <c r="B30" s="303"/>
      <c r="C30" s="376"/>
      <c r="D30" s="376"/>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ht="14.5" x14ac:dyDescent="0.35">
      <c r="A31" s="311">
        <v>27</v>
      </c>
      <c r="B31" s="303"/>
      <c r="C31" s="376"/>
      <c r="D31" s="376"/>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ht="14.5" x14ac:dyDescent="0.35">
      <c r="A32" s="311">
        <v>28</v>
      </c>
      <c r="B32" s="303"/>
      <c r="C32" s="376"/>
      <c r="D32" s="376"/>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ht="14.5" x14ac:dyDescent="0.35">
      <c r="A33" s="311">
        <v>29</v>
      </c>
      <c r="B33" s="303"/>
      <c r="C33" s="376"/>
      <c r="D33" s="376"/>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ht="14.5" x14ac:dyDescent="0.35">
      <c r="A34" s="311">
        <v>30</v>
      </c>
      <c r="B34" s="303"/>
      <c r="C34" s="376"/>
      <c r="D34" s="376"/>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35">
      <c r="A35" s="29"/>
      <c r="B35" s="8" t="s">
        <v>31</v>
      </c>
      <c r="C35" s="8"/>
      <c r="D35" s="8"/>
      <c r="E35" s="9">
        <f>SUM(E5:E34)</f>
        <v>0</v>
      </c>
      <c r="F35" s="9">
        <f>SUM(F5:F34)</f>
        <v>0</v>
      </c>
      <c r="G35" s="13">
        <f>SUM(G5:G34)</f>
        <v>0</v>
      </c>
      <c r="H35" s="13">
        <f>SUM(H5:H34)</f>
        <v>0</v>
      </c>
      <c r="I35" s="9"/>
      <c r="J35" s="9"/>
      <c r="K35" s="9"/>
      <c r="L35" s="9"/>
    </row>
    <row r="36" spans="1:12" ht="15" customHeight="1" x14ac:dyDescent="0.3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3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35">
      <c r="A38" s="31"/>
      <c r="B38" s="8" t="s">
        <v>80</v>
      </c>
      <c r="C38" s="8"/>
      <c r="D38" s="8"/>
      <c r="E38" s="9">
        <f ca="1">Totaal_Project</f>
        <v>0</v>
      </c>
      <c r="F38" s="9">
        <f ca="1">Beoord_Totaal_Project</f>
        <v>0</v>
      </c>
      <c r="G38" s="9"/>
      <c r="H38" s="8"/>
      <c r="I38" s="9"/>
      <c r="J38" s="9"/>
      <c r="K38" s="8"/>
      <c r="L38" s="8"/>
    </row>
    <row r="39" spans="1:12" ht="3" customHeight="1" x14ac:dyDescent="0.35">
      <c r="A39" s="31"/>
      <c r="B39" s="8"/>
      <c r="C39" s="8"/>
      <c r="D39" s="8"/>
      <c r="E39" s="9"/>
      <c r="F39" s="9"/>
      <c r="G39" s="9"/>
      <c r="H39" s="8"/>
      <c r="I39" s="9"/>
      <c r="J39" s="9"/>
      <c r="K39" s="8"/>
      <c r="L39" s="8"/>
    </row>
    <row r="40" spans="1:12" ht="15" customHeight="1" x14ac:dyDescent="0.35">
      <c r="A40" s="31"/>
      <c r="B40" s="8" t="s">
        <v>32</v>
      </c>
      <c r="C40" s="8"/>
      <c r="D40" s="8"/>
      <c r="E40" s="9"/>
      <c r="F40" s="9"/>
      <c r="G40" s="9"/>
      <c r="H40" s="8"/>
      <c r="I40" s="13">
        <f>SUM(I5:I34)</f>
        <v>0</v>
      </c>
      <c r="J40" s="13">
        <f>SUM(J5:J34)</f>
        <v>0</v>
      </c>
      <c r="K40" s="9">
        <f>SUM(K5:K34)</f>
        <v>0</v>
      </c>
      <c r="L40" s="9">
        <f>SUM(L5:L34)</f>
        <v>0</v>
      </c>
    </row>
    <row r="41" spans="1:12" ht="3" customHeight="1" x14ac:dyDescent="0.35">
      <c r="A41" s="31"/>
      <c r="B41" s="8"/>
      <c r="C41" s="8"/>
      <c r="D41" s="8"/>
      <c r="E41" s="9"/>
      <c r="F41" s="9"/>
      <c r="G41" s="9"/>
      <c r="H41" s="8"/>
      <c r="I41" s="13"/>
      <c r="J41" s="13"/>
      <c r="K41" s="9"/>
      <c r="L41" s="9"/>
    </row>
    <row r="42" spans="1:12" ht="15" customHeight="1" x14ac:dyDescent="0.3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3" type="noConversion"/>
  <conditionalFormatting sqref="B5:B34">
    <cfRule type="cellIs" dxfId="163" priority="4" operator="equal">
      <formula>""</formula>
    </cfRule>
  </conditionalFormatting>
  <conditionalFormatting sqref="B35:F35">
    <cfRule type="expression" dxfId="162" priority="9">
      <formula>$E$36&lt;&gt;""</formula>
    </cfRule>
  </conditionalFormatting>
  <conditionalFormatting sqref="H36:H37">
    <cfRule type="expression" dxfId="161" priority="7">
      <formula>$D$35&lt;&gt;$D$38</formula>
    </cfRule>
  </conditionalFormatting>
  <conditionalFormatting sqref="I40:J40">
    <cfRule type="expression" dxfId="160" priority="2">
      <formula>AND(K$42&gt;0,ROUND(I$40,4)&lt;&gt;1)</formula>
    </cfRule>
  </conditionalFormatting>
  <conditionalFormatting sqref="K40">
    <cfRule type="expression" dxfId="159" priority="1">
      <formula>$K$40&lt;&gt;$K$42</formula>
    </cfRule>
  </conditionalFormatting>
  <conditionalFormatting sqref="L40">
    <cfRule type="expression" dxfId="158"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1" sqref="B1"/>
    </sheetView>
  </sheetViews>
  <sheetFormatPr defaultColWidth="9.1796875" defaultRowHeight="14.5" x14ac:dyDescent="0.35"/>
  <cols>
    <col min="1" max="1" width="5.7265625" style="28" customWidth="1"/>
    <col min="2" max="2" width="44.54296875" style="25" customWidth="1"/>
    <col min="3" max="3" width="54.81640625" style="25" customWidth="1"/>
    <col min="4" max="4" width="18.7265625" style="25" customWidth="1"/>
    <col min="5" max="5" width="18.7265625" style="25" hidden="1" customWidth="1"/>
    <col min="6" max="6" width="17.7265625" style="25" customWidth="1"/>
    <col min="7" max="7" width="17.7265625" style="25" hidden="1" customWidth="1"/>
    <col min="8" max="8" width="18.7265625" style="25" customWidth="1"/>
    <col min="9" max="9" width="18.7265625" style="25" hidden="1" customWidth="1"/>
    <col min="10" max="10" width="22.7265625" style="25" customWidth="1"/>
    <col min="11" max="11" width="19.7265625" style="25" hidden="1" customWidth="1"/>
    <col min="12" max="12" width="66.453125" style="25" customWidth="1"/>
    <col min="13" max="16384" width="9.1796875" style="25"/>
  </cols>
  <sheetData>
    <row r="1" spans="1:12" ht="15" customHeight="1" x14ac:dyDescent="0.35">
      <c r="A1" s="118"/>
      <c r="B1" s="243" t="s">
        <v>25</v>
      </c>
      <c r="C1" s="252"/>
      <c r="D1" s="244"/>
      <c r="E1" s="244"/>
      <c r="F1" s="244"/>
      <c r="G1" s="244"/>
      <c r="H1" s="244"/>
      <c r="I1" s="244"/>
      <c r="J1" s="244"/>
      <c r="K1" s="244"/>
      <c r="L1" s="245"/>
    </row>
    <row r="2" spans="1:12" ht="15" customHeight="1" x14ac:dyDescent="0.3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35">
      <c r="A3" s="386"/>
      <c r="B3" s="386"/>
      <c r="C3" s="385"/>
      <c r="D3" s="384" t="str">
        <f>IF(OR(LEFT(Methode_Keuze,4)="Geen",Methode_Keuze=""),"Kosten","Kosten"&amp;CHAR(10)&amp;"(exclusief forfait)")</f>
        <v>Kosten</v>
      </c>
      <c r="E3" s="385"/>
      <c r="F3" s="384" t="str">
        <f>IF(OR(LEFT(Methode_Keuze,4)="Geen",Methode_Keuze=""),"Verdeling kosten naar rato","Verdeling kosten naar rato"&amp;CHAR(10)&amp;"(exclusief forfait)")</f>
        <v>Verdeling kosten naar rato</v>
      </c>
      <c r="G3" s="385"/>
      <c r="H3" s="384" t="str">
        <f>IF(OR(LEFT(Methode_Keuze,4)="Geen",Methode_Keuze=""),"Subsidie naar rato van kosten","Subsidie naar rato van kosten"&amp;CHAR(10)&amp;"(inclusief forfait)")</f>
        <v>Subsidie naar rato van kosten</v>
      </c>
      <c r="I3" s="385"/>
      <c r="J3" s="384" t="str">
        <f>IF(OR(LEFT(Methode_Keuze,4)="Geen",Methode_Keuze=""),"Eigen verdeling subsidie per deelprestatie","Eigen verdeling subsidie per deelprestatie"&amp;CHAR(10)&amp;"(inclusief forfait)")</f>
        <v>Eigen verdeling subsidie per deelprestatie</v>
      </c>
      <c r="K3" s="385"/>
      <c r="L3" s="251"/>
    </row>
    <row r="4" spans="1:12" s="32" customFormat="1" ht="29" x14ac:dyDescent="0.3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3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3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3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3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3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3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3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3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3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3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3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3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3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3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3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3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3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3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3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3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3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3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3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3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3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3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3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3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3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3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3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3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3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35">
      <c r="A38" s="31"/>
      <c r="B38" s="33" t="s">
        <v>80</v>
      </c>
      <c r="C38" s="34"/>
      <c r="D38" s="9">
        <f ca="1">Totaal_Project</f>
        <v>0</v>
      </c>
      <c r="E38" s="9">
        <f ca="1">Beoord_Totaal_Project</f>
        <v>0</v>
      </c>
      <c r="F38" s="8"/>
      <c r="G38" s="8"/>
      <c r="H38" s="8"/>
      <c r="I38" s="8"/>
      <c r="J38" s="8"/>
      <c r="K38" s="8"/>
      <c r="L38" s="8"/>
    </row>
    <row r="39" spans="1:12" ht="3" customHeight="1" x14ac:dyDescent="0.35">
      <c r="A39" s="31"/>
      <c r="B39" s="33"/>
      <c r="C39" s="34"/>
      <c r="D39" s="9"/>
      <c r="E39" s="9"/>
      <c r="F39" s="8"/>
      <c r="G39" s="8"/>
      <c r="H39" s="8"/>
      <c r="I39" s="8"/>
      <c r="J39" s="8"/>
      <c r="K39" s="8"/>
      <c r="L39" s="8"/>
    </row>
    <row r="40" spans="1:12" ht="15" customHeight="1" x14ac:dyDescent="0.35">
      <c r="A40" s="31"/>
      <c r="B40" s="33" t="s">
        <v>32</v>
      </c>
      <c r="C40" s="34"/>
      <c r="D40" s="9"/>
      <c r="E40" s="9"/>
      <c r="F40" s="8"/>
      <c r="G40" s="8"/>
      <c r="H40" s="8"/>
      <c r="I40" s="8"/>
      <c r="J40" s="9">
        <f>ROUND(SUM(J5:J34),2)</f>
        <v>0</v>
      </c>
      <c r="K40" s="9">
        <f>ROUND(SUM(K5:K34),2)</f>
        <v>0</v>
      </c>
      <c r="L40" s="9"/>
    </row>
    <row r="41" spans="1:12" x14ac:dyDescent="0.3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3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796875" defaultRowHeight="15" customHeight="1" x14ac:dyDescent="0.35"/>
  <cols>
    <col min="1" max="1" width="11.26953125" style="36" bestFit="1" customWidth="1"/>
    <col min="2" max="2" width="15.54296875" style="36" customWidth="1"/>
    <col min="3" max="3" width="29.7265625" style="35" customWidth="1"/>
    <col min="4" max="4" width="14.54296875" style="35" customWidth="1"/>
    <col min="5" max="5" width="15.453125" style="35" bestFit="1" customWidth="1"/>
    <col min="6" max="7" width="18.7265625" style="35" customWidth="1"/>
    <col min="8" max="8" width="15.26953125" style="35" bestFit="1" customWidth="1"/>
    <col min="9" max="9" width="16" style="35" customWidth="1"/>
    <col min="10" max="10" width="11" style="35" bestFit="1" customWidth="1"/>
    <col min="11" max="11" width="11.453125" style="35" hidden="1" customWidth="1"/>
    <col min="12" max="13" width="15.453125" style="35" hidden="1" customWidth="1"/>
    <col min="14" max="14" width="18.1796875" style="35" hidden="1" customWidth="1"/>
    <col min="15" max="15" width="18.453125" style="35" hidden="1" customWidth="1"/>
    <col min="16" max="16" width="15.7265625" style="35" hidden="1" customWidth="1"/>
    <col min="17" max="17" width="16.453125" style="35" hidden="1" customWidth="1"/>
    <col min="18" max="18" width="9.81640625" style="35" hidden="1" customWidth="1"/>
    <col min="19" max="19" width="12" style="35" bestFit="1" customWidth="1"/>
    <col min="20" max="20" width="9.7265625" style="35" bestFit="1" customWidth="1"/>
    <col min="21" max="21" width="15.26953125" style="35" customWidth="1"/>
    <col min="22" max="22" width="11.1796875" style="35" bestFit="1" customWidth="1"/>
    <col min="23" max="23" width="11.453125" style="35" hidden="1" customWidth="1"/>
    <col min="24" max="24" width="55.1796875" style="35" customWidth="1"/>
    <col min="25" max="25" width="61.26953125" hidden="1" customWidth="1"/>
    <col min="26" max="27" width="7.7265625" style="35" customWidth="1"/>
    <col min="28" max="16384" width="9.1796875" style="35"/>
  </cols>
  <sheetData>
    <row r="1" spans="1:25" s="25" customFormat="1" ht="15" customHeight="1" x14ac:dyDescent="0.3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3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35">
      <c r="A3" s="73"/>
      <c r="B3" s="138"/>
      <c r="C3" s="138"/>
      <c r="D3" s="387" t="s">
        <v>134</v>
      </c>
      <c r="E3" s="388"/>
      <c r="F3" s="388"/>
      <c r="G3" s="388"/>
      <c r="H3" s="388"/>
      <c r="I3" s="388"/>
      <c r="J3" s="389"/>
      <c r="K3" s="390" t="s">
        <v>148</v>
      </c>
      <c r="L3" s="391"/>
      <c r="M3" s="391"/>
      <c r="N3" s="391"/>
      <c r="O3" s="391"/>
      <c r="P3" s="391"/>
      <c r="Q3" s="391"/>
      <c r="R3" s="392"/>
      <c r="S3" s="181"/>
      <c r="T3" s="138"/>
      <c r="U3" s="138"/>
      <c r="V3" s="138"/>
      <c r="W3" s="219"/>
      <c r="X3" s="180"/>
      <c r="Y3" s="220"/>
    </row>
    <row r="4" spans="1:25" s="27" customFormat="1" ht="58" x14ac:dyDescent="0.3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ht="14.5" x14ac:dyDescent="0.25">
      <c r="A5" s="337" t="str">
        <f>IF(OR($B5="Ja",$B5="Nee"),MAX($A$4:A4)+1,"")</f>
        <v/>
      </c>
      <c r="B5" s="338" t="s">
        <v>35</v>
      </c>
      <c r="C5" s="339"/>
      <c r="D5" s="340"/>
      <c r="E5" s="341"/>
      <c r="F5" s="342"/>
      <c r="G5" s="343"/>
      <c r="H5" s="344">
        <f>SUM(F5*12,G5)</f>
        <v>0</v>
      </c>
      <c r="I5" s="345">
        <f>1720*E5/40</f>
        <v>0</v>
      </c>
      <c r="J5" s="346">
        <f t="shared" ref="J5:J36" si="0">IF($B5="nee",IFERROR(ROUND(H5*(1+$U5)/I5,2),0),0)</f>
        <v>0</v>
      </c>
      <c r="K5" s="347"/>
      <c r="L5" s="343"/>
      <c r="M5" s="348"/>
      <c r="N5" s="343"/>
      <c r="O5" s="343"/>
      <c r="P5" s="344">
        <f>SUM(N5*12,O5)</f>
        <v>0</v>
      </c>
      <c r="Q5" s="345">
        <f t="shared" ref="Q5:Q36" si="1">1720*M5/40</f>
        <v>0</v>
      </c>
      <c r="R5" s="346">
        <f t="shared" ref="R5:R36" si="2">IF($B5="nee",IFERROR(ROUND(P5*(1+$U5)/Q5,2),0),0)</f>
        <v>0</v>
      </c>
      <c r="S5" s="349" t="s">
        <v>137</v>
      </c>
      <c r="T5" s="350" t="str">
        <f t="shared" ref="T5:T36" si="3">IF(Methode_Keuze&lt;&gt;"",IF($C$2="Vereenvoudigde kostenoptie voor overige kosten","nee","ja"),"ja")</f>
        <v>ja</v>
      </c>
      <c r="U5" s="351">
        <f>IF(T5="ja",0.442*(1.15)+0.15,0.442)</f>
        <v>0.6583</v>
      </c>
      <c r="V5" s="352">
        <f>IF(B5="Ja",D5,J5)</f>
        <v>0</v>
      </c>
      <c r="W5" s="346" t="str">
        <f>IF(B5="Ja",IF(K5="JA",D5,L5),IF(B5="Nee",IF(K5="JA",J5,R5),""))</f>
        <v/>
      </c>
      <c r="X5" s="353"/>
      <c r="Y5" s="354"/>
    </row>
    <row r="6" spans="1:25" ht="14.5" x14ac:dyDescent="0.25">
      <c r="A6" s="337" t="str">
        <f>IF(B6&lt;&gt;"&lt;Selecteer&gt;",MAX($A$4:A5)+1,"")</f>
        <v/>
      </c>
      <c r="B6" s="338" t="s">
        <v>35</v>
      </c>
      <c r="C6" s="339"/>
      <c r="D6" s="340"/>
      <c r="E6" s="341"/>
      <c r="F6" s="342"/>
      <c r="G6" s="343"/>
      <c r="H6" s="344">
        <f t="shared" ref="H6:H54" si="4">SUM(F6*12,G6)</f>
        <v>0</v>
      </c>
      <c r="I6" s="345">
        <f t="shared" ref="I6:I54" si="5">1720*E6/40</f>
        <v>0</v>
      </c>
      <c r="J6" s="346">
        <f t="shared" si="0"/>
        <v>0</v>
      </c>
      <c r="K6" s="347"/>
      <c r="L6" s="343"/>
      <c r="M6" s="348"/>
      <c r="N6" s="343"/>
      <c r="O6" s="343"/>
      <c r="P6" s="344">
        <f t="shared" ref="P6:P54" si="6">SUM(N6*12,O6)</f>
        <v>0</v>
      </c>
      <c r="Q6" s="345">
        <f t="shared" si="1"/>
        <v>0</v>
      </c>
      <c r="R6" s="346">
        <f t="shared" si="2"/>
        <v>0</v>
      </c>
      <c r="S6" s="349" t="s">
        <v>137</v>
      </c>
      <c r="T6" s="350" t="str">
        <f t="shared" si="3"/>
        <v>ja</v>
      </c>
      <c r="U6" s="351">
        <f t="shared" ref="U6:U54" si="7">IF(T6="ja",0.442*(1.15)+0.15,0.442)</f>
        <v>0.6583</v>
      </c>
      <c r="V6" s="352">
        <f t="shared" ref="V6:V54" si="8">IF(B6="Ja",D6,J6)</f>
        <v>0</v>
      </c>
      <c r="W6" s="346" t="str">
        <f t="shared" ref="W6:W54" si="9">IF(B6="Ja",IF(K6="JA",D6,L6),IF(B6="Nee",IF(K6="JA",J6,R6),""))</f>
        <v/>
      </c>
      <c r="X6" s="353"/>
      <c r="Y6" s="354"/>
    </row>
    <row r="7" spans="1:25" ht="14.5" x14ac:dyDescent="0.25">
      <c r="A7" s="337" t="str">
        <f>IF(B7&lt;&gt;"&lt;Selecteer&gt;",MAX($A$4:A6)+1,"")</f>
        <v/>
      </c>
      <c r="B7" s="338" t="s">
        <v>35</v>
      </c>
      <c r="C7" s="339"/>
      <c r="D7" s="340"/>
      <c r="E7" s="341"/>
      <c r="F7" s="342"/>
      <c r="G7" s="343"/>
      <c r="H7" s="344">
        <f t="shared" si="4"/>
        <v>0</v>
      </c>
      <c r="I7" s="345">
        <f t="shared" si="5"/>
        <v>0</v>
      </c>
      <c r="J7" s="346">
        <f t="shared" si="0"/>
        <v>0</v>
      </c>
      <c r="K7" s="347"/>
      <c r="L7" s="343"/>
      <c r="M7" s="348"/>
      <c r="N7" s="343"/>
      <c r="O7" s="343"/>
      <c r="P7" s="344">
        <f t="shared" si="6"/>
        <v>0</v>
      </c>
      <c r="Q7" s="345">
        <f t="shared" si="1"/>
        <v>0</v>
      </c>
      <c r="R7" s="346">
        <f t="shared" si="2"/>
        <v>0</v>
      </c>
      <c r="S7" s="349" t="s">
        <v>137</v>
      </c>
      <c r="T7" s="350" t="str">
        <f t="shared" si="3"/>
        <v>ja</v>
      </c>
      <c r="U7" s="351">
        <f t="shared" si="7"/>
        <v>0.6583</v>
      </c>
      <c r="V7" s="352">
        <f t="shared" si="8"/>
        <v>0</v>
      </c>
      <c r="W7" s="346" t="str">
        <f t="shared" si="9"/>
        <v/>
      </c>
      <c r="X7" s="353"/>
      <c r="Y7" s="354"/>
    </row>
    <row r="8" spans="1:25" ht="14.5" x14ac:dyDescent="0.25">
      <c r="A8" s="337" t="str">
        <f>IF(B8&lt;&gt;"&lt;Selecteer&gt;",MAX($A$4:A7)+1,"")</f>
        <v/>
      </c>
      <c r="B8" s="338" t="s">
        <v>35</v>
      </c>
      <c r="C8" s="339"/>
      <c r="D8" s="340"/>
      <c r="E8" s="341"/>
      <c r="F8" s="342"/>
      <c r="G8" s="343"/>
      <c r="H8" s="344">
        <f t="shared" si="4"/>
        <v>0</v>
      </c>
      <c r="I8" s="345">
        <f t="shared" si="5"/>
        <v>0</v>
      </c>
      <c r="J8" s="346">
        <f t="shared" si="0"/>
        <v>0</v>
      </c>
      <c r="K8" s="347"/>
      <c r="L8" s="343"/>
      <c r="M8" s="348"/>
      <c r="N8" s="343"/>
      <c r="O8" s="343"/>
      <c r="P8" s="344">
        <f t="shared" si="6"/>
        <v>0</v>
      </c>
      <c r="Q8" s="345">
        <f t="shared" si="1"/>
        <v>0</v>
      </c>
      <c r="R8" s="346">
        <f t="shared" si="2"/>
        <v>0</v>
      </c>
      <c r="S8" s="349" t="s">
        <v>137</v>
      </c>
      <c r="T8" s="350" t="str">
        <f t="shared" si="3"/>
        <v>ja</v>
      </c>
      <c r="U8" s="351">
        <f t="shared" si="7"/>
        <v>0.6583</v>
      </c>
      <c r="V8" s="352">
        <f t="shared" si="8"/>
        <v>0</v>
      </c>
      <c r="W8" s="346" t="str">
        <f t="shared" si="9"/>
        <v/>
      </c>
      <c r="X8" s="353"/>
      <c r="Y8" s="354"/>
    </row>
    <row r="9" spans="1:25" ht="14.5" x14ac:dyDescent="0.25">
      <c r="A9" s="337" t="str">
        <f>IF(B9&lt;&gt;"&lt;Selecteer&gt;",MAX($A$4:A8)+1,"")</f>
        <v/>
      </c>
      <c r="B9" s="338" t="s">
        <v>35</v>
      </c>
      <c r="C9" s="339"/>
      <c r="D9" s="340"/>
      <c r="E9" s="341"/>
      <c r="F9" s="342"/>
      <c r="G9" s="343"/>
      <c r="H9" s="344">
        <f t="shared" si="4"/>
        <v>0</v>
      </c>
      <c r="I9" s="345">
        <f t="shared" si="5"/>
        <v>0</v>
      </c>
      <c r="J9" s="346">
        <f t="shared" si="0"/>
        <v>0</v>
      </c>
      <c r="K9" s="347"/>
      <c r="L9" s="343"/>
      <c r="M9" s="348"/>
      <c r="N9" s="343"/>
      <c r="O9" s="343"/>
      <c r="P9" s="344">
        <f t="shared" si="6"/>
        <v>0</v>
      </c>
      <c r="Q9" s="345">
        <f t="shared" si="1"/>
        <v>0</v>
      </c>
      <c r="R9" s="346">
        <f t="shared" si="2"/>
        <v>0</v>
      </c>
      <c r="S9" s="349" t="s">
        <v>137</v>
      </c>
      <c r="T9" s="350" t="str">
        <f t="shared" si="3"/>
        <v>ja</v>
      </c>
      <c r="U9" s="351">
        <f t="shared" si="7"/>
        <v>0.6583</v>
      </c>
      <c r="V9" s="352">
        <f t="shared" si="8"/>
        <v>0</v>
      </c>
      <c r="W9" s="346" t="str">
        <f t="shared" si="9"/>
        <v/>
      </c>
      <c r="X9" s="353"/>
      <c r="Y9" s="354"/>
    </row>
    <row r="10" spans="1:25" ht="14.5" x14ac:dyDescent="0.25">
      <c r="A10" s="337" t="str">
        <f>IF(B10&lt;&gt;"&lt;Selecteer&gt;",MAX($A$4:A9)+1,"")</f>
        <v/>
      </c>
      <c r="B10" s="338" t="s">
        <v>35</v>
      </c>
      <c r="C10" s="339"/>
      <c r="D10" s="340"/>
      <c r="E10" s="341"/>
      <c r="F10" s="342"/>
      <c r="G10" s="343"/>
      <c r="H10" s="344">
        <f t="shared" si="4"/>
        <v>0</v>
      </c>
      <c r="I10" s="345">
        <f t="shared" si="5"/>
        <v>0</v>
      </c>
      <c r="J10" s="346">
        <f t="shared" si="0"/>
        <v>0</v>
      </c>
      <c r="K10" s="347"/>
      <c r="L10" s="343"/>
      <c r="M10" s="348"/>
      <c r="N10" s="343"/>
      <c r="O10" s="343"/>
      <c r="P10" s="344">
        <f t="shared" si="6"/>
        <v>0</v>
      </c>
      <c r="Q10" s="345">
        <f t="shared" si="1"/>
        <v>0</v>
      </c>
      <c r="R10" s="346">
        <f t="shared" si="2"/>
        <v>0</v>
      </c>
      <c r="S10" s="349" t="s">
        <v>137</v>
      </c>
      <c r="T10" s="350" t="str">
        <f t="shared" si="3"/>
        <v>ja</v>
      </c>
      <c r="U10" s="351">
        <f t="shared" si="7"/>
        <v>0.6583</v>
      </c>
      <c r="V10" s="352">
        <f t="shared" si="8"/>
        <v>0</v>
      </c>
      <c r="W10" s="346" t="str">
        <f t="shared" si="9"/>
        <v/>
      </c>
      <c r="X10" s="353"/>
      <c r="Y10" s="354"/>
    </row>
    <row r="11" spans="1:25" ht="14.5" x14ac:dyDescent="0.25">
      <c r="A11" s="337" t="str">
        <f>IF(B11&lt;&gt;"&lt;Selecteer&gt;",MAX($A$4:A10)+1,"")</f>
        <v/>
      </c>
      <c r="B11" s="338" t="s">
        <v>35</v>
      </c>
      <c r="C11" s="339"/>
      <c r="D11" s="340"/>
      <c r="E11" s="341"/>
      <c r="F11" s="342"/>
      <c r="G11" s="343"/>
      <c r="H11" s="344">
        <f t="shared" si="4"/>
        <v>0</v>
      </c>
      <c r="I11" s="345">
        <f t="shared" si="5"/>
        <v>0</v>
      </c>
      <c r="J11" s="346">
        <f t="shared" si="0"/>
        <v>0</v>
      </c>
      <c r="K11" s="347"/>
      <c r="L11" s="343"/>
      <c r="M11" s="348"/>
      <c r="N11" s="343"/>
      <c r="O11" s="343"/>
      <c r="P11" s="344">
        <f t="shared" si="6"/>
        <v>0</v>
      </c>
      <c r="Q11" s="345">
        <f t="shared" si="1"/>
        <v>0</v>
      </c>
      <c r="R11" s="346">
        <f t="shared" si="2"/>
        <v>0</v>
      </c>
      <c r="S11" s="349" t="s">
        <v>137</v>
      </c>
      <c r="T11" s="350" t="str">
        <f t="shared" si="3"/>
        <v>ja</v>
      </c>
      <c r="U11" s="351">
        <f t="shared" si="7"/>
        <v>0.6583</v>
      </c>
      <c r="V11" s="352">
        <f t="shared" si="8"/>
        <v>0</v>
      </c>
      <c r="W11" s="346" t="str">
        <f t="shared" si="9"/>
        <v/>
      </c>
      <c r="X11" s="353"/>
      <c r="Y11" s="354"/>
    </row>
    <row r="12" spans="1:25" ht="14.5" x14ac:dyDescent="0.25">
      <c r="A12" s="337" t="str">
        <f>IF(B12&lt;&gt;"&lt;Selecteer&gt;",MAX($A$4:A11)+1,"")</f>
        <v/>
      </c>
      <c r="B12" s="338" t="s">
        <v>35</v>
      </c>
      <c r="C12" s="339"/>
      <c r="D12" s="340"/>
      <c r="E12" s="341"/>
      <c r="F12" s="342"/>
      <c r="G12" s="343"/>
      <c r="H12" s="344">
        <f t="shared" si="4"/>
        <v>0</v>
      </c>
      <c r="I12" s="345">
        <f t="shared" si="5"/>
        <v>0</v>
      </c>
      <c r="J12" s="346">
        <f t="shared" si="0"/>
        <v>0</v>
      </c>
      <c r="K12" s="347"/>
      <c r="L12" s="343"/>
      <c r="M12" s="348"/>
      <c r="N12" s="343"/>
      <c r="O12" s="343"/>
      <c r="P12" s="344">
        <f t="shared" si="6"/>
        <v>0</v>
      </c>
      <c r="Q12" s="345">
        <f t="shared" si="1"/>
        <v>0</v>
      </c>
      <c r="R12" s="346">
        <f t="shared" si="2"/>
        <v>0</v>
      </c>
      <c r="S12" s="349" t="s">
        <v>137</v>
      </c>
      <c r="T12" s="350" t="str">
        <f t="shared" si="3"/>
        <v>ja</v>
      </c>
      <c r="U12" s="351">
        <f t="shared" si="7"/>
        <v>0.6583</v>
      </c>
      <c r="V12" s="352">
        <f t="shared" si="8"/>
        <v>0</v>
      </c>
      <c r="W12" s="346" t="str">
        <f t="shared" si="9"/>
        <v/>
      </c>
      <c r="X12" s="353"/>
      <c r="Y12" s="354"/>
    </row>
    <row r="13" spans="1:25" ht="14.5" x14ac:dyDescent="0.25">
      <c r="A13" s="337" t="str">
        <f>IF(B13&lt;&gt;"&lt;Selecteer&gt;",MAX($A$4:A12)+1,"")</f>
        <v/>
      </c>
      <c r="B13" s="338" t="s">
        <v>35</v>
      </c>
      <c r="C13" s="339"/>
      <c r="D13" s="340"/>
      <c r="E13" s="341"/>
      <c r="F13" s="342"/>
      <c r="G13" s="343"/>
      <c r="H13" s="344">
        <f t="shared" si="4"/>
        <v>0</v>
      </c>
      <c r="I13" s="345">
        <f t="shared" si="5"/>
        <v>0</v>
      </c>
      <c r="J13" s="346">
        <f t="shared" si="0"/>
        <v>0</v>
      </c>
      <c r="K13" s="347"/>
      <c r="L13" s="343"/>
      <c r="M13" s="348"/>
      <c r="N13" s="343"/>
      <c r="O13" s="343"/>
      <c r="P13" s="344">
        <f t="shared" si="6"/>
        <v>0</v>
      </c>
      <c r="Q13" s="345">
        <f t="shared" si="1"/>
        <v>0</v>
      </c>
      <c r="R13" s="346">
        <f t="shared" si="2"/>
        <v>0</v>
      </c>
      <c r="S13" s="349" t="s">
        <v>137</v>
      </c>
      <c r="T13" s="350" t="str">
        <f t="shared" si="3"/>
        <v>ja</v>
      </c>
      <c r="U13" s="351">
        <f t="shared" si="7"/>
        <v>0.6583</v>
      </c>
      <c r="V13" s="352">
        <f t="shared" si="8"/>
        <v>0</v>
      </c>
      <c r="W13" s="346" t="str">
        <f t="shared" si="9"/>
        <v/>
      </c>
      <c r="X13" s="353"/>
      <c r="Y13" s="354"/>
    </row>
    <row r="14" spans="1:25" ht="14.5" x14ac:dyDescent="0.25">
      <c r="A14" s="337" t="str">
        <f>IF(B14&lt;&gt;"&lt;Selecteer&gt;",MAX($A$4:A13)+1,"")</f>
        <v/>
      </c>
      <c r="B14" s="338" t="s">
        <v>35</v>
      </c>
      <c r="C14" s="339"/>
      <c r="D14" s="340"/>
      <c r="E14" s="341"/>
      <c r="F14" s="342"/>
      <c r="G14" s="343"/>
      <c r="H14" s="344">
        <f t="shared" si="4"/>
        <v>0</v>
      </c>
      <c r="I14" s="345">
        <f t="shared" si="5"/>
        <v>0</v>
      </c>
      <c r="J14" s="346">
        <f t="shared" si="0"/>
        <v>0</v>
      </c>
      <c r="K14" s="347"/>
      <c r="L14" s="343"/>
      <c r="M14" s="348"/>
      <c r="N14" s="343"/>
      <c r="O14" s="343"/>
      <c r="P14" s="344">
        <f t="shared" si="6"/>
        <v>0</v>
      </c>
      <c r="Q14" s="345">
        <f t="shared" si="1"/>
        <v>0</v>
      </c>
      <c r="R14" s="346">
        <f t="shared" si="2"/>
        <v>0</v>
      </c>
      <c r="S14" s="349" t="s">
        <v>137</v>
      </c>
      <c r="T14" s="350" t="str">
        <f t="shared" si="3"/>
        <v>ja</v>
      </c>
      <c r="U14" s="351">
        <f t="shared" si="7"/>
        <v>0.6583</v>
      </c>
      <c r="V14" s="352">
        <f t="shared" si="8"/>
        <v>0</v>
      </c>
      <c r="W14" s="346" t="str">
        <f t="shared" si="9"/>
        <v/>
      </c>
      <c r="X14" s="353"/>
      <c r="Y14" s="354"/>
    </row>
    <row r="15" spans="1:25" ht="14.5" x14ac:dyDescent="0.25">
      <c r="A15" s="337" t="str">
        <f>IF(B15&lt;&gt;"&lt;Selecteer&gt;",MAX($A$4:A14)+1,"")</f>
        <v/>
      </c>
      <c r="B15" s="338" t="s">
        <v>35</v>
      </c>
      <c r="C15" s="339"/>
      <c r="D15" s="340"/>
      <c r="E15" s="341"/>
      <c r="F15" s="342"/>
      <c r="G15" s="343"/>
      <c r="H15" s="344">
        <f t="shared" si="4"/>
        <v>0</v>
      </c>
      <c r="I15" s="345">
        <f t="shared" si="5"/>
        <v>0</v>
      </c>
      <c r="J15" s="346">
        <f t="shared" si="0"/>
        <v>0</v>
      </c>
      <c r="K15" s="347"/>
      <c r="L15" s="343"/>
      <c r="M15" s="348"/>
      <c r="N15" s="343"/>
      <c r="O15" s="343"/>
      <c r="P15" s="344">
        <f t="shared" si="6"/>
        <v>0</v>
      </c>
      <c r="Q15" s="345">
        <f t="shared" si="1"/>
        <v>0</v>
      </c>
      <c r="R15" s="346">
        <f t="shared" si="2"/>
        <v>0</v>
      </c>
      <c r="S15" s="349" t="s">
        <v>137</v>
      </c>
      <c r="T15" s="350" t="str">
        <f t="shared" si="3"/>
        <v>ja</v>
      </c>
      <c r="U15" s="351">
        <f t="shared" si="7"/>
        <v>0.6583</v>
      </c>
      <c r="V15" s="352">
        <f t="shared" si="8"/>
        <v>0</v>
      </c>
      <c r="W15" s="346" t="str">
        <f t="shared" si="9"/>
        <v/>
      </c>
      <c r="X15" s="353"/>
      <c r="Y15" s="354"/>
    </row>
    <row r="16" spans="1:25" ht="14.5" x14ac:dyDescent="0.25">
      <c r="A16" s="337" t="str">
        <f>IF(B16&lt;&gt;"&lt;Selecteer&gt;",MAX($A$4:A15)+1,"")</f>
        <v/>
      </c>
      <c r="B16" s="338" t="s">
        <v>35</v>
      </c>
      <c r="C16" s="339"/>
      <c r="D16" s="340"/>
      <c r="E16" s="341"/>
      <c r="F16" s="342"/>
      <c r="G16" s="343"/>
      <c r="H16" s="344">
        <f t="shared" si="4"/>
        <v>0</v>
      </c>
      <c r="I16" s="345">
        <f t="shared" si="5"/>
        <v>0</v>
      </c>
      <c r="J16" s="346">
        <f t="shared" si="0"/>
        <v>0</v>
      </c>
      <c r="K16" s="347"/>
      <c r="L16" s="343"/>
      <c r="M16" s="348"/>
      <c r="N16" s="343"/>
      <c r="O16" s="343"/>
      <c r="P16" s="344">
        <f t="shared" si="6"/>
        <v>0</v>
      </c>
      <c r="Q16" s="345">
        <f t="shared" si="1"/>
        <v>0</v>
      </c>
      <c r="R16" s="346">
        <f t="shared" si="2"/>
        <v>0</v>
      </c>
      <c r="S16" s="349" t="s">
        <v>137</v>
      </c>
      <c r="T16" s="350" t="str">
        <f t="shared" si="3"/>
        <v>ja</v>
      </c>
      <c r="U16" s="351">
        <f t="shared" si="7"/>
        <v>0.6583</v>
      </c>
      <c r="V16" s="352">
        <f t="shared" si="8"/>
        <v>0</v>
      </c>
      <c r="W16" s="346" t="str">
        <f t="shared" si="9"/>
        <v/>
      </c>
      <c r="X16" s="353"/>
      <c r="Y16" s="354"/>
    </row>
    <row r="17" spans="1:25" ht="14.5" x14ac:dyDescent="0.25">
      <c r="A17" s="337" t="str">
        <f>IF(B17&lt;&gt;"&lt;Selecteer&gt;",MAX($A$4:A16)+1,"")</f>
        <v/>
      </c>
      <c r="B17" s="338" t="s">
        <v>35</v>
      </c>
      <c r="C17" s="339"/>
      <c r="D17" s="340"/>
      <c r="E17" s="341"/>
      <c r="F17" s="342"/>
      <c r="G17" s="343"/>
      <c r="H17" s="344">
        <f t="shared" si="4"/>
        <v>0</v>
      </c>
      <c r="I17" s="345">
        <f t="shared" si="5"/>
        <v>0</v>
      </c>
      <c r="J17" s="346">
        <f t="shared" si="0"/>
        <v>0</v>
      </c>
      <c r="K17" s="347"/>
      <c r="L17" s="343"/>
      <c r="M17" s="348"/>
      <c r="N17" s="343"/>
      <c r="O17" s="343"/>
      <c r="P17" s="344">
        <f t="shared" si="6"/>
        <v>0</v>
      </c>
      <c r="Q17" s="345">
        <f t="shared" si="1"/>
        <v>0</v>
      </c>
      <c r="R17" s="346">
        <f t="shared" si="2"/>
        <v>0</v>
      </c>
      <c r="S17" s="349" t="s">
        <v>137</v>
      </c>
      <c r="T17" s="350" t="str">
        <f t="shared" si="3"/>
        <v>ja</v>
      </c>
      <c r="U17" s="351">
        <f t="shared" si="7"/>
        <v>0.6583</v>
      </c>
      <c r="V17" s="352">
        <f t="shared" si="8"/>
        <v>0</v>
      </c>
      <c r="W17" s="346" t="str">
        <f t="shared" si="9"/>
        <v/>
      </c>
      <c r="X17" s="353"/>
      <c r="Y17" s="354"/>
    </row>
    <row r="18" spans="1:25" ht="14.5" x14ac:dyDescent="0.25">
      <c r="A18" s="337" t="str">
        <f>IF(B18&lt;&gt;"&lt;Selecteer&gt;",MAX($A$4:A17)+1,"")</f>
        <v/>
      </c>
      <c r="B18" s="338" t="s">
        <v>35</v>
      </c>
      <c r="C18" s="339"/>
      <c r="D18" s="340"/>
      <c r="E18" s="341"/>
      <c r="F18" s="342"/>
      <c r="G18" s="343"/>
      <c r="H18" s="344">
        <f t="shared" si="4"/>
        <v>0</v>
      </c>
      <c r="I18" s="345">
        <f t="shared" si="5"/>
        <v>0</v>
      </c>
      <c r="J18" s="346">
        <f t="shared" si="0"/>
        <v>0</v>
      </c>
      <c r="K18" s="347"/>
      <c r="L18" s="343"/>
      <c r="M18" s="348"/>
      <c r="N18" s="343"/>
      <c r="O18" s="343"/>
      <c r="P18" s="344">
        <f t="shared" si="6"/>
        <v>0</v>
      </c>
      <c r="Q18" s="345">
        <f t="shared" si="1"/>
        <v>0</v>
      </c>
      <c r="R18" s="346">
        <f t="shared" si="2"/>
        <v>0</v>
      </c>
      <c r="S18" s="349" t="s">
        <v>137</v>
      </c>
      <c r="T18" s="350" t="str">
        <f t="shared" si="3"/>
        <v>ja</v>
      </c>
      <c r="U18" s="351">
        <f t="shared" si="7"/>
        <v>0.6583</v>
      </c>
      <c r="V18" s="352">
        <f t="shared" si="8"/>
        <v>0</v>
      </c>
      <c r="W18" s="346" t="str">
        <f t="shared" si="9"/>
        <v/>
      </c>
      <c r="X18" s="353"/>
      <c r="Y18" s="354"/>
    </row>
    <row r="19" spans="1:25" ht="14.5" x14ac:dyDescent="0.25">
      <c r="A19" s="337" t="str">
        <f>IF(B19&lt;&gt;"&lt;Selecteer&gt;",MAX($A$4:A18)+1,"")</f>
        <v/>
      </c>
      <c r="B19" s="338" t="s">
        <v>35</v>
      </c>
      <c r="C19" s="339"/>
      <c r="D19" s="340"/>
      <c r="E19" s="341"/>
      <c r="F19" s="342"/>
      <c r="G19" s="343"/>
      <c r="H19" s="344">
        <f t="shared" si="4"/>
        <v>0</v>
      </c>
      <c r="I19" s="345">
        <f t="shared" si="5"/>
        <v>0</v>
      </c>
      <c r="J19" s="346">
        <f t="shared" si="0"/>
        <v>0</v>
      </c>
      <c r="K19" s="347"/>
      <c r="L19" s="343"/>
      <c r="M19" s="348"/>
      <c r="N19" s="343"/>
      <c r="O19" s="343"/>
      <c r="P19" s="344">
        <f t="shared" si="6"/>
        <v>0</v>
      </c>
      <c r="Q19" s="345">
        <f t="shared" si="1"/>
        <v>0</v>
      </c>
      <c r="R19" s="346">
        <f t="shared" si="2"/>
        <v>0</v>
      </c>
      <c r="S19" s="349" t="s">
        <v>137</v>
      </c>
      <c r="T19" s="350" t="str">
        <f t="shared" si="3"/>
        <v>ja</v>
      </c>
      <c r="U19" s="351">
        <f t="shared" si="7"/>
        <v>0.6583</v>
      </c>
      <c r="V19" s="352">
        <f t="shared" si="8"/>
        <v>0</v>
      </c>
      <c r="W19" s="346" t="str">
        <f t="shared" si="9"/>
        <v/>
      </c>
      <c r="X19" s="353"/>
      <c r="Y19" s="354"/>
    </row>
    <row r="20" spans="1:25" ht="14.5" x14ac:dyDescent="0.25">
      <c r="A20" s="337" t="str">
        <f>IF(B20&lt;&gt;"&lt;Selecteer&gt;",MAX($A$4:A19)+1,"")</f>
        <v/>
      </c>
      <c r="B20" s="338" t="s">
        <v>35</v>
      </c>
      <c r="C20" s="339"/>
      <c r="D20" s="340"/>
      <c r="E20" s="341"/>
      <c r="F20" s="342"/>
      <c r="G20" s="343"/>
      <c r="H20" s="344">
        <f t="shared" si="4"/>
        <v>0</v>
      </c>
      <c r="I20" s="345">
        <f t="shared" si="5"/>
        <v>0</v>
      </c>
      <c r="J20" s="346">
        <f t="shared" si="0"/>
        <v>0</v>
      </c>
      <c r="K20" s="347"/>
      <c r="L20" s="343"/>
      <c r="M20" s="348"/>
      <c r="N20" s="343"/>
      <c r="O20" s="343"/>
      <c r="P20" s="344">
        <f t="shared" si="6"/>
        <v>0</v>
      </c>
      <c r="Q20" s="345">
        <f t="shared" si="1"/>
        <v>0</v>
      </c>
      <c r="R20" s="346">
        <f t="shared" si="2"/>
        <v>0</v>
      </c>
      <c r="S20" s="349" t="s">
        <v>137</v>
      </c>
      <c r="T20" s="350" t="str">
        <f t="shared" si="3"/>
        <v>ja</v>
      </c>
      <c r="U20" s="351">
        <f t="shared" si="7"/>
        <v>0.6583</v>
      </c>
      <c r="V20" s="352">
        <f t="shared" si="8"/>
        <v>0</v>
      </c>
      <c r="W20" s="346" t="str">
        <f t="shared" si="9"/>
        <v/>
      </c>
      <c r="X20" s="353"/>
      <c r="Y20" s="354"/>
    </row>
    <row r="21" spans="1:25" ht="14.5" x14ac:dyDescent="0.25">
      <c r="A21" s="337" t="str">
        <f>IF(B21&lt;&gt;"&lt;Selecteer&gt;",MAX($A$4:A20)+1,"")</f>
        <v/>
      </c>
      <c r="B21" s="338" t="s">
        <v>35</v>
      </c>
      <c r="C21" s="339"/>
      <c r="D21" s="340"/>
      <c r="E21" s="341"/>
      <c r="F21" s="342"/>
      <c r="G21" s="343"/>
      <c r="H21" s="344">
        <f t="shared" si="4"/>
        <v>0</v>
      </c>
      <c r="I21" s="345">
        <f t="shared" si="5"/>
        <v>0</v>
      </c>
      <c r="J21" s="346">
        <f t="shared" si="0"/>
        <v>0</v>
      </c>
      <c r="K21" s="347"/>
      <c r="L21" s="343"/>
      <c r="M21" s="348"/>
      <c r="N21" s="343"/>
      <c r="O21" s="343"/>
      <c r="P21" s="344">
        <f t="shared" si="6"/>
        <v>0</v>
      </c>
      <c r="Q21" s="345">
        <f t="shared" si="1"/>
        <v>0</v>
      </c>
      <c r="R21" s="346">
        <f t="shared" si="2"/>
        <v>0</v>
      </c>
      <c r="S21" s="349" t="s">
        <v>137</v>
      </c>
      <c r="T21" s="350" t="str">
        <f t="shared" si="3"/>
        <v>ja</v>
      </c>
      <c r="U21" s="351">
        <f t="shared" si="7"/>
        <v>0.6583</v>
      </c>
      <c r="V21" s="352">
        <f t="shared" si="8"/>
        <v>0</v>
      </c>
      <c r="W21" s="346" t="str">
        <f t="shared" si="9"/>
        <v/>
      </c>
      <c r="X21" s="353"/>
      <c r="Y21" s="354"/>
    </row>
    <row r="22" spans="1:25" ht="14.5" x14ac:dyDescent="0.25">
      <c r="A22" s="337" t="str">
        <f>IF(B22&lt;&gt;"&lt;Selecteer&gt;",MAX($A$4:A21)+1,"")</f>
        <v/>
      </c>
      <c r="B22" s="338" t="s">
        <v>35</v>
      </c>
      <c r="C22" s="339"/>
      <c r="D22" s="340"/>
      <c r="E22" s="341"/>
      <c r="F22" s="342"/>
      <c r="G22" s="343"/>
      <c r="H22" s="344">
        <f t="shared" si="4"/>
        <v>0</v>
      </c>
      <c r="I22" s="345">
        <f t="shared" si="5"/>
        <v>0</v>
      </c>
      <c r="J22" s="346">
        <f t="shared" si="0"/>
        <v>0</v>
      </c>
      <c r="K22" s="347"/>
      <c r="L22" s="343"/>
      <c r="M22" s="348"/>
      <c r="N22" s="343"/>
      <c r="O22" s="343"/>
      <c r="P22" s="344">
        <f t="shared" si="6"/>
        <v>0</v>
      </c>
      <c r="Q22" s="345">
        <f t="shared" si="1"/>
        <v>0</v>
      </c>
      <c r="R22" s="346">
        <f t="shared" si="2"/>
        <v>0</v>
      </c>
      <c r="S22" s="349" t="s">
        <v>137</v>
      </c>
      <c r="T22" s="350" t="str">
        <f t="shared" si="3"/>
        <v>ja</v>
      </c>
      <c r="U22" s="351">
        <f t="shared" si="7"/>
        <v>0.6583</v>
      </c>
      <c r="V22" s="352">
        <f t="shared" si="8"/>
        <v>0</v>
      </c>
      <c r="W22" s="346" t="str">
        <f t="shared" si="9"/>
        <v/>
      </c>
      <c r="X22" s="353"/>
      <c r="Y22" s="354"/>
    </row>
    <row r="23" spans="1:25" ht="14.5" x14ac:dyDescent="0.25">
      <c r="A23" s="337" t="str">
        <f>IF(B23&lt;&gt;"&lt;Selecteer&gt;",MAX($A$4:A22)+1,"")</f>
        <v/>
      </c>
      <c r="B23" s="338" t="s">
        <v>35</v>
      </c>
      <c r="C23" s="339"/>
      <c r="D23" s="340"/>
      <c r="E23" s="341"/>
      <c r="F23" s="342"/>
      <c r="G23" s="343"/>
      <c r="H23" s="344">
        <f t="shared" si="4"/>
        <v>0</v>
      </c>
      <c r="I23" s="345">
        <f t="shared" si="5"/>
        <v>0</v>
      </c>
      <c r="J23" s="346">
        <f t="shared" si="0"/>
        <v>0</v>
      </c>
      <c r="K23" s="347"/>
      <c r="L23" s="343"/>
      <c r="M23" s="348"/>
      <c r="N23" s="343"/>
      <c r="O23" s="343"/>
      <c r="P23" s="344">
        <f t="shared" si="6"/>
        <v>0</v>
      </c>
      <c r="Q23" s="345">
        <f t="shared" si="1"/>
        <v>0</v>
      </c>
      <c r="R23" s="346">
        <f t="shared" si="2"/>
        <v>0</v>
      </c>
      <c r="S23" s="349" t="s">
        <v>137</v>
      </c>
      <c r="T23" s="350" t="str">
        <f t="shared" si="3"/>
        <v>ja</v>
      </c>
      <c r="U23" s="351">
        <f t="shared" si="7"/>
        <v>0.6583</v>
      </c>
      <c r="V23" s="352">
        <f t="shared" si="8"/>
        <v>0</v>
      </c>
      <c r="W23" s="346" t="str">
        <f t="shared" si="9"/>
        <v/>
      </c>
      <c r="X23" s="353"/>
      <c r="Y23" s="354"/>
    </row>
    <row r="24" spans="1:25" ht="14.5" x14ac:dyDescent="0.25">
      <c r="A24" s="337" t="str">
        <f>IF(B24&lt;&gt;"&lt;Selecteer&gt;",MAX($A$4:A23)+1,"")</f>
        <v/>
      </c>
      <c r="B24" s="338" t="s">
        <v>35</v>
      </c>
      <c r="C24" s="339"/>
      <c r="D24" s="340"/>
      <c r="E24" s="341"/>
      <c r="F24" s="342"/>
      <c r="G24" s="343"/>
      <c r="H24" s="344">
        <f t="shared" si="4"/>
        <v>0</v>
      </c>
      <c r="I24" s="345">
        <f t="shared" si="5"/>
        <v>0</v>
      </c>
      <c r="J24" s="346">
        <f t="shared" si="0"/>
        <v>0</v>
      </c>
      <c r="K24" s="347"/>
      <c r="L24" s="343"/>
      <c r="M24" s="348"/>
      <c r="N24" s="343"/>
      <c r="O24" s="343"/>
      <c r="P24" s="344">
        <f t="shared" si="6"/>
        <v>0</v>
      </c>
      <c r="Q24" s="345">
        <f t="shared" si="1"/>
        <v>0</v>
      </c>
      <c r="R24" s="346">
        <f t="shared" si="2"/>
        <v>0</v>
      </c>
      <c r="S24" s="349" t="s">
        <v>137</v>
      </c>
      <c r="T24" s="350" t="str">
        <f t="shared" si="3"/>
        <v>ja</v>
      </c>
      <c r="U24" s="351">
        <f t="shared" si="7"/>
        <v>0.6583</v>
      </c>
      <c r="V24" s="352">
        <f t="shared" si="8"/>
        <v>0</v>
      </c>
      <c r="W24" s="346" t="str">
        <f t="shared" si="9"/>
        <v/>
      </c>
      <c r="X24" s="353"/>
      <c r="Y24" s="354"/>
    </row>
    <row r="25" spans="1:25" ht="14.5" x14ac:dyDescent="0.25">
      <c r="A25" s="337" t="str">
        <f>IF(B25&lt;&gt;"&lt;Selecteer&gt;",MAX($A$4:A24)+1,"")</f>
        <v/>
      </c>
      <c r="B25" s="338" t="s">
        <v>35</v>
      </c>
      <c r="C25" s="339"/>
      <c r="D25" s="340"/>
      <c r="E25" s="341"/>
      <c r="F25" s="342"/>
      <c r="G25" s="343"/>
      <c r="H25" s="344">
        <f t="shared" si="4"/>
        <v>0</v>
      </c>
      <c r="I25" s="345">
        <f t="shared" si="5"/>
        <v>0</v>
      </c>
      <c r="J25" s="346">
        <f t="shared" si="0"/>
        <v>0</v>
      </c>
      <c r="K25" s="347"/>
      <c r="L25" s="343"/>
      <c r="M25" s="348"/>
      <c r="N25" s="343"/>
      <c r="O25" s="343"/>
      <c r="P25" s="344">
        <f t="shared" si="6"/>
        <v>0</v>
      </c>
      <c r="Q25" s="345">
        <f t="shared" si="1"/>
        <v>0</v>
      </c>
      <c r="R25" s="346">
        <f t="shared" si="2"/>
        <v>0</v>
      </c>
      <c r="S25" s="349" t="s">
        <v>137</v>
      </c>
      <c r="T25" s="350" t="str">
        <f t="shared" si="3"/>
        <v>ja</v>
      </c>
      <c r="U25" s="351">
        <f t="shared" si="7"/>
        <v>0.6583</v>
      </c>
      <c r="V25" s="352">
        <f t="shared" si="8"/>
        <v>0</v>
      </c>
      <c r="W25" s="346" t="str">
        <f t="shared" si="9"/>
        <v/>
      </c>
      <c r="X25" s="353"/>
      <c r="Y25" s="354"/>
    </row>
    <row r="26" spans="1:25" ht="14.5" x14ac:dyDescent="0.25">
      <c r="A26" s="337" t="str">
        <f>IF(B26&lt;&gt;"&lt;Selecteer&gt;",MAX($A$4:A25)+1,"")</f>
        <v/>
      </c>
      <c r="B26" s="338" t="s">
        <v>35</v>
      </c>
      <c r="C26" s="339"/>
      <c r="D26" s="340"/>
      <c r="E26" s="341"/>
      <c r="F26" s="342"/>
      <c r="G26" s="343"/>
      <c r="H26" s="344">
        <f t="shared" si="4"/>
        <v>0</v>
      </c>
      <c r="I26" s="345">
        <f t="shared" si="5"/>
        <v>0</v>
      </c>
      <c r="J26" s="346">
        <f t="shared" si="0"/>
        <v>0</v>
      </c>
      <c r="K26" s="347"/>
      <c r="L26" s="343"/>
      <c r="M26" s="348"/>
      <c r="N26" s="343"/>
      <c r="O26" s="343"/>
      <c r="P26" s="344">
        <f t="shared" si="6"/>
        <v>0</v>
      </c>
      <c r="Q26" s="345">
        <f t="shared" si="1"/>
        <v>0</v>
      </c>
      <c r="R26" s="346">
        <f t="shared" si="2"/>
        <v>0</v>
      </c>
      <c r="S26" s="349" t="s">
        <v>137</v>
      </c>
      <c r="T26" s="350" t="str">
        <f t="shared" si="3"/>
        <v>ja</v>
      </c>
      <c r="U26" s="351">
        <f t="shared" si="7"/>
        <v>0.6583</v>
      </c>
      <c r="V26" s="352">
        <f t="shared" si="8"/>
        <v>0</v>
      </c>
      <c r="W26" s="346" t="str">
        <f t="shared" si="9"/>
        <v/>
      </c>
      <c r="X26" s="353"/>
      <c r="Y26" s="354"/>
    </row>
    <row r="27" spans="1:25" ht="14.5" x14ac:dyDescent="0.25">
      <c r="A27" s="337" t="str">
        <f>IF(B27&lt;&gt;"&lt;Selecteer&gt;",MAX($A$4:A26)+1,"")</f>
        <v/>
      </c>
      <c r="B27" s="338" t="s">
        <v>35</v>
      </c>
      <c r="C27" s="339"/>
      <c r="D27" s="340"/>
      <c r="E27" s="341"/>
      <c r="F27" s="342"/>
      <c r="G27" s="343"/>
      <c r="H27" s="344">
        <f t="shared" si="4"/>
        <v>0</v>
      </c>
      <c r="I27" s="345">
        <f t="shared" si="5"/>
        <v>0</v>
      </c>
      <c r="J27" s="346">
        <f t="shared" si="0"/>
        <v>0</v>
      </c>
      <c r="K27" s="347"/>
      <c r="L27" s="343"/>
      <c r="M27" s="348"/>
      <c r="N27" s="343"/>
      <c r="O27" s="343"/>
      <c r="P27" s="344">
        <f t="shared" si="6"/>
        <v>0</v>
      </c>
      <c r="Q27" s="345">
        <f t="shared" si="1"/>
        <v>0</v>
      </c>
      <c r="R27" s="346">
        <f t="shared" si="2"/>
        <v>0</v>
      </c>
      <c r="S27" s="349" t="s">
        <v>137</v>
      </c>
      <c r="T27" s="350" t="str">
        <f t="shared" si="3"/>
        <v>ja</v>
      </c>
      <c r="U27" s="351">
        <f t="shared" si="7"/>
        <v>0.6583</v>
      </c>
      <c r="V27" s="352">
        <f t="shared" si="8"/>
        <v>0</v>
      </c>
      <c r="W27" s="346" t="str">
        <f t="shared" si="9"/>
        <v/>
      </c>
      <c r="X27" s="353"/>
      <c r="Y27" s="354"/>
    </row>
    <row r="28" spans="1:25" ht="14.5" x14ac:dyDescent="0.25">
      <c r="A28" s="337" t="str">
        <f>IF(B28&lt;&gt;"&lt;Selecteer&gt;",MAX($A$4:A27)+1,"")</f>
        <v/>
      </c>
      <c r="B28" s="338" t="s">
        <v>35</v>
      </c>
      <c r="C28" s="339"/>
      <c r="D28" s="340"/>
      <c r="E28" s="341"/>
      <c r="F28" s="342"/>
      <c r="G28" s="343"/>
      <c r="H28" s="344">
        <f t="shared" si="4"/>
        <v>0</v>
      </c>
      <c r="I28" s="345">
        <f t="shared" si="5"/>
        <v>0</v>
      </c>
      <c r="J28" s="346">
        <f t="shared" si="0"/>
        <v>0</v>
      </c>
      <c r="K28" s="347"/>
      <c r="L28" s="343"/>
      <c r="M28" s="348"/>
      <c r="N28" s="343"/>
      <c r="O28" s="343"/>
      <c r="P28" s="344">
        <f t="shared" si="6"/>
        <v>0</v>
      </c>
      <c r="Q28" s="345">
        <f t="shared" si="1"/>
        <v>0</v>
      </c>
      <c r="R28" s="346">
        <f t="shared" si="2"/>
        <v>0</v>
      </c>
      <c r="S28" s="349" t="s">
        <v>137</v>
      </c>
      <c r="T28" s="350" t="str">
        <f t="shared" si="3"/>
        <v>ja</v>
      </c>
      <c r="U28" s="351">
        <f t="shared" si="7"/>
        <v>0.6583</v>
      </c>
      <c r="V28" s="352">
        <f t="shared" si="8"/>
        <v>0</v>
      </c>
      <c r="W28" s="346" t="str">
        <f t="shared" si="9"/>
        <v/>
      </c>
      <c r="X28" s="353"/>
      <c r="Y28" s="354"/>
    </row>
    <row r="29" spans="1:25" ht="14.5" x14ac:dyDescent="0.25">
      <c r="A29" s="337" t="str">
        <f>IF(B29&lt;&gt;"&lt;Selecteer&gt;",MAX($A$4:A28)+1,"")</f>
        <v/>
      </c>
      <c r="B29" s="338" t="s">
        <v>35</v>
      </c>
      <c r="C29" s="339"/>
      <c r="D29" s="340"/>
      <c r="E29" s="341"/>
      <c r="F29" s="342"/>
      <c r="G29" s="343"/>
      <c r="H29" s="344">
        <f t="shared" si="4"/>
        <v>0</v>
      </c>
      <c r="I29" s="345">
        <f t="shared" si="5"/>
        <v>0</v>
      </c>
      <c r="J29" s="346">
        <f t="shared" si="0"/>
        <v>0</v>
      </c>
      <c r="K29" s="347"/>
      <c r="L29" s="343"/>
      <c r="M29" s="348"/>
      <c r="N29" s="343"/>
      <c r="O29" s="343"/>
      <c r="P29" s="344">
        <f t="shared" si="6"/>
        <v>0</v>
      </c>
      <c r="Q29" s="345">
        <f t="shared" si="1"/>
        <v>0</v>
      </c>
      <c r="R29" s="346">
        <f t="shared" si="2"/>
        <v>0</v>
      </c>
      <c r="S29" s="349" t="s">
        <v>137</v>
      </c>
      <c r="T29" s="350" t="str">
        <f t="shared" si="3"/>
        <v>ja</v>
      </c>
      <c r="U29" s="351">
        <f t="shared" si="7"/>
        <v>0.6583</v>
      </c>
      <c r="V29" s="352">
        <f t="shared" si="8"/>
        <v>0</v>
      </c>
      <c r="W29" s="346" t="str">
        <f t="shared" si="9"/>
        <v/>
      </c>
      <c r="X29" s="353"/>
      <c r="Y29" s="354"/>
    </row>
    <row r="30" spans="1:25" ht="14.5" x14ac:dyDescent="0.25">
      <c r="A30" s="337" t="str">
        <f>IF(B30&lt;&gt;"&lt;Selecteer&gt;",MAX($A$4:A29)+1,"")</f>
        <v/>
      </c>
      <c r="B30" s="338" t="s">
        <v>35</v>
      </c>
      <c r="C30" s="339"/>
      <c r="D30" s="340"/>
      <c r="E30" s="341"/>
      <c r="F30" s="342"/>
      <c r="G30" s="343"/>
      <c r="H30" s="344">
        <f t="shared" si="4"/>
        <v>0</v>
      </c>
      <c r="I30" s="345">
        <f t="shared" si="5"/>
        <v>0</v>
      </c>
      <c r="J30" s="346">
        <f t="shared" si="0"/>
        <v>0</v>
      </c>
      <c r="K30" s="347"/>
      <c r="L30" s="343"/>
      <c r="M30" s="348"/>
      <c r="N30" s="343"/>
      <c r="O30" s="343"/>
      <c r="P30" s="344">
        <f t="shared" si="6"/>
        <v>0</v>
      </c>
      <c r="Q30" s="345">
        <f t="shared" si="1"/>
        <v>0</v>
      </c>
      <c r="R30" s="346">
        <f t="shared" si="2"/>
        <v>0</v>
      </c>
      <c r="S30" s="349" t="s">
        <v>137</v>
      </c>
      <c r="T30" s="350" t="str">
        <f t="shared" si="3"/>
        <v>ja</v>
      </c>
      <c r="U30" s="351">
        <f t="shared" si="7"/>
        <v>0.6583</v>
      </c>
      <c r="V30" s="352">
        <f t="shared" si="8"/>
        <v>0</v>
      </c>
      <c r="W30" s="346" t="str">
        <f t="shared" si="9"/>
        <v/>
      </c>
      <c r="X30" s="353"/>
      <c r="Y30" s="354"/>
    </row>
    <row r="31" spans="1:25" ht="14.5" x14ac:dyDescent="0.25">
      <c r="A31" s="337" t="str">
        <f>IF(B31&lt;&gt;"&lt;Selecteer&gt;",MAX($A$4:A30)+1,"")</f>
        <v/>
      </c>
      <c r="B31" s="338" t="s">
        <v>35</v>
      </c>
      <c r="C31" s="339"/>
      <c r="D31" s="340"/>
      <c r="E31" s="341"/>
      <c r="F31" s="342"/>
      <c r="G31" s="343"/>
      <c r="H31" s="344">
        <f t="shared" si="4"/>
        <v>0</v>
      </c>
      <c r="I31" s="345">
        <f t="shared" si="5"/>
        <v>0</v>
      </c>
      <c r="J31" s="346">
        <f t="shared" si="0"/>
        <v>0</v>
      </c>
      <c r="K31" s="347"/>
      <c r="L31" s="343"/>
      <c r="M31" s="348"/>
      <c r="N31" s="343"/>
      <c r="O31" s="343"/>
      <c r="P31" s="344">
        <f t="shared" si="6"/>
        <v>0</v>
      </c>
      <c r="Q31" s="345">
        <f t="shared" si="1"/>
        <v>0</v>
      </c>
      <c r="R31" s="346">
        <f t="shared" si="2"/>
        <v>0</v>
      </c>
      <c r="S31" s="349" t="s">
        <v>137</v>
      </c>
      <c r="T31" s="350" t="str">
        <f t="shared" si="3"/>
        <v>ja</v>
      </c>
      <c r="U31" s="351">
        <f t="shared" si="7"/>
        <v>0.6583</v>
      </c>
      <c r="V31" s="352">
        <f t="shared" si="8"/>
        <v>0</v>
      </c>
      <c r="W31" s="346" t="str">
        <f t="shared" si="9"/>
        <v/>
      </c>
      <c r="X31" s="353"/>
      <c r="Y31" s="354"/>
    </row>
    <row r="32" spans="1:25" ht="14.5" x14ac:dyDescent="0.25">
      <c r="A32" s="337" t="str">
        <f>IF(B32&lt;&gt;"&lt;Selecteer&gt;",MAX($A$4:A31)+1,"")</f>
        <v/>
      </c>
      <c r="B32" s="338" t="s">
        <v>35</v>
      </c>
      <c r="C32" s="339"/>
      <c r="D32" s="340"/>
      <c r="E32" s="341"/>
      <c r="F32" s="342"/>
      <c r="G32" s="343"/>
      <c r="H32" s="344">
        <f t="shared" si="4"/>
        <v>0</v>
      </c>
      <c r="I32" s="345">
        <f t="shared" si="5"/>
        <v>0</v>
      </c>
      <c r="J32" s="346">
        <f t="shared" si="0"/>
        <v>0</v>
      </c>
      <c r="K32" s="347"/>
      <c r="L32" s="343"/>
      <c r="M32" s="348"/>
      <c r="N32" s="343"/>
      <c r="O32" s="343"/>
      <c r="P32" s="344">
        <f t="shared" si="6"/>
        <v>0</v>
      </c>
      <c r="Q32" s="345">
        <f t="shared" si="1"/>
        <v>0</v>
      </c>
      <c r="R32" s="346">
        <f t="shared" si="2"/>
        <v>0</v>
      </c>
      <c r="S32" s="349" t="s">
        <v>137</v>
      </c>
      <c r="T32" s="350" t="str">
        <f t="shared" si="3"/>
        <v>ja</v>
      </c>
      <c r="U32" s="351">
        <f t="shared" si="7"/>
        <v>0.6583</v>
      </c>
      <c r="V32" s="352">
        <f t="shared" si="8"/>
        <v>0</v>
      </c>
      <c r="W32" s="346" t="str">
        <f t="shared" si="9"/>
        <v/>
      </c>
      <c r="X32" s="353"/>
      <c r="Y32" s="354"/>
    </row>
    <row r="33" spans="1:25" ht="14.5" x14ac:dyDescent="0.25">
      <c r="A33" s="337" t="str">
        <f>IF(B33&lt;&gt;"&lt;Selecteer&gt;",MAX($A$4:A32)+1,"")</f>
        <v/>
      </c>
      <c r="B33" s="338" t="s">
        <v>35</v>
      </c>
      <c r="C33" s="339"/>
      <c r="D33" s="340"/>
      <c r="E33" s="341"/>
      <c r="F33" s="342"/>
      <c r="G33" s="343"/>
      <c r="H33" s="344">
        <f t="shared" si="4"/>
        <v>0</v>
      </c>
      <c r="I33" s="345">
        <f t="shared" si="5"/>
        <v>0</v>
      </c>
      <c r="J33" s="346">
        <f t="shared" si="0"/>
        <v>0</v>
      </c>
      <c r="K33" s="347"/>
      <c r="L33" s="343"/>
      <c r="M33" s="348"/>
      <c r="N33" s="343"/>
      <c r="O33" s="343"/>
      <c r="P33" s="344">
        <f t="shared" si="6"/>
        <v>0</v>
      </c>
      <c r="Q33" s="345">
        <f t="shared" si="1"/>
        <v>0</v>
      </c>
      <c r="R33" s="346">
        <f t="shared" si="2"/>
        <v>0</v>
      </c>
      <c r="S33" s="349" t="s">
        <v>137</v>
      </c>
      <c r="T33" s="350" t="str">
        <f t="shared" si="3"/>
        <v>ja</v>
      </c>
      <c r="U33" s="351">
        <f t="shared" si="7"/>
        <v>0.6583</v>
      </c>
      <c r="V33" s="352">
        <f t="shared" si="8"/>
        <v>0</v>
      </c>
      <c r="W33" s="346" t="str">
        <f t="shared" si="9"/>
        <v/>
      </c>
      <c r="X33" s="353"/>
      <c r="Y33" s="354"/>
    </row>
    <row r="34" spans="1:25" ht="14.5" x14ac:dyDescent="0.25">
      <c r="A34" s="337" t="str">
        <f>IF(B34&lt;&gt;"&lt;Selecteer&gt;",MAX($A$4:A33)+1,"")</f>
        <v/>
      </c>
      <c r="B34" s="338" t="s">
        <v>35</v>
      </c>
      <c r="C34" s="339"/>
      <c r="D34" s="340"/>
      <c r="E34" s="341"/>
      <c r="F34" s="342"/>
      <c r="G34" s="343"/>
      <c r="H34" s="344">
        <f t="shared" si="4"/>
        <v>0</v>
      </c>
      <c r="I34" s="345">
        <f t="shared" si="5"/>
        <v>0</v>
      </c>
      <c r="J34" s="346">
        <f t="shared" si="0"/>
        <v>0</v>
      </c>
      <c r="K34" s="347"/>
      <c r="L34" s="343"/>
      <c r="M34" s="348"/>
      <c r="N34" s="343"/>
      <c r="O34" s="343"/>
      <c r="P34" s="344">
        <f t="shared" si="6"/>
        <v>0</v>
      </c>
      <c r="Q34" s="345">
        <f t="shared" si="1"/>
        <v>0</v>
      </c>
      <c r="R34" s="346">
        <f t="shared" si="2"/>
        <v>0</v>
      </c>
      <c r="S34" s="349" t="s">
        <v>137</v>
      </c>
      <c r="T34" s="350" t="str">
        <f t="shared" si="3"/>
        <v>ja</v>
      </c>
      <c r="U34" s="351">
        <f t="shared" si="7"/>
        <v>0.6583</v>
      </c>
      <c r="V34" s="352">
        <f t="shared" si="8"/>
        <v>0</v>
      </c>
      <c r="W34" s="346" t="str">
        <f t="shared" si="9"/>
        <v/>
      </c>
      <c r="X34" s="353"/>
      <c r="Y34" s="354"/>
    </row>
    <row r="35" spans="1:25" ht="14.5" x14ac:dyDescent="0.25">
      <c r="A35" s="337" t="str">
        <f>IF(B35&lt;&gt;"&lt;Selecteer&gt;",MAX($A$4:A34)+1,"")</f>
        <v/>
      </c>
      <c r="B35" s="338" t="s">
        <v>35</v>
      </c>
      <c r="C35" s="339"/>
      <c r="D35" s="340"/>
      <c r="E35" s="341"/>
      <c r="F35" s="342"/>
      <c r="G35" s="343"/>
      <c r="H35" s="344">
        <f t="shared" si="4"/>
        <v>0</v>
      </c>
      <c r="I35" s="345">
        <f t="shared" si="5"/>
        <v>0</v>
      </c>
      <c r="J35" s="346">
        <f t="shared" si="0"/>
        <v>0</v>
      </c>
      <c r="K35" s="347"/>
      <c r="L35" s="343"/>
      <c r="M35" s="348"/>
      <c r="N35" s="343"/>
      <c r="O35" s="343"/>
      <c r="P35" s="344">
        <f t="shared" si="6"/>
        <v>0</v>
      </c>
      <c r="Q35" s="345">
        <f t="shared" si="1"/>
        <v>0</v>
      </c>
      <c r="R35" s="346">
        <f t="shared" si="2"/>
        <v>0</v>
      </c>
      <c r="S35" s="349" t="s">
        <v>137</v>
      </c>
      <c r="T35" s="350" t="str">
        <f t="shared" si="3"/>
        <v>ja</v>
      </c>
      <c r="U35" s="351">
        <f t="shared" si="7"/>
        <v>0.6583</v>
      </c>
      <c r="V35" s="352">
        <f t="shared" si="8"/>
        <v>0</v>
      </c>
      <c r="W35" s="346" t="str">
        <f t="shared" si="9"/>
        <v/>
      </c>
      <c r="X35" s="353"/>
      <c r="Y35" s="354"/>
    </row>
    <row r="36" spans="1:25" ht="14.5" x14ac:dyDescent="0.25">
      <c r="A36" s="337" t="str">
        <f>IF(B36&lt;&gt;"&lt;Selecteer&gt;",MAX($A$4:A35)+1,"")</f>
        <v/>
      </c>
      <c r="B36" s="338" t="s">
        <v>35</v>
      </c>
      <c r="C36" s="339"/>
      <c r="D36" s="340"/>
      <c r="E36" s="341"/>
      <c r="F36" s="342"/>
      <c r="G36" s="343"/>
      <c r="H36" s="344">
        <f t="shared" si="4"/>
        <v>0</v>
      </c>
      <c r="I36" s="345">
        <f t="shared" si="5"/>
        <v>0</v>
      </c>
      <c r="J36" s="346">
        <f t="shared" si="0"/>
        <v>0</v>
      </c>
      <c r="K36" s="347"/>
      <c r="L36" s="343"/>
      <c r="M36" s="348"/>
      <c r="N36" s="343"/>
      <c r="O36" s="343"/>
      <c r="P36" s="344">
        <f t="shared" si="6"/>
        <v>0</v>
      </c>
      <c r="Q36" s="345">
        <f t="shared" si="1"/>
        <v>0</v>
      </c>
      <c r="R36" s="346">
        <f t="shared" si="2"/>
        <v>0</v>
      </c>
      <c r="S36" s="349" t="s">
        <v>137</v>
      </c>
      <c r="T36" s="350" t="str">
        <f t="shared" si="3"/>
        <v>ja</v>
      </c>
      <c r="U36" s="351">
        <f t="shared" si="7"/>
        <v>0.6583</v>
      </c>
      <c r="V36" s="352">
        <f t="shared" si="8"/>
        <v>0</v>
      </c>
      <c r="W36" s="346" t="str">
        <f t="shared" si="9"/>
        <v/>
      </c>
      <c r="X36" s="353"/>
      <c r="Y36" s="354"/>
    </row>
    <row r="37" spans="1:25" ht="14.5" x14ac:dyDescent="0.25">
      <c r="A37" s="337" t="str">
        <f>IF(B37&lt;&gt;"&lt;Selecteer&gt;",MAX($A$4:A36)+1,"")</f>
        <v/>
      </c>
      <c r="B37" s="338" t="s">
        <v>35</v>
      </c>
      <c r="C37" s="339"/>
      <c r="D37" s="340"/>
      <c r="E37" s="341"/>
      <c r="F37" s="342"/>
      <c r="G37" s="343"/>
      <c r="H37" s="344">
        <f t="shared" si="4"/>
        <v>0</v>
      </c>
      <c r="I37" s="345">
        <f t="shared" si="5"/>
        <v>0</v>
      </c>
      <c r="J37" s="346">
        <f t="shared" ref="J37:J54" si="10">IF($B37="nee",IFERROR(ROUND(H37*(1+$U37)/I37,2),0),0)</f>
        <v>0</v>
      </c>
      <c r="K37" s="347"/>
      <c r="L37" s="343"/>
      <c r="M37" s="348"/>
      <c r="N37" s="343"/>
      <c r="O37" s="343"/>
      <c r="P37" s="344">
        <f t="shared" si="6"/>
        <v>0</v>
      </c>
      <c r="Q37" s="345">
        <f t="shared" ref="Q37:Q54" si="11">1720*M37/40</f>
        <v>0</v>
      </c>
      <c r="R37" s="346">
        <f t="shared" ref="R37:R54" si="12">IF($B37="nee",IFERROR(ROUND(P37*(1+$U37)/Q37,2),0),0)</f>
        <v>0</v>
      </c>
      <c r="S37" s="349" t="s">
        <v>137</v>
      </c>
      <c r="T37" s="350" t="str">
        <f t="shared" ref="T37:T54" si="13">IF(Methode_Keuze&lt;&gt;"",IF($C$2="Vereenvoudigde kostenoptie voor overige kosten","nee","ja"),"ja")</f>
        <v>ja</v>
      </c>
      <c r="U37" s="351">
        <f t="shared" si="7"/>
        <v>0.6583</v>
      </c>
      <c r="V37" s="352">
        <f t="shared" si="8"/>
        <v>0</v>
      </c>
      <c r="W37" s="346" t="str">
        <f t="shared" si="9"/>
        <v/>
      </c>
      <c r="X37" s="353"/>
      <c r="Y37" s="354"/>
    </row>
    <row r="38" spans="1:25" ht="14.5" x14ac:dyDescent="0.25">
      <c r="A38" s="337" t="str">
        <f>IF(B38&lt;&gt;"&lt;Selecteer&gt;",MAX($A$4:A37)+1,"")</f>
        <v/>
      </c>
      <c r="B38" s="338" t="s">
        <v>35</v>
      </c>
      <c r="C38" s="339"/>
      <c r="D38" s="340"/>
      <c r="E38" s="341"/>
      <c r="F38" s="342"/>
      <c r="G38" s="343"/>
      <c r="H38" s="344">
        <f t="shared" si="4"/>
        <v>0</v>
      </c>
      <c r="I38" s="345">
        <f t="shared" si="5"/>
        <v>0</v>
      </c>
      <c r="J38" s="346">
        <f t="shared" si="10"/>
        <v>0</v>
      </c>
      <c r="K38" s="347"/>
      <c r="L38" s="343"/>
      <c r="M38" s="348"/>
      <c r="N38" s="343"/>
      <c r="O38" s="343"/>
      <c r="P38" s="344">
        <f t="shared" si="6"/>
        <v>0</v>
      </c>
      <c r="Q38" s="345">
        <f t="shared" si="11"/>
        <v>0</v>
      </c>
      <c r="R38" s="346">
        <f t="shared" si="12"/>
        <v>0</v>
      </c>
      <c r="S38" s="349" t="s">
        <v>137</v>
      </c>
      <c r="T38" s="350" t="str">
        <f t="shared" si="13"/>
        <v>ja</v>
      </c>
      <c r="U38" s="351">
        <f t="shared" si="7"/>
        <v>0.6583</v>
      </c>
      <c r="V38" s="352">
        <f t="shared" si="8"/>
        <v>0</v>
      </c>
      <c r="W38" s="346" t="str">
        <f t="shared" si="9"/>
        <v/>
      </c>
      <c r="X38" s="353"/>
      <c r="Y38" s="354"/>
    </row>
    <row r="39" spans="1:25" ht="14.5" x14ac:dyDescent="0.25">
      <c r="A39" s="337" t="str">
        <f>IF(B39&lt;&gt;"&lt;Selecteer&gt;",MAX($A$4:A38)+1,"")</f>
        <v/>
      </c>
      <c r="B39" s="338" t="s">
        <v>35</v>
      </c>
      <c r="C39" s="339"/>
      <c r="D39" s="340"/>
      <c r="E39" s="341"/>
      <c r="F39" s="342"/>
      <c r="G39" s="343"/>
      <c r="H39" s="344">
        <f t="shared" si="4"/>
        <v>0</v>
      </c>
      <c r="I39" s="345">
        <f t="shared" si="5"/>
        <v>0</v>
      </c>
      <c r="J39" s="346">
        <f t="shared" si="10"/>
        <v>0</v>
      </c>
      <c r="K39" s="347"/>
      <c r="L39" s="343"/>
      <c r="M39" s="348"/>
      <c r="N39" s="343"/>
      <c r="O39" s="343"/>
      <c r="P39" s="344">
        <f t="shared" si="6"/>
        <v>0</v>
      </c>
      <c r="Q39" s="345">
        <f t="shared" si="11"/>
        <v>0</v>
      </c>
      <c r="R39" s="346">
        <f t="shared" si="12"/>
        <v>0</v>
      </c>
      <c r="S39" s="349" t="s">
        <v>137</v>
      </c>
      <c r="T39" s="350" t="str">
        <f t="shared" si="13"/>
        <v>ja</v>
      </c>
      <c r="U39" s="351">
        <f t="shared" si="7"/>
        <v>0.6583</v>
      </c>
      <c r="V39" s="352">
        <f t="shared" si="8"/>
        <v>0</v>
      </c>
      <c r="W39" s="346" t="str">
        <f t="shared" si="9"/>
        <v/>
      </c>
      <c r="X39" s="353"/>
      <c r="Y39" s="354"/>
    </row>
    <row r="40" spans="1:25" ht="14.5" x14ac:dyDescent="0.25">
      <c r="A40" s="337" t="str">
        <f>IF(B40&lt;&gt;"&lt;Selecteer&gt;",MAX($A$4:A39)+1,"")</f>
        <v/>
      </c>
      <c r="B40" s="338" t="s">
        <v>35</v>
      </c>
      <c r="C40" s="339"/>
      <c r="D40" s="340"/>
      <c r="E40" s="341"/>
      <c r="F40" s="342"/>
      <c r="G40" s="343"/>
      <c r="H40" s="344">
        <f t="shared" si="4"/>
        <v>0</v>
      </c>
      <c r="I40" s="345">
        <f t="shared" si="5"/>
        <v>0</v>
      </c>
      <c r="J40" s="346">
        <f t="shared" si="10"/>
        <v>0</v>
      </c>
      <c r="K40" s="347"/>
      <c r="L40" s="343"/>
      <c r="M40" s="348"/>
      <c r="N40" s="343"/>
      <c r="O40" s="343"/>
      <c r="P40" s="344">
        <f t="shared" si="6"/>
        <v>0</v>
      </c>
      <c r="Q40" s="345">
        <f t="shared" si="11"/>
        <v>0</v>
      </c>
      <c r="R40" s="346">
        <f t="shared" si="12"/>
        <v>0</v>
      </c>
      <c r="S40" s="349" t="s">
        <v>137</v>
      </c>
      <c r="T40" s="350" t="str">
        <f t="shared" si="13"/>
        <v>ja</v>
      </c>
      <c r="U40" s="351">
        <f t="shared" si="7"/>
        <v>0.6583</v>
      </c>
      <c r="V40" s="352">
        <f t="shared" si="8"/>
        <v>0</v>
      </c>
      <c r="W40" s="346" t="str">
        <f t="shared" si="9"/>
        <v/>
      </c>
      <c r="X40" s="353"/>
      <c r="Y40" s="354"/>
    </row>
    <row r="41" spans="1:25" ht="14.5" x14ac:dyDescent="0.25">
      <c r="A41" s="337" t="str">
        <f>IF(B41&lt;&gt;"&lt;Selecteer&gt;",MAX($A$4:A40)+1,"")</f>
        <v/>
      </c>
      <c r="B41" s="338" t="s">
        <v>35</v>
      </c>
      <c r="C41" s="339"/>
      <c r="D41" s="340"/>
      <c r="E41" s="341"/>
      <c r="F41" s="342"/>
      <c r="G41" s="343"/>
      <c r="H41" s="344">
        <f t="shared" si="4"/>
        <v>0</v>
      </c>
      <c r="I41" s="345">
        <f t="shared" si="5"/>
        <v>0</v>
      </c>
      <c r="J41" s="346">
        <f t="shared" si="10"/>
        <v>0</v>
      </c>
      <c r="K41" s="347"/>
      <c r="L41" s="343"/>
      <c r="M41" s="348"/>
      <c r="N41" s="343"/>
      <c r="O41" s="343"/>
      <c r="P41" s="344">
        <f t="shared" si="6"/>
        <v>0</v>
      </c>
      <c r="Q41" s="345">
        <f t="shared" si="11"/>
        <v>0</v>
      </c>
      <c r="R41" s="346">
        <f t="shared" si="12"/>
        <v>0</v>
      </c>
      <c r="S41" s="349" t="s">
        <v>137</v>
      </c>
      <c r="T41" s="350" t="str">
        <f t="shared" si="13"/>
        <v>ja</v>
      </c>
      <c r="U41" s="351">
        <f t="shared" si="7"/>
        <v>0.6583</v>
      </c>
      <c r="V41" s="352">
        <f t="shared" si="8"/>
        <v>0</v>
      </c>
      <c r="W41" s="346" t="str">
        <f t="shared" si="9"/>
        <v/>
      </c>
      <c r="X41" s="353"/>
      <c r="Y41" s="354"/>
    </row>
    <row r="42" spans="1:25" ht="14.5" x14ac:dyDescent="0.25">
      <c r="A42" s="337" t="str">
        <f>IF(B42&lt;&gt;"&lt;Selecteer&gt;",MAX($A$4:A41)+1,"")</f>
        <v/>
      </c>
      <c r="B42" s="338" t="s">
        <v>35</v>
      </c>
      <c r="C42" s="339"/>
      <c r="D42" s="340"/>
      <c r="E42" s="341"/>
      <c r="F42" s="342"/>
      <c r="G42" s="343"/>
      <c r="H42" s="344">
        <f t="shared" si="4"/>
        <v>0</v>
      </c>
      <c r="I42" s="345">
        <f t="shared" si="5"/>
        <v>0</v>
      </c>
      <c r="J42" s="346">
        <f t="shared" si="10"/>
        <v>0</v>
      </c>
      <c r="K42" s="347"/>
      <c r="L42" s="343"/>
      <c r="M42" s="348"/>
      <c r="N42" s="343"/>
      <c r="O42" s="343"/>
      <c r="P42" s="344">
        <f t="shared" si="6"/>
        <v>0</v>
      </c>
      <c r="Q42" s="345">
        <f t="shared" si="11"/>
        <v>0</v>
      </c>
      <c r="R42" s="346">
        <f t="shared" si="12"/>
        <v>0</v>
      </c>
      <c r="S42" s="349" t="s">
        <v>137</v>
      </c>
      <c r="T42" s="350" t="str">
        <f t="shared" si="13"/>
        <v>ja</v>
      </c>
      <c r="U42" s="351">
        <f t="shared" si="7"/>
        <v>0.6583</v>
      </c>
      <c r="V42" s="352">
        <f t="shared" si="8"/>
        <v>0</v>
      </c>
      <c r="W42" s="346" t="str">
        <f t="shared" si="9"/>
        <v/>
      </c>
      <c r="X42" s="353"/>
      <c r="Y42" s="354"/>
    </row>
    <row r="43" spans="1:25" ht="14.5" x14ac:dyDescent="0.25">
      <c r="A43" s="337" t="str">
        <f>IF(B43&lt;&gt;"&lt;Selecteer&gt;",MAX($A$4:A42)+1,"")</f>
        <v/>
      </c>
      <c r="B43" s="338" t="s">
        <v>35</v>
      </c>
      <c r="C43" s="339"/>
      <c r="D43" s="340"/>
      <c r="E43" s="341"/>
      <c r="F43" s="342"/>
      <c r="G43" s="343"/>
      <c r="H43" s="344">
        <f t="shared" si="4"/>
        <v>0</v>
      </c>
      <c r="I43" s="345">
        <f t="shared" si="5"/>
        <v>0</v>
      </c>
      <c r="J43" s="346">
        <f t="shared" si="10"/>
        <v>0</v>
      </c>
      <c r="K43" s="347"/>
      <c r="L43" s="343"/>
      <c r="M43" s="348"/>
      <c r="N43" s="343"/>
      <c r="O43" s="343"/>
      <c r="P43" s="344">
        <f t="shared" si="6"/>
        <v>0</v>
      </c>
      <c r="Q43" s="345">
        <f t="shared" si="11"/>
        <v>0</v>
      </c>
      <c r="R43" s="346">
        <f t="shared" si="12"/>
        <v>0</v>
      </c>
      <c r="S43" s="349" t="s">
        <v>137</v>
      </c>
      <c r="T43" s="350" t="str">
        <f t="shared" si="13"/>
        <v>ja</v>
      </c>
      <c r="U43" s="351">
        <f t="shared" si="7"/>
        <v>0.6583</v>
      </c>
      <c r="V43" s="352">
        <f t="shared" si="8"/>
        <v>0</v>
      </c>
      <c r="W43" s="346" t="str">
        <f t="shared" si="9"/>
        <v/>
      </c>
      <c r="X43" s="353"/>
      <c r="Y43" s="354"/>
    </row>
    <row r="44" spans="1:25" ht="14.5" x14ac:dyDescent="0.25">
      <c r="A44" s="337" t="str">
        <f>IF(B44&lt;&gt;"&lt;Selecteer&gt;",MAX($A$4:A43)+1,"")</f>
        <v/>
      </c>
      <c r="B44" s="338" t="s">
        <v>35</v>
      </c>
      <c r="C44" s="339"/>
      <c r="D44" s="340"/>
      <c r="E44" s="341"/>
      <c r="F44" s="342"/>
      <c r="G44" s="343"/>
      <c r="H44" s="344">
        <f t="shared" si="4"/>
        <v>0</v>
      </c>
      <c r="I44" s="345">
        <f t="shared" si="5"/>
        <v>0</v>
      </c>
      <c r="J44" s="346">
        <f t="shared" si="10"/>
        <v>0</v>
      </c>
      <c r="K44" s="347"/>
      <c r="L44" s="343"/>
      <c r="M44" s="348"/>
      <c r="N44" s="343"/>
      <c r="O44" s="343"/>
      <c r="P44" s="344">
        <f t="shared" si="6"/>
        <v>0</v>
      </c>
      <c r="Q44" s="345">
        <f t="shared" si="11"/>
        <v>0</v>
      </c>
      <c r="R44" s="346">
        <f t="shared" si="12"/>
        <v>0</v>
      </c>
      <c r="S44" s="349" t="s">
        <v>137</v>
      </c>
      <c r="T44" s="350" t="str">
        <f t="shared" si="13"/>
        <v>ja</v>
      </c>
      <c r="U44" s="351">
        <f t="shared" si="7"/>
        <v>0.6583</v>
      </c>
      <c r="V44" s="352">
        <f t="shared" si="8"/>
        <v>0</v>
      </c>
      <c r="W44" s="346" t="str">
        <f t="shared" si="9"/>
        <v/>
      </c>
      <c r="X44" s="353"/>
      <c r="Y44" s="354"/>
    </row>
    <row r="45" spans="1:25" ht="14.5" x14ac:dyDescent="0.25">
      <c r="A45" s="337" t="str">
        <f>IF(B45&lt;&gt;"&lt;Selecteer&gt;",MAX($A$4:A44)+1,"")</f>
        <v/>
      </c>
      <c r="B45" s="338" t="s">
        <v>35</v>
      </c>
      <c r="C45" s="339"/>
      <c r="D45" s="340"/>
      <c r="E45" s="341"/>
      <c r="F45" s="342"/>
      <c r="G45" s="343"/>
      <c r="H45" s="344">
        <f t="shared" si="4"/>
        <v>0</v>
      </c>
      <c r="I45" s="345">
        <f t="shared" si="5"/>
        <v>0</v>
      </c>
      <c r="J45" s="346">
        <f t="shared" si="10"/>
        <v>0</v>
      </c>
      <c r="K45" s="347"/>
      <c r="L45" s="343"/>
      <c r="M45" s="348"/>
      <c r="N45" s="343"/>
      <c r="O45" s="343"/>
      <c r="P45" s="344">
        <f t="shared" si="6"/>
        <v>0</v>
      </c>
      <c r="Q45" s="345">
        <f t="shared" si="11"/>
        <v>0</v>
      </c>
      <c r="R45" s="346">
        <f t="shared" si="12"/>
        <v>0</v>
      </c>
      <c r="S45" s="349" t="s">
        <v>137</v>
      </c>
      <c r="T45" s="350" t="str">
        <f t="shared" si="13"/>
        <v>ja</v>
      </c>
      <c r="U45" s="351">
        <f t="shared" si="7"/>
        <v>0.6583</v>
      </c>
      <c r="V45" s="352">
        <f t="shared" si="8"/>
        <v>0</v>
      </c>
      <c r="W45" s="346" t="str">
        <f t="shared" si="9"/>
        <v/>
      </c>
      <c r="X45" s="353"/>
      <c r="Y45" s="354"/>
    </row>
    <row r="46" spans="1:25" ht="14.5" x14ac:dyDescent="0.25">
      <c r="A46" s="337" t="str">
        <f>IF(B46&lt;&gt;"&lt;Selecteer&gt;",MAX($A$4:A45)+1,"")</f>
        <v/>
      </c>
      <c r="B46" s="338" t="s">
        <v>35</v>
      </c>
      <c r="C46" s="339"/>
      <c r="D46" s="340"/>
      <c r="E46" s="341"/>
      <c r="F46" s="342"/>
      <c r="G46" s="343"/>
      <c r="H46" s="344">
        <f t="shared" si="4"/>
        <v>0</v>
      </c>
      <c r="I46" s="345">
        <f t="shared" si="5"/>
        <v>0</v>
      </c>
      <c r="J46" s="346">
        <f t="shared" si="10"/>
        <v>0</v>
      </c>
      <c r="K46" s="347"/>
      <c r="L46" s="343"/>
      <c r="M46" s="348"/>
      <c r="N46" s="343"/>
      <c r="O46" s="343"/>
      <c r="P46" s="344">
        <f t="shared" si="6"/>
        <v>0</v>
      </c>
      <c r="Q46" s="345">
        <f t="shared" si="11"/>
        <v>0</v>
      </c>
      <c r="R46" s="346">
        <f t="shared" si="12"/>
        <v>0</v>
      </c>
      <c r="S46" s="349" t="s">
        <v>137</v>
      </c>
      <c r="T46" s="350" t="str">
        <f t="shared" si="13"/>
        <v>ja</v>
      </c>
      <c r="U46" s="351">
        <f t="shared" si="7"/>
        <v>0.6583</v>
      </c>
      <c r="V46" s="352">
        <f t="shared" si="8"/>
        <v>0</v>
      </c>
      <c r="W46" s="346" t="str">
        <f t="shared" si="9"/>
        <v/>
      </c>
      <c r="X46" s="353"/>
      <c r="Y46" s="354"/>
    </row>
    <row r="47" spans="1:25" ht="14.5" x14ac:dyDescent="0.25">
      <c r="A47" s="337" t="str">
        <f>IF(B47&lt;&gt;"&lt;Selecteer&gt;",MAX($A$4:A46)+1,"")</f>
        <v/>
      </c>
      <c r="B47" s="338" t="s">
        <v>35</v>
      </c>
      <c r="C47" s="339"/>
      <c r="D47" s="340"/>
      <c r="E47" s="341"/>
      <c r="F47" s="342"/>
      <c r="G47" s="343"/>
      <c r="H47" s="344">
        <f t="shared" si="4"/>
        <v>0</v>
      </c>
      <c r="I47" s="345">
        <f t="shared" si="5"/>
        <v>0</v>
      </c>
      <c r="J47" s="346">
        <f t="shared" si="10"/>
        <v>0</v>
      </c>
      <c r="K47" s="347"/>
      <c r="L47" s="343"/>
      <c r="M47" s="348"/>
      <c r="N47" s="343"/>
      <c r="O47" s="343"/>
      <c r="P47" s="344">
        <f t="shared" si="6"/>
        <v>0</v>
      </c>
      <c r="Q47" s="345">
        <f t="shared" si="11"/>
        <v>0</v>
      </c>
      <c r="R47" s="346">
        <f t="shared" si="12"/>
        <v>0</v>
      </c>
      <c r="S47" s="349" t="s">
        <v>137</v>
      </c>
      <c r="T47" s="350" t="str">
        <f t="shared" si="13"/>
        <v>ja</v>
      </c>
      <c r="U47" s="351">
        <f t="shared" si="7"/>
        <v>0.6583</v>
      </c>
      <c r="V47" s="352">
        <f t="shared" si="8"/>
        <v>0</v>
      </c>
      <c r="W47" s="346" t="str">
        <f t="shared" si="9"/>
        <v/>
      </c>
      <c r="X47" s="353"/>
      <c r="Y47" s="354"/>
    </row>
    <row r="48" spans="1:25" ht="14.5" x14ac:dyDescent="0.25">
      <c r="A48" s="337" t="str">
        <f>IF(B48&lt;&gt;"&lt;Selecteer&gt;",MAX($A$4:A47)+1,"")</f>
        <v/>
      </c>
      <c r="B48" s="338" t="s">
        <v>35</v>
      </c>
      <c r="C48" s="339"/>
      <c r="D48" s="340"/>
      <c r="E48" s="341"/>
      <c r="F48" s="342"/>
      <c r="G48" s="343"/>
      <c r="H48" s="344">
        <f t="shared" si="4"/>
        <v>0</v>
      </c>
      <c r="I48" s="345">
        <f t="shared" si="5"/>
        <v>0</v>
      </c>
      <c r="J48" s="346">
        <f t="shared" si="10"/>
        <v>0</v>
      </c>
      <c r="K48" s="347"/>
      <c r="L48" s="343"/>
      <c r="M48" s="348"/>
      <c r="N48" s="343"/>
      <c r="O48" s="343"/>
      <c r="P48" s="344">
        <f t="shared" si="6"/>
        <v>0</v>
      </c>
      <c r="Q48" s="345">
        <f t="shared" si="11"/>
        <v>0</v>
      </c>
      <c r="R48" s="346">
        <f t="shared" si="12"/>
        <v>0</v>
      </c>
      <c r="S48" s="349" t="s">
        <v>137</v>
      </c>
      <c r="T48" s="350" t="str">
        <f t="shared" si="13"/>
        <v>ja</v>
      </c>
      <c r="U48" s="351">
        <f t="shared" si="7"/>
        <v>0.6583</v>
      </c>
      <c r="V48" s="352">
        <f t="shared" si="8"/>
        <v>0</v>
      </c>
      <c r="W48" s="346" t="str">
        <f t="shared" si="9"/>
        <v/>
      </c>
      <c r="X48" s="353"/>
      <c r="Y48" s="354"/>
    </row>
    <row r="49" spans="1:25" ht="14.5" x14ac:dyDescent="0.25">
      <c r="A49" s="337" t="str">
        <f>IF(B49&lt;&gt;"&lt;Selecteer&gt;",MAX($A$4:A48)+1,"")</f>
        <v/>
      </c>
      <c r="B49" s="338" t="s">
        <v>35</v>
      </c>
      <c r="C49" s="339"/>
      <c r="D49" s="340"/>
      <c r="E49" s="341"/>
      <c r="F49" s="342"/>
      <c r="G49" s="343"/>
      <c r="H49" s="344">
        <f t="shared" si="4"/>
        <v>0</v>
      </c>
      <c r="I49" s="345">
        <f t="shared" si="5"/>
        <v>0</v>
      </c>
      <c r="J49" s="346">
        <f t="shared" si="10"/>
        <v>0</v>
      </c>
      <c r="K49" s="347"/>
      <c r="L49" s="343"/>
      <c r="M49" s="348"/>
      <c r="N49" s="343"/>
      <c r="O49" s="343"/>
      <c r="P49" s="344">
        <f t="shared" si="6"/>
        <v>0</v>
      </c>
      <c r="Q49" s="345">
        <f t="shared" si="11"/>
        <v>0</v>
      </c>
      <c r="R49" s="346">
        <f t="shared" si="12"/>
        <v>0</v>
      </c>
      <c r="S49" s="349" t="s">
        <v>137</v>
      </c>
      <c r="T49" s="350" t="str">
        <f t="shared" si="13"/>
        <v>ja</v>
      </c>
      <c r="U49" s="351">
        <f t="shared" si="7"/>
        <v>0.6583</v>
      </c>
      <c r="V49" s="352">
        <f t="shared" si="8"/>
        <v>0</v>
      </c>
      <c r="W49" s="346" t="str">
        <f t="shared" si="9"/>
        <v/>
      </c>
      <c r="X49" s="353"/>
      <c r="Y49" s="354"/>
    </row>
    <row r="50" spans="1:25" ht="14.5" x14ac:dyDescent="0.25">
      <c r="A50" s="337" t="str">
        <f>IF(B50&lt;&gt;"&lt;Selecteer&gt;",MAX($A$4:A49)+1,"")</f>
        <v/>
      </c>
      <c r="B50" s="338" t="s">
        <v>35</v>
      </c>
      <c r="C50" s="339"/>
      <c r="D50" s="340"/>
      <c r="E50" s="341"/>
      <c r="F50" s="342"/>
      <c r="G50" s="343"/>
      <c r="H50" s="344">
        <f t="shared" si="4"/>
        <v>0</v>
      </c>
      <c r="I50" s="345">
        <f t="shared" si="5"/>
        <v>0</v>
      </c>
      <c r="J50" s="346">
        <f t="shared" si="10"/>
        <v>0</v>
      </c>
      <c r="K50" s="347"/>
      <c r="L50" s="343"/>
      <c r="M50" s="348"/>
      <c r="N50" s="343"/>
      <c r="O50" s="343"/>
      <c r="P50" s="344">
        <f t="shared" si="6"/>
        <v>0</v>
      </c>
      <c r="Q50" s="345">
        <f t="shared" si="11"/>
        <v>0</v>
      </c>
      <c r="R50" s="346">
        <f t="shared" si="12"/>
        <v>0</v>
      </c>
      <c r="S50" s="349" t="s">
        <v>137</v>
      </c>
      <c r="T50" s="350" t="str">
        <f t="shared" si="13"/>
        <v>ja</v>
      </c>
      <c r="U50" s="351">
        <f t="shared" si="7"/>
        <v>0.6583</v>
      </c>
      <c r="V50" s="352">
        <f t="shared" si="8"/>
        <v>0</v>
      </c>
      <c r="W50" s="346" t="str">
        <f t="shared" si="9"/>
        <v/>
      </c>
      <c r="X50" s="353"/>
      <c r="Y50" s="354"/>
    </row>
    <row r="51" spans="1:25" ht="14.5" x14ac:dyDescent="0.25">
      <c r="A51" s="337" t="str">
        <f>IF(B51&lt;&gt;"&lt;Selecteer&gt;",MAX($A$4:A50)+1,"")</f>
        <v/>
      </c>
      <c r="B51" s="338" t="s">
        <v>35</v>
      </c>
      <c r="C51" s="339"/>
      <c r="D51" s="340"/>
      <c r="E51" s="341"/>
      <c r="F51" s="342"/>
      <c r="G51" s="343"/>
      <c r="H51" s="344">
        <f t="shared" si="4"/>
        <v>0</v>
      </c>
      <c r="I51" s="345">
        <f t="shared" si="5"/>
        <v>0</v>
      </c>
      <c r="J51" s="346">
        <f t="shared" si="10"/>
        <v>0</v>
      </c>
      <c r="K51" s="347"/>
      <c r="L51" s="343"/>
      <c r="M51" s="348"/>
      <c r="N51" s="343"/>
      <c r="O51" s="343"/>
      <c r="P51" s="344">
        <f t="shared" si="6"/>
        <v>0</v>
      </c>
      <c r="Q51" s="345">
        <f t="shared" si="11"/>
        <v>0</v>
      </c>
      <c r="R51" s="346">
        <f t="shared" si="12"/>
        <v>0</v>
      </c>
      <c r="S51" s="349" t="s">
        <v>137</v>
      </c>
      <c r="T51" s="350" t="str">
        <f t="shared" si="13"/>
        <v>ja</v>
      </c>
      <c r="U51" s="351">
        <f t="shared" si="7"/>
        <v>0.6583</v>
      </c>
      <c r="V51" s="352">
        <f t="shared" si="8"/>
        <v>0</v>
      </c>
      <c r="W51" s="346" t="str">
        <f t="shared" si="9"/>
        <v/>
      </c>
      <c r="X51" s="353"/>
      <c r="Y51" s="354"/>
    </row>
    <row r="52" spans="1:25" ht="14.5" x14ac:dyDescent="0.25">
      <c r="A52" s="337" t="str">
        <f>IF(B52&lt;&gt;"&lt;Selecteer&gt;",MAX($A$4:A51)+1,"")</f>
        <v/>
      </c>
      <c r="B52" s="338" t="s">
        <v>35</v>
      </c>
      <c r="C52" s="339"/>
      <c r="D52" s="340"/>
      <c r="E52" s="341"/>
      <c r="F52" s="342"/>
      <c r="G52" s="343"/>
      <c r="H52" s="344">
        <f t="shared" si="4"/>
        <v>0</v>
      </c>
      <c r="I52" s="345">
        <f t="shared" si="5"/>
        <v>0</v>
      </c>
      <c r="J52" s="346">
        <f t="shared" si="10"/>
        <v>0</v>
      </c>
      <c r="K52" s="347"/>
      <c r="L52" s="343"/>
      <c r="M52" s="348"/>
      <c r="N52" s="343"/>
      <c r="O52" s="343"/>
      <c r="P52" s="344">
        <f t="shared" si="6"/>
        <v>0</v>
      </c>
      <c r="Q52" s="345">
        <f t="shared" si="11"/>
        <v>0</v>
      </c>
      <c r="R52" s="346">
        <f t="shared" si="12"/>
        <v>0</v>
      </c>
      <c r="S52" s="349" t="s">
        <v>137</v>
      </c>
      <c r="T52" s="350" t="str">
        <f t="shared" si="13"/>
        <v>ja</v>
      </c>
      <c r="U52" s="351">
        <f t="shared" si="7"/>
        <v>0.6583</v>
      </c>
      <c r="V52" s="352">
        <f t="shared" si="8"/>
        <v>0</v>
      </c>
      <c r="W52" s="346" t="str">
        <f t="shared" si="9"/>
        <v/>
      </c>
      <c r="X52" s="353"/>
      <c r="Y52" s="354"/>
    </row>
    <row r="53" spans="1:25" ht="14.5" x14ac:dyDescent="0.25">
      <c r="A53" s="337" t="str">
        <f>IF(B53&lt;&gt;"&lt;Selecteer&gt;",MAX($A$4:A52)+1,"")</f>
        <v/>
      </c>
      <c r="B53" s="338" t="s">
        <v>35</v>
      </c>
      <c r="C53" s="339"/>
      <c r="D53" s="340"/>
      <c r="E53" s="341"/>
      <c r="F53" s="342"/>
      <c r="G53" s="343"/>
      <c r="H53" s="344">
        <f t="shared" si="4"/>
        <v>0</v>
      </c>
      <c r="I53" s="345">
        <f t="shared" si="5"/>
        <v>0</v>
      </c>
      <c r="J53" s="346">
        <f t="shared" si="10"/>
        <v>0</v>
      </c>
      <c r="K53" s="347"/>
      <c r="L53" s="343"/>
      <c r="M53" s="348"/>
      <c r="N53" s="343"/>
      <c r="O53" s="343"/>
      <c r="P53" s="344">
        <f t="shared" si="6"/>
        <v>0</v>
      </c>
      <c r="Q53" s="345">
        <f t="shared" si="11"/>
        <v>0</v>
      </c>
      <c r="R53" s="346">
        <f t="shared" si="12"/>
        <v>0</v>
      </c>
      <c r="S53" s="349" t="s">
        <v>137</v>
      </c>
      <c r="T53" s="350" t="str">
        <f t="shared" si="13"/>
        <v>ja</v>
      </c>
      <c r="U53" s="351">
        <f t="shared" si="7"/>
        <v>0.6583</v>
      </c>
      <c r="V53" s="352">
        <f t="shared" si="8"/>
        <v>0</v>
      </c>
      <c r="W53" s="346" t="str">
        <f t="shared" si="9"/>
        <v/>
      </c>
      <c r="X53" s="353"/>
      <c r="Y53" s="354"/>
    </row>
    <row r="54" spans="1:25" ht="14.5" x14ac:dyDescent="0.25">
      <c r="A54" s="337" t="str">
        <f>IF(B54&lt;&gt;"&lt;Selecteer&gt;",MAX($A$4:A53)+1,"")</f>
        <v/>
      </c>
      <c r="B54" s="338" t="s">
        <v>35</v>
      </c>
      <c r="C54" s="339"/>
      <c r="D54" s="340"/>
      <c r="E54" s="341"/>
      <c r="F54" s="342"/>
      <c r="G54" s="343"/>
      <c r="H54" s="344">
        <f t="shared" si="4"/>
        <v>0</v>
      </c>
      <c r="I54" s="345">
        <f t="shared" si="5"/>
        <v>0</v>
      </c>
      <c r="J54" s="346">
        <f t="shared" si="10"/>
        <v>0</v>
      </c>
      <c r="K54" s="347"/>
      <c r="L54" s="343"/>
      <c r="M54" s="348"/>
      <c r="N54" s="343"/>
      <c r="O54" s="343"/>
      <c r="P54" s="344">
        <f t="shared" si="6"/>
        <v>0</v>
      </c>
      <c r="Q54" s="345">
        <f t="shared" si="11"/>
        <v>0</v>
      </c>
      <c r="R54" s="346">
        <f t="shared" si="12"/>
        <v>0</v>
      </c>
      <c r="S54" s="349" t="s">
        <v>137</v>
      </c>
      <c r="T54" s="350" t="str">
        <f t="shared" si="13"/>
        <v>ja</v>
      </c>
      <c r="U54" s="351">
        <f t="shared" si="7"/>
        <v>0.6583</v>
      </c>
      <c r="V54" s="352">
        <f t="shared" si="8"/>
        <v>0</v>
      </c>
      <c r="W54" s="346" t="str">
        <f t="shared" si="9"/>
        <v/>
      </c>
      <c r="X54" s="353"/>
      <c r="Y54" s="354"/>
    </row>
    <row r="57" spans="1:25" ht="15" customHeight="1" x14ac:dyDescent="0.35">
      <c r="U57" s="131"/>
    </row>
  </sheetData>
  <sheetProtection algorithmName="SHA-512" hashValue="ApTq9N4T9j86XcSFMhgdkuRw52EuEt4xKqDTAX0ehu7mamO37GV/nF3Q6MiCqSPht+feNgZjzPHlCMj5Jt/qww==" saltValue="tlk0Q/DCOW3kTIDaur/SJg=="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796875" defaultRowHeight="15" customHeight="1" x14ac:dyDescent="0.35"/>
  <cols>
    <col min="1" max="1" width="5.7265625" style="28" customWidth="1"/>
    <col min="2" max="2" width="34.54296875" style="25" customWidth="1"/>
    <col min="3" max="3" width="47.81640625" style="25" customWidth="1"/>
    <col min="4" max="4" width="40.7265625" style="25" customWidth="1"/>
    <col min="5" max="5" width="45.7265625" style="25" customWidth="1"/>
    <col min="6" max="7" width="40.7265625" style="25" customWidth="1"/>
    <col min="8" max="8" width="22.7265625" style="25" customWidth="1"/>
    <col min="9" max="9" width="16.26953125" style="28" customWidth="1"/>
    <col min="10" max="10" width="13.54296875" style="28" customWidth="1"/>
    <col min="11" max="11" width="13.54296875" style="25" hidden="1" customWidth="1"/>
    <col min="12" max="12" width="15.7265625" style="25" customWidth="1"/>
    <col min="13" max="13" width="15.7265625" style="25" hidden="1" customWidth="1"/>
    <col min="14" max="14" width="17.7265625" style="25" customWidth="1"/>
    <col min="15" max="15" width="17.7265625" style="25" hidden="1" customWidth="1"/>
    <col min="16" max="16" width="17.7265625" style="25" customWidth="1"/>
    <col min="17" max="17" width="17.7265625" style="25" hidden="1" customWidth="1"/>
    <col min="18" max="18" width="17.7265625" style="25" customWidth="1"/>
    <col min="19" max="19" width="17.7265625" style="25" hidden="1" customWidth="1"/>
    <col min="20" max="20" width="48.81640625" style="25" customWidth="1"/>
    <col min="21" max="21" width="77" style="25" hidden="1" customWidth="1"/>
    <col min="22" max="22" width="9.1796875" style="25"/>
    <col min="23" max="23" width="13.54296875" style="25" bestFit="1" customWidth="1"/>
    <col min="24" max="16384" width="9.1796875" style="25"/>
  </cols>
  <sheetData>
    <row r="1" spans="1:21" ht="15" customHeight="1" x14ac:dyDescent="0.3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3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35">
      <c r="A3" s="112"/>
      <c r="B3" s="110"/>
      <c r="C3" s="111"/>
      <c r="D3" s="112"/>
      <c r="E3" s="264"/>
      <c r="F3" s="264"/>
      <c r="G3" s="264"/>
      <c r="H3" s="265"/>
      <c r="I3" s="396" t="str">
        <f>IF(COUNTIF($F$5:$F$250,Openstelling_Activiteit!$X$3)&gt;0,"Jaartal of Loonkosten nr (uit tabblad 4)","Loonkosten nr (uit tabblad 4)")</f>
        <v>Loonkosten nr (uit tabblad 4)</v>
      </c>
      <c r="J3" s="398" t="s">
        <v>4</v>
      </c>
      <c r="K3" s="399"/>
      <c r="L3" s="402" t="str">
        <f>IF(COUNTIF($F$5:$F$250,Openstelling_Activiteit!$X$3)&gt;0,"Aantal uur/ eenheden","Aantal uur")</f>
        <v>Aantal uur</v>
      </c>
      <c r="M3" s="403"/>
      <c r="N3" s="398" t="s">
        <v>50</v>
      </c>
      <c r="O3" s="399"/>
      <c r="P3" s="407" t="s">
        <v>6</v>
      </c>
      <c r="Q3" s="408"/>
      <c r="R3" s="407" t="s">
        <v>207</v>
      </c>
      <c r="S3" s="408"/>
      <c r="T3" s="404" t="s">
        <v>56</v>
      </c>
      <c r="U3" s="393" t="s">
        <v>61</v>
      </c>
    </row>
    <row r="4" spans="1:21" ht="15" customHeight="1" x14ac:dyDescent="0.35">
      <c r="A4" s="112"/>
      <c r="B4" s="110"/>
      <c r="C4" s="111"/>
      <c r="D4" s="112"/>
      <c r="E4" s="112"/>
      <c r="F4" s="112"/>
      <c r="G4" s="113"/>
      <c r="H4" s="266"/>
      <c r="I4" s="396"/>
      <c r="J4" s="400"/>
      <c r="K4" s="401"/>
      <c r="L4" s="384"/>
      <c r="M4" s="385"/>
      <c r="N4" s="400"/>
      <c r="O4" s="401"/>
      <c r="P4" s="72">
        <f ca="1" xml:space="preserve"> SUBTOTAL(9,P6:P250)</f>
        <v>0</v>
      </c>
      <c r="Q4" s="72">
        <f ca="1" xml:space="preserve"> SUBTOTAL(9,Q6:Q250)</f>
        <v>0</v>
      </c>
      <c r="R4" s="72">
        <f ca="1" xml:space="preserve"> SUBTOTAL(9,R6:R250)</f>
        <v>0</v>
      </c>
      <c r="S4" s="72">
        <f ca="1" xml:space="preserve"> SUBTOTAL(9,S6:S250)</f>
        <v>0</v>
      </c>
      <c r="T4" s="405"/>
      <c r="U4" s="394"/>
    </row>
    <row r="5" spans="1:21" ht="29" x14ac:dyDescent="0.35">
      <c r="A5" s="116" t="s">
        <v>135</v>
      </c>
      <c r="B5" s="116" t="s">
        <v>58</v>
      </c>
      <c r="C5" s="116" t="s">
        <v>2</v>
      </c>
      <c r="D5" s="116" t="s">
        <v>38</v>
      </c>
      <c r="E5" s="116" t="s">
        <v>153</v>
      </c>
      <c r="F5" s="116" t="s">
        <v>0</v>
      </c>
      <c r="G5" s="116" t="s">
        <v>320</v>
      </c>
      <c r="H5" s="267" t="s">
        <v>42</v>
      </c>
      <c r="I5" s="397" t="s">
        <v>199</v>
      </c>
      <c r="J5" s="71" t="s">
        <v>60</v>
      </c>
      <c r="K5" s="71" t="s">
        <v>59</v>
      </c>
      <c r="L5" s="71" t="s">
        <v>60</v>
      </c>
      <c r="M5" s="71" t="s">
        <v>59</v>
      </c>
      <c r="N5" s="71" t="s">
        <v>60</v>
      </c>
      <c r="O5" s="71" t="s">
        <v>59</v>
      </c>
      <c r="P5" s="71" t="s">
        <v>60</v>
      </c>
      <c r="Q5" s="71" t="s">
        <v>59</v>
      </c>
      <c r="R5" s="71" t="s">
        <v>60</v>
      </c>
      <c r="S5" s="71" t="s">
        <v>59</v>
      </c>
      <c r="T5" s="406"/>
      <c r="U5" s="395"/>
    </row>
    <row r="6" spans="1:21" ht="14.5" x14ac:dyDescent="0.35">
      <c r="A6" s="317">
        <f>MAX($A$5:A5)+1</f>
        <v>1</v>
      </c>
      <c r="B6" s="304"/>
      <c r="C6" s="304"/>
      <c r="D6" s="304"/>
      <c r="E6" s="304"/>
      <c r="F6" s="304"/>
      <c r="G6" s="336"/>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7"/>
      <c r="M6" s="367"/>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Methode_Keuze=""),"",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Methode_Keuze=""),"",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ht="14.5" x14ac:dyDescent="0.35">
      <c r="A7" s="317">
        <f>MAX($A$5:A6)+1</f>
        <v>2</v>
      </c>
      <c r="B7" s="304"/>
      <c r="C7" s="304"/>
      <c r="D7" s="304"/>
      <c r="E7" s="304"/>
      <c r="F7" s="304"/>
      <c r="G7" s="336"/>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7"/>
      <c r="M7" s="367"/>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Methode_Keuze=""),"",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Methode_Keuze=""),"",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ht="14.5" x14ac:dyDescent="0.35">
      <c r="A8" s="317">
        <f>MAX($A$5:A7)+1</f>
        <v>3</v>
      </c>
      <c r="B8" s="304"/>
      <c r="C8" s="304"/>
      <c r="D8" s="304"/>
      <c r="E8" s="304"/>
      <c r="F8" s="304"/>
      <c r="G8" s="336"/>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7"/>
      <c r="M8" s="367"/>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Methode_Keuze=""),"",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Methode_Keuze=""),"",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ht="14.5" x14ac:dyDescent="0.35">
      <c r="A9" s="317">
        <f>MAX($A$5:A8)+1</f>
        <v>4</v>
      </c>
      <c r="B9" s="304"/>
      <c r="C9" s="304"/>
      <c r="D9" s="304"/>
      <c r="E9" s="304"/>
      <c r="F9" s="304"/>
      <c r="G9" s="336"/>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7"/>
      <c r="M9" s="367"/>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Methode_Keuze=""),"",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Methode_Keuze=""),"",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ht="14.5" x14ac:dyDescent="0.35">
      <c r="A10" s="317">
        <f>MAX($A$5:A9)+1</f>
        <v>5</v>
      </c>
      <c r="B10" s="304"/>
      <c r="C10" s="304"/>
      <c r="D10" s="304"/>
      <c r="E10" s="304"/>
      <c r="F10" s="304"/>
      <c r="G10" s="336"/>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7"/>
      <c r="M10" s="367"/>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Methode_Keuze=""),"",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Methode_Keuze=""),"",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ht="14.5" x14ac:dyDescent="0.35">
      <c r="A11" s="317">
        <f>MAX($A$5:A10)+1</f>
        <v>6</v>
      </c>
      <c r="B11" s="304"/>
      <c r="C11" s="304"/>
      <c r="D11" s="304"/>
      <c r="E11" s="304"/>
      <c r="F11" s="304"/>
      <c r="G11" s="336"/>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7"/>
      <c r="M11" s="367"/>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Methode_Keuze=""),"",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Methode_Keuze=""),"",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ht="14.5" x14ac:dyDescent="0.35">
      <c r="A12" s="317">
        <f>MAX($A$5:A11)+1</f>
        <v>7</v>
      </c>
      <c r="B12" s="304"/>
      <c r="C12" s="304"/>
      <c r="D12" s="304"/>
      <c r="E12" s="304"/>
      <c r="F12" s="304"/>
      <c r="G12" s="336"/>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7"/>
      <c r="M12" s="367"/>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Methode_Keuze=""),"",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Methode_Keuze=""),"",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ht="14.5" x14ac:dyDescent="0.35">
      <c r="A13" s="317">
        <f>MAX($A$5:A12)+1</f>
        <v>8</v>
      </c>
      <c r="B13" s="304"/>
      <c r="C13" s="304"/>
      <c r="D13" s="304"/>
      <c r="E13" s="304"/>
      <c r="F13" s="304"/>
      <c r="G13" s="336"/>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7"/>
      <c r="M13" s="367"/>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Methode_Keuze=""),"",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Methode_Keuze=""),"",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ht="14.5" x14ac:dyDescent="0.35">
      <c r="A14" s="317">
        <f>MAX($A$5:A13)+1</f>
        <v>9</v>
      </c>
      <c r="B14" s="304"/>
      <c r="C14" s="304"/>
      <c r="D14" s="304"/>
      <c r="E14" s="304"/>
      <c r="F14" s="304"/>
      <c r="G14" s="336"/>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7"/>
      <c r="M14" s="367"/>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Methode_Keuze=""),"",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Methode_Keuze=""),"",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ht="14.5" x14ac:dyDescent="0.35">
      <c r="A15" s="317">
        <f>MAX($A$5:A14)+1</f>
        <v>10</v>
      </c>
      <c r="B15" s="304"/>
      <c r="C15" s="304"/>
      <c r="D15" s="304"/>
      <c r="E15" s="304"/>
      <c r="F15" s="304"/>
      <c r="G15" s="336"/>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7"/>
      <c r="M15" s="367"/>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Methode_Keuze=""),"",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Methode_Keuze=""),"",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ht="14.5" x14ac:dyDescent="0.35">
      <c r="A16" s="317">
        <f>MAX($A$5:A15)+1</f>
        <v>11</v>
      </c>
      <c r="B16" s="304"/>
      <c r="C16" s="304"/>
      <c r="D16" s="304"/>
      <c r="E16" s="304"/>
      <c r="F16" s="304"/>
      <c r="G16" s="336"/>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7"/>
      <c r="M16" s="367"/>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Methode_Keuze=""),"",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Methode_Keuze=""),"",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ht="14.5" x14ac:dyDescent="0.35">
      <c r="A17" s="317">
        <f>MAX($A$5:A16)+1</f>
        <v>12</v>
      </c>
      <c r="B17" s="304"/>
      <c r="C17" s="304"/>
      <c r="D17" s="304"/>
      <c r="E17" s="304"/>
      <c r="F17" s="304"/>
      <c r="G17" s="336"/>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7"/>
      <c r="M17" s="367"/>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Methode_Keuze=""),"",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Methode_Keuze=""),"",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ht="14.5" x14ac:dyDescent="0.35">
      <c r="A18" s="317">
        <f>MAX($A$5:A17)+1</f>
        <v>13</v>
      </c>
      <c r="B18" s="304"/>
      <c r="C18" s="304"/>
      <c r="D18" s="304"/>
      <c r="E18" s="304"/>
      <c r="F18" s="304"/>
      <c r="G18" s="336"/>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7"/>
      <c r="M18" s="367"/>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Methode_Keuze=""),"",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Methode_Keuze=""),"",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ht="14.5" x14ac:dyDescent="0.35">
      <c r="A19" s="317">
        <f>MAX($A$5:A18)+1</f>
        <v>14</v>
      </c>
      <c r="B19" s="304"/>
      <c r="C19" s="304"/>
      <c r="D19" s="304"/>
      <c r="E19" s="304"/>
      <c r="F19" s="304"/>
      <c r="G19" s="336"/>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7"/>
      <c r="M19" s="367"/>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Methode_Keuze=""),"",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Methode_Keuze=""),"",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ht="14.5" x14ac:dyDescent="0.35">
      <c r="A20" s="317">
        <f>MAX($A$5:A19)+1</f>
        <v>15</v>
      </c>
      <c r="B20" s="304"/>
      <c r="C20" s="304"/>
      <c r="D20" s="304"/>
      <c r="E20" s="304"/>
      <c r="F20" s="304"/>
      <c r="G20" s="336"/>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7"/>
      <c r="M20" s="367"/>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Methode_Keuze=""),"",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Methode_Keuze=""),"",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ht="14.5" x14ac:dyDescent="0.35">
      <c r="A21" s="317">
        <f>MAX($A$5:A20)+1</f>
        <v>16</v>
      </c>
      <c r="B21" s="304"/>
      <c r="C21" s="304"/>
      <c r="D21" s="304"/>
      <c r="E21" s="304"/>
      <c r="F21" s="304"/>
      <c r="G21" s="336"/>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7"/>
      <c r="M21" s="367"/>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Methode_Keuze=""),"",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Methode_Keuze=""),"",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ht="14.5" x14ac:dyDescent="0.35">
      <c r="A22" s="317">
        <f>MAX($A$5:A21)+1</f>
        <v>17</v>
      </c>
      <c r="B22" s="304"/>
      <c r="C22" s="304"/>
      <c r="D22" s="304"/>
      <c r="E22" s="304"/>
      <c r="F22" s="304"/>
      <c r="G22" s="336"/>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7"/>
      <c r="M22" s="367"/>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Methode_Keuze=""),"",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Methode_Keuze=""),"",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ht="14.5" x14ac:dyDescent="0.35">
      <c r="A23" s="317">
        <f>MAX($A$5:A22)+1</f>
        <v>18</v>
      </c>
      <c r="B23" s="304"/>
      <c r="C23" s="304"/>
      <c r="D23" s="304"/>
      <c r="E23" s="304"/>
      <c r="F23" s="304"/>
      <c r="G23" s="336"/>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7"/>
      <c r="M23" s="367"/>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Methode_Keuze=""),"",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Methode_Keuze=""),"",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ht="14.5" x14ac:dyDescent="0.35">
      <c r="A24" s="317">
        <f>MAX($A$5:A23)+1</f>
        <v>19</v>
      </c>
      <c r="B24" s="304"/>
      <c r="C24" s="304"/>
      <c r="D24" s="304"/>
      <c r="E24" s="304"/>
      <c r="F24" s="304"/>
      <c r="G24" s="336"/>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7"/>
      <c r="M24" s="367"/>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Methode_Keuze=""),"",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Methode_Keuze=""),"",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ht="14.5" x14ac:dyDescent="0.35">
      <c r="A25" s="317">
        <f>MAX($A$5:A24)+1</f>
        <v>20</v>
      </c>
      <c r="B25" s="304"/>
      <c r="C25" s="304"/>
      <c r="D25" s="304"/>
      <c r="E25" s="304"/>
      <c r="F25" s="304"/>
      <c r="G25" s="336"/>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7"/>
      <c r="M25" s="367"/>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Methode_Keuze=""),"",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Methode_Keuze=""),"",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ht="14.5" x14ac:dyDescent="0.35">
      <c r="A26" s="317">
        <f>MAX($A$5:A25)+1</f>
        <v>21</v>
      </c>
      <c r="B26" s="304"/>
      <c r="C26" s="304"/>
      <c r="D26" s="304"/>
      <c r="E26" s="304"/>
      <c r="F26" s="304"/>
      <c r="G26" s="336"/>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7"/>
      <c r="M26" s="367"/>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Methode_Keuze=""),"",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Methode_Keuze=""),"",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ht="14.5" x14ac:dyDescent="0.35">
      <c r="A27" s="317">
        <f>MAX($A$5:A26)+1</f>
        <v>22</v>
      </c>
      <c r="B27" s="304"/>
      <c r="C27" s="304"/>
      <c r="D27" s="304"/>
      <c r="E27" s="304"/>
      <c r="F27" s="304"/>
      <c r="G27" s="336"/>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7"/>
      <c r="M27" s="367"/>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Methode_Keuze=""),"",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Methode_Keuze=""),"",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ht="14.5" x14ac:dyDescent="0.35">
      <c r="A28" s="317">
        <f>MAX($A$5:A27)+1</f>
        <v>23</v>
      </c>
      <c r="B28" s="304"/>
      <c r="C28" s="304"/>
      <c r="D28" s="304"/>
      <c r="E28" s="304"/>
      <c r="F28" s="304"/>
      <c r="G28" s="336"/>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7"/>
      <c r="M28" s="367"/>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Methode_Keuze=""),"",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Methode_Keuze=""),"",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ht="14.5" x14ac:dyDescent="0.35">
      <c r="A29" s="317">
        <f>MAX($A$5:A28)+1</f>
        <v>24</v>
      </c>
      <c r="B29" s="304"/>
      <c r="C29" s="304"/>
      <c r="D29" s="304"/>
      <c r="E29" s="304"/>
      <c r="F29" s="304"/>
      <c r="G29" s="336"/>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7"/>
      <c r="M29" s="367"/>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Methode_Keuze=""),"",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Methode_Keuze=""),"",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ht="14.5" x14ac:dyDescent="0.35">
      <c r="A30" s="317">
        <f>MAX($A$5:A29)+1</f>
        <v>25</v>
      </c>
      <c r="B30" s="304"/>
      <c r="C30" s="304"/>
      <c r="D30" s="304"/>
      <c r="E30" s="304"/>
      <c r="F30" s="304"/>
      <c r="G30" s="336"/>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7"/>
      <c r="M30" s="367"/>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Methode_Keuze=""),"",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Methode_Keuze=""),"",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ht="14.5" x14ac:dyDescent="0.35">
      <c r="A31" s="317">
        <f>MAX($A$5:A30)+1</f>
        <v>26</v>
      </c>
      <c r="B31" s="304"/>
      <c r="C31" s="304"/>
      <c r="D31" s="304"/>
      <c r="E31" s="304"/>
      <c r="F31" s="304"/>
      <c r="G31" s="336"/>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7"/>
      <c r="M31" s="367"/>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Methode_Keuze=""),"",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Methode_Keuze=""),"",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ht="14.5" x14ac:dyDescent="0.35">
      <c r="A32" s="317">
        <f>MAX($A$5:A31)+1</f>
        <v>27</v>
      </c>
      <c r="B32" s="304"/>
      <c r="C32" s="304"/>
      <c r="D32" s="304"/>
      <c r="E32" s="304"/>
      <c r="F32" s="304"/>
      <c r="G32" s="336"/>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7"/>
      <c r="M32" s="367"/>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Methode_Keuze=""),"",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Methode_Keuze=""),"",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ht="14.5" x14ac:dyDescent="0.35">
      <c r="A33" s="317">
        <f>MAX($A$5:A32)+1</f>
        <v>28</v>
      </c>
      <c r="B33" s="304"/>
      <c r="C33" s="304"/>
      <c r="D33" s="304"/>
      <c r="E33" s="304"/>
      <c r="F33" s="304"/>
      <c r="G33" s="336"/>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7"/>
      <c r="M33" s="367"/>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Methode_Keuze=""),"",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Methode_Keuze=""),"",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ht="14.5" x14ac:dyDescent="0.35">
      <c r="A34" s="317">
        <f>MAX($A$5:A33)+1</f>
        <v>29</v>
      </c>
      <c r="B34" s="304"/>
      <c r="C34" s="304"/>
      <c r="D34" s="304"/>
      <c r="E34" s="304"/>
      <c r="F34" s="304"/>
      <c r="G34" s="336"/>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7"/>
      <c r="M34" s="367"/>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Methode_Keuze=""),"",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Methode_Keuze=""),"",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ht="14.5" x14ac:dyDescent="0.35">
      <c r="A35" s="317">
        <f>MAX($A$5:A34)+1</f>
        <v>30</v>
      </c>
      <c r="B35" s="304"/>
      <c r="C35" s="304"/>
      <c r="D35" s="304"/>
      <c r="E35" s="304"/>
      <c r="F35" s="304"/>
      <c r="G35" s="336"/>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7"/>
      <c r="M35" s="367"/>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Methode_Keuze=""),"",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Methode_Keuze=""),"",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ht="14.5" x14ac:dyDescent="0.35">
      <c r="A36" s="317">
        <f>MAX($A$5:A35)+1</f>
        <v>31</v>
      </c>
      <c r="B36" s="304"/>
      <c r="C36" s="304"/>
      <c r="D36" s="304"/>
      <c r="E36" s="304"/>
      <c r="F36" s="304"/>
      <c r="G36" s="336"/>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7"/>
      <c r="M36" s="367"/>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Methode_Keuze=""),"",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Methode_Keuze=""),"",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ht="14.5" x14ac:dyDescent="0.35">
      <c r="A37" s="317">
        <f>MAX($A$5:A36)+1</f>
        <v>32</v>
      </c>
      <c r="B37" s="304"/>
      <c r="C37" s="304"/>
      <c r="D37" s="304"/>
      <c r="E37" s="304"/>
      <c r="F37" s="304"/>
      <c r="G37" s="336"/>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7"/>
      <c r="M37" s="367"/>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Methode_Keuze=""),"",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Methode_Keuze=""),"",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ht="14.5" x14ac:dyDescent="0.35">
      <c r="A38" s="317">
        <f>MAX($A$5:A37)+1</f>
        <v>33</v>
      </c>
      <c r="B38" s="304"/>
      <c r="C38" s="304"/>
      <c r="D38" s="304"/>
      <c r="E38" s="304"/>
      <c r="F38" s="304"/>
      <c r="G38" s="336"/>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7"/>
      <c r="M38" s="367"/>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Methode_Keuze=""),"",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Methode_Keuze=""),"",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ht="14.5" x14ac:dyDescent="0.35">
      <c r="A39" s="317">
        <f>MAX($A$5:A38)+1</f>
        <v>34</v>
      </c>
      <c r="B39" s="304"/>
      <c r="C39" s="304"/>
      <c r="D39" s="304"/>
      <c r="E39" s="304"/>
      <c r="F39" s="304"/>
      <c r="G39" s="336"/>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7"/>
      <c r="M39" s="367"/>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Methode_Keuze=""),"",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Methode_Keuze=""),"",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ht="14.5" x14ac:dyDescent="0.35">
      <c r="A40" s="317">
        <f>MAX($A$5:A39)+1</f>
        <v>35</v>
      </c>
      <c r="B40" s="304"/>
      <c r="C40" s="304"/>
      <c r="D40" s="304"/>
      <c r="E40" s="304"/>
      <c r="F40" s="304"/>
      <c r="G40" s="336"/>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7"/>
      <c r="M40" s="367"/>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Methode_Keuze=""),"",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Methode_Keuze=""),"",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ht="14.5" x14ac:dyDescent="0.35">
      <c r="A41" s="317">
        <f>MAX($A$5:A40)+1</f>
        <v>36</v>
      </c>
      <c r="B41" s="304"/>
      <c r="C41" s="304"/>
      <c r="D41" s="304"/>
      <c r="E41" s="304"/>
      <c r="F41" s="304"/>
      <c r="G41" s="336"/>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7"/>
      <c r="M41" s="367"/>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Methode_Keuze=""),"",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Methode_Keuze=""),"",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ht="14.5" x14ac:dyDescent="0.35">
      <c r="A42" s="317">
        <f>MAX($A$5:A41)+1</f>
        <v>37</v>
      </c>
      <c r="B42" s="304"/>
      <c r="C42" s="304"/>
      <c r="D42" s="304"/>
      <c r="E42" s="304"/>
      <c r="F42" s="304"/>
      <c r="G42" s="336"/>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7"/>
      <c r="M42" s="367"/>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Methode_Keuze=""),"",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Methode_Keuze=""),"",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ht="14.5" x14ac:dyDescent="0.35">
      <c r="A43" s="317">
        <f>MAX($A$5:A42)+1</f>
        <v>38</v>
      </c>
      <c r="B43" s="304"/>
      <c r="C43" s="304"/>
      <c r="D43" s="304"/>
      <c r="E43" s="304"/>
      <c r="F43" s="304"/>
      <c r="G43" s="336"/>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7"/>
      <c r="M43" s="367"/>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Methode_Keuze=""),"",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Methode_Keuze=""),"",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ht="14.5" x14ac:dyDescent="0.35">
      <c r="A44" s="317">
        <f>MAX($A$5:A43)+1</f>
        <v>39</v>
      </c>
      <c r="B44" s="304"/>
      <c r="C44" s="304"/>
      <c r="D44" s="304"/>
      <c r="E44" s="304"/>
      <c r="F44" s="304"/>
      <c r="G44" s="336"/>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7"/>
      <c r="M44" s="367"/>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Methode_Keuze=""),"",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Methode_Keuze=""),"",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ht="14.5" x14ac:dyDescent="0.35">
      <c r="A45" s="317">
        <f>MAX($A$5:A44)+1</f>
        <v>40</v>
      </c>
      <c r="B45" s="304"/>
      <c r="C45" s="304"/>
      <c r="D45" s="304"/>
      <c r="E45" s="304"/>
      <c r="F45" s="304"/>
      <c r="G45" s="336"/>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7"/>
      <c r="M45" s="367"/>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Methode_Keuze=""),"",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Methode_Keuze=""),"",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ht="14.5" x14ac:dyDescent="0.35">
      <c r="A46" s="317">
        <f>MAX($A$5:A45)+1</f>
        <v>41</v>
      </c>
      <c r="B46" s="304"/>
      <c r="C46" s="304"/>
      <c r="D46" s="304"/>
      <c r="E46" s="304"/>
      <c r="F46" s="304"/>
      <c r="G46" s="336"/>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7"/>
      <c r="M46" s="367"/>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Methode_Keuze=""),"",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Methode_Keuze=""),"",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ht="14.5" x14ac:dyDescent="0.35">
      <c r="A47" s="317">
        <f>MAX($A$5:A46)+1</f>
        <v>42</v>
      </c>
      <c r="B47" s="304"/>
      <c r="C47" s="304"/>
      <c r="D47" s="304"/>
      <c r="E47" s="304"/>
      <c r="F47" s="304"/>
      <c r="G47" s="336"/>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7"/>
      <c r="M47" s="367"/>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Methode_Keuze=""),"",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Methode_Keuze=""),"",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ht="14.5" x14ac:dyDescent="0.35">
      <c r="A48" s="317">
        <f>MAX($A$5:A47)+1</f>
        <v>43</v>
      </c>
      <c r="B48" s="304"/>
      <c r="C48" s="304"/>
      <c r="D48" s="304"/>
      <c r="E48" s="304"/>
      <c r="F48" s="304"/>
      <c r="G48" s="336"/>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7"/>
      <c r="M48" s="367"/>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Methode_Keuze=""),"",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Methode_Keuze=""),"",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ht="14.5" x14ac:dyDescent="0.35">
      <c r="A49" s="317">
        <f>MAX($A$5:A48)+1</f>
        <v>44</v>
      </c>
      <c r="B49" s="304"/>
      <c r="C49" s="304"/>
      <c r="D49" s="304"/>
      <c r="E49" s="304"/>
      <c r="F49" s="304"/>
      <c r="G49" s="336"/>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7"/>
      <c r="M49" s="367"/>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Methode_Keuze=""),"",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Methode_Keuze=""),"",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ht="14.5" x14ac:dyDescent="0.35">
      <c r="A50" s="317">
        <f>MAX($A$5:A49)+1</f>
        <v>45</v>
      </c>
      <c r="B50" s="304"/>
      <c r="C50" s="304"/>
      <c r="D50" s="304"/>
      <c r="E50" s="304"/>
      <c r="F50" s="304"/>
      <c r="G50" s="336"/>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7"/>
      <c r="M50" s="367"/>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Methode_Keuze=""),"",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Methode_Keuze=""),"",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ht="14.5" x14ac:dyDescent="0.35">
      <c r="A51" s="317">
        <f>MAX($A$5:A50)+1</f>
        <v>46</v>
      </c>
      <c r="B51" s="304"/>
      <c r="C51" s="304"/>
      <c r="D51" s="304"/>
      <c r="E51" s="304"/>
      <c r="F51" s="304"/>
      <c r="G51" s="336"/>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7"/>
      <c r="M51" s="367"/>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Methode_Keuze=""),"",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Methode_Keuze=""),"",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ht="14.5" x14ac:dyDescent="0.35">
      <c r="A52" s="317">
        <f>MAX($A$5:A51)+1</f>
        <v>47</v>
      </c>
      <c r="B52" s="304"/>
      <c r="C52" s="304"/>
      <c r="D52" s="304"/>
      <c r="E52" s="304"/>
      <c r="F52" s="304"/>
      <c r="G52" s="336"/>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7"/>
      <c r="M52" s="367"/>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Methode_Keuze=""),"",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Methode_Keuze=""),"",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ht="14.5" x14ac:dyDescent="0.35">
      <c r="A53" s="317">
        <f>MAX($A$5:A52)+1</f>
        <v>48</v>
      </c>
      <c r="B53" s="304"/>
      <c r="C53" s="304"/>
      <c r="D53" s="304"/>
      <c r="E53" s="304"/>
      <c r="F53" s="304"/>
      <c r="G53" s="336"/>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7"/>
      <c r="M53" s="367"/>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Methode_Keuze=""),"",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Methode_Keuze=""),"",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ht="14.5" x14ac:dyDescent="0.35">
      <c r="A54" s="317">
        <f>MAX($A$5:A53)+1</f>
        <v>49</v>
      </c>
      <c r="B54" s="304"/>
      <c r="C54" s="304"/>
      <c r="D54" s="304"/>
      <c r="E54" s="304"/>
      <c r="F54" s="304"/>
      <c r="G54" s="336"/>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7"/>
      <c r="M54" s="367"/>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Methode_Keuze=""),"",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Methode_Keuze=""),"",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ht="14.5" x14ac:dyDescent="0.35">
      <c r="A55" s="317">
        <f>MAX($A$5:A54)+1</f>
        <v>50</v>
      </c>
      <c r="B55" s="304"/>
      <c r="C55" s="304"/>
      <c r="D55" s="304"/>
      <c r="E55" s="304"/>
      <c r="F55" s="304"/>
      <c r="G55" s="336"/>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7"/>
      <c r="M55" s="367"/>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Methode_Keuze=""),"",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Methode_Keuze=""),"",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ht="14.5" x14ac:dyDescent="0.35">
      <c r="A56" s="317">
        <f>MAX($A$5:A55)+1</f>
        <v>51</v>
      </c>
      <c r="B56" s="304"/>
      <c r="C56" s="304"/>
      <c r="D56" s="304"/>
      <c r="E56" s="304"/>
      <c r="F56" s="304"/>
      <c r="G56" s="336"/>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7"/>
      <c r="M56" s="367"/>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Methode_Keuze=""),"",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Methode_Keuze=""),"",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ht="14.5" x14ac:dyDescent="0.35">
      <c r="A57" s="317">
        <f>MAX($A$5:A56)+1</f>
        <v>52</v>
      </c>
      <c r="B57" s="304"/>
      <c r="C57" s="304"/>
      <c r="D57" s="304"/>
      <c r="E57" s="304"/>
      <c r="F57" s="304"/>
      <c r="G57" s="336"/>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7"/>
      <c r="M57" s="367"/>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Methode_Keuze=""),"",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Methode_Keuze=""),"",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ht="14.5" x14ac:dyDescent="0.35">
      <c r="A58" s="317">
        <f>MAX($A$5:A57)+1</f>
        <v>53</v>
      </c>
      <c r="B58" s="304"/>
      <c r="C58" s="304"/>
      <c r="D58" s="304"/>
      <c r="E58" s="304"/>
      <c r="F58" s="304"/>
      <c r="G58" s="336"/>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7"/>
      <c r="M58" s="367"/>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Methode_Keuze=""),"",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Methode_Keuze=""),"",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ht="14.5" x14ac:dyDescent="0.35">
      <c r="A59" s="317">
        <f>MAX($A$5:A58)+1</f>
        <v>54</v>
      </c>
      <c r="B59" s="304"/>
      <c r="C59" s="304"/>
      <c r="D59" s="304"/>
      <c r="E59" s="304"/>
      <c r="F59" s="304"/>
      <c r="G59" s="336"/>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7"/>
      <c r="M59" s="367"/>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Methode_Keuze=""),"",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Methode_Keuze=""),"",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ht="14.5" x14ac:dyDescent="0.35">
      <c r="A60" s="317">
        <f>MAX($A$5:A59)+1</f>
        <v>55</v>
      </c>
      <c r="B60" s="304"/>
      <c r="C60" s="304"/>
      <c r="D60" s="304"/>
      <c r="E60" s="304"/>
      <c r="F60" s="304"/>
      <c r="G60" s="336"/>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7"/>
      <c r="M60" s="367"/>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Methode_Keuze=""),"",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Methode_Keuze=""),"",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ht="14.5" x14ac:dyDescent="0.35">
      <c r="A61" s="317">
        <f>MAX($A$5:A60)+1</f>
        <v>56</v>
      </c>
      <c r="B61" s="304"/>
      <c r="C61" s="304"/>
      <c r="D61" s="304"/>
      <c r="E61" s="304"/>
      <c r="F61" s="304"/>
      <c r="G61" s="336"/>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7"/>
      <c r="M61" s="367"/>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Methode_Keuze=""),"",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Methode_Keuze=""),"",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ht="14.5" x14ac:dyDescent="0.35">
      <c r="A62" s="317">
        <f>MAX($A$5:A61)+1</f>
        <v>57</v>
      </c>
      <c r="B62" s="304"/>
      <c r="C62" s="304"/>
      <c r="D62" s="304"/>
      <c r="E62" s="304"/>
      <c r="F62" s="304"/>
      <c r="G62" s="336"/>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7"/>
      <c r="M62" s="367"/>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Methode_Keuze=""),"",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Methode_Keuze=""),"",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ht="14.5" x14ac:dyDescent="0.35">
      <c r="A63" s="317">
        <f>MAX($A$5:A62)+1</f>
        <v>58</v>
      </c>
      <c r="B63" s="304"/>
      <c r="C63" s="304"/>
      <c r="D63" s="304"/>
      <c r="E63" s="304"/>
      <c r="F63" s="304"/>
      <c r="G63" s="336"/>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7"/>
      <c r="M63" s="367"/>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Methode_Keuze=""),"",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Methode_Keuze=""),"",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ht="14.5" x14ac:dyDescent="0.35">
      <c r="A64" s="317">
        <f>MAX($A$5:A63)+1</f>
        <v>59</v>
      </c>
      <c r="B64" s="304"/>
      <c r="C64" s="304"/>
      <c r="D64" s="304"/>
      <c r="E64" s="304"/>
      <c r="F64" s="304"/>
      <c r="G64" s="336"/>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7"/>
      <c r="M64" s="367"/>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Methode_Keuze=""),"",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Methode_Keuze=""),"",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ht="14.5" x14ac:dyDescent="0.35">
      <c r="A65" s="317">
        <f>MAX($A$5:A64)+1</f>
        <v>60</v>
      </c>
      <c r="B65" s="304"/>
      <c r="C65" s="304"/>
      <c r="D65" s="304"/>
      <c r="E65" s="304"/>
      <c r="F65" s="304"/>
      <c r="G65" s="336"/>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7"/>
      <c r="M65" s="367"/>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Methode_Keuze=""),"",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Methode_Keuze=""),"",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ht="14.5" x14ac:dyDescent="0.35">
      <c r="A66" s="317">
        <f>MAX($A$5:A65)+1</f>
        <v>61</v>
      </c>
      <c r="B66" s="304"/>
      <c r="C66" s="304"/>
      <c r="D66" s="304"/>
      <c r="E66" s="304"/>
      <c r="F66" s="304"/>
      <c r="G66" s="336"/>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7"/>
      <c r="M66" s="367"/>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Methode_Keuze=""),"",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Methode_Keuze=""),"",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ht="14.5" x14ac:dyDescent="0.35">
      <c r="A67" s="317">
        <f>MAX($A$5:A66)+1</f>
        <v>62</v>
      </c>
      <c r="B67" s="304"/>
      <c r="C67" s="304"/>
      <c r="D67" s="304"/>
      <c r="E67" s="304"/>
      <c r="F67" s="304"/>
      <c r="G67" s="336"/>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7"/>
      <c r="M67" s="367"/>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Methode_Keuze=""),"",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Methode_Keuze=""),"",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ht="14.5" x14ac:dyDescent="0.35">
      <c r="A68" s="317">
        <f>MAX($A$5:A67)+1</f>
        <v>63</v>
      </c>
      <c r="B68" s="304"/>
      <c r="C68" s="304"/>
      <c r="D68" s="304"/>
      <c r="E68" s="304"/>
      <c r="F68" s="304"/>
      <c r="G68" s="336"/>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7"/>
      <c r="M68" s="367"/>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Methode_Keuze=""),"",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Methode_Keuze=""),"",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ht="14.5" x14ac:dyDescent="0.35">
      <c r="A69" s="317">
        <f>MAX($A$5:A68)+1</f>
        <v>64</v>
      </c>
      <c r="B69" s="304"/>
      <c r="C69" s="304"/>
      <c r="D69" s="304"/>
      <c r="E69" s="304"/>
      <c r="F69" s="304"/>
      <c r="G69" s="336"/>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7"/>
      <c r="M69" s="367"/>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Methode_Keuze=""),"",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Methode_Keuze=""),"",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ht="14.5" x14ac:dyDescent="0.35">
      <c r="A70" s="317">
        <f>MAX($A$5:A69)+1</f>
        <v>65</v>
      </c>
      <c r="B70" s="304"/>
      <c r="C70" s="304"/>
      <c r="D70" s="304"/>
      <c r="E70" s="304"/>
      <c r="F70" s="304"/>
      <c r="G70" s="336"/>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7"/>
      <c r="M70" s="367"/>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Methode_Keuze=""),"",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Methode_Keuze=""),"",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ht="14.5" x14ac:dyDescent="0.35">
      <c r="A71" s="317">
        <f>MAX($A$5:A70)+1</f>
        <v>66</v>
      </c>
      <c r="B71" s="304"/>
      <c r="C71" s="304"/>
      <c r="D71" s="304"/>
      <c r="E71" s="304"/>
      <c r="F71" s="304"/>
      <c r="G71" s="336"/>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7"/>
      <c r="M71" s="367"/>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Methode_Keuze=""),"",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Methode_Keuze=""),"",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ht="14.5" x14ac:dyDescent="0.35">
      <c r="A72" s="317">
        <f>MAX($A$5:A71)+1</f>
        <v>67</v>
      </c>
      <c r="B72" s="304"/>
      <c r="C72" s="304"/>
      <c r="D72" s="304"/>
      <c r="E72" s="304"/>
      <c r="F72" s="304"/>
      <c r="G72" s="336"/>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7"/>
      <c r="M72" s="367"/>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Methode_Keuze=""),"",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Methode_Keuze=""),"",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ht="14.5" x14ac:dyDescent="0.35">
      <c r="A73" s="317">
        <f>MAX($A$5:A72)+1</f>
        <v>68</v>
      </c>
      <c r="B73" s="304"/>
      <c r="C73" s="304"/>
      <c r="D73" s="304"/>
      <c r="E73" s="304"/>
      <c r="F73" s="304"/>
      <c r="G73" s="336"/>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7"/>
      <c r="M73" s="367"/>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Methode_Keuze=""),"",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Methode_Keuze=""),"",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ht="14.5" x14ac:dyDescent="0.35">
      <c r="A74" s="317">
        <f>MAX($A$5:A73)+1</f>
        <v>69</v>
      </c>
      <c r="B74" s="304"/>
      <c r="C74" s="304"/>
      <c r="D74" s="304"/>
      <c r="E74" s="304"/>
      <c r="F74" s="304"/>
      <c r="G74" s="336"/>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7"/>
      <c r="M74" s="367"/>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Methode_Keuze=""),"",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Methode_Keuze=""),"",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ht="14.5" x14ac:dyDescent="0.35">
      <c r="A75" s="317">
        <f>MAX($A$5:A74)+1</f>
        <v>70</v>
      </c>
      <c r="B75" s="304"/>
      <c r="C75" s="304"/>
      <c r="D75" s="304"/>
      <c r="E75" s="304"/>
      <c r="F75" s="304"/>
      <c r="G75" s="336"/>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7"/>
      <c r="M75" s="367"/>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Methode_Keuze=""),"",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Methode_Keuze=""),"",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ht="14.5" x14ac:dyDescent="0.35">
      <c r="A76" s="317">
        <f>MAX($A$5:A75)+1</f>
        <v>71</v>
      </c>
      <c r="B76" s="304"/>
      <c r="C76" s="304"/>
      <c r="D76" s="304"/>
      <c r="E76" s="304"/>
      <c r="F76" s="304"/>
      <c r="G76" s="336"/>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7"/>
      <c r="M76" s="367"/>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Methode_Keuze=""),"",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Methode_Keuze=""),"",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ht="14.5" x14ac:dyDescent="0.35">
      <c r="A77" s="317">
        <f>MAX($A$5:A76)+1</f>
        <v>72</v>
      </c>
      <c r="B77" s="304"/>
      <c r="C77" s="304"/>
      <c r="D77" s="304"/>
      <c r="E77" s="304"/>
      <c r="F77" s="304"/>
      <c r="G77" s="336"/>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7"/>
      <c r="M77" s="367"/>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Methode_Keuze=""),"",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Methode_Keuze=""),"",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ht="14.5" x14ac:dyDescent="0.35">
      <c r="A78" s="317">
        <f>MAX($A$5:A77)+1</f>
        <v>73</v>
      </c>
      <c r="B78" s="304"/>
      <c r="C78" s="304"/>
      <c r="D78" s="304"/>
      <c r="E78" s="304"/>
      <c r="F78" s="304"/>
      <c r="G78" s="336"/>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7"/>
      <c r="M78" s="367"/>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Methode_Keuze=""),"",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Methode_Keuze=""),"",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ht="14.5" x14ac:dyDescent="0.35">
      <c r="A79" s="317">
        <f>MAX($A$5:A78)+1</f>
        <v>74</v>
      </c>
      <c r="B79" s="304"/>
      <c r="C79" s="304"/>
      <c r="D79" s="304"/>
      <c r="E79" s="304"/>
      <c r="F79" s="304"/>
      <c r="G79" s="336"/>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7"/>
      <c r="M79" s="367"/>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Methode_Keuze=""),"",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Methode_Keuze=""),"",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ht="14.5" x14ac:dyDescent="0.35">
      <c r="A80" s="317">
        <f>MAX($A$5:A79)+1</f>
        <v>75</v>
      </c>
      <c r="B80" s="304"/>
      <c r="C80" s="304"/>
      <c r="D80" s="304"/>
      <c r="E80" s="304"/>
      <c r="F80" s="304"/>
      <c r="G80" s="336"/>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7"/>
      <c r="M80" s="367"/>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Methode_Keuze=""),"",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Methode_Keuze=""),"",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ht="14.5" x14ac:dyDescent="0.35">
      <c r="A81" s="317">
        <f>MAX($A$5:A80)+1</f>
        <v>76</v>
      </c>
      <c r="B81" s="304"/>
      <c r="C81" s="304"/>
      <c r="D81" s="304"/>
      <c r="E81" s="304"/>
      <c r="F81" s="304"/>
      <c r="G81" s="336"/>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7"/>
      <c r="M81" s="367"/>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Methode_Keuze=""),"",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Methode_Keuze=""),"",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ht="14.5" x14ac:dyDescent="0.35">
      <c r="A82" s="317">
        <f>MAX($A$5:A81)+1</f>
        <v>77</v>
      </c>
      <c r="B82" s="304"/>
      <c r="C82" s="304"/>
      <c r="D82" s="304"/>
      <c r="E82" s="304"/>
      <c r="F82" s="304"/>
      <c r="G82" s="336"/>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7"/>
      <c r="M82" s="367"/>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Methode_Keuze=""),"",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Methode_Keuze=""),"",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ht="14.5" x14ac:dyDescent="0.35">
      <c r="A83" s="317">
        <f>MAX($A$5:A82)+1</f>
        <v>78</v>
      </c>
      <c r="B83" s="304"/>
      <c r="C83" s="304"/>
      <c r="D83" s="304"/>
      <c r="E83" s="304"/>
      <c r="F83" s="304"/>
      <c r="G83" s="336"/>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7"/>
      <c r="M83" s="367"/>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Methode_Keuze=""),"",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Methode_Keuze=""),"",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ht="14.5" x14ac:dyDescent="0.35">
      <c r="A84" s="317">
        <f>MAX($A$5:A83)+1</f>
        <v>79</v>
      </c>
      <c r="B84" s="304"/>
      <c r="C84" s="304"/>
      <c r="D84" s="304"/>
      <c r="E84" s="304"/>
      <c r="F84" s="304"/>
      <c r="G84" s="336"/>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7"/>
      <c r="M84" s="367"/>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Methode_Keuze=""),"",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Methode_Keuze=""),"",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ht="14.5" x14ac:dyDescent="0.35">
      <c r="A85" s="317">
        <f>MAX($A$5:A84)+1</f>
        <v>80</v>
      </c>
      <c r="B85" s="304"/>
      <c r="C85" s="304"/>
      <c r="D85" s="304"/>
      <c r="E85" s="304"/>
      <c r="F85" s="304"/>
      <c r="G85" s="336"/>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7"/>
      <c r="M85" s="367"/>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Methode_Keuze=""),"",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Methode_Keuze=""),"",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ht="14.5" x14ac:dyDescent="0.35">
      <c r="A86" s="317">
        <f>MAX($A$5:A85)+1</f>
        <v>81</v>
      </c>
      <c r="B86" s="304"/>
      <c r="C86" s="304"/>
      <c r="D86" s="304"/>
      <c r="E86" s="304"/>
      <c r="F86" s="304"/>
      <c r="G86" s="336"/>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7"/>
      <c r="M86" s="367"/>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Methode_Keuze=""),"",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Methode_Keuze=""),"",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ht="14.5" x14ac:dyDescent="0.35">
      <c r="A87" s="317">
        <f>MAX($A$5:A86)+1</f>
        <v>82</v>
      </c>
      <c r="B87" s="304"/>
      <c r="C87" s="304"/>
      <c r="D87" s="304"/>
      <c r="E87" s="304"/>
      <c r="F87" s="304"/>
      <c r="G87" s="336"/>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7"/>
      <c r="M87" s="367"/>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Methode_Keuze=""),"",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Methode_Keuze=""),"",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ht="14.5" x14ac:dyDescent="0.35">
      <c r="A88" s="317">
        <f>MAX($A$5:A87)+1</f>
        <v>83</v>
      </c>
      <c r="B88" s="304"/>
      <c r="C88" s="304"/>
      <c r="D88" s="304"/>
      <c r="E88" s="304"/>
      <c r="F88" s="304"/>
      <c r="G88" s="336"/>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7"/>
      <c r="M88" s="367"/>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Methode_Keuze=""),"",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Methode_Keuze=""),"",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ht="14.5" x14ac:dyDescent="0.35">
      <c r="A89" s="317">
        <f>MAX($A$5:A88)+1</f>
        <v>84</v>
      </c>
      <c r="B89" s="304"/>
      <c r="C89" s="304"/>
      <c r="D89" s="304"/>
      <c r="E89" s="304"/>
      <c r="F89" s="304"/>
      <c r="G89" s="336"/>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7"/>
      <c r="M89" s="367"/>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Methode_Keuze=""),"",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Methode_Keuze=""),"",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ht="14.5" x14ac:dyDescent="0.35">
      <c r="A90" s="317">
        <f>MAX($A$5:A89)+1</f>
        <v>85</v>
      </c>
      <c r="B90" s="304"/>
      <c r="C90" s="304"/>
      <c r="D90" s="304"/>
      <c r="E90" s="304"/>
      <c r="F90" s="304"/>
      <c r="G90" s="336"/>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7"/>
      <c r="M90" s="367"/>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Methode_Keuze=""),"",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Methode_Keuze=""),"",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ht="14.5" x14ac:dyDescent="0.35">
      <c r="A91" s="317">
        <f>MAX($A$5:A90)+1</f>
        <v>86</v>
      </c>
      <c r="B91" s="304"/>
      <c r="C91" s="304"/>
      <c r="D91" s="304"/>
      <c r="E91" s="304"/>
      <c r="F91" s="304"/>
      <c r="G91" s="336"/>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7"/>
      <c r="M91" s="367"/>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Methode_Keuze=""),"",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Methode_Keuze=""),"",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ht="14.5" x14ac:dyDescent="0.35">
      <c r="A92" s="317">
        <f>MAX($A$5:A91)+1</f>
        <v>87</v>
      </c>
      <c r="B92" s="304"/>
      <c r="C92" s="304"/>
      <c r="D92" s="304"/>
      <c r="E92" s="304"/>
      <c r="F92" s="304"/>
      <c r="G92" s="336"/>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7"/>
      <c r="M92" s="367"/>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Methode_Keuze=""),"",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Methode_Keuze=""),"",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ht="14.5" x14ac:dyDescent="0.35">
      <c r="A93" s="317">
        <f>MAX($A$5:A92)+1</f>
        <v>88</v>
      </c>
      <c r="B93" s="304"/>
      <c r="C93" s="304"/>
      <c r="D93" s="304"/>
      <c r="E93" s="304"/>
      <c r="F93" s="304"/>
      <c r="G93" s="336"/>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7"/>
      <c r="M93" s="367"/>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Methode_Keuze=""),"",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Methode_Keuze=""),"",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ht="14.5" x14ac:dyDescent="0.35">
      <c r="A94" s="317">
        <f>MAX($A$5:A93)+1</f>
        <v>89</v>
      </c>
      <c r="B94" s="304"/>
      <c r="C94" s="304"/>
      <c r="D94" s="304"/>
      <c r="E94" s="304"/>
      <c r="F94" s="304"/>
      <c r="G94" s="336"/>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7"/>
      <c r="M94" s="367"/>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Methode_Keuze=""),"",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Methode_Keuze=""),"",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ht="14.5" x14ac:dyDescent="0.35">
      <c r="A95" s="317">
        <f>MAX($A$5:A94)+1</f>
        <v>90</v>
      </c>
      <c r="B95" s="304"/>
      <c r="C95" s="304"/>
      <c r="D95" s="304"/>
      <c r="E95" s="304"/>
      <c r="F95" s="304"/>
      <c r="G95" s="336"/>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7"/>
      <c r="M95" s="367"/>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Methode_Keuze=""),"",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Methode_Keuze=""),"",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ht="14.5" x14ac:dyDescent="0.35">
      <c r="A96" s="317">
        <f>MAX($A$5:A95)+1</f>
        <v>91</v>
      </c>
      <c r="B96" s="304"/>
      <c r="C96" s="304"/>
      <c r="D96" s="304"/>
      <c r="E96" s="304"/>
      <c r="F96" s="304"/>
      <c r="G96" s="336"/>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7"/>
      <c r="M96" s="367"/>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Methode_Keuze=""),"",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Methode_Keuze=""),"",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ht="14.5" x14ac:dyDescent="0.35">
      <c r="A97" s="317">
        <f>MAX($A$5:A96)+1</f>
        <v>92</v>
      </c>
      <c r="B97" s="304"/>
      <c r="C97" s="304"/>
      <c r="D97" s="304"/>
      <c r="E97" s="304"/>
      <c r="F97" s="304"/>
      <c r="G97" s="336"/>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7"/>
      <c r="M97" s="367"/>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Methode_Keuze=""),"",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Methode_Keuze=""),"",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ht="14.5" x14ac:dyDescent="0.35">
      <c r="A98" s="317">
        <f>MAX($A$5:A97)+1</f>
        <v>93</v>
      </c>
      <c r="B98" s="304"/>
      <c r="C98" s="304"/>
      <c r="D98" s="304"/>
      <c r="E98" s="304"/>
      <c r="F98" s="304"/>
      <c r="G98" s="336"/>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7"/>
      <c r="M98" s="367"/>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Methode_Keuze=""),"",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Methode_Keuze=""),"",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ht="14.5" x14ac:dyDescent="0.35">
      <c r="A99" s="317">
        <f>MAX($A$5:A98)+1</f>
        <v>94</v>
      </c>
      <c r="B99" s="304"/>
      <c r="C99" s="304"/>
      <c r="D99" s="304"/>
      <c r="E99" s="304"/>
      <c r="F99" s="304"/>
      <c r="G99" s="336"/>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7"/>
      <c r="M99" s="367"/>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Methode_Keuze=""),"",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Methode_Keuze=""),"",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ht="14.5" x14ac:dyDescent="0.35">
      <c r="A100" s="317">
        <f>MAX($A$5:A99)+1</f>
        <v>95</v>
      </c>
      <c r="B100" s="304"/>
      <c r="C100" s="304"/>
      <c r="D100" s="304"/>
      <c r="E100" s="304"/>
      <c r="F100" s="304"/>
      <c r="G100" s="336"/>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7"/>
      <c r="M100" s="367"/>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Methode_Keuze=""),"",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Methode_Keuze=""),"",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ht="14.5" x14ac:dyDescent="0.35">
      <c r="A101" s="317">
        <f>MAX($A$5:A100)+1</f>
        <v>96</v>
      </c>
      <c r="B101" s="304"/>
      <c r="C101" s="304"/>
      <c r="D101" s="304"/>
      <c r="E101" s="304"/>
      <c r="F101" s="304"/>
      <c r="G101" s="336"/>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7"/>
      <c r="M101" s="367"/>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Methode_Keuze=""),"",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Methode_Keuze=""),"",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ht="14.5" x14ac:dyDescent="0.35">
      <c r="A102" s="317">
        <f>MAX($A$5:A101)+1</f>
        <v>97</v>
      </c>
      <c r="B102" s="304"/>
      <c r="C102" s="304"/>
      <c r="D102" s="304"/>
      <c r="E102" s="304"/>
      <c r="F102" s="304"/>
      <c r="G102" s="336"/>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7"/>
      <c r="M102" s="367"/>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Methode_Keuze=""),"",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Methode_Keuze=""),"",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ht="14.5" x14ac:dyDescent="0.35">
      <c r="A103" s="317">
        <f>MAX($A$5:A102)+1</f>
        <v>98</v>
      </c>
      <c r="B103" s="304"/>
      <c r="C103" s="304"/>
      <c r="D103" s="304"/>
      <c r="E103" s="304"/>
      <c r="F103" s="304"/>
      <c r="G103" s="336"/>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7"/>
      <c r="M103" s="367"/>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Methode_Keuze=""),"",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Methode_Keuze=""),"",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ht="14.5" x14ac:dyDescent="0.35">
      <c r="A104" s="317">
        <f>MAX($A$5:A103)+1</f>
        <v>99</v>
      </c>
      <c r="B104" s="304"/>
      <c r="C104" s="304"/>
      <c r="D104" s="304"/>
      <c r="E104" s="304"/>
      <c r="F104" s="304"/>
      <c r="G104" s="336"/>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7"/>
      <c r="M104" s="367"/>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Methode_Keuze=""),"",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Methode_Keuze=""),"",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ht="14.5" x14ac:dyDescent="0.35">
      <c r="A105" s="317">
        <f>MAX($A$5:A104)+1</f>
        <v>100</v>
      </c>
      <c r="B105" s="304"/>
      <c r="C105" s="304"/>
      <c r="D105" s="304"/>
      <c r="E105" s="304"/>
      <c r="F105" s="304"/>
      <c r="G105" s="336"/>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7"/>
      <c r="M105" s="367"/>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Methode_Keuze=""),"",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Methode_Keuze=""),"",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ht="14.5" x14ac:dyDescent="0.35">
      <c r="A106" s="317">
        <f>MAX($A$5:A105)+1</f>
        <v>101</v>
      </c>
      <c r="B106" s="304"/>
      <c r="C106" s="304"/>
      <c r="D106" s="304"/>
      <c r="E106" s="304"/>
      <c r="F106" s="304"/>
      <c r="G106" s="336"/>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7"/>
      <c r="M106" s="367"/>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Methode_Keuze=""),"",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Methode_Keuze=""),"",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ht="14.5" x14ac:dyDescent="0.35">
      <c r="A107" s="317">
        <f>MAX($A$5:A106)+1</f>
        <v>102</v>
      </c>
      <c r="B107" s="304"/>
      <c r="C107" s="304"/>
      <c r="D107" s="304"/>
      <c r="E107" s="304"/>
      <c r="F107" s="304"/>
      <c r="G107" s="336"/>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7"/>
      <c r="M107" s="367"/>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Methode_Keuze=""),"",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Methode_Keuze=""),"",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ht="14.5" x14ac:dyDescent="0.35">
      <c r="A108" s="317">
        <f>MAX($A$5:A107)+1</f>
        <v>103</v>
      </c>
      <c r="B108" s="304"/>
      <c r="C108" s="304"/>
      <c r="D108" s="304"/>
      <c r="E108" s="304"/>
      <c r="F108" s="304"/>
      <c r="G108" s="336"/>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7"/>
      <c r="M108" s="367"/>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Methode_Keuze=""),"",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Methode_Keuze=""),"",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ht="14.5" x14ac:dyDescent="0.35">
      <c r="A109" s="317">
        <f>MAX($A$5:A108)+1</f>
        <v>104</v>
      </c>
      <c r="B109" s="304"/>
      <c r="C109" s="304"/>
      <c r="D109" s="304"/>
      <c r="E109" s="304"/>
      <c r="F109" s="304"/>
      <c r="G109" s="336"/>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7"/>
      <c r="M109" s="367"/>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Methode_Keuze=""),"",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Methode_Keuze=""),"",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ht="14.5" x14ac:dyDescent="0.35">
      <c r="A110" s="317">
        <f>MAX($A$5:A109)+1</f>
        <v>105</v>
      </c>
      <c r="B110" s="304"/>
      <c r="C110" s="304"/>
      <c r="D110" s="304"/>
      <c r="E110" s="304"/>
      <c r="F110" s="304"/>
      <c r="G110" s="336"/>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7"/>
      <c r="M110" s="367"/>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Methode_Keuze=""),"",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Methode_Keuze=""),"",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ht="14.5" x14ac:dyDescent="0.35">
      <c r="A111" s="317">
        <f>MAX($A$5:A110)+1</f>
        <v>106</v>
      </c>
      <c r="B111" s="304"/>
      <c r="C111" s="304"/>
      <c r="D111" s="304"/>
      <c r="E111" s="304"/>
      <c r="F111" s="304"/>
      <c r="G111" s="336"/>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7"/>
      <c r="M111" s="367"/>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Methode_Keuze=""),"",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Methode_Keuze=""),"",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ht="14.5" x14ac:dyDescent="0.35">
      <c r="A112" s="317">
        <f>MAX($A$5:A111)+1</f>
        <v>107</v>
      </c>
      <c r="B112" s="304"/>
      <c r="C112" s="304"/>
      <c r="D112" s="304"/>
      <c r="E112" s="304"/>
      <c r="F112" s="304"/>
      <c r="G112" s="336"/>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7"/>
      <c r="M112" s="367"/>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Methode_Keuze=""),"",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Methode_Keuze=""),"",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ht="14.5" x14ac:dyDescent="0.35">
      <c r="A113" s="317">
        <f>MAX($A$5:A112)+1</f>
        <v>108</v>
      </c>
      <c r="B113" s="304"/>
      <c r="C113" s="304"/>
      <c r="D113" s="304"/>
      <c r="E113" s="304"/>
      <c r="F113" s="304"/>
      <c r="G113" s="336"/>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7"/>
      <c r="M113" s="367"/>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Methode_Keuze=""),"",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Methode_Keuze=""),"",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ht="14.5" x14ac:dyDescent="0.35">
      <c r="A114" s="317">
        <f>MAX($A$5:A113)+1</f>
        <v>109</v>
      </c>
      <c r="B114" s="304"/>
      <c r="C114" s="304"/>
      <c r="D114" s="304"/>
      <c r="E114" s="304"/>
      <c r="F114" s="304"/>
      <c r="G114" s="336"/>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7"/>
      <c r="M114" s="367"/>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Methode_Keuze=""),"",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Methode_Keuze=""),"",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ht="14.5" x14ac:dyDescent="0.35">
      <c r="A115" s="317">
        <f>MAX($A$5:A114)+1</f>
        <v>110</v>
      </c>
      <c r="B115" s="304"/>
      <c r="C115" s="304"/>
      <c r="D115" s="304"/>
      <c r="E115" s="304"/>
      <c r="F115" s="304"/>
      <c r="G115" s="336"/>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7"/>
      <c r="M115" s="367"/>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Methode_Keuze=""),"",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Methode_Keuze=""),"",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ht="14.5" x14ac:dyDescent="0.35">
      <c r="A116" s="317">
        <f>MAX($A$5:A115)+1</f>
        <v>111</v>
      </c>
      <c r="B116" s="304"/>
      <c r="C116" s="304"/>
      <c r="D116" s="304"/>
      <c r="E116" s="304"/>
      <c r="F116" s="304"/>
      <c r="G116" s="336"/>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7"/>
      <c r="M116" s="367"/>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Methode_Keuze=""),"",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Methode_Keuze=""),"",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ht="14.5" x14ac:dyDescent="0.35">
      <c r="A117" s="317">
        <f>MAX($A$5:A116)+1</f>
        <v>112</v>
      </c>
      <c r="B117" s="304"/>
      <c r="C117" s="304"/>
      <c r="D117" s="304"/>
      <c r="E117" s="304"/>
      <c r="F117" s="304"/>
      <c r="G117" s="336"/>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7"/>
      <c r="M117" s="367"/>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Methode_Keuze=""),"",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Methode_Keuze=""),"",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ht="14.5" x14ac:dyDescent="0.35">
      <c r="A118" s="317">
        <f>MAX($A$5:A117)+1</f>
        <v>113</v>
      </c>
      <c r="B118" s="304"/>
      <c r="C118" s="304"/>
      <c r="D118" s="304"/>
      <c r="E118" s="304"/>
      <c r="F118" s="304"/>
      <c r="G118" s="336"/>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7"/>
      <c r="M118" s="367"/>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Methode_Keuze=""),"",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Methode_Keuze=""),"",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ht="14.5" x14ac:dyDescent="0.35">
      <c r="A119" s="317">
        <f>MAX($A$5:A118)+1</f>
        <v>114</v>
      </c>
      <c r="B119" s="304"/>
      <c r="C119" s="304"/>
      <c r="D119" s="304"/>
      <c r="E119" s="304"/>
      <c r="F119" s="304"/>
      <c r="G119" s="336"/>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7"/>
      <c r="M119" s="367"/>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Methode_Keuze=""),"",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Methode_Keuze=""),"",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ht="14.5" x14ac:dyDescent="0.35">
      <c r="A120" s="317">
        <f>MAX($A$5:A119)+1</f>
        <v>115</v>
      </c>
      <c r="B120" s="304"/>
      <c r="C120" s="304"/>
      <c r="D120" s="304"/>
      <c r="E120" s="304"/>
      <c r="F120" s="304"/>
      <c r="G120" s="336"/>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7"/>
      <c r="M120" s="367"/>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Methode_Keuze=""),"",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Methode_Keuze=""),"",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ht="14.5" x14ac:dyDescent="0.35">
      <c r="A121" s="317">
        <f>MAX($A$5:A120)+1</f>
        <v>116</v>
      </c>
      <c r="B121" s="304"/>
      <c r="C121" s="304"/>
      <c r="D121" s="304"/>
      <c r="E121" s="304"/>
      <c r="F121" s="304"/>
      <c r="G121" s="336"/>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7"/>
      <c r="M121" s="367"/>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Methode_Keuze=""),"",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Methode_Keuze=""),"",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ht="14.5" x14ac:dyDescent="0.35">
      <c r="A122" s="317">
        <f>MAX($A$5:A121)+1</f>
        <v>117</v>
      </c>
      <c r="B122" s="304"/>
      <c r="C122" s="304"/>
      <c r="D122" s="304"/>
      <c r="E122" s="304"/>
      <c r="F122" s="304"/>
      <c r="G122" s="336"/>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7"/>
      <c r="M122" s="367"/>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Methode_Keuze=""),"",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Methode_Keuze=""),"",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ht="14.5" x14ac:dyDescent="0.35">
      <c r="A123" s="317">
        <f>MAX($A$5:A122)+1</f>
        <v>118</v>
      </c>
      <c r="B123" s="304"/>
      <c r="C123" s="304"/>
      <c r="D123" s="304"/>
      <c r="E123" s="304"/>
      <c r="F123" s="304"/>
      <c r="G123" s="336"/>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7"/>
      <c r="M123" s="367"/>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Methode_Keuze=""),"",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Methode_Keuze=""),"",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ht="14.5" x14ac:dyDescent="0.35">
      <c r="A124" s="317">
        <f>MAX($A$5:A123)+1</f>
        <v>119</v>
      </c>
      <c r="B124" s="304"/>
      <c r="C124" s="304"/>
      <c r="D124" s="304"/>
      <c r="E124" s="304"/>
      <c r="F124" s="304"/>
      <c r="G124" s="336"/>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7"/>
      <c r="M124" s="367"/>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Methode_Keuze=""),"",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Methode_Keuze=""),"",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ht="14.5" x14ac:dyDescent="0.35">
      <c r="A125" s="317">
        <f>MAX($A$5:A124)+1</f>
        <v>120</v>
      </c>
      <c r="B125" s="304"/>
      <c r="C125" s="304"/>
      <c r="D125" s="304"/>
      <c r="E125" s="304"/>
      <c r="F125" s="304"/>
      <c r="G125" s="336"/>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7"/>
      <c r="M125" s="367"/>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Methode_Keuze=""),"",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Methode_Keuze=""),"",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ht="14.5" x14ac:dyDescent="0.35">
      <c r="A126" s="317">
        <f>MAX($A$5:A125)+1</f>
        <v>121</v>
      </c>
      <c r="B126" s="304"/>
      <c r="C126" s="304"/>
      <c r="D126" s="304"/>
      <c r="E126" s="304"/>
      <c r="F126" s="304"/>
      <c r="G126" s="336"/>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7"/>
      <c r="M126" s="367"/>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Methode_Keuze=""),"",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Methode_Keuze=""),"",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ht="14.5" x14ac:dyDescent="0.35">
      <c r="A127" s="317">
        <f>MAX($A$5:A126)+1</f>
        <v>122</v>
      </c>
      <c r="B127" s="304"/>
      <c r="C127" s="304"/>
      <c r="D127" s="304"/>
      <c r="E127" s="304"/>
      <c r="F127" s="304"/>
      <c r="G127" s="336"/>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7"/>
      <c r="M127" s="367"/>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Methode_Keuze=""),"",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Methode_Keuze=""),"",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ht="14.5" x14ac:dyDescent="0.35">
      <c r="A128" s="317">
        <f>MAX($A$5:A127)+1</f>
        <v>123</v>
      </c>
      <c r="B128" s="304"/>
      <c r="C128" s="304"/>
      <c r="D128" s="304"/>
      <c r="E128" s="304"/>
      <c r="F128" s="304"/>
      <c r="G128" s="336"/>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7"/>
      <c r="M128" s="367"/>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Methode_Keuze=""),"",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Methode_Keuze=""),"",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ht="14.5" x14ac:dyDescent="0.35">
      <c r="A129" s="317">
        <f>MAX($A$5:A128)+1</f>
        <v>124</v>
      </c>
      <c r="B129" s="304"/>
      <c r="C129" s="304"/>
      <c r="D129" s="304"/>
      <c r="E129" s="304"/>
      <c r="F129" s="304"/>
      <c r="G129" s="336"/>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7"/>
      <c r="M129" s="367"/>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Methode_Keuze=""),"",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Methode_Keuze=""),"",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ht="14.5" x14ac:dyDescent="0.35">
      <c r="A130" s="317">
        <f>MAX($A$5:A129)+1</f>
        <v>125</v>
      </c>
      <c r="B130" s="304"/>
      <c r="C130" s="304"/>
      <c r="D130" s="304"/>
      <c r="E130" s="304"/>
      <c r="F130" s="304"/>
      <c r="G130" s="336"/>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7"/>
      <c r="M130" s="367"/>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Methode_Keuze=""),"",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Methode_Keuze=""),"",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ht="14.5" x14ac:dyDescent="0.35">
      <c r="A131" s="317">
        <f>MAX($A$5:A130)+1</f>
        <v>126</v>
      </c>
      <c r="B131" s="304"/>
      <c r="C131" s="304"/>
      <c r="D131" s="304"/>
      <c r="E131" s="304"/>
      <c r="F131" s="304"/>
      <c r="G131" s="336"/>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7"/>
      <c r="M131" s="367"/>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Methode_Keuze=""),"",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Methode_Keuze=""),"",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ht="14.5" x14ac:dyDescent="0.35">
      <c r="A132" s="317">
        <f>MAX($A$5:A131)+1</f>
        <v>127</v>
      </c>
      <c r="B132" s="304"/>
      <c r="C132" s="304"/>
      <c r="D132" s="304"/>
      <c r="E132" s="304"/>
      <c r="F132" s="304"/>
      <c r="G132" s="336"/>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7"/>
      <c r="M132" s="367"/>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Methode_Keuze=""),"",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Methode_Keuze=""),"",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ht="14.5" x14ac:dyDescent="0.35">
      <c r="A133" s="317">
        <f>MAX($A$5:A132)+1</f>
        <v>128</v>
      </c>
      <c r="B133" s="304"/>
      <c r="C133" s="304"/>
      <c r="D133" s="304"/>
      <c r="E133" s="304"/>
      <c r="F133" s="304"/>
      <c r="G133" s="336"/>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7"/>
      <c r="M133" s="367"/>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Methode_Keuze=""),"",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Methode_Keuze=""),"",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ht="14.5" x14ac:dyDescent="0.35">
      <c r="A134" s="317">
        <f>MAX($A$5:A133)+1</f>
        <v>129</v>
      </c>
      <c r="B134" s="304"/>
      <c r="C134" s="304"/>
      <c r="D134" s="304"/>
      <c r="E134" s="304"/>
      <c r="F134" s="304"/>
      <c r="G134" s="336"/>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7"/>
      <c r="M134" s="367"/>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Methode_Keuze=""),"",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Methode_Keuze=""),"",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ht="14.5" x14ac:dyDescent="0.35">
      <c r="A135" s="317">
        <f>MAX($A$5:A134)+1</f>
        <v>130</v>
      </c>
      <c r="B135" s="304"/>
      <c r="C135" s="304"/>
      <c r="D135" s="304"/>
      <c r="E135" s="304"/>
      <c r="F135" s="304"/>
      <c r="G135" s="336"/>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7"/>
      <c r="M135" s="367"/>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Methode_Keuze=""),"",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Methode_Keuze=""),"",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ht="14.5" x14ac:dyDescent="0.35">
      <c r="A136" s="317">
        <f>MAX($A$5:A135)+1</f>
        <v>131</v>
      </c>
      <c r="B136" s="304"/>
      <c r="C136" s="304"/>
      <c r="D136" s="304"/>
      <c r="E136" s="304"/>
      <c r="F136" s="304"/>
      <c r="G136" s="336"/>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7"/>
      <c r="M136" s="367"/>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Methode_Keuze=""),"",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Methode_Keuze=""),"",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ht="14.5" x14ac:dyDescent="0.35">
      <c r="A137" s="317">
        <f>MAX($A$5:A136)+1</f>
        <v>132</v>
      </c>
      <c r="B137" s="304"/>
      <c r="C137" s="304"/>
      <c r="D137" s="304"/>
      <c r="E137" s="304"/>
      <c r="F137" s="304"/>
      <c r="G137" s="336"/>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7"/>
      <c r="M137" s="367"/>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Methode_Keuze=""),"",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Methode_Keuze=""),"",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ht="14.5" x14ac:dyDescent="0.35">
      <c r="A138" s="317">
        <f>MAX($A$5:A137)+1</f>
        <v>133</v>
      </c>
      <c r="B138" s="304"/>
      <c r="C138" s="304"/>
      <c r="D138" s="304"/>
      <c r="E138" s="304"/>
      <c r="F138" s="304"/>
      <c r="G138" s="336"/>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7"/>
      <c r="M138" s="367"/>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Methode_Keuze=""),"",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Methode_Keuze=""),"",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ht="14.5" x14ac:dyDescent="0.35">
      <c r="A139" s="317">
        <f>MAX($A$5:A138)+1</f>
        <v>134</v>
      </c>
      <c r="B139" s="304"/>
      <c r="C139" s="304"/>
      <c r="D139" s="304"/>
      <c r="E139" s="304"/>
      <c r="F139" s="304"/>
      <c r="G139" s="336"/>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7"/>
      <c r="M139" s="367"/>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Methode_Keuze=""),"",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Methode_Keuze=""),"",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ht="14.5" x14ac:dyDescent="0.35">
      <c r="A140" s="317">
        <f>MAX($A$5:A139)+1</f>
        <v>135</v>
      </c>
      <c r="B140" s="304"/>
      <c r="C140" s="304"/>
      <c r="D140" s="304"/>
      <c r="E140" s="304"/>
      <c r="F140" s="304"/>
      <c r="G140" s="336"/>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7"/>
      <c r="M140" s="367"/>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Methode_Keuze=""),"",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Methode_Keuze=""),"",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ht="14.5" x14ac:dyDescent="0.35">
      <c r="A141" s="317">
        <f>MAX($A$5:A140)+1</f>
        <v>136</v>
      </c>
      <c r="B141" s="304"/>
      <c r="C141" s="304"/>
      <c r="D141" s="304"/>
      <c r="E141" s="304"/>
      <c r="F141" s="304"/>
      <c r="G141" s="336"/>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7"/>
      <c r="M141" s="367"/>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Methode_Keuze=""),"",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Methode_Keuze=""),"",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ht="14.5" x14ac:dyDescent="0.35">
      <c r="A142" s="317">
        <f>MAX($A$5:A141)+1</f>
        <v>137</v>
      </c>
      <c r="B142" s="304"/>
      <c r="C142" s="304"/>
      <c r="D142" s="304"/>
      <c r="E142" s="304"/>
      <c r="F142" s="304"/>
      <c r="G142" s="336"/>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7"/>
      <c r="M142" s="367"/>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Methode_Keuze=""),"",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Methode_Keuze=""),"",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ht="14.5" x14ac:dyDescent="0.35">
      <c r="A143" s="317">
        <f>MAX($A$5:A142)+1</f>
        <v>138</v>
      </c>
      <c r="B143" s="304"/>
      <c r="C143" s="304"/>
      <c r="D143" s="304"/>
      <c r="E143" s="304"/>
      <c r="F143" s="304"/>
      <c r="G143" s="336"/>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7"/>
      <c r="M143" s="367"/>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Methode_Keuze=""),"",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Methode_Keuze=""),"",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ht="14.5" x14ac:dyDescent="0.35">
      <c r="A144" s="317">
        <f>MAX($A$5:A143)+1</f>
        <v>139</v>
      </c>
      <c r="B144" s="304"/>
      <c r="C144" s="304"/>
      <c r="D144" s="304"/>
      <c r="E144" s="304"/>
      <c r="F144" s="304"/>
      <c r="G144" s="336"/>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7"/>
      <c r="M144" s="367"/>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Methode_Keuze=""),"",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Methode_Keuze=""),"",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ht="14.5" x14ac:dyDescent="0.35">
      <c r="A145" s="317">
        <f>MAX($A$5:A144)+1</f>
        <v>140</v>
      </c>
      <c r="B145" s="304"/>
      <c r="C145" s="304"/>
      <c r="D145" s="304"/>
      <c r="E145" s="304"/>
      <c r="F145" s="304"/>
      <c r="G145" s="336"/>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7"/>
      <c r="M145" s="367"/>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Methode_Keuze=""),"",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Methode_Keuze=""),"",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ht="14.5" x14ac:dyDescent="0.35">
      <c r="A146" s="317">
        <f>MAX($A$5:A145)+1</f>
        <v>141</v>
      </c>
      <c r="B146" s="304"/>
      <c r="C146" s="304"/>
      <c r="D146" s="304"/>
      <c r="E146" s="304"/>
      <c r="F146" s="304"/>
      <c r="G146" s="336"/>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7"/>
      <c r="M146" s="367"/>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Methode_Keuze=""),"",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Methode_Keuze=""),"",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ht="14.5" x14ac:dyDescent="0.35">
      <c r="A147" s="317">
        <f>MAX($A$5:A146)+1</f>
        <v>142</v>
      </c>
      <c r="B147" s="304"/>
      <c r="C147" s="304"/>
      <c r="D147" s="304"/>
      <c r="E147" s="304"/>
      <c r="F147" s="304"/>
      <c r="G147" s="336"/>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7"/>
      <c r="M147" s="367"/>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Methode_Keuze=""),"",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Methode_Keuze=""),"",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ht="14.5" x14ac:dyDescent="0.35">
      <c r="A148" s="317">
        <f>MAX($A$5:A147)+1</f>
        <v>143</v>
      </c>
      <c r="B148" s="304"/>
      <c r="C148" s="304"/>
      <c r="D148" s="304"/>
      <c r="E148" s="304"/>
      <c r="F148" s="304"/>
      <c r="G148" s="336"/>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7"/>
      <c r="M148" s="367"/>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Methode_Keuze=""),"",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Methode_Keuze=""),"",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ht="14.5" x14ac:dyDescent="0.35">
      <c r="A149" s="317">
        <f>MAX($A$5:A148)+1</f>
        <v>144</v>
      </c>
      <c r="B149" s="304"/>
      <c r="C149" s="304"/>
      <c r="D149" s="304"/>
      <c r="E149" s="304"/>
      <c r="F149" s="304"/>
      <c r="G149" s="336"/>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7"/>
      <c r="M149" s="367"/>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Methode_Keuze=""),"",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Methode_Keuze=""),"",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ht="14.5" x14ac:dyDescent="0.35">
      <c r="A150" s="317">
        <f>MAX($A$5:A149)+1</f>
        <v>145</v>
      </c>
      <c r="B150" s="304"/>
      <c r="C150" s="304"/>
      <c r="D150" s="304"/>
      <c r="E150" s="304"/>
      <c r="F150" s="304"/>
      <c r="G150" s="336"/>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7"/>
      <c r="M150" s="367"/>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Methode_Keuze=""),"",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Methode_Keuze=""),"",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ht="14.5" x14ac:dyDescent="0.35">
      <c r="A151" s="317">
        <f>MAX($A$5:A150)+1</f>
        <v>146</v>
      </c>
      <c r="B151" s="304"/>
      <c r="C151" s="304"/>
      <c r="D151" s="304"/>
      <c r="E151" s="304"/>
      <c r="F151" s="304"/>
      <c r="G151" s="336"/>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7"/>
      <c r="M151" s="367"/>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Methode_Keuze=""),"",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Methode_Keuze=""),"",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ht="14.5" x14ac:dyDescent="0.35">
      <c r="A152" s="317">
        <f>MAX($A$5:A151)+1</f>
        <v>147</v>
      </c>
      <c r="B152" s="304"/>
      <c r="C152" s="304"/>
      <c r="D152" s="304"/>
      <c r="E152" s="304"/>
      <c r="F152" s="304"/>
      <c r="G152" s="336"/>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7"/>
      <c r="M152" s="367"/>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Methode_Keuze=""),"",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Methode_Keuze=""),"",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ht="14.5" x14ac:dyDescent="0.35">
      <c r="A153" s="317">
        <f>MAX($A$5:A152)+1</f>
        <v>148</v>
      </c>
      <c r="B153" s="304"/>
      <c r="C153" s="304"/>
      <c r="D153" s="304"/>
      <c r="E153" s="304"/>
      <c r="F153" s="304"/>
      <c r="G153" s="336"/>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7"/>
      <c r="M153" s="367"/>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Methode_Keuze=""),"",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Methode_Keuze=""),"",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ht="14.5" x14ac:dyDescent="0.35">
      <c r="A154" s="317">
        <f>MAX($A$5:A153)+1</f>
        <v>149</v>
      </c>
      <c r="B154" s="304"/>
      <c r="C154" s="304"/>
      <c r="D154" s="304"/>
      <c r="E154" s="304"/>
      <c r="F154" s="304"/>
      <c r="G154" s="336"/>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7"/>
      <c r="M154" s="367"/>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Methode_Keuze=""),"",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Methode_Keuze=""),"",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ht="14.5" x14ac:dyDescent="0.35">
      <c r="A155" s="317">
        <f>MAX($A$5:A154)+1</f>
        <v>150</v>
      </c>
      <c r="B155" s="304"/>
      <c r="C155" s="304"/>
      <c r="D155" s="304"/>
      <c r="E155" s="304"/>
      <c r="F155" s="304"/>
      <c r="G155" s="336"/>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7"/>
      <c r="M155" s="367"/>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Methode_Keuze=""),"",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Methode_Keuze=""),"",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ht="14.5" x14ac:dyDescent="0.35">
      <c r="A156" s="317">
        <f>MAX($A$5:A155)+1</f>
        <v>151</v>
      </c>
      <c r="B156" s="304"/>
      <c r="C156" s="304"/>
      <c r="D156" s="304"/>
      <c r="E156" s="304"/>
      <c r="F156" s="304"/>
      <c r="G156" s="336"/>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7"/>
      <c r="M156" s="367"/>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Methode_Keuze=""),"",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Methode_Keuze=""),"",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ht="14.5" x14ac:dyDescent="0.35">
      <c r="A157" s="317">
        <f>MAX($A$5:A156)+1</f>
        <v>152</v>
      </c>
      <c r="B157" s="304"/>
      <c r="C157" s="304"/>
      <c r="D157" s="304"/>
      <c r="E157" s="304"/>
      <c r="F157" s="304"/>
      <c r="G157" s="336"/>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7"/>
      <c r="M157" s="367"/>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Methode_Keuze=""),"",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Methode_Keuze=""),"",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ht="14.5" x14ac:dyDescent="0.35">
      <c r="A158" s="317">
        <f>MAX($A$5:A157)+1</f>
        <v>153</v>
      </c>
      <c r="B158" s="304"/>
      <c r="C158" s="304"/>
      <c r="D158" s="304"/>
      <c r="E158" s="304"/>
      <c r="F158" s="304"/>
      <c r="G158" s="336"/>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7"/>
      <c r="M158" s="367"/>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Methode_Keuze=""),"",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Methode_Keuze=""),"",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ht="14.5" x14ac:dyDescent="0.35">
      <c r="A159" s="317">
        <f>MAX($A$5:A158)+1</f>
        <v>154</v>
      </c>
      <c r="B159" s="304"/>
      <c r="C159" s="304"/>
      <c r="D159" s="304"/>
      <c r="E159" s="304"/>
      <c r="F159" s="304"/>
      <c r="G159" s="336"/>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7"/>
      <c r="M159" s="367"/>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Methode_Keuze=""),"",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Methode_Keuze=""),"",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ht="14.5" x14ac:dyDescent="0.35">
      <c r="A160" s="317">
        <f>MAX($A$5:A159)+1</f>
        <v>155</v>
      </c>
      <c r="B160" s="304"/>
      <c r="C160" s="304"/>
      <c r="D160" s="304"/>
      <c r="E160" s="304"/>
      <c r="F160" s="304"/>
      <c r="G160" s="336"/>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7"/>
      <c r="M160" s="367"/>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Methode_Keuze=""),"",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Methode_Keuze=""),"",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ht="14.5" x14ac:dyDescent="0.35">
      <c r="A161" s="317">
        <f>MAX($A$5:A160)+1</f>
        <v>156</v>
      </c>
      <c r="B161" s="304"/>
      <c r="C161" s="304"/>
      <c r="D161" s="304"/>
      <c r="E161" s="304"/>
      <c r="F161" s="304"/>
      <c r="G161" s="336"/>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7"/>
      <c r="M161" s="367"/>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Methode_Keuze=""),"",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Methode_Keuze=""),"",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ht="14.5" x14ac:dyDescent="0.35">
      <c r="A162" s="317">
        <f>MAX($A$5:A161)+1</f>
        <v>157</v>
      </c>
      <c r="B162" s="304"/>
      <c r="C162" s="304"/>
      <c r="D162" s="304"/>
      <c r="E162" s="304"/>
      <c r="F162" s="304"/>
      <c r="G162" s="336"/>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7"/>
      <c r="M162" s="367"/>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Methode_Keuze=""),"",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Methode_Keuze=""),"",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ht="14.5" x14ac:dyDescent="0.35">
      <c r="A163" s="317">
        <f>MAX($A$5:A162)+1</f>
        <v>158</v>
      </c>
      <c r="B163" s="304"/>
      <c r="C163" s="304"/>
      <c r="D163" s="304"/>
      <c r="E163" s="304"/>
      <c r="F163" s="304"/>
      <c r="G163" s="336"/>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7"/>
      <c r="M163" s="367"/>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Methode_Keuze=""),"",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Methode_Keuze=""),"",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ht="14.5" x14ac:dyDescent="0.35">
      <c r="A164" s="317">
        <f>MAX($A$5:A163)+1</f>
        <v>159</v>
      </c>
      <c r="B164" s="304"/>
      <c r="C164" s="304"/>
      <c r="D164" s="304"/>
      <c r="E164" s="304"/>
      <c r="F164" s="304"/>
      <c r="G164" s="336"/>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7"/>
      <c r="M164" s="367"/>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Methode_Keuze=""),"",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Methode_Keuze=""),"",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ht="14.5" x14ac:dyDescent="0.35">
      <c r="A165" s="317">
        <f>MAX($A$5:A164)+1</f>
        <v>160</v>
      </c>
      <c r="B165" s="304"/>
      <c r="C165" s="304"/>
      <c r="D165" s="304"/>
      <c r="E165" s="304"/>
      <c r="F165" s="304"/>
      <c r="G165" s="336"/>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7"/>
      <c r="M165" s="367"/>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Methode_Keuze=""),"",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Methode_Keuze=""),"",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ht="14.5" x14ac:dyDescent="0.35">
      <c r="A166" s="317">
        <f>MAX($A$5:A165)+1</f>
        <v>161</v>
      </c>
      <c r="B166" s="304"/>
      <c r="C166" s="304"/>
      <c r="D166" s="304"/>
      <c r="E166" s="304"/>
      <c r="F166" s="304"/>
      <c r="G166" s="336"/>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7"/>
      <c r="M166" s="367"/>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Methode_Keuze=""),"",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Methode_Keuze=""),"",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ht="14.5" x14ac:dyDescent="0.35">
      <c r="A167" s="317">
        <f>MAX($A$5:A166)+1</f>
        <v>162</v>
      </c>
      <c r="B167" s="304"/>
      <c r="C167" s="304"/>
      <c r="D167" s="304"/>
      <c r="E167" s="304"/>
      <c r="F167" s="304"/>
      <c r="G167" s="336"/>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7"/>
      <c r="M167" s="367"/>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Methode_Keuze=""),"",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Methode_Keuze=""),"",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ht="14.5" x14ac:dyDescent="0.35">
      <c r="A168" s="317">
        <f>MAX($A$5:A167)+1</f>
        <v>163</v>
      </c>
      <c r="B168" s="304"/>
      <c r="C168" s="304"/>
      <c r="D168" s="304"/>
      <c r="E168" s="304"/>
      <c r="F168" s="304"/>
      <c r="G168" s="336"/>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7"/>
      <c r="M168" s="367"/>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Methode_Keuze=""),"",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Methode_Keuze=""),"",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ht="14.5" x14ac:dyDescent="0.35">
      <c r="A169" s="317">
        <f>MAX($A$5:A168)+1</f>
        <v>164</v>
      </c>
      <c r="B169" s="304"/>
      <c r="C169" s="304"/>
      <c r="D169" s="304"/>
      <c r="E169" s="304"/>
      <c r="F169" s="304"/>
      <c r="G169" s="336"/>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7"/>
      <c r="M169" s="367"/>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Methode_Keuze=""),"",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Methode_Keuze=""),"",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ht="14.5" x14ac:dyDescent="0.35">
      <c r="A170" s="317">
        <f>MAX($A$5:A169)+1</f>
        <v>165</v>
      </c>
      <c r="B170" s="304"/>
      <c r="C170" s="304"/>
      <c r="D170" s="304"/>
      <c r="E170" s="304"/>
      <c r="F170" s="304"/>
      <c r="G170" s="336"/>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7"/>
      <c r="M170" s="367"/>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Methode_Keuze=""),"",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Methode_Keuze=""),"",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ht="14.5" x14ac:dyDescent="0.35">
      <c r="A171" s="317">
        <f>MAX($A$5:A170)+1</f>
        <v>166</v>
      </c>
      <c r="B171" s="304"/>
      <c r="C171" s="304"/>
      <c r="D171" s="304"/>
      <c r="E171" s="304"/>
      <c r="F171" s="304"/>
      <c r="G171" s="336"/>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7"/>
      <c r="M171" s="367"/>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Methode_Keuze=""),"",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Methode_Keuze=""),"",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ht="14.5" x14ac:dyDescent="0.35">
      <c r="A172" s="317">
        <f>MAX($A$5:A171)+1</f>
        <v>167</v>
      </c>
      <c r="B172" s="304"/>
      <c r="C172" s="304"/>
      <c r="D172" s="304"/>
      <c r="E172" s="304"/>
      <c r="F172" s="304"/>
      <c r="G172" s="336"/>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7"/>
      <c r="M172" s="367"/>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Methode_Keuze=""),"",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Methode_Keuze=""),"",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ht="14.5" x14ac:dyDescent="0.35">
      <c r="A173" s="317">
        <f>MAX($A$5:A172)+1</f>
        <v>168</v>
      </c>
      <c r="B173" s="304"/>
      <c r="C173" s="304"/>
      <c r="D173" s="304"/>
      <c r="E173" s="304"/>
      <c r="F173" s="304"/>
      <c r="G173" s="336"/>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7"/>
      <c r="M173" s="367"/>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Methode_Keuze=""),"",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Methode_Keuze=""),"",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ht="14.5" x14ac:dyDescent="0.35">
      <c r="A174" s="317">
        <f>MAX($A$5:A173)+1</f>
        <v>169</v>
      </c>
      <c r="B174" s="304"/>
      <c r="C174" s="304"/>
      <c r="D174" s="304"/>
      <c r="E174" s="304"/>
      <c r="F174" s="304"/>
      <c r="G174" s="336"/>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7"/>
      <c r="M174" s="367"/>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Methode_Keuze=""),"",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Methode_Keuze=""),"",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ht="14.5" x14ac:dyDescent="0.35">
      <c r="A175" s="317">
        <f>MAX($A$5:A174)+1</f>
        <v>170</v>
      </c>
      <c r="B175" s="304"/>
      <c r="C175" s="304"/>
      <c r="D175" s="304"/>
      <c r="E175" s="304"/>
      <c r="F175" s="304"/>
      <c r="G175" s="336"/>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7"/>
      <c r="M175" s="367"/>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Methode_Keuze=""),"",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Methode_Keuze=""),"",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ht="14.5" x14ac:dyDescent="0.35">
      <c r="A176" s="317">
        <f>MAX($A$5:A175)+1</f>
        <v>171</v>
      </c>
      <c r="B176" s="304"/>
      <c r="C176" s="304"/>
      <c r="D176" s="304"/>
      <c r="E176" s="304"/>
      <c r="F176" s="304"/>
      <c r="G176" s="336"/>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7"/>
      <c r="M176" s="367"/>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Methode_Keuze=""),"",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Methode_Keuze=""),"",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ht="14.5" x14ac:dyDescent="0.35">
      <c r="A177" s="317">
        <f>MAX($A$5:A176)+1</f>
        <v>172</v>
      </c>
      <c r="B177" s="304"/>
      <c r="C177" s="304"/>
      <c r="D177" s="304"/>
      <c r="E177" s="304"/>
      <c r="F177" s="304"/>
      <c r="G177" s="336"/>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7"/>
      <c r="M177" s="367"/>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Methode_Keuze=""),"",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Methode_Keuze=""),"",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ht="14.5" x14ac:dyDescent="0.35">
      <c r="A178" s="317">
        <f>MAX($A$5:A177)+1</f>
        <v>173</v>
      </c>
      <c r="B178" s="304"/>
      <c r="C178" s="304"/>
      <c r="D178" s="304"/>
      <c r="E178" s="304"/>
      <c r="F178" s="304"/>
      <c r="G178" s="336"/>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7"/>
      <c r="M178" s="367"/>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Methode_Keuze=""),"",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Methode_Keuze=""),"",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ht="14.5" x14ac:dyDescent="0.35">
      <c r="A179" s="317">
        <f>MAX($A$5:A178)+1</f>
        <v>174</v>
      </c>
      <c r="B179" s="304"/>
      <c r="C179" s="304"/>
      <c r="D179" s="304"/>
      <c r="E179" s="304"/>
      <c r="F179" s="304"/>
      <c r="G179" s="336"/>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7"/>
      <c r="M179" s="367"/>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Methode_Keuze=""),"",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Methode_Keuze=""),"",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ht="14.5" x14ac:dyDescent="0.35">
      <c r="A180" s="317">
        <f>MAX($A$5:A179)+1</f>
        <v>175</v>
      </c>
      <c r="B180" s="304"/>
      <c r="C180" s="304"/>
      <c r="D180" s="304"/>
      <c r="E180" s="304"/>
      <c r="F180" s="304"/>
      <c r="G180" s="336"/>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7"/>
      <c r="M180" s="367"/>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Methode_Keuze=""),"",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Methode_Keuze=""),"",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ht="14.5" x14ac:dyDescent="0.35">
      <c r="A181" s="317">
        <f>MAX($A$5:A180)+1</f>
        <v>176</v>
      </c>
      <c r="B181" s="304"/>
      <c r="C181" s="304"/>
      <c r="D181" s="304"/>
      <c r="E181" s="304"/>
      <c r="F181" s="304"/>
      <c r="G181" s="336"/>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7"/>
      <c r="M181" s="367"/>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Methode_Keuze=""),"",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Methode_Keuze=""),"",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ht="14.5" x14ac:dyDescent="0.35">
      <c r="A182" s="317">
        <f>MAX($A$5:A181)+1</f>
        <v>177</v>
      </c>
      <c r="B182" s="304"/>
      <c r="C182" s="304"/>
      <c r="D182" s="304"/>
      <c r="E182" s="304"/>
      <c r="F182" s="304"/>
      <c r="G182" s="336"/>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7"/>
      <c r="M182" s="367"/>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Methode_Keuze=""),"",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Methode_Keuze=""),"",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ht="14.5" x14ac:dyDescent="0.35">
      <c r="A183" s="317">
        <f>MAX($A$5:A182)+1</f>
        <v>178</v>
      </c>
      <c r="B183" s="304"/>
      <c r="C183" s="304"/>
      <c r="D183" s="304"/>
      <c r="E183" s="304"/>
      <c r="F183" s="304"/>
      <c r="G183" s="336"/>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7"/>
      <c r="M183" s="367"/>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Methode_Keuze=""),"",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Methode_Keuze=""),"",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ht="14.5" x14ac:dyDescent="0.35">
      <c r="A184" s="317">
        <f>MAX($A$5:A183)+1</f>
        <v>179</v>
      </c>
      <c r="B184" s="304"/>
      <c r="C184" s="304"/>
      <c r="D184" s="304"/>
      <c r="E184" s="304"/>
      <c r="F184" s="304"/>
      <c r="G184" s="336"/>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7"/>
      <c r="M184" s="367"/>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Methode_Keuze=""),"",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Methode_Keuze=""),"",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ht="14.5" x14ac:dyDescent="0.35">
      <c r="A185" s="317">
        <f>MAX($A$5:A184)+1</f>
        <v>180</v>
      </c>
      <c r="B185" s="304"/>
      <c r="C185" s="304"/>
      <c r="D185" s="304"/>
      <c r="E185" s="304"/>
      <c r="F185" s="304"/>
      <c r="G185" s="336"/>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7"/>
      <c r="M185" s="367"/>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Methode_Keuze=""),"",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Methode_Keuze=""),"",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ht="14.5" x14ac:dyDescent="0.35">
      <c r="A186" s="317">
        <f>MAX($A$5:A185)+1</f>
        <v>181</v>
      </c>
      <c r="B186" s="304"/>
      <c r="C186" s="304"/>
      <c r="D186" s="304"/>
      <c r="E186" s="304"/>
      <c r="F186" s="304"/>
      <c r="G186" s="336"/>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7"/>
      <c r="M186" s="367"/>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Methode_Keuze=""),"",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Methode_Keuze=""),"",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ht="14.5" x14ac:dyDescent="0.35">
      <c r="A187" s="317">
        <f>MAX($A$5:A186)+1</f>
        <v>182</v>
      </c>
      <c r="B187" s="304"/>
      <c r="C187" s="304"/>
      <c r="D187" s="304"/>
      <c r="E187" s="304"/>
      <c r="F187" s="304"/>
      <c r="G187" s="336"/>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7"/>
      <c r="M187" s="367"/>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Methode_Keuze=""),"",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Methode_Keuze=""),"",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ht="14.5" x14ac:dyDescent="0.35">
      <c r="A188" s="317">
        <f>MAX($A$5:A187)+1</f>
        <v>183</v>
      </c>
      <c r="B188" s="304"/>
      <c r="C188" s="304"/>
      <c r="D188" s="304"/>
      <c r="E188" s="304"/>
      <c r="F188" s="304"/>
      <c r="G188" s="336"/>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7"/>
      <c r="M188" s="367"/>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Methode_Keuze=""),"",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Methode_Keuze=""),"",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ht="14.5" x14ac:dyDescent="0.35">
      <c r="A189" s="317">
        <f>MAX($A$5:A188)+1</f>
        <v>184</v>
      </c>
      <c r="B189" s="304"/>
      <c r="C189" s="304"/>
      <c r="D189" s="304"/>
      <c r="E189" s="304"/>
      <c r="F189" s="304"/>
      <c r="G189" s="336"/>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7"/>
      <c r="M189" s="367"/>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Methode_Keuze=""),"",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Methode_Keuze=""),"",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ht="14.5" x14ac:dyDescent="0.35">
      <c r="A190" s="317">
        <f>MAX($A$5:A189)+1</f>
        <v>185</v>
      </c>
      <c r="B190" s="304"/>
      <c r="C190" s="304"/>
      <c r="D190" s="304"/>
      <c r="E190" s="304"/>
      <c r="F190" s="304"/>
      <c r="G190" s="336"/>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7"/>
      <c r="M190" s="367"/>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Methode_Keuze=""),"",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Methode_Keuze=""),"",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ht="14.5" x14ac:dyDescent="0.35">
      <c r="A191" s="317">
        <f>MAX($A$5:A190)+1</f>
        <v>186</v>
      </c>
      <c r="B191" s="304"/>
      <c r="C191" s="304"/>
      <c r="D191" s="304"/>
      <c r="E191" s="304"/>
      <c r="F191" s="304"/>
      <c r="G191" s="336"/>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7"/>
      <c r="M191" s="367"/>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Methode_Keuze=""),"",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Methode_Keuze=""),"",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ht="14.5" x14ac:dyDescent="0.35">
      <c r="A192" s="317">
        <f>MAX($A$5:A191)+1</f>
        <v>187</v>
      </c>
      <c r="B192" s="304"/>
      <c r="C192" s="304"/>
      <c r="D192" s="304"/>
      <c r="E192" s="304"/>
      <c r="F192" s="304"/>
      <c r="G192" s="336"/>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7"/>
      <c r="M192" s="367"/>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Methode_Keuze=""),"",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Methode_Keuze=""),"",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ht="14.5" x14ac:dyDescent="0.35">
      <c r="A193" s="317">
        <f>MAX($A$5:A192)+1</f>
        <v>188</v>
      </c>
      <c r="B193" s="304"/>
      <c r="C193" s="304"/>
      <c r="D193" s="304"/>
      <c r="E193" s="304"/>
      <c r="F193" s="304"/>
      <c r="G193" s="336"/>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7"/>
      <c r="M193" s="367"/>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Methode_Keuze=""),"",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Methode_Keuze=""),"",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ht="14.5" x14ac:dyDescent="0.35">
      <c r="A194" s="317">
        <f>MAX($A$5:A193)+1</f>
        <v>189</v>
      </c>
      <c r="B194" s="304"/>
      <c r="C194" s="304"/>
      <c r="D194" s="304"/>
      <c r="E194" s="304"/>
      <c r="F194" s="304"/>
      <c r="G194" s="336"/>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7"/>
      <c r="M194" s="367"/>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Methode_Keuze=""),"",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Methode_Keuze=""),"",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ht="14.5" x14ac:dyDescent="0.35">
      <c r="A195" s="317">
        <f>MAX($A$5:A194)+1</f>
        <v>190</v>
      </c>
      <c r="B195" s="304"/>
      <c r="C195" s="304"/>
      <c r="D195" s="304"/>
      <c r="E195" s="304"/>
      <c r="F195" s="304"/>
      <c r="G195" s="336"/>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7"/>
      <c r="M195" s="367"/>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Methode_Keuze=""),"",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Methode_Keuze=""),"",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ht="14.5" x14ac:dyDescent="0.35">
      <c r="A196" s="317">
        <f>MAX($A$5:A195)+1</f>
        <v>191</v>
      </c>
      <c r="B196" s="304"/>
      <c r="C196" s="304"/>
      <c r="D196" s="304"/>
      <c r="E196" s="304"/>
      <c r="F196" s="304"/>
      <c r="G196" s="336"/>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7"/>
      <c r="M196" s="367"/>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Methode_Keuze=""),"",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Methode_Keuze=""),"",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ht="14.5" x14ac:dyDescent="0.35">
      <c r="A197" s="317">
        <f>MAX($A$5:A196)+1</f>
        <v>192</v>
      </c>
      <c r="B197" s="304"/>
      <c r="C197" s="304"/>
      <c r="D197" s="304"/>
      <c r="E197" s="304"/>
      <c r="F197" s="304"/>
      <c r="G197" s="336"/>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7"/>
      <c r="M197" s="367"/>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Methode_Keuze=""),"",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Methode_Keuze=""),"",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ht="14.5" x14ac:dyDescent="0.35">
      <c r="A198" s="317">
        <f>MAX($A$5:A197)+1</f>
        <v>193</v>
      </c>
      <c r="B198" s="304"/>
      <c r="C198" s="304"/>
      <c r="D198" s="304"/>
      <c r="E198" s="304"/>
      <c r="F198" s="304"/>
      <c r="G198" s="336"/>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7"/>
      <c r="M198" s="367"/>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Methode_Keuze=""),"",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Methode_Keuze=""),"",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ht="14.5" x14ac:dyDescent="0.35">
      <c r="A199" s="317">
        <f>MAX($A$5:A198)+1</f>
        <v>194</v>
      </c>
      <c r="B199" s="304"/>
      <c r="C199" s="304"/>
      <c r="D199" s="304"/>
      <c r="E199" s="304"/>
      <c r="F199" s="304"/>
      <c r="G199" s="336"/>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7"/>
      <c r="M199" s="367"/>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Methode_Keuze=""),"",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Methode_Keuze=""),"",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ht="14.5" x14ac:dyDescent="0.35">
      <c r="A200" s="317">
        <f>MAX($A$5:A199)+1</f>
        <v>195</v>
      </c>
      <c r="B200" s="304"/>
      <c r="C200" s="304"/>
      <c r="D200" s="304"/>
      <c r="E200" s="304"/>
      <c r="F200" s="304"/>
      <c r="G200" s="336"/>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7"/>
      <c r="M200" s="367"/>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Methode_Keuze=""),"",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Methode_Keuze=""),"",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ht="14.5" x14ac:dyDescent="0.35">
      <c r="A201" s="317">
        <f>MAX($A$5:A200)+1</f>
        <v>196</v>
      </c>
      <c r="B201" s="304"/>
      <c r="C201" s="304"/>
      <c r="D201" s="304"/>
      <c r="E201" s="304"/>
      <c r="F201" s="304"/>
      <c r="G201" s="336"/>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7"/>
      <c r="M201" s="367"/>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Methode_Keuze=""),"",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Methode_Keuze=""),"",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ht="14.5" x14ac:dyDescent="0.35">
      <c r="A202" s="317">
        <f>MAX($A$5:A201)+1</f>
        <v>197</v>
      </c>
      <c r="B202" s="304"/>
      <c r="C202" s="304"/>
      <c r="D202" s="304"/>
      <c r="E202" s="304"/>
      <c r="F202" s="304"/>
      <c r="G202" s="336"/>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7"/>
      <c r="M202" s="367"/>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Methode_Keuze=""),"",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Methode_Keuze=""),"",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ht="14.5" x14ac:dyDescent="0.35">
      <c r="A203" s="317">
        <f>MAX($A$5:A202)+1</f>
        <v>198</v>
      </c>
      <c r="B203" s="304"/>
      <c r="C203" s="304"/>
      <c r="D203" s="304"/>
      <c r="E203" s="304"/>
      <c r="F203" s="304"/>
      <c r="G203" s="336"/>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7"/>
      <c r="M203" s="367"/>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Methode_Keuze=""),"",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Methode_Keuze=""),"",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ht="14.5" x14ac:dyDescent="0.35">
      <c r="A204" s="317">
        <f>MAX($A$5:A203)+1</f>
        <v>199</v>
      </c>
      <c r="B204" s="304"/>
      <c r="C204" s="304"/>
      <c r="D204" s="304"/>
      <c r="E204" s="304"/>
      <c r="F204" s="304"/>
      <c r="G204" s="336"/>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7"/>
      <c r="M204" s="367"/>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Methode_Keuze=""),"",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Methode_Keuze=""),"",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ht="14.5" x14ac:dyDescent="0.35">
      <c r="A205" s="317">
        <f>MAX($A$5:A204)+1</f>
        <v>200</v>
      </c>
      <c r="B205" s="304"/>
      <c r="C205" s="304"/>
      <c r="D205" s="304"/>
      <c r="E205" s="304"/>
      <c r="F205" s="304"/>
      <c r="G205" s="336"/>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7"/>
      <c r="M205" s="367"/>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Methode_Keuze=""),"",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Methode_Keuze=""),"",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ht="14.5" x14ac:dyDescent="0.35">
      <c r="A206" s="317">
        <f>MAX($A$5:A205)+1</f>
        <v>201</v>
      </c>
      <c r="B206" s="304"/>
      <c r="C206" s="304"/>
      <c r="D206" s="304"/>
      <c r="E206" s="304"/>
      <c r="F206" s="304"/>
      <c r="G206" s="336"/>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7"/>
      <c r="M206" s="367"/>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Methode_Keuze=""),"",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Methode_Keuze=""),"",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ht="14.5" x14ac:dyDescent="0.35">
      <c r="A207" s="317">
        <f>MAX($A$5:A206)+1</f>
        <v>202</v>
      </c>
      <c r="B207" s="304"/>
      <c r="C207" s="304"/>
      <c r="D207" s="304"/>
      <c r="E207" s="304"/>
      <c r="F207" s="304"/>
      <c r="G207" s="336"/>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7"/>
      <c r="M207" s="367"/>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Methode_Keuze=""),"",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Methode_Keuze=""),"",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ht="14.5" x14ac:dyDescent="0.35">
      <c r="A208" s="317">
        <f>MAX($A$5:A207)+1</f>
        <v>203</v>
      </c>
      <c r="B208" s="304"/>
      <c r="C208" s="304"/>
      <c r="D208" s="304"/>
      <c r="E208" s="304"/>
      <c r="F208" s="304"/>
      <c r="G208" s="336"/>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7"/>
      <c r="M208" s="367"/>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Methode_Keuze=""),"",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Methode_Keuze=""),"",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ht="14.5" x14ac:dyDescent="0.35">
      <c r="A209" s="317">
        <f>MAX($A$5:A208)+1</f>
        <v>204</v>
      </c>
      <c r="B209" s="304"/>
      <c r="C209" s="304"/>
      <c r="D209" s="304"/>
      <c r="E209" s="304"/>
      <c r="F209" s="304"/>
      <c r="G209" s="336"/>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7"/>
      <c r="M209" s="367"/>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Methode_Keuze=""),"",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Methode_Keuze=""),"",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ht="14.5" x14ac:dyDescent="0.35">
      <c r="A210" s="317">
        <f>MAX($A$5:A209)+1</f>
        <v>205</v>
      </c>
      <c r="B210" s="304"/>
      <c r="C210" s="304"/>
      <c r="D210" s="304"/>
      <c r="E210" s="304"/>
      <c r="F210" s="304"/>
      <c r="G210" s="336"/>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7"/>
      <c r="M210" s="367"/>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Methode_Keuze=""),"",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Methode_Keuze=""),"",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ht="14.5" x14ac:dyDescent="0.35">
      <c r="A211" s="317">
        <f>MAX($A$5:A210)+1</f>
        <v>206</v>
      </c>
      <c r="B211" s="304"/>
      <c r="C211" s="304"/>
      <c r="D211" s="304"/>
      <c r="E211" s="304"/>
      <c r="F211" s="304"/>
      <c r="G211" s="336"/>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7"/>
      <c r="M211" s="367"/>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Methode_Keuze=""),"",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Methode_Keuze=""),"",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ht="14.5" x14ac:dyDescent="0.35">
      <c r="A212" s="317">
        <f>MAX($A$5:A211)+1</f>
        <v>207</v>
      </c>
      <c r="B212" s="304"/>
      <c r="C212" s="304"/>
      <c r="D212" s="304"/>
      <c r="E212" s="304"/>
      <c r="F212" s="304"/>
      <c r="G212" s="336"/>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7"/>
      <c r="M212" s="367"/>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Methode_Keuze=""),"",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Methode_Keuze=""),"",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ht="14.5" x14ac:dyDescent="0.35">
      <c r="A213" s="317">
        <f>MAX($A$5:A212)+1</f>
        <v>208</v>
      </c>
      <c r="B213" s="304"/>
      <c r="C213" s="304"/>
      <c r="D213" s="304"/>
      <c r="E213" s="304"/>
      <c r="F213" s="304"/>
      <c r="G213" s="336"/>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7"/>
      <c r="M213" s="367"/>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Methode_Keuze=""),"",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Methode_Keuze=""),"",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ht="14.5" x14ac:dyDescent="0.35">
      <c r="A214" s="317">
        <f>MAX($A$5:A213)+1</f>
        <v>209</v>
      </c>
      <c r="B214" s="304"/>
      <c r="C214" s="304"/>
      <c r="D214" s="304"/>
      <c r="E214" s="304"/>
      <c r="F214" s="304"/>
      <c r="G214" s="336"/>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7"/>
      <c r="M214" s="367"/>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Methode_Keuze=""),"",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Methode_Keuze=""),"",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ht="14.5" x14ac:dyDescent="0.35">
      <c r="A215" s="317">
        <f>MAX($A$5:A214)+1</f>
        <v>210</v>
      </c>
      <c r="B215" s="304"/>
      <c r="C215" s="304"/>
      <c r="D215" s="304"/>
      <c r="E215" s="304"/>
      <c r="F215" s="304"/>
      <c r="G215" s="336"/>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7"/>
      <c r="M215" s="367"/>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Methode_Keuze=""),"",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Methode_Keuze=""),"",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ht="14.5" x14ac:dyDescent="0.35">
      <c r="A216" s="317">
        <f>MAX($A$5:A215)+1</f>
        <v>211</v>
      </c>
      <c r="B216" s="304"/>
      <c r="C216" s="304"/>
      <c r="D216" s="304"/>
      <c r="E216" s="304"/>
      <c r="F216" s="304"/>
      <c r="G216" s="336"/>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7"/>
      <c r="M216" s="367"/>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Methode_Keuze=""),"",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Methode_Keuze=""),"",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ht="14.5" x14ac:dyDescent="0.35">
      <c r="A217" s="317">
        <f>MAX($A$5:A216)+1</f>
        <v>212</v>
      </c>
      <c r="B217" s="304"/>
      <c r="C217" s="304"/>
      <c r="D217" s="304"/>
      <c r="E217" s="304"/>
      <c r="F217" s="304"/>
      <c r="G217" s="336"/>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7"/>
      <c r="M217" s="367"/>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Methode_Keuze=""),"",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Methode_Keuze=""),"",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ht="14.5" x14ac:dyDescent="0.35">
      <c r="A218" s="317">
        <f>MAX($A$5:A217)+1</f>
        <v>213</v>
      </c>
      <c r="B218" s="304"/>
      <c r="C218" s="304"/>
      <c r="D218" s="304"/>
      <c r="E218" s="304"/>
      <c r="F218" s="304"/>
      <c r="G218" s="336"/>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7"/>
      <c r="M218" s="367"/>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Methode_Keuze=""),"",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Methode_Keuze=""),"",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ht="14.5" x14ac:dyDescent="0.35">
      <c r="A219" s="317">
        <f>MAX($A$5:A218)+1</f>
        <v>214</v>
      </c>
      <c r="B219" s="304"/>
      <c r="C219" s="304"/>
      <c r="D219" s="304"/>
      <c r="E219" s="304"/>
      <c r="F219" s="304"/>
      <c r="G219" s="336"/>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7"/>
      <c r="M219" s="367"/>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Methode_Keuze=""),"",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Methode_Keuze=""),"",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ht="14.5" x14ac:dyDescent="0.35">
      <c r="A220" s="317">
        <f>MAX($A$5:A219)+1</f>
        <v>215</v>
      </c>
      <c r="B220" s="304"/>
      <c r="C220" s="304"/>
      <c r="D220" s="304"/>
      <c r="E220" s="304"/>
      <c r="F220" s="304"/>
      <c r="G220" s="336"/>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7"/>
      <c r="M220" s="367"/>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Methode_Keuze=""),"",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Methode_Keuze=""),"",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ht="14.5" x14ac:dyDescent="0.35">
      <c r="A221" s="317">
        <f>MAX($A$5:A220)+1</f>
        <v>216</v>
      </c>
      <c r="B221" s="304"/>
      <c r="C221" s="304"/>
      <c r="D221" s="304"/>
      <c r="E221" s="304"/>
      <c r="F221" s="304"/>
      <c r="G221" s="336"/>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7"/>
      <c r="M221" s="367"/>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Methode_Keuze=""),"",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Methode_Keuze=""),"",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ht="14.5" x14ac:dyDescent="0.35">
      <c r="A222" s="317">
        <f>MAX($A$5:A221)+1</f>
        <v>217</v>
      </c>
      <c r="B222" s="304"/>
      <c r="C222" s="304"/>
      <c r="D222" s="304"/>
      <c r="E222" s="304"/>
      <c r="F222" s="304"/>
      <c r="G222" s="336"/>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7"/>
      <c r="M222" s="367"/>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Methode_Keuze=""),"",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Methode_Keuze=""),"",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ht="14.5" x14ac:dyDescent="0.35">
      <c r="A223" s="317">
        <f>MAX($A$5:A222)+1</f>
        <v>218</v>
      </c>
      <c r="B223" s="304"/>
      <c r="C223" s="304"/>
      <c r="D223" s="304"/>
      <c r="E223" s="304"/>
      <c r="F223" s="304"/>
      <c r="G223" s="336"/>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7"/>
      <c r="M223" s="367"/>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Methode_Keuze=""),"",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Methode_Keuze=""),"",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ht="14.5" x14ac:dyDescent="0.35">
      <c r="A224" s="317">
        <f>MAX($A$5:A223)+1</f>
        <v>219</v>
      </c>
      <c r="B224" s="304"/>
      <c r="C224" s="304"/>
      <c r="D224" s="304"/>
      <c r="E224" s="304"/>
      <c r="F224" s="304"/>
      <c r="G224" s="336"/>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7"/>
      <c r="M224" s="367"/>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Methode_Keuze=""),"",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Methode_Keuze=""),"",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ht="14.5" x14ac:dyDescent="0.35">
      <c r="A225" s="317">
        <f>MAX($A$5:A224)+1</f>
        <v>220</v>
      </c>
      <c r="B225" s="304"/>
      <c r="C225" s="304"/>
      <c r="D225" s="304"/>
      <c r="E225" s="304"/>
      <c r="F225" s="304"/>
      <c r="G225" s="336"/>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7"/>
      <c r="M225" s="367"/>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Methode_Keuze=""),"",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Methode_Keuze=""),"",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ht="14.5" x14ac:dyDescent="0.35">
      <c r="A226" s="317">
        <f>MAX($A$5:A225)+1</f>
        <v>221</v>
      </c>
      <c r="B226" s="304"/>
      <c r="C226" s="304"/>
      <c r="D226" s="304"/>
      <c r="E226" s="304"/>
      <c r="F226" s="304"/>
      <c r="G226" s="336"/>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7"/>
      <c r="M226" s="367"/>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Methode_Keuze=""),"",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Methode_Keuze=""),"",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ht="14.5" x14ac:dyDescent="0.35">
      <c r="A227" s="317">
        <f>MAX($A$5:A226)+1</f>
        <v>222</v>
      </c>
      <c r="B227" s="304"/>
      <c r="C227" s="304"/>
      <c r="D227" s="304"/>
      <c r="E227" s="304"/>
      <c r="F227" s="304"/>
      <c r="G227" s="336"/>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7"/>
      <c r="M227" s="367"/>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Methode_Keuze=""),"",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Methode_Keuze=""),"",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ht="14.5" x14ac:dyDescent="0.35">
      <c r="A228" s="317">
        <f>MAX($A$5:A227)+1</f>
        <v>223</v>
      </c>
      <c r="B228" s="304"/>
      <c r="C228" s="304"/>
      <c r="D228" s="304"/>
      <c r="E228" s="304"/>
      <c r="F228" s="304"/>
      <c r="G228" s="336"/>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7"/>
      <c r="M228" s="367"/>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Methode_Keuze=""),"",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Methode_Keuze=""),"",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ht="14.5" x14ac:dyDescent="0.35">
      <c r="A229" s="317">
        <f>MAX($A$5:A228)+1</f>
        <v>224</v>
      </c>
      <c r="B229" s="304"/>
      <c r="C229" s="304"/>
      <c r="D229" s="304"/>
      <c r="E229" s="304"/>
      <c r="F229" s="304"/>
      <c r="G229" s="336"/>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7"/>
      <c r="M229" s="367"/>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Methode_Keuze=""),"",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Methode_Keuze=""),"",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ht="14.5" x14ac:dyDescent="0.35">
      <c r="A230" s="317">
        <f>MAX($A$5:A229)+1</f>
        <v>225</v>
      </c>
      <c r="B230" s="304"/>
      <c r="C230" s="304"/>
      <c r="D230" s="304"/>
      <c r="E230" s="304"/>
      <c r="F230" s="304"/>
      <c r="G230" s="336"/>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7"/>
      <c r="M230" s="367"/>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Methode_Keuze=""),"",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Methode_Keuze=""),"",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ht="14.5" x14ac:dyDescent="0.35">
      <c r="A231" s="317">
        <f>MAX($A$5:A230)+1</f>
        <v>226</v>
      </c>
      <c r="B231" s="304"/>
      <c r="C231" s="304"/>
      <c r="D231" s="304"/>
      <c r="E231" s="304"/>
      <c r="F231" s="304"/>
      <c r="G231" s="336"/>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7"/>
      <c r="M231" s="367"/>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Methode_Keuze=""),"",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Methode_Keuze=""),"",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ht="14.5" x14ac:dyDescent="0.35">
      <c r="A232" s="317">
        <f>MAX($A$5:A231)+1</f>
        <v>227</v>
      </c>
      <c r="B232" s="304"/>
      <c r="C232" s="304"/>
      <c r="D232" s="304"/>
      <c r="E232" s="304"/>
      <c r="F232" s="304"/>
      <c r="G232" s="336"/>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7"/>
      <c r="M232" s="367"/>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Methode_Keuze=""),"",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Methode_Keuze=""),"",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ht="14.5" x14ac:dyDescent="0.35">
      <c r="A233" s="317">
        <f>MAX($A$5:A232)+1</f>
        <v>228</v>
      </c>
      <c r="B233" s="304"/>
      <c r="C233" s="304"/>
      <c r="D233" s="304"/>
      <c r="E233" s="304"/>
      <c r="F233" s="304"/>
      <c r="G233" s="336"/>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7"/>
      <c r="M233" s="367"/>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Methode_Keuze=""),"",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Methode_Keuze=""),"",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ht="14.5" x14ac:dyDescent="0.35">
      <c r="A234" s="317">
        <f>MAX($A$5:A233)+1</f>
        <v>229</v>
      </c>
      <c r="B234" s="304"/>
      <c r="C234" s="304"/>
      <c r="D234" s="304"/>
      <c r="E234" s="304"/>
      <c r="F234" s="304"/>
      <c r="G234" s="336"/>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7"/>
      <c r="M234" s="367"/>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Methode_Keuze=""),"",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Methode_Keuze=""),"",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ht="14.5" x14ac:dyDescent="0.35">
      <c r="A235" s="317">
        <f>MAX($A$5:A234)+1</f>
        <v>230</v>
      </c>
      <c r="B235" s="304"/>
      <c r="C235" s="304"/>
      <c r="D235" s="304"/>
      <c r="E235" s="304"/>
      <c r="F235" s="304"/>
      <c r="G235" s="336"/>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7"/>
      <c r="M235" s="367"/>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Methode_Keuze=""),"",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Methode_Keuze=""),"",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ht="14.5" x14ac:dyDescent="0.35">
      <c r="A236" s="317">
        <f>MAX($A$5:A235)+1</f>
        <v>231</v>
      </c>
      <c r="B236" s="304"/>
      <c r="C236" s="304"/>
      <c r="D236" s="304"/>
      <c r="E236" s="304"/>
      <c r="F236" s="304"/>
      <c r="G236" s="336"/>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7"/>
      <c r="M236" s="367"/>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Methode_Keuze=""),"",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Methode_Keuze=""),"",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ht="14.5" x14ac:dyDescent="0.35">
      <c r="A237" s="317">
        <f>MAX($A$5:A236)+1</f>
        <v>232</v>
      </c>
      <c r="B237" s="304"/>
      <c r="C237" s="304"/>
      <c r="D237" s="304"/>
      <c r="E237" s="304"/>
      <c r="F237" s="304"/>
      <c r="G237" s="336"/>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7"/>
      <c r="M237" s="367"/>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Methode_Keuze=""),"",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Methode_Keuze=""),"",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ht="14.5" x14ac:dyDescent="0.35">
      <c r="A238" s="317">
        <f>MAX($A$5:A237)+1</f>
        <v>233</v>
      </c>
      <c r="B238" s="304"/>
      <c r="C238" s="304"/>
      <c r="D238" s="304"/>
      <c r="E238" s="304"/>
      <c r="F238" s="304"/>
      <c r="G238" s="336"/>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7"/>
      <c r="M238" s="367"/>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Methode_Keuze=""),"",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Methode_Keuze=""),"",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ht="14.5" x14ac:dyDescent="0.35">
      <c r="A239" s="317">
        <f>MAX($A$5:A238)+1</f>
        <v>234</v>
      </c>
      <c r="B239" s="304"/>
      <c r="C239" s="304"/>
      <c r="D239" s="304"/>
      <c r="E239" s="304"/>
      <c r="F239" s="304"/>
      <c r="G239" s="336"/>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7"/>
      <c r="M239" s="367"/>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Methode_Keuze=""),"",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Methode_Keuze=""),"",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ht="14.5" x14ac:dyDescent="0.35">
      <c r="A240" s="317">
        <f>MAX($A$5:A239)+1</f>
        <v>235</v>
      </c>
      <c r="B240" s="304"/>
      <c r="C240" s="304"/>
      <c r="D240" s="304"/>
      <c r="E240" s="304"/>
      <c r="F240" s="304"/>
      <c r="G240" s="336"/>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7"/>
      <c r="M240" s="367"/>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Methode_Keuze=""),"",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Methode_Keuze=""),"",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ht="14.5" x14ac:dyDescent="0.35">
      <c r="A241" s="317">
        <f>MAX($A$5:A240)+1</f>
        <v>236</v>
      </c>
      <c r="B241" s="304"/>
      <c r="C241" s="304"/>
      <c r="D241" s="304"/>
      <c r="E241" s="304"/>
      <c r="F241" s="304"/>
      <c r="G241" s="336"/>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7"/>
      <c r="M241" s="367"/>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Methode_Keuze=""),"",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Methode_Keuze=""),"",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ht="14.5" x14ac:dyDescent="0.35">
      <c r="A242" s="317">
        <f>MAX($A$5:A241)+1</f>
        <v>237</v>
      </c>
      <c r="B242" s="304"/>
      <c r="C242" s="304"/>
      <c r="D242" s="304"/>
      <c r="E242" s="304"/>
      <c r="F242" s="304"/>
      <c r="G242" s="336"/>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7"/>
      <c r="M242" s="367"/>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Methode_Keuze=""),"",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Methode_Keuze=""),"",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ht="14.5" x14ac:dyDescent="0.35">
      <c r="A243" s="317">
        <f>MAX($A$5:A242)+1</f>
        <v>238</v>
      </c>
      <c r="B243" s="304"/>
      <c r="C243" s="304"/>
      <c r="D243" s="304"/>
      <c r="E243" s="304"/>
      <c r="F243" s="304"/>
      <c r="G243" s="336"/>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7"/>
      <c r="M243" s="367"/>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Methode_Keuze=""),"",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Methode_Keuze=""),"",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ht="14.5" x14ac:dyDescent="0.35">
      <c r="A244" s="317">
        <f>MAX($A$5:A243)+1</f>
        <v>239</v>
      </c>
      <c r="B244" s="304"/>
      <c r="C244" s="304"/>
      <c r="D244" s="304"/>
      <c r="E244" s="304"/>
      <c r="F244" s="304"/>
      <c r="G244" s="336"/>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7"/>
      <c r="M244" s="367"/>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Methode_Keuze=""),"",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Methode_Keuze=""),"",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ht="14.5" x14ac:dyDescent="0.35">
      <c r="A245" s="317">
        <f>MAX($A$5:A244)+1</f>
        <v>240</v>
      </c>
      <c r="B245" s="304"/>
      <c r="C245" s="304"/>
      <c r="D245" s="304"/>
      <c r="E245" s="304"/>
      <c r="F245" s="304"/>
      <c r="G245" s="336"/>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7"/>
      <c r="M245" s="367"/>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Methode_Keuze=""),"",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Methode_Keuze=""),"",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ht="14.5" x14ac:dyDescent="0.35">
      <c r="A246" s="317">
        <f>MAX($A$5:A245)+1</f>
        <v>241</v>
      </c>
      <c r="B246" s="304"/>
      <c r="C246" s="304"/>
      <c r="D246" s="304"/>
      <c r="E246" s="304"/>
      <c r="F246" s="304"/>
      <c r="G246" s="336"/>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7"/>
      <c r="M246" s="367"/>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Methode_Keuze=""),"",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Methode_Keuze=""),"",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ht="14.5" x14ac:dyDescent="0.35">
      <c r="A247" s="317">
        <f>MAX($A$5:A246)+1</f>
        <v>242</v>
      </c>
      <c r="B247" s="304"/>
      <c r="C247" s="304"/>
      <c r="D247" s="304"/>
      <c r="E247" s="304"/>
      <c r="F247" s="304"/>
      <c r="G247" s="336"/>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7"/>
      <c r="M247" s="367"/>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Methode_Keuze=""),"",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Methode_Keuze=""),"",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ht="14.5" x14ac:dyDescent="0.35">
      <c r="A248" s="317">
        <f>MAX($A$5:A247)+1</f>
        <v>243</v>
      </c>
      <c r="B248" s="304"/>
      <c r="C248" s="304"/>
      <c r="D248" s="304"/>
      <c r="E248" s="304"/>
      <c r="F248" s="304"/>
      <c r="G248" s="336"/>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7"/>
      <c r="M248" s="367"/>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Methode_Keuze=""),"",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Methode_Keuze=""),"",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ht="14.5" x14ac:dyDescent="0.35">
      <c r="A249" s="317">
        <f>MAX($A$5:A248)+1</f>
        <v>244</v>
      </c>
      <c r="B249" s="304"/>
      <c r="C249" s="304"/>
      <c r="D249" s="304"/>
      <c r="E249" s="304"/>
      <c r="F249" s="304"/>
      <c r="G249" s="336"/>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7"/>
      <c r="M249" s="367"/>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Methode_Keuze=""),"",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Methode_Keuze=""),"",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ht="14.5" x14ac:dyDescent="0.35">
      <c r="A250" s="317">
        <f>MAX($A$5:A249)+1</f>
        <v>245</v>
      </c>
      <c r="B250" s="304"/>
      <c r="C250" s="304"/>
      <c r="D250" s="304"/>
      <c r="E250" s="304"/>
      <c r="F250" s="304"/>
      <c r="G250" s="336"/>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7"/>
      <c r="M250" s="367"/>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Methode_Keuze=""),"",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Methode_Keuze=""),"",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35">
      <c r="A251" s="24" t="s">
        <v>57</v>
      </c>
      <c r="B251" s="24"/>
    </row>
  </sheetData>
  <sheetProtection algorithmName="SHA-512" hashValue="OqGxyyFIc46HITYSmFg8+HQ5tXhWsQSUYU6TlxRlpaWAos87ZS39IxqzBa+zeg9ZPlsnRm7C+m9QE0LgD4ec9A==" saltValue="h4FRqCDqsc9+88pgnaAm2g=="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MOD(N6*100,1)=0</formula1>
    </dataValidation>
    <dataValidation type="custom" operator="greaterThan" allowBlank="1" showInputMessage="1" showErrorMessage="1" errorTitle="Getal met max. aantal cijfers" error="Er is geen decimaal getal ingevoerd met maximaal 2 cijfers voor uren en maximaal 4 cijfers voor overige eenheden." sqref="L6:M250" xr:uid="{9E1B1F1B-301A-472C-9C2F-FFE13E0F910F}">
      <formula1>IF(COUNTIF($F6,"*Vergoeding")&gt;0,MOD(L6*10000,1)=0,MOD(L6*100,1)=0)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35"/>
  <cols>
    <col min="1" max="1" width="2.81640625" style="25" customWidth="1"/>
    <col min="2" max="2" width="62.7265625" style="25" customWidth="1"/>
    <col min="3" max="3" width="33.1796875" style="25" customWidth="1"/>
    <col min="4" max="13" width="30.7265625" style="25" customWidth="1"/>
    <col min="14" max="14" width="2.54296875" style="25" customWidth="1"/>
    <col min="15" max="15" width="46.26953125" style="25" hidden="1" customWidth="1"/>
    <col min="16" max="16" width="12.54296875" style="25" hidden="1" customWidth="1"/>
    <col min="17" max="17" width="25.81640625" style="25" hidden="1" customWidth="1"/>
    <col min="18" max="21" width="9.1796875" style="25" hidden="1" customWidth="1"/>
    <col min="22" max="22" width="14.26953125" style="25" hidden="1" customWidth="1"/>
    <col min="23" max="23" width="9.1796875" style="25" hidden="1" customWidth="1"/>
    <col min="24" max="26" width="11.54296875" style="25" hidden="1" customWidth="1"/>
    <col min="27" max="16384" width="9.1796875" style="25" hidden="1"/>
  </cols>
  <sheetData>
    <row r="1" spans="2:13" ht="4.5" customHeight="1" x14ac:dyDescent="0.35">
      <c r="B1" s="24"/>
      <c r="C1" s="189" t="str">
        <f>IF($C$2="","Kies op tabblad '1. Aanvraag gegevens' de juiste openstelling","")</f>
        <v>Kies op tabblad '1. Aanvraag gegevens' de juiste openstelling</v>
      </c>
      <c r="D1" s="24"/>
    </row>
    <row r="2" spans="2:13" ht="14.5" x14ac:dyDescent="0.35">
      <c r="B2" s="17" t="s">
        <v>179</v>
      </c>
      <c r="C2" s="425" t="str">
        <f>IF('1. Aanvraaggegevens'!C2&lt;&gt;"",'1. Aanvraaggegevens'!C2,"")</f>
        <v/>
      </c>
      <c r="D2" s="425"/>
    </row>
    <row r="3" spans="2:13" ht="15" customHeight="1" x14ac:dyDescent="0.35">
      <c r="B3" s="17" t="s">
        <v>176</v>
      </c>
      <c r="C3" s="426" t="str">
        <f>IF('1. Aanvraaggegevens'!C3&lt;&gt;"",'1. Aanvraaggegevens'!C3,"")</f>
        <v/>
      </c>
      <c r="D3" s="426"/>
    </row>
    <row r="4" spans="2:13" ht="15" customHeight="1" x14ac:dyDescent="0.35">
      <c r="B4" s="17" t="s">
        <v>177</v>
      </c>
      <c r="C4" s="426" t="str">
        <f>IF('1. Aanvraaggegevens'!C4&lt;&gt;"",'1. Aanvraaggegevens'!C4,"")</f>
        <v/>
      </c>
      <c r="D4" s="426"/>
    </row>
    <row r="5" spans="2:13" ht="15" customHeight="1" x14ac:dyDescent="0.35">
      <c r="B5" s="17" t="s">
        <v>178</v>
      </c>
      <c r="C5" s="426" t="str">
        <f>IF('1. Aanvraaggegevens'!C5&lt;&gt;"",'1. Aanvraaggegevens'!C5,"")</f>
        <v/>
      </c>
      <c r="D5" s="426"/>
    </row>
    <row r="6" spans="2:13" ht="15" customHeight="1" x14ac:dyDescent="0.35">
      <c r="B6" s="5"/>
      <c r="C6" s="427" t="str">
        <f>IF('1. Aanvraaggegevens'!C6&lt;&gt;"",'1. Aanvraaggegevens'!C6,"")</f>
        <v/>
      </c>
      <c r="D6" s="427"/>
    </row>
    <row r="7" spans="2:13" ht="4.5" customHeight="1" x14ac:dyDescent="0.35">
      <c r="C7" s="26"/>
      <c r="D7" s="26"/>
    </row>
    <row r="8" spans="2:13" ht="15" customHeight="1" x14ac:dyDescent="0.35">
      <c r="B8" s="151" t="s">
        <v>175</v>
      </c>
      <c r="C8" s="428" t="str">
        <f>IF('1. Aanvraaggegevens'!C8&lt;&gt;"",'1. Aanvraaggegevens'!C8,"")</f>
        <v/>
      </c>
      <c r="D8" s="428"/>
    </row>
    <row r="9" spans="2:13" ht="21.75" customHeight="1" x14ac:dyDescent="0.35">
      <c r="B9" s="165"/>
      <c r="C9" s="165"/>
      <c r="D9" s="175" t="s">
        <v>221</v>
      </c>
      <c r="E9" s="165"/>
      <c r="F9" s="165"/>
      <c r="G9" s="165"/>
      <c r="H9" s="165"/>
      <c r="I9" s="165"/>
    </row>
    <row r="10" spans="2:13" ht="45" customHeight="1" x14ac:dyDescent="0.3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3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3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3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3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3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3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3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3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3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3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3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3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3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35">
      <c r="B24" s="141" t="s">
        <v>80</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35">
      <c r="B25" s="37"/>
      <c r="C25" s="37"/>
      <c r="D25" s="38"/>
      <c r="S25" s="25"/>
      <c r="T25" s="25"/>
      <c r="U25" s="25"/>
      <c r="V25" s="25"/>
      <c r="W25" s="25"/>
      <c r="X25" s="25"/>
      <c r="Y25" s="25"/>
      <c r="Z25" s="25"/>
      <c r="AA25" s="25"/>
    </row>
    <row r="26" spans="2:27" s="26" customFormat="1" ht="6" customHeight="1" x14ac:dyDescent="0.35">
      <c r="B26" s="37"/>
      <c r="C26" s="39"/>
      <c r="D26" s="39"/>
      <c r="S26" s="25"/>
      <c r="T26" s="25"/>
      <c r="U26" s="25"/>
      <c r="V26" s="25"/>
      <c r="W26" s="25"/>
      <c r="X26" s="25"/>
      <c r="Y26" s="25"/>
      <c r="Z26" s="25"/>
      <c r="AA26" s="25"/>
    </row>
    <row r="27" spans="2:27" s="26" customFormat="1" ht="6" customHeight="1" x14ac:dyDescent="0.35">
      <c r="B27" s="40"/>
      <c r="C27" s="40"/>
      <c r="D27" s="41"/>
      <c r="S27" s="25"/>
      <c r="T27" s="25"/>
      <c r="U27" s="25"/>
      <c r="V27" s="25"/>
      <c r="W27" s="25"/>
      <c r="X27" s="25"/>
      <c r="Y27" s="25"/>
      <c r="Z27" s="25"/>
      <c r="AA27" s="25"/>
    </row>
    <row r="28" spans="2:27" ht="30.75" customHeight="1" x14ac:dyDescent="0.3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27" s="26" customFormat="1" ht="14.5" x14ac:dyDescent="0.35">
      <c r="B29" s="377"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2" t="str">
        <f ca="1">IFERROR(IF(AND(F$28&lt;&gt;""),SUMIFS(SubsidieTabel!$F:$F,SubsidieTabel!$A:$A,$B29,SubsidieTabel!$C:$C,$B$44)/SUMIFS(SubsidieTabel!$F:$F,SubsidieTabel!$C:$C,$B$44)*$C$46*$D29+SUMIFS(SubsidieTabel!$F:$F,SubsidieTabel!$A:$A,$B29,SubsidieTabel!$C:$C,"&lt;&gt;"&amp;$B$44)*$D29,""),"")</f>
        <v/>
      </c>
      <c r="G29" s="363" t="str">
        <f ca="1">IFERROR(IF(AND(G$28&lt;&gt;"",SUMIFS(SubsidieTabel!$Q:$Q,SubsidieTabel!$A:$A,$B29)&gt;0),H46*D29,IF(G$28&lt;&gt;"",E29,"")),"")</f>
        <v/>
      </c>
      <c r="H29" s="363" t="str">
        <f ca="1">IFERROR(IF(AND(H$28&lt;&gt;"",E29&lt;&gt;"",SUMIFS(SubsidieTabel!$S:$S,SubsidieTabel!$A:$A,$B29)&gt;0),$H$56*D29,IF(AND(H$28&lt;&gt;"",E29&lt;&gt;""),MIN(E29,G29),"")),"")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ht="14.5" x14ac:dyDescent="0.35">
      <c r="B30" s="377"/>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2" t="str">
        <f ca="1">IFERROR(IF(AND(F$28&lt;&gt;""),SUMIFS(SubsidieTabel!$F:$F,SubsidieTabel!$A:$A,$B30,SubsidieTabel!$C:$C,$B$44)/SUMIFS(SubsidieTabel!$F:$F,SubsidieTabel!$C:$C,$B$44)*$C$46*$D30+SUMIFS(SubsidieTabel!$F:$F,SubsidieTabel!$A:$A,$B30,SubsidieTabel!$C:$C,"&lt;&gt;"&amp;$B$44)*$D30,""),"")</f>
        <v/>
      </c>
      <c r="G30" s="363" t="str">
        <f>IFERROR(IF(AND(G$28&lt;&gt;"",SUMIFS(SubsidieTabel!$Q:$Q,SubsidieTabel!$A:$A,$B30)&gt;0),H47*D30,IF(G$28&lt;&gt;"",E30,"")),"")</f>
        <v/>
      </c>
      <c r="H30" s="363" t="str">
        <f>IFERROR(IF(AND(H$28&lt;&gt;"",E30&lt;&gt;"",SUMIFS(SubsidieTabel!$S:$S,SubsidieTabel!$A:$A,$B30)&gt;0),$H$56*D30,IF(AND(H$28&lt;&gt;"",E30&lt;&gt;""),MIN(E30,G30),"")),"")</f>
        <v/>
      </c>
      <c r="I30" s="364"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ht="14.5" x14ac:dyDescent="0.35">
      <c r="B31" s="377"/>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2" t="str">
        <f ca="1">IFERROR(IF(AND(F$28&lt;&gt;""),SUMIFS(SubsidieTabel!$F:$F,SubsidieTabel!$A:$A,$B31,SubsidieTabel!$C:$C,$B$44)/SUMIFS(SubsidieTabel!$F:$F,SubsidieTabel!$C:$C,$B$44)*$C$46*$D31+SUMIFS(SubsidieTabel!$F:$F,SubsidieTabel!$A:$A,$B31,SubsidieTabel!$C:$C,"&lt;&gt;"&amp;$B$44)*$D31,""),"")</f>
        <v/>
      </c>
      <c r="G31" s="363" t="str">
        <f>IFERROR(IF(AND(G$28&lt;&gt;"",SUMIFS(SubsidieTabel!$Q:$Q,SubsidieTabel!$A:$A,$B31)&gt;0),H48*D31,IF(G$28&lt;&gt;"",E31,"")),"")</f>
        <v/>
      </c>
      <c r="H31" s="363" t="str">
        <f>IFERROR(IF(AND(H$28&lt;&gt;"",E31&lt;&gt;"",SUMIFS(SubsidieTabel!$S:$S,SubsidieTabel!$A:$A,$B31)&gt;0),$H$56*D31,IF(AND(H$28&lt;&gt;"",E31&lt;&gt;""),MIN(E31,G31),"")),"")</f>
        <v/>
      </c>
      <c r="I31" s="364"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ht="14.5" x14ac:dyDescent="0.35">
      <c r="B32" s="377"/>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2" t="str">
        <f ca="1">IFERROR(IF(AND(F$28&lt;&gt;""),SUMIFS(SubsidieTabel!$F:$F,SubsidieTabel!$A:$A,$B32,SubsidieTabel!$C:$C,$B$44)/SUMIFS(SubsidieTabel!$F:$F,SubsidieTabel!$C:$C,$B$44)*$C$46*$D32+SUMIFS(SubsidieTabel!$F:$F,SubsidieTabel!$A:$A,$B32,SubsidieTabel!$C:$C,"&lt;&gt;"&amp;$B$44)*$D32,""),"")</f>
        <v/>
      </c>
      <c r="G32" s="363" t="str">
        <f>IFERROR(IF(AND(G$28&lt;&gt;"",SUMIFS(SubsidieTabel!$Q:$Q,SubsidieTabel!$A:$A,$B32)&gt;0),H49*D32,IF(G$28&lt;&gt;"",E32,"")),"")</f>
        <v/>
      </c>
      <c r="H32" s="363" t="str">
        <f>IFERROR(IF(AND(H$28&lt;&gt;"",E32&lt;&gt;"",SUMIFS(SubsidieTabel!$S:$S,SubsidieTabel!$A:$A,$B32)&gt;0),$H$56*D32,IF(AND(H$28&lt;&gt;"",E32&lt;&gt;""),MIN(E32,G32),"")),"")</f>
        <v/>
      </c>
      <c r="I32" s="364"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ht="14.5" x14ac:dyDescent="0.35">
      <c r="B33" s="377"/>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2" t="str">
        <f ca="1">IFERROR(IF(AND(F$28&lt;&gt;""),SUMIFS(SubsidieTabel!$F:$F,SubsidieTabel!$A:$A,$B33,SubsidieTabel!$C:$C,$B$44)/SUMIFS(SubsidieTabel!$F:$F,SubsidieTabel!$C:$C,$B$44)*$C$46*$D33+SUMIFS(SubsidieTabel!$F:$F,SubsidieTabel!$A:$A,$B33,SubsidieTabel!$C:$C,"&lt;&gt;"&amp;$B$44)*$D33,""),"")</f>
        <v/>
      </c>
      <c r="G33" s="363" t="str">
        <f>IFERROR(IF(AND(G$28&lt;&gt;"",SUMIFS(SubsidieTabel!$Q:$Q,SubsidieTabel!$A:$A,$B33)&gt;0),H50*D33,IF(G$28&lt;&gt;"",E33,"")),"")</f>
        <v/>
      </c>
      <c r="H33" s="363" t="str">
        <f>IFERROR(IF(AND(H$28&lt;&gt;"",E33&lt;&gt;"",SUMIFS(SubsidieTabel!$S:$S,SubsidieTabel!$A:$A,$B33)&gt;0),$H$56*D33,IF(AND(H$28&lt;&gt;"",E33&lt;&gt;""),MIN(E33,G33),"")),"")</f>
        <v/>
      </c>
      <c r="I33" s="364"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ht="14.5" x14ac:dyDescent="0.35">
      <c r="B34" s="377"/>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2" t="str">
        <f ca="1">IFERROR(IF(AND(F$28&lt;&gt;""),SUMIFS(SubsidieTabel!$F:$F,SubsidieTabel!$A:$A,$B34,SubsidieTabel!$C:$C,$B$44)/SUMIFS(SubsidieTabel!$F:$F,SubsidieTabel!$C:$C,$B$44)*$C$46*$D34+SUMIFS(SubsidieTabel!$F:$F,SubsidieTabel!$A:$A,$B34,SubsidieTabel!$C:$C,"&lt;&gt;"&amp;$B$44)*$D34,""),"")</f>
        <v/>
      </c>
      <c r="G34" s="363" t="str">
        <f>IFERROR(IF(AND(G$28&lt;&gt;"",SUMIFS(SubsidieTabel!$Q:$Q,SubsidieTabel!$A:$A,$B34)&gt;0),H51*D34,IF(G$28&lt;&gt;"",E34,"")),"")</f>
        <v/>
      </c>
      <c r="H34" s="363" t="str">
        <f>IFERROR(IF(AND(H$28&lt;&gt;"",E34&lt;&gt;"",SUMIFS(SubsidieTabel!$S:$S,SubsidieTabel!$A:$A,$B34)&gt;0),$H$56*D34,IF(AND(H$28&lt;&gt;"",E34&lt;&gt;""),MIN(E34,G34),"")),"")</f>
        <v/>
      </c>
      <c r="I34" s="364"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ht="14.5" x14ac:dyDescent="0.35">
      <c r="B35" s="377"/>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2" t="str">
        <f ca="1">IFERROR(IF(AND(F$28&lt;&gt;""),SUMIFS(SubsidieTabel!$F:$F,SubsidieTabel!$A:$A,$B35,SubsidieTabel!$C:$C,$B$44)/SUMIFS(SubsidieTabel!$F:$F,SubsidieTabel!$C:$C,$B$44)*$C$46*$D35+SUMIFS(SubsidieTabel!$F:$F,SubsidieTabel!$A:$A,$B35,SubsidieTabel!$C:$C,"&lt;&gt;"&amp;$B$44)*$D35,""),"")</f>
        <v/>
      </c>
      <c r="G35" s="363" t="str">
        <f>IFERROR(IF(AND(G$28&lt;&gt;"",SUMIFS(SubsidieTabel!$Q:$Q,SubsidieTabel!$A:$A,$B35)&gt;0),H52*D35,IF(G$28&lt;&gt;"",E35,"")),"")</f>
        <v/>
      </c>
      <c r="H35" s="363" t="str">
        <f>IFERROR(IF(AND(H$28&lt;&gt;"",E35&lt;&gt;"",SUMIFS(SubsidieTabel!$S:$S,SubsidieTabel!$A:$A,$B35)&gt;0),$H$56*D35,IF(AND(H$28&lt;&gt;"",E35&lt;&gt;""),MIN(E35,G35),"")),"")</f>
        <v/>
      </c>
      <c r="I35" s="364"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ht="14.5" x14ac:dyDescent="0.35">
      <c r="B36" s="377"/>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2" t="str">
        <f ca="1">IFERROR(IF(AND(F$28&lt;&gt;""),SUMIFS(SubsidieTabel!$F:$F,SubsidieTabel!$A:$A,$B36,SubsidieTabel!$C:$C,$B$44)/SUMIFS(SubsidieTabel!$F:$F,SubsidieTabel!$C:$C,$B$44)*$C$46*$D36+SUMIFS(SubsidieTabel!$F:$F,SubsidieTabel!$A:$A,$B36,SubsidieTabel!$C:$C,"&lt;&gt;"&amp;$B$44)*$D36,""),"")</f>
        <v/>
      </c>
      <c r="G36" s="363" t="str">
        <f>IFERROR(IF(AND(G$28&lt;&gt;"",SUMIFS(SubsidieTabel!$Q:$Q,SubsidieTabel!$A:$A,$B36)&gt;0),H53*D36,IF(G$28&lt;&gt;"",E36,"")),"")</f>
        <v/>
      </c>
      <c r="H36" s="363" t="str">
        <f>IFERROR(IF(AND(H$28&lt;&gt;"",E36&lt;&gt;"",SUMIFS(SubsidieTabel!$S:$S,SubsidieTabel!$A:$A,$B36)&gt;0),$H$56*D36,IF(AND(H$28&lt;&gt;"",E36&lt;&gt;""),MIN(E36,G36),"")),"")</f>
        <v/>
      </c>
      <c r="I36" s="364"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ht="14.5" x14ac:dyDescent="0.35">
      <c r="B37" s="377"/>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2" t="str">
        <f ca="1">IFERROR(IF(AND(F$28&lt;&gt;""),SUMIFS(SubsidieTabel!$F:$F,SubsidieTabel!$A:$A,$B37,SubsidieTabel!$C:$C,$B$44)/SUMIFS(SubsidieTabel!$F:$F,SubsidieTabel!$C:$C,$B$44)*$C$46*$D37+SUMIFS(SubsidieTabel!$F:$F,SubsidieTabel!$A:$A,$B37,SubsidieTabel!$C:$C,"&lt;&gt;"&amp;$B$44)*$D37,""),"")</f>
        <v/>
      </c>
      <c r="G37" s="363" t="str">
        <f>IFERROR(IF(AND(G$28&lt;&gt;"",SUMIFS(SubsidieTabel!$Q:$Q,SubsidieTabel!$A:$A,$B37)&gt;0),H54*D37,IF(G$28&lt;&gt;"",E37,"")),"")</f>
        <v/>
      </c>
      <c r="H37" s="363" t="str">
        <f>IFERROR(IF(AND(H$28&lt;&gt;"",E37&lt;&gt;"",SUMIFS(SubsidieTabel!$S:$S,SubsidieTabel!$A:$A,$B37)&gt;0),$H$56*D37,IF(AND(H$28&lt;&gt;"",E37&lt;&gt;""),MIN(E37,G37),"")),"")</f>
        <v/>
      </c>
      <c r="I37" s="364"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ht="14.5" x14ac:dyDescent="0.35">
      <c r="B38" s="377"/>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2" t="str">
        <f ca="1">IFERROR(IF(AND(F$28&lt;&gt;""),SUMIFS(SubsidieTabel!$F:$F,SubsidieTabel!$A:$A,$B38,SubsidieTabel!$C:$C,$B$44)/SUMIFS(SubsidieTabel!$F:$F,SubsidieTabel!$C:$C,$B$44)*$C$46*$D38+SUMIFS(SubsidieTabel!$F:$F,SubsidieTabel!$A:$A,$B38,SubsidieTabel!$C:$C,"&lt;&gt;"&amp;$B$44)*$D38,""),"")</f>
        <v/>
      </c>
      <c r="G38" s="363" t="str">
        <f>IFERROR(IF(AND(G$28&lt;&gt;"",SUMIFS(SubsidieTabel!$Q:$Q,SubsidieTabel!$A:$A,$B38)&gt;0),H55*D38,IF(G$28&lt;&gt;"",E38,"")),"")</f>
        <v/>
      </c>
      <c r="H38" s="363" t="str">
        <f>IFERROR(IF(AND(H$28&lt;&gt;"",E38&lt;&gt;"",SUMIFS(SubsidieTabel!$S:$S,SubsidieTabel!$A:$A,$B38)&gt;0),$H$56*D38,IF(AND(H$28&lt;&gt;"",E38&lt;&gt;""),MIN(E38,G38),"")),"")</f>
        <v/>
      </c>
      <c r="I38" s="364"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35">
      <c r="B39" s="94"/>
      <c r="C39" s="94"/>
      <c r="D39" s="94"/>
      <c r="E39" s="94"/>
      <c r="F39" s="365" t="str">
        <f ca="1">IF(SUM(F29:F38)&gt;0,FLOOR(SUM(F29:F38),0.01),"")</f>
        <v/>
      </c>
      <c r="G39" s="365" t="str">
        <f t="shared" ref="G39:H39" ca="1" si="7">IF(SUM(G29:G38)&gt;0,SUM(G29:G38),"")</f>
        <v/>
      </c>
      <c r="H39" s="365" t="str">
        <f t="shared" ca="1" si="7"/>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3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3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3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35">
      <c r="B43" s="43"/>
      <c r="C43" s="44"/>
      <c r="D43" s="45"/>
    </row>
    <row r="44" spans="2:17" ht="15" customHeight="1" x14ac:dyDescent="0.35">
      <c r="B44" s="419" t="s">
        <v>11</v>
      </c>
      <c r="C44" s="420"/>
      <c r="D44" s="420"/>
      <c r="E44" s="421"/>
      <c r="F44" s="411" t="str">
        <f>IF(H45&lt;&gt;"","Onderhoud","")</f>
        <v/>
      </c>
      <c r="G44" s="412"/>
      <c r="H44" s="412"/>
      <c r="O44" s="46" t="s">
        <v>50</v>
      </c>
      <c r="P44" s="80" t="s">
        <v>171</v>
      </c>
      <c r="Q44" s="80" t="s">
        <v>170</v>
      </c>
    </row>
    <row r="45" spans="2:17" ht="34.5" customHeight="1" x14ac:dyDescent="0.35">
      <c r="B45" s="205" t="s">
        <v>63</v>
      </c>
      <c r="C45" s="206">
        <f ca="1">IFERROR(SUMIF(B11:C21,B44,C11:C21)/C24,0)</f>
        <v>0</v>
      </c>
      <c r="D45" s="415" t="str" cm="1">
        <f t="array" aca="1" ref="D45" ca="1">IF(C45&gt;0,"Maximaal "&amp; IFERROR(VLOOKUP(Openstelling_Keuze,IF(ISBLANK(Tb_Openstelling[Grond_%]),0,Tb_Openstelling[]),MATCH(Tb_Openstelling[[#Headers],[Grond_%]],Tb_Openstelling[#Headers],0),0)*100,10) &amp; "% van de subsidiabele kosten mag bestaan uit grondkosten.","")</f>
        <v/>
      </c>
      <c r="E45" s="416"/>
      <c r="F45" s="409" t="str">
        <f>IF($F$44&lt;&gt;"","Aandeel onderhoudskosten over totale investeringen","")</f>
        <v/>
      </c>
      <c r="G45" s="410"/>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3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3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IF(F44&lt;&gt;"",IF(AND(SUM(SubsidieTabel!$Q:$Q)&lt;H46,SUM(SubsidieTabel!$Q:$Q)&lt;&gt;0),SUM(SubsidieTabel!$Q:$Q),H48-SUM(SubsidieTabel!$Q:$Q)),"")</f>
        <v/>
      </c>
      <c r="O47" s="46" t="s">
        <v>11</v>
      </c>
      <c r="P47" s="47"/>
      <c r="Q47" s="80" t="s">
        <v>182</v>
      </c>
    </row>
    <row r="48" spans="2:17" s="26" customFormat="1" ht="15" customHeight="1" x14ac:dyDescent="0.3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35">
      <c r="B49" s="207" t="s">
        <v>67</v>
      </c>
      <c r="C49" s="208">
        <f ca="1">ROUND(SUM(C47:C48),2)</f>
        <v>0</v>
      </c>
      <c r="D49" s="209">
        <f ca="1">SUM(D47:D48)</f>
        <v>0</v>
      </c>
      <c r="E49" s="210"/>
      <c r="F49" s="409" t="str">
        <f>IF($F$44&lt;&gt;"","Totaal projectkosten met maximaal aandeel onderhoudskosten","")</f>
        <v/>
      </c>
      <c r="G49" s="410"/>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3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35">
      <c r="B51" s="207"/>
      <c r="C51" s="208"/>
      <c r="D51" s="209"/>
      <c r="E51" s="210"/>
      <c r="O51" s="48" t="s">
        <v>173</v>
      </c>
      <c r="P51" s="49">
        <f>IF(P50&gt;0.1,Q52*0.1,SUMIFS(SubsidieTabel!$J:$J,SubsidieTabel!$C:$C,"=Grond*"))</f>
        <v>0</v>
      </c>
      <c r="Q51" s="49" t="str">
        <f>IFERROR(C15*($P51/$C15),C15)</f>
        <v/>
      </c>
    </row>
    <row r="52" spans="2:17" ht="15" customHeight="1" x14ac:dyDescent="0.35">
      <c r="B52" s="422" t="s">
        <v>128</v>
      </c>
      <c r="C52" s="423"/>
      <c r="D52" s="423"/>
      <c r="E52" s="424"/>
      <c r="F52" s="411" t="str">
        <f>IF(H53&lt;&gt;"","Samenwerking","")</f>
        <v/>
      </c>
      <c r="G52" s="412"/>
      <c r="H52" s="412"/>
      <c r="O52" s="48" t="s">
        <v>65</v>
      </c>
      <c r="P52" s="49">
        <f>IF($P$50&gt;0.1,Q52,0)</f>
        <v>0</v>
      </c>
      <c r="Q52" s="49">
        <f>IFERROR((SUMIFS(SubsidieTabel!$J:$J,SubsidieTabel!$C:$C,"&lt;&gt;Bijdrage*",SubsidieTabel!$C:$C,"&lt;&gt;Grond*")+P49)/0.9,0)</f>
        <v>0</v>
      </c>
    </row>
    <row r="53" spans="2:17" ht="14.5" x14ac:dyDescent="0.35">
      <c r="B53" s="212" t="s">
        <v>183</v>
      </c>
      <c r="C53" s="204">
        <f ca="1">IF(ROUND(C50,2)&gt;0,0-(ROUND(C50,2)-ROUND(C55,2)),0-(ROUND(E40,2)-ROUND(C55,2)))</f>
        <v>0</v>
      </c>
      <c r="D53" s="413"/>
      <c r="E53" s="414"/>
      <c r="F53" s="409" t="str">
        <f>IF($F$52&lt;&gt;"","Aandeel samenwerkingskosten over totale projectkosten","")</f>
        <v/>
      </c>
      <c r="G53" s="410"/>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ht="14.5" x14ac:dyDescent="0.35">
      <c r="B54" s="212" t="s">
        <v>184</v>
      </c>
      <c r="C54" s="204">
        <f ca="1">IF(AND(C53&lt;0,C53&lt;&gt;"",C50&gt;0),MIN(C49*0.5,SUMIFS(SubsidieTabel!$J:$J,SubsidieTabel!$C:$C,"=Bijdrage*")),MIN(Totaal_Project-SUMIFS(SubsidieTabel!$J:$J,SubsidieTabel!$C:$C,"=Bijdrage*"),SUMIFS(SubsidieTabel!$J:$J,SubsidieTabel!$C:$C,"=Bijdrage*")))</f>
        <v>0</v>
      </c>
      <c r="D54" s="200"/>
      <c r="E54" s="201"/>
      <c r="F54" s="409" t="str">
        <f>IF($F$52&lt;&gt;"","Bedrag samenwerking waarover subsidie verstrekt kan worden","")</f>
        <v/>
      </c>
      <c r="G54" s="410"/>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35">
      <c r="B55" s="212" t="s">
        <v>381</v>
      </c>
      <c r="C55" s="204">
        <f ca="1">IF(C50&lt;&gt;0,FLOOR(MIN(C50,C49-SUMIFS(SubsidieTabel!$J:$J,SubsidieTabel!$C:$C,"=Bijdrage*")),0.01),FLOOR(MIN(E40,C24-SUMIFS(SubsidieTabel!$J:$J,SubsidieTabel!$C:$C,"=Bijdrage*")),0.01))</f>
        <v>0</v>
      </c>
      <c r="D55" s="417" t="str">
        <f ca="1">IF(AND(C55&lt;E40,C53&lt;0),"Het subsidiebedrag mag niet meer bedragen dan de projectkosten minus de bijdrage in natura.","")</f>
        <v/>
      </c>
      <c r="E55" s="418"/>
      <c r="F55" s="409" t="str">
        <f>IF($F$52&lt;&gt;"","Aftopping samenwerkingskosten","")</f>
        <v/>
      </c>
      <c r="G55" s="410"/>
      <c r="H55" s="294" t="str">
        <f>IF($F$52&lt;&gt;"",IF(H56-SUM(SubsidieTabel!$S:$S)&lt;0,H56-SUM(SubsidieTabel!$S:$S),""),"")</f>
        <v/>
      </c>
      <c r="I55" s="26"/>
      <c r="O55" s="48" t="s">
        <v>167</v>
      </c>
      <c r="P55" s="49">
        <f>P53-SUMIFS(SubsidieTabel!$M:$M,SubsidieTabel!$B:$B,'6. Begrotingsoverzicht'!$O$47)</f>
        <v>0</v>
      </c>
      <c r="Q55" s="49"/>
    </row>
    <row r="56" spans="2:17" ht="15" customHeight="1" x14ac:dyDescent="0.35">
      <c r="B56" s="213"/>
      <c r="C56" s="214"/>
      <c r="D56" s="215"/>
      <c r="E56" s="216"/>
      <c r="F56" s="409" t="str">
        <f>IF($F$52&lt;&gt;"","Maximaal bedrag samenwerkingskosten","")</f>
        <v/>
      </c>
      <c r="G56" s="410"/>
      <c r="H56" s="274" t="str">
        <f>IF($F$52&lt;&gt;"",IF(AND(SUM(SubsidieTabel!$S:$S)&lt;H54,SUM(SubsidieTabel!$S:$S)&lt;&gt;0),SUM(SubsidieTabel!$S:$S),H54),"")</f>
        <v/>
      </c>
      <c r="O56" s="148"/>
      <c r="P56" s="100"/>
      <c r="Q56" s="101"/>
    </row>
    <row r="57" spans="2:17" ht="32.25" customHeight="1" x14ac:dyDescent="0.3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1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8"/>
      <c r="F57" s="409" t="str">
        <f>IF($F$52&lt;&gt;"","Totaal projectkosten met maximaal aandeel samenwerkingskosten","")</f>
        <v/>
      </c>
      <c r="G57" s="410"/>
      <c r="H57" s="274" t="str">
        <f>IF($F$52&lt;&gt;"",MIN(H49,Totaal_Project)+IF(H55&lt;&gt;"",H55,0),"")</f>
        <v/>
      </c>
      <c r="O57" s="82" t="s">
        <v>128</v>
      </c>
      <c r="P57" s="47"/>
      <c r="Q57" s="80"/>
    </row>
    <row r="58" spans="2:17" ht="29" x14ac:dyDescent="0.35">
      <c r="O58" s="150" t="s">
        <v>172</v>
      </c>
      <c r="P58" s="83">
        <f>MIN((SUMIFS(SubsidieTabel!$J:$J,SubsidieTabel!$C:$C,"&lt;&gt;Bijdrage*",SubsidieTabel!$C:$C,"&lt;&gt;Grond*")+P51),SUMIFS(SubsidieTabel!$J:$J,SubsidieTabel!$C:$C,"=Bijdrage*"))</f>
        <v>0</v>
      </c>
      <c r="Q58" s="51"/>
    </row>
    <row r="59" spans="2:17" ht="15" customHeight="1" x14ac:dyDescent="0.3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ht="14.5" x14ac:dyDescent="0.3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35">
      <c r="E61" s="103"/>
      <c r="O61" s="53"/>
      <c r="P61" s="54"/>
      <c r="Q61" s="55"/>
    </row>
    <row r="62" spans="2:17" ht="44.5" customHeight="1" x14ac:dyDescent="0.3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Pmzr3Lyxp9nILu8nkHoHpW5Ztqvuo38EMnUlvOaXK/m/NXFboX8qRrXAc56NKRnuPN5VWNFqgRXDt2sS9Ow1HQ==" saltValue="u55Gp0zWcomGkHwE2dX3Z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35"/>
  <cols>
    <col min="1" max="1" width="2.81640625" style="25" customWidth="1"/>
    <col min="2" max="2" width="62.7265625" style="25" customWidth="1"/>
    <col min="3" max="3" width="24.453125" style="25" customWidth="1"/>
    <col min="4" max="15" width="30.7265625" style="25" customWidth="1"/>
    <col min="16" max="16" width="3" style="25" customWidth="1"/>
    <col min="17" max="16384" width="9.1796875" style="25" hidden="1"/>
  </cols>
  <sheetData>
    <row r="1" spans="2:15" ht="3" customHeight="1" x14ac:dyDescent="0.35">
      <c r="C1" s="176" t="str">
        <f>IF($C$2="","Kies op tabblad '1. Aanvraag gegevens' de juiste openstelling","")</f>
        <v>Kies op tabblad '1. Aanvraag gegevens' de juiste openstelling</v>
      </c>
    </row>
    <row r="2" spans="2:15" ht="28.5" customHeight="1" x14ac:dyDescent="0.35">
      <c r="B2" s="17" t="s">
        <v>72</v>
      </c>
      <c r="C2" s="425" t="str">
        <f>IF('1. Aanvraaggegevens'!C2&lt;&gt;"",'1. Aanvraaggegevens'!C2,"")</f>
        <v/>
      </c>
      <c r="D2" s="425"/>
    </row>
    <row r="3" spans="2:15" ht="15" customHeight="1" x14ac:dyDescent="0.35">
      <c r="B3" s="17" t="s">
        <v>16</v>
      </c>
      <c r="C3" s="426" t="str">
        <f>IF('1. Aanvraaggegevens'!C3&lt;&gt;"",'1. Aanvraaggegevens'!C3,"")</f>
        <v/>
      </c>
      <c r="D3" s="426"/>
    </row>
    <row r="4" spans="2:15" ht="15" customHeight="1" x14ac:dyDescent="0.35">
      <c r="B4" s="17" t="s">
        <v>17</v>
      </c>
      <c r="C4" s="426" t="str">
        <f>IF('1. Aanvraaggegevens'!C4&lt;&gt;"",'1. Aanvraaggegevens'!C4,"")</f>
        <v/>
      </c>
      <c r="D4" s="426"/>
      <c r="I4" s="154"/>
      <c r="J4" s="154"/>
      <c r="K4" s="154"/>
      <c r="L4" s="154"/>
      <c r="M4" s="154"/>
      <c r="N4" s="154"/>
      <c r="O4" s="154"/>
    </row>
    <row r="5" spans="2:15" ht="15" customHeight="1" x14ac:dyDescent="0.35">
      <c r="B5" s="17" t="s">
        <v>18</v>
      </c>
      <c r="C5" s="426" t="str">
        <f>IF('1. Aanvraaggegevens'!C5&lt;&gt;"",'1. Aanvraaggegevens'!C5,"")</f>
        <v/>
      </c>
      <c r="D5" s="426"/>
      <c r="I5" s="147"/>
      <c r="J5" s="147"/>
      <c r="K5" s="147"/>
      <c r="L5" s="147"/>
      <c r="M5" s="147"/>
      <c r="N5" s="147"/>
      <c r="O5" s="147"/>
    </row>
    <row r="6" spans="2:15" ht="15" customHeight="1" x14ac:dyDescent="0.35">
      <c r="B6" s="5"/>
      <c r="C6" s="427" t="str">
        <f>IF('1. Aanvraaggegevens'!C6&lt;&gt;"",'1. Aanvraaggegevens'!C6,"")</f>
        <v/>
      </c>
      <c r="D6" s="427"/>
      <c r="I6" s="147"/>
      <c r="J6" s="147"/>
      <c r="K6" s="147"/>
      <c r="L6" s="147"/>
      <c r="M6" s="147"/>
      <c r="N6" s="147"/>
      <c r="O6" s="147"/>
    </row>
    <row r="7" spans="2:15" ht="2.5" customHeight="1" x14ac:dyDescent="0.35">
      <c r="C7" s="227" t="str">
        <f>IF($C$8="","Kies op tabblad '1. Aanvraag gegevens' de juiste methode","")</f>
        <v>Kies op tabblad '1. Aanvraag gegevens' de juiste methode</v>
      </c>
      <c r="D7" s="26"/>
    </row>
    <row r="8" spans="2:15" ht="15" customHeight="1" x14ac:dyDescent="0.35">
      <c r="B8" s="18" t="s">
        <v>19</v>
      </c>
      <c r="C8" s="428" t="str">
        <f>IF('1. Aanvraaggegevens'!C8&lt;&gt;"",'1. Aanvraaggegevens'!C8,"")</f>
        <v/>
      </c>
      <c r="D8" s="428"/>
      <c r="F8" s="24" t="s">
        <v>220</v>
      </c>
    </row>
    <row r="9" spans="2:15" ht="2.15" customHeight="1" x14ac:dyDescent="0.35"/>
    <row r="10" spans="2:15" ht="45" customHeight="1" x14ac:dyDescent="0.3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3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3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3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3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3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3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3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3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3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3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3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3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3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35">
      <c r="B24" s="141" t="s">
        <v>80</v>
      </c>
      <c r="C24" s="270" cm="1">
        <f t="array" aca="1" ref="C24" ca="1">IFERROR(_xlfn.IFS(C22=0,0,OR($C$8="Geen vereenvoudigde kostenoptie",$C$8=""),C22,$C$8="Vereenvoudigde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35">
      <c r="B25" s="37"/>
      <c r="C25" s="37"/>
      <c r="D25" s="38"/>
    </row>
    <row r="26" spans="2:15" s="26" customFormat="1" ht="6" customHeight="1" x14ac:dyDescent="0.35">
      <c r="B26" s="37"/>
      <c r="C26" s="39"/>
      <c r="D26" s="39"/>
    </row>
    <row r="27" spans="2:15" s="26" customFormat="1" ht="6" customHeight="1" x14ac:dyDescent="0.35">
      <c r="B27" s="40"/>
      <c r="C27" s="40"/>
      <c r="D27" s="41"/>
    </row>
    <row r="28" spans="2:15" ht="29.25" customHeight="1" x14ac:dyDescent="0.3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15" s="26" customFormat="1" ht="14.5" x14ac:dyDescent="0.35">
      <c r="B29" s="377"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2" t="str">
        <f ca="1">IFERROR(IF(AND(F$28&lt;&gt;""),SUMIFS(SubsidieTabel!$G:$G,SubsidieTabel!$A:$A,$B29,SubsidieTabel!$C:$C,$B$44)/SUMIFS(SubsidieTabel!$G:$G,SubsidieTabel!$C:$C,$B$44)*$C$46*$D29+SUMIFS(SubsidieTabel!$G:$G,SubsidieTabel!$A:$A,$B29,SubsidieTabel!$C:$C,"&lt;&gt;"&amp;$B$44)*$D29,""),"")</f>
        <v/>
      </c>
      <c r="G29" s="363" t="str">
        <f ca="1">IFERROR(IF(AND(G$28&lt;&gt;"",SUMIFS(SubsidieTabel!$R:$R,SubsidieTabel!$A:$A,$B29)&gt;0),H46*D29,IF(G$28&lt;&gt;"",E29,"")),"")</f>
        <v/>
      </c>
      <c r="H29" s="363" t="str">
        <f ca="1">IFERROR(IF(AND(H$28&lt;&gt;"",E29&lt;&gt;"",SUMIFS(SubsidieTabel!$T:$T,SubsidieTabel!$A:$A,$B29)&gt;0),$H$56*D29,IF(AND(H$28&lt;&gt;"",E29&lt;&gt;""),MIN(E29,G29),"")),"")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ht="14.5" x14ac:dyDescent="0.35">
      <c r="B30" s="377"/>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2" t="str">
        <f ca="1">IFERROR(IF(AND(F$28&lt;&gt;""),SUMIFS(SubsidieTabel!$G:$G,SubsidieTabel!$A:$A,$B30,SubsidieTabel!$C:$C,$B$44)/SUMIFS(SubsidieTabel!$G:$G,SubsidieTabel!$C:$C,$B$44)*$C$46*$D30+SUMIFS(SubsidieTabel!$G:$G,SubsidieTabel!$A:$A,$B30,SubsidieTabel!$C:$C,"&lt;&gt;"&amp;$B$44)*$D30,""),"")</f>
        <v/>
      </c>
      <c r="G30" s="363" t="str">
        <f>IFERROR(IF(AND(G$28&lt;&gt;"",SUMIFS(SubsidieTabel!$R:$R,SubsidieTabel!$A:$A,$B30)&gt;0),H47*D30,IF(G$28&lt;&gt;"",E30,"")),"")</f>
        <v/>
      </c>
      <c r="H30" s="363" t="str">
        <f>IFERROR(IF(AND(H$28&lt;&gt;"",E30&lt;&gt;"",SUMIFS(SubsidieTabel!$T:$T,SubsidieTabel!$A:$A,$B30)&gt;0),$H$56*D30,IF(AND(H$28&lt;&gt;"",E30&lt;&gt;""),MIN(E30,G30),"")),"")</f>
        <v/>
      </c>
      <c r="I30" s="36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ht="14.5" x14ac:dyDescent="0.35">
      <c r="B31" s="377"/>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2" t="str">
        <f ca="1">IFERROR(IF(AND(F$28&lt;&gt;""),SUMIFS(SubsidieTabel!$G:$G,SubsidieTabel!$A:$A,$B31,SubsidieTabel!$C:$C,$B$44)/SUMIFS(SubsidieTabel!$G:$G,SubsidieTabel!$C:$C,$B$44)*$C$46*$D31+SUMIFS(SubsidieTabel!$G:$G,SubsidieTabel!$A:$A,$B31,SubsidieTabel!$C:$C,"&lt;&gt;"&amp;$B$44)*$D31,""),"")</f>
        <v/>
      </c>
      <c r="G31" s="363" t="str">
        <f>IFERROR(IF(AND(G$28&lt;&gt;"",SUMIFS(SubsidieTabel!$R:$R,SubsidieTabel!$A:$A,$B31)&gt;0),H48*D31,IF(G$28&lt;&gt;"",E31,"")),"")</f>
        <v/>
      </c>
      <c r="H31" s="363" t="str">
        <f>IFERROR(IF(AND(H$28&lt;&gt;"",E31&lt;&gt;"",SUMIFS(SubsidieTabel!$T:$T,SubsidieTabel!$A:$A,$B31)&gt;0),$H$56*D31,IF(AND(H$28&lt;&gt;"",E31&lt;&gt;""),MIN(E31,G31),"")),"")</f>
        <v/>
      </c>
      <c r="I31" s="364"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ht="14.5" x14ac:dyDescent="0.35">
      <c r="B32" s="377"/>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2" t="str">
        <f ca="1">IFERROR(IF(AND(F$28&lt;&gt;""),SUMIFS(SubsidieTabel!$G:$G,SubsidieTabel!$A:$A,$B32,SubsidieTabel!$C:$C,$B$44)/SUMIFS(SubsidieTabel!$G:$G,SubsidieTabel!$C:$C,$B$44)*$C$46*$D32+SUMIFS(SubsidieTabel!$G:$G,SubsidieTabel!$A:$A,$B32,SubsidieTabel!$C:$C,"&lt;&gt;"&amp;$B$44)*$D32,""),"")</f>
        <v/>
      </c>
      <c r="G32" s="363" t="str">
        <f>IFERROR(IF(AND(G$28&lt;&gt;"",SUMIFS(SubsidieTabel!$R:$R,SubsidieTabel!$A:$A,$B32)&gt;0),H49*D32,IF(G$28&lt;&gt;"",E32,"")),"")</f>
        <v/>
      </c>
      <c r="H32" s="363" t="str">
        <f>IFERROR(IF(AND(H$28&lt;&gt;"",E32&lt;&gt;"",SUMIFS(SubsidieTabel!$T:$T,SubsidieTabel!$A:$A,$B32)&gt;0),$H$56*D32,IF(AND(H$28&lt;&gt;"",E32&lt;&gt;""),MIN(E32,G32),"")),"")</f>
        <v/>
      </c>
      <c r="I32" s="364"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ht="14.5" x14ac:dyDescent="0.35">
      <c r="B33" s="377"/>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2" t="str">
        <f ca="1">IFERROR(IF(AND(F$28&lt;&gt;""),SUMIFS(SubsidieTabel!$G:$G,SubsidieTabel!$A:$A,$B33,SubsidieTabel!$C:$C,$B$44)/SUMIFS(SubsidieTabel!$G:$G,SubsidieTabel!$C:$C,$B$44)*$C$46*$D33+SUMIFS(SubsidieTabel!$G:$G,SubsidieTabel!$A:$A,$B33,SubsidieTabel!$C:$C,"&lt;&gt;"&amp;$B$44)*$D33,""),"")</f>
        <v/>
      </c>
      <c r="G33" s="363" t="str">
        <f>IFERROR(IF(AND(G$28&lt;&gt;"",SUMIFS(SubsidieTabel!$R:$R,SubsidieTabel!$A:$A,$B33)&gt;0),H50*D33,IF(G$28&lt;&gt;"",E33,"")),"")</f>
        <v/>
      </c>
      <c r="H33" s="363" t="str">
        <f>IFERROR(IF(AND(H$28&lt;&gt;"",E33&lt;&gt;"",SUMIFS(SubsidieTabel!$T:$T,SubsidieTabel!$A:$A,$B33)&gt;0),$H$56*D33,IF(AND(H$28&lt;&gt;"",E33&lt;&gt;""),MIN(E33,G33),"")),"")</f>
        <v/>
      </c>
      <c r="I33" s="364"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ht="14.5" x14ac:dyDescent="0.35">
      <c r="B34" s="377"/>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2" t="str">
        <f ca="1">IFERROR(IF(AND(F$28&lt;&gt;""),SUMIFS(SubsidieTabel!$G:$G,SubsidieTabel!$A:$A,$B34,SubsidieTabel!$C:$C,$B$44)/SUMIFS(SubsidieTabel!$G:$G,SubsidieTabel!$C:$C,$B$44)*$C$46*$D34+SUMIFS(SubsidieTabel!$G:$G,SubsidieTabel!$A:$A,$B34,SubsidieTabel!$C:$C,"&lt;&gt;"&amp;$B$44)*$D34,""),"")</f>
        <v/>
      </c>
      <c r="G34" s="363" t="str">
        <f>IFERROR(IF(AND(G$28&lt;&gt;"",SUMIFS(SubsidieTabel!$R:$R,SubsidieTabel!$A:$A,$B34)&gt;0),H51*D34,IF(G$28&lt;&gt;"",E34,"")),"")</f>
        <v/>
      </c>
      <c r="H34" s="363" t="str">
        <f>IFERROR(IF(AND(H$28&lt;&gt;"",E34&lt;&gt;"",SUMIFS(SubsidieTabel!$T:$T,SubsidieTabel!$A:$A,$B34)&gt;0),$H$56*D34,IF(AND(H$28&lt;&gt;"",E34&lt;&gt;""),MIN(E34,G34),"")),"")</f>
        <v/>
      </c>
      <c r="I34" s="364"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ht="14.5" x14ac:dyDescent="0.35">
      <c r="B35" s="377"/>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2" t="str">
        <f ca="1">IFERROR(IF(AND(F$28&lt;&gt;""),SUMIFS(SubsidieTabel!$G:$G,SubsidieTabel!$A:$A,$B35,SubsidieTabel!$C:$C,$B$44)/SUMIFS(SubsidieTabel!$G:$G,SubsidieTabel!$C:$C,$B$44)*$C$46*$D35+SUMIFS(SubsidieTabel!$G:$G,SubsidieTabel!$A:$A,$B35,SubsidieTabel!$C:$C,"&lt;&gt;"&amp;$B$44)*$D35,""),"")</f>
        <v/>
      </c>
      <c r="G35" s="363" t="str">
        <f>IFERROR(IF(AND(G$28&lt;&gt;"",SUMIFS(SubsidieTabel!$R:$R,SubsidieTabel!$A:$A,$B35)&gt;0),H52*D35,IF(G$28&lt;&gt;"",E35,"")),"")</f>
        <v/>
      </c>
      <c r="H35" s="363" t="str">
        <f>IFERROR(IF(AND(H$28&lt;&gt;"",E35&lt;&gt;"",SUMIFS(SubsidieTabel!$T:$T,SubsidieTabel!$A:$A,$B35)&gt;0),$H$56*D35,IF(AND(H$28&lt;&gt;"",E35&lt;&gt;""),MIN(E35,G35),"")),"")</f>
        <v/>
      </c>
      <c r="I35" s="364"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ht="14.5" x14ac:dyDescent="0.35">
      <c r="B36" s="377"/>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2" t="str">
        <f ca="1">IFERROR(IF(AND(F$28&lt;&gt;""),SUMIFS(SubsidieTabel!$G:$G,SubsidieTabel!$A:$A,$B36,SubsidieTabel!$C:$C,$B$44)/SUMIFS(SubsidieTabel!$G:$G,SubsidieTabel!$C:$C,$B$44)*$C$46*$D36+SUMIFS(SubsidieTabel!$G:$G,SubsidieTabel!$A:$A,$B36,SubsidieTabel!$C:$C,"&lt;&gt;"&amp;$B$44)*$D36,""),"")</f>
        <v/>
      </c>
      <c r="G36" s="363" t="str">
        <f>IFERROR(IF(AND(G$28&lt;&gt;"",SUMIFS(SubsidieTabel!$R:$R,SubsidieTabel!$A:$A,$B36)&gt;0),H53*D36,IF(G$28&lt;&gt;"",E36,"")),"")</f>
        <v/>
      </c>
      <c r="H36" s="363" t="str">
        <f>IFERROR(IF(AND(H$28&lt;&gt;"",E36&lt;&gt;"",SUMIFS(SubsidieTabel!$T:$T,SubsidieTabel!$A:$A,$B36)&gt;0),$H$56*D36,IF(AND(H$28&lt;&gt;"",E36&lt;&gt;""),MIN(E36,G36),"")),"")</f>
        <v/>
      </c>
      <c r="I36" s="364"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ht="14.5" x14ac:dyDescent="0.35">
      <c r="B37" s="377"/>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2" t="str">
        <f ca="1">IFERROR(IF(AND(F$28&lt;&gt;""),SUMIFS(SubsidieTabel!$G:$G,SubsidieTabel!$A:$A,$B37,SubsidieTabel!$C:$C,$B$44)/SUMIFS(SubsidieTabel!$G:$G,SubsidieTabel!$C:$C,$B$44)*$C$46*$D37+SUMIFS(SubsidieTabel!$G:$G,SubsidieTabel!$A:$A,$B37,SubsidieTabel!$C:$C,"&lt;&gt;"&amp;$B$44)*$D37,""),"")</f>
        <v/>
      </c>
      <c r="G37" s="363" t="str">
        <f>IFERROR(IF(AND(G$28&lt;&gt;"",SUMIFS(SubsidieTabel!$R:$R,SubsidieTabel!$A:$A,$B37)&gt;0),H54*D37,IF(G$28&lt;&gt;"",E37,"")),"")</f>
        <v/>
      </c>
      <c r="H37" s="363" t="str">
        <f>IFERROR(IF(AND(H$28&lt;&gt;"",E37&lt;&gt;"",SUMIFS(SubsidieTabel!$T:$T,SubsidieTabel!$A:$A,$B37)&gt;0),$H$56*D37,IF(AND(H$28&lt;&gt;"",E37&lt;&gt;""),MIN(E37,G37),"")),"")</f>
        <v/>
      </c>
      <c r="I37" s="364"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ht="14.5" x14ac:dyDescent="0.35">
      <c r="B38" s="377"/>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2" t="str">
        <f ca="1">IFERROR(IF(AND(F$28&lt;&gt;""),SUMIFS(SubsidieTabel!$G:$G,SubsidieTabel!$A:$A,$B38,SubsidieTabel!$C:$C,$B$44)/SUMIFS(SubsidieTabel!$G:$G,SubsidieTabel!$C:$C,$B$44)*$C$46*$D38+SUMIFS(SubsidieTabel!$G:$G,SubsidieTabel!$A:$A,$B38,SubsidieTabel!$C:$C,"&lt;&gt;"&amp;$B$44)*$D38,""),"")</f>
        <v/>
      </c>
      <c r="G38" s="363" t="str">
        <f>IFERROR(IF(AND(G$28&lt;&gt;"",SUMIFS(SubsidieTabel!$R:$R,SubsidieTabel!$A:$A,$B38)&gt;0),H55*D38,IF(G$28&lt;&gt;"",E38,"")),"")</f>
        <v/>
      </c>
      <c r="H38" s="363" t="str">
        <f>IFERROR(IF(AND(H$28&lt;&gt;"",E38&lt;&gt;"",SUMIFS(SubsidieTabel!$T:$T,SubsidieTabel!$A:$A,$B38)&gt;0),$H$56*D38,IF(AND(H$28&lt;&gt;"",E38&lt;&gt;""),MIN(E38,G38),"")),"")</f>
        <v/>
      </c>
      <c r="I38" s="364"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35">
      <c r="B39" s="94"/>
      <c r="C39" s="94"/>
      <c r="D39" s="94"/>
      <c r="E39" s="94"/>
      <c r="F39" s="365" t="str">
        <f ca="1">IF(SUM(F29:F38)&gt;0,FLOOR(SUM(F29:F38),0.01),"")</f>
        <v/>
      </c>
      <c r="G39" s="365" t="str">
        <f t="shared" ref="G39:H39" ca="1" si="6">IF(SUM(G29:G38)&gt;0,SUM(G29:G38),"")</f>
        <v/>
      </c>
      <c r="H39" s="365" t="str">
        <f t="shared" ca="1" si="6"/>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3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3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3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35">
      <c r="B43" s="43"/>
      <c r="C43" s="44"/>
      <c r="D43" s="45"/>
    </row>
    <row r="44" spans="2:11" s="26" customFormat="1" ht="15" customHeight="1" x14ac:dyDescent="0.35">
      <c r="B44" s="429" t="s">
        <v>11</v>
      </c>
      <c r="C44" s="430"/>
      <c r="D44" s="430"/>
      <c r="E44" s="431"/>
      <c r="F44" s="411" t="str">
        <f>IF(H45&lt;&gt;"","Onderhoud","")</f>
        <v/>
      </c>
      <c r="G44" s="412"/>
      <c r="H44" s="412"/>
      <c r="I44" s="25"/>
      <c r="J44" s="25"/>
    </row>
    <row r="45" spans="2:11" ht="31.5" customHeight="1" x14ac:dyDescent="0.35">
      <c r="B45" s="205" t="s">
        <v>63</v>
      </c>
      <c r="C45" s="217">
        <f ca="1">IFERROR(SUMIF(B11:C21,B44,C11:C21)/Beoord_Totaal_Project,0)</f>
        <v>0</v>
      </c>
      <c r="D45" s="432" t="str" cm="1">
        <f t="array" aca="1" ref="D45" ca="1">IF(C45&gt;0,"Maximaal "&amp; IFERROR(VLOOKUP(Openstelling_Keuze,IF(ISBLANK(Tb_Openstelling[Grond_%]),0,Tb_Openstelling[]),MATCH(Tb_Openstelling[[#Headers],[Grond_%]],Tb_Openstelling[#Headers],0),0)*100,10) &amp; "% van de subsidiabele kosten mag bestaan uit grondkosten.","")</f>
        <v/>
      </c>
      <c r="E45" s="433"/>
      <c r="F45" s="409" t="str">
        <f>IF($F$44&lt;&gt;"","Aandeel onderhoudskosten over totale investeringen","")</f>
        <v/>
      </c>
      <c r="G45" s="410"/>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3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3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IF(F44&lt;&gt;"",IF(AND(SUM(SubsidieTabel!$R:$R)&lt;H46,SUM(SubsidieTabel!$R:$R)&lt;&gt;0),SUM(SubsidieTabel!$R:$R),H48-SUM(SubsidieTabel!$R:$R)),"")</f>
        <v/>
      </c>
      <c r="I47" s="26"/>
      <c r="J47" s="26"/>
    </row>
    <row r="48" spans="2:11" ht="15" customHeight="1" x14ac:dyDescent="0.3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IF($F$44&lt;&gt;"",IF(AND(SUM(SubsidieTabel!$R:$R)&lt;H46,SUM(SubsidieTabel!$R:$R)&lt;&gt;0),SUM(SubsidieTabel!$R:$R),H46),"")</f>
        <v/>
      </c>
      <c r="I48" s="26"/>
      <c r="J48" s="26"/>
    </row>
    <row r="49" spans="2:15" ht="15" customHeight="1" x14ac:dyDescent="0.35">
      <c r="B49" s="207" t="s">
        <v>67</v>
      </c>
      <c r="C49" s="208">
        <f ca="1">ROUND(SUM(C47:C48),2)</f>
        <v>0</v>
      </c>
      <c r="D49" s="209">
        <f ca="1">SUM(D47:D48)</f>
        <v>0</v>
      </c>
      <c r="E49" s="210"/>
      <c r="F49" s="409" t="str">
        <f>IF($F$44&lt;&gt;"","Totaal projectkosten met maximaal aandeel onderhoudskosten","")</f>
        <v/>
      </c>
      <c r="G49" s="410"/>
      <c r="H49" s="274" t="str">
        <f>IF($F$44&lt;&gt;"",SUM(SubsidieTabel!$K:$K)+IF(H47&lt;&gt;"",H47,0),"")</f>
        <v/>
      </c>
      <c r="I49" s="26"/>
      <c r="J49" s="26"/>
    </row>
    <row r="50" spans="2:15" ht="15" customHeight="1" x14ac:dyDescent="0.35">
      <c r="B50" s="207" t="s">
        <v>230</v>
      </c>
      <c r="C50" s="208">
        <f ca="1">SUM(D50:D50)</f>
        <v>0</v>
      </c>
      <c r="D50" s="209" t="str">
        <f ca="1">IFERROR(IF(F39&lt;&gt;"",F39,""),"")</f>
        <v/>
      </c>
      <c r="E50" s="210"/>
    </row>
    <row r="51" spans="2:15" ht="4.5" customHeight="1" x14ac:dyDescent="0.35">
      <c r="B51" s="207"/>
      <c r="C51" s="208"/>
      <c r="D51" s="209"/>
      <c r="E51" s="210"/>
      <c r="F51" s="27"/>
      <c r="G51" s="27"/>
      <c r="H51" s="27"/>
      <c r="I51" s="27"/>
      <c r="J51" s="27"/>
    </row>
    <row r="52" spans="2:15" ht="15" customHeight="1" x14ac:dyDescent="0.35">
      <c r="B52" s="422" t="s">
        <v>128</v>
      </c>
      <c r="C52" s="423"/>
      <c r="D52" s="423"/>
      <c r="E52" s="424"/>
      <c r="F52" s="411" t="str">
        <f>IF(H53&lt;&gt;"","Samenwerking","")</f>
        <v/>
      </c>
      <c r="G52" s="412"/>
      <c r="H52" s="412"/>
      <c r="K52" s="27"/>
      <c r="L52" s="27"/>
      <c r="M52" s="27"/>
      <c r="N52" s="27"/>
      <c r="O52" s="27"/>
    </row>
    <row r="53" spans="2:15" ht="15" customHeight="1" x14ac:dyDescent="0.35">
      <c r="B53" s="212" t="s">
        <v>70</v>
      </c>
      <c r="C53" s="204">
        <f ca="1">IF(C50&gt;0,0-(C50-C55),0-(E40-C55))</f>
        <v>0</v>
      </c>
      <c r="D53" s="413"/>
      <c r="E53" s="414"/>
      <c r="F53" s="409" t="str">
        <f>IF($F$52&lt;&gt;"","Aandeel samenwerkingskosten over totale projectkosten","")</f>
        <v/>
      </c>
      <c r="G53" s="410"/>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35">
      <c r="B54" s="212" t="s">
        <v>184</v>
      </c>
      <c r="C54" s="204">
        <f ca="1">IF(AND(C53&lt;0,C53&lt;&gt;"",C50&gt;0),MIN(C49*0.5,SUMIFS(SubsidieTabel!$K:$K,SubsidieTabel!$C:$C,"=Bijdrage*")),MIN(Beoord_Totaal_Project-SUMIFS(SubsidieTabel!$K:$K,SubsidieTabel!$C:$C,"=Bijdrage*"),SUMIFS(SubsidieTabel!$K:$K,SubsidieTabel!$C:$C,"=Bijdrage*")))</f>
        <v>0</v>
      </c>
      <c r="D54" s="200"/>
      <c r="E54" s="201"/>
      <c r="F54" s="409" t="str">
        <f>IF($F$52&lt;&gt;"","Bedrag samenwerking waarover subsidie verstrekt kan worden","")</f>
        <v/>
      </c>
      <c r="G54" s="410"/>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35">
      <c r="B55" s="212" t="s">
        <v>381</v>
      </c>
      <c r="C55" s="204">
        <f ca="1">IF(C50&lt;&gt;0,FLOOR(MIN(C50,C49-SUMIFS(SubsidieTabel!$K:$K,SubsidieTabel!$C:$C,"=Bijdrage*")),0.01),FLOOR(MIN(E40,C24-SUMIFS(SubsidieTabel!$K:$K,SubsidieTabel!$C:$C,"=Bijdrage*")),0.01))</f>
        <v>0</v>
      </c>
      <c r="D55" s="413" t="str">
        <f ca="1">IF(AND(C55&lt;E40,C53&lt;0),"Het subsidiebedrag mag niet meer bedragen dan de projectkosten minus de bijdrage in natura.","")</f>
        <v/>
      </c>
      <c r="E55" s="414"/>
      <c r="F55" s="409" t="str">
        <f>IF($F$52&lt;&gt;"","Aftopping samenwerkingskosten","")</f>
        <v/>
      </c>
      <c r="G55" s="410"/>
      <c r="H55" s="294" t="str">
        <f>IF($F$52&lt;&gt;"",IF(H56-SUM(SubsidieTabel!$T:$T)&lt;0,H56-SUM(SubsidieTabel!$T:$T),""),"")</f>
        <v/>
      </c>
      <c r="I55" s="26"/>
    </row>
    <row r="56" spans="2:15" ht="15" customHeight="1" x14ac:dyDescent="0.35">
      <c r="B56" s="213"/>
      <c r="C56" s="214"/>
      <c r="D56" s="215"/>
      <c r="E56" s="216"/>
      <c r="F56" s="409" t="str">
        <f>IF($F$52&lt;&gt;"","Maximaal bedrag samenwerkingskosten","")</f>
        <v/>
      </c>
      <c r="G56" s="410"/>
      <c r="H56" s="274" t="str">
        <f>IF($F$52&lt;&gt;"",IF(AND(SUM(SubsidieTabel!$T:$T)&lt;H54,SUM(SubsidieTabel!$T:$T)&lt;&gt;0),SUM(SubsidieTabel!$T:$T),H54),"")</f>
        <v/>
      </c>
    </row>
    <row r="57" spans="2:15" ht="37.5" customHeight="1" x14ac:dyDescent="0.3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1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4"/>
      <c r="F57" s="409" t="str">
        <f>IF($F$52&lt;&gt;"","Totaal projectkosten met maximaal aandeel samenwerkingskosten","")</f>
        <v/>
      </c>
      <c r="G57" s="410"/>
      <c r="H57" s="274" t="str">
        <f>IF($F$52&lt;&gt;"",MIN(H49,Beoord_Totaal_Project)+IF(H55&lt;&gt;"",H55,0),"")</f>
        <v/>
      </c>
    </row>
  </sheetData>
  <sheetProtection algorithmName="SHA-512" hashValue="jRSwEbkITaFDyyTcLzhaCuWvoHuP7CyfIyz4ElNr+mIrEOfpZ92hrnRhMPBLfeUEALsAzUV2WQqO2qqvaYPMRg==" saltValue="npY6Zg7pFHS2gy+54Rz0Sg=="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796875" defaultRowHeight="14.5" x14ac:dyDescent="0.35"/>
  <cols>
    <col min="1" max="16384" width="9.1796875" style="15"/>
  </cols>
  <sheetData>
    <row r="1" spans="1:16" ht="111" customHeight="1" x14ac:dyDescent="0.35">
      <c r="A1" s="239" t="s">
        <v>502</v>
      </c>
    </row>
    <row r="2" spans="1:16" x14ac:dyDescent="0.35">
      <c r="A2" s="230"/>
    </row>
    <row r="3" spans="1:16" x14ac:dyDescent="0.35">
      <c r="A3" s="229" t="s">
        <v>259</v>
      </c>
    </row>
    <row r="4" spans="1:16" x14ac:dyDescent="0.35">
      <c r="A4" s="232" t="s">
        <v>432</v>
      </c>
    </row>
    <row r="5" spans="1:16" x14ac:dyDescent="0.35">
      <c r="A5" s="232" t="s">
        <v>433</v>
      </c>
    </row>
    <row r="6" spans="1:16" x14ac:dyDescent="0.35">
      <c r="A6" s="232" t="s">
        <v>434</v>
      </c>
    </row>
    <row r="7" spans="1:16" x14ac:dyDescent="0.35">
      <c r="A7" s="232" t="s">
        <v>435</v>
      </c>
    </row>
    <row r="8" spans="1:16" x14ac:dyDescent="0.35">
      <c r="A8" s="232" t="s">
        <v>436</v>
      </c>
    </row>
    <row r="9" spans="1:16" x14ac:dyDescent="0.35">
      <c r="A9" s="230"/>
    </row>
    <row r="10" spans="1:16" x14ac:dyDescent="0.35">
      <c r="A10" s="231" t="s">
        <v>260</v>
      </c>
      <c r="B10" s="16"/>
      <c r="C10" s="16"/>
      <c r="D10" s="16"/>
      <c r="E10" s="16"/>
      <c r="F10" s="16"/>
      <c r="G10" s="16"/>
      <c r="H10" s="16"/>
      <c r="I10" s="16"/>
      <c r="J10" s="16"/>
      <c r="K10" s="16"/>
      <c r="L10" s="16"/>
      <c r="M10" s="16"/>
      <c r="N10" s="16"/>
      <c r="O10" s="16"/>
      <c r="P10" s="16"/>
    </row>
    <row r="11" spans="1:16" x14ac:dyDescent="0.35">
      <c r="A11" s="232" t="s">
        <v>357</v>
      </c>
      <c r="B11" s="16"/>
      <c r="C11" s="16"/>
      <c r="D11" s="16"/>
      <c r="E11" s="16"/>
      <c r="F11" s="16"/>
      <c r="G11" s="16"/>
      <c r="H11" s="16"/>
      <c r="I11" s="16"/>
      <c r="J11" s="16"/>
      <c r="K11" s="16"/>
      <c r="L11" s="16"/>
      <c r="M11" s="16"/>
      <c r="N11" s="16"/>
      <c r="O11" s="16"/>
      <c r="P11" s="16"/>
    </row>
    <row r="12" spans="1:16" x14ac:dyDescent="0.35">
      <c r="A12" s="232" t="s">
        <v>437</v>
      </c>
      <c r="B12" s="16"/>
      <c r="C12" s="16"/>
      <c r="D12" s="16"/>
      <c r="E12" s="16"/>
      <c r="F12" s="16"/>
      <c r="G12" s="16"/>
      <c r="H12" s="16"/>
      <c r="I12" s="16"/>
      <c r="J12" s="16"/>
      <c r="K12" s="16"/>
      <c r="L12" s="16"/>
      <c r="M12" s="16"/>
      <c r="N12" s="16"/>
      <c r="O12" s="16"/>
      <c r="P12" s="16"/>
    </row>
    <row r="13" spans="1:16" x14ac:dyDescent="0.35">
      <c r="A13" s="232" t="s">
        <v>438</v>
      </c>
      <c r="B13" s="16"/>
      <c r="C13" s="16"/>
      <c r="D13" s="16"/>
      <c r="E13" s="16"/>
      <c r="F13" s="16"/>
      <c r="G13" s="16"/>
      <c r="H13" s="16"/>
      <c r="I13" s="16"/>
      <c r="J13" s="16"/>
      <c r="K13" s="16"/>
      <c r="L13" s="16"/>
      <c r="M13" s="16"/>
      <c r="N13" s="16"/>
      <c r="O13" s="16"/>
      <c r="P13" s="16"/>
    </row>
    <row r="14" spans="1:16" x14ac:dyDescent="0.35">
      <c r="A14" s="232"/>
      <c r="B14" s="16"/>
      <c r="C14" s="16"/>
      <c r="D14" s="16"/>
      <c r="E14" s="16"/>
      <c r="F14" s="16"/>
      <c r="G14" s="16"/>
      <c r="H14" s="16"/>
      <c r="I14" s="16"/>
      <c r="J14" s="16"/>
      <c r="K14" s="16"/>
      <c r="L14" s="16"/>
      <c r="M14" s="16"/>
      <c r="N14" s="16"/>
      <c r="O14" s="16"/>
      <c r="P14" s="16"/>
    </row>
    <row r="15" spans="1:16" x14ac:dyDescent="0.35">
      <c r="A15" s="232" t="s">
        <v>439</v>
      </c>
      <c r="B15" s="16"/>
      <c r="C15" s="16"/>
      <c r="D15" s="16"/>
      <c r="E15" s="16"/>
      <c r="F15" s="16"/>
      <c r="G15" s="16"/>
      <c r="H15" s="16"/>
      <c r="I15" s="16"/>
      <c r="J15" s="16"/>
      <c r="K15" s="16"/>
      <c r="L15" s="16"/>
      <c r="M15" s="16"/>
      <c r="N15" s="16"/>
      <c r="O15" s="16"/>
      <c r="P15" s="16"/>
    </row>
    <row r="16" spans="1:16" x14ac:dyDescent="0.35">
      <c r="A16" s="232" t="s">
        <v>358</v>
      </c>
      <c r="B16" s="16"/>
      <c r="C16" s="16"/>
      <c r="D16" s="16"/>
      <c r="E16" s="16"/>
      <c r="F16" s="16"/>
      <c r="G16" s="16"/>
      <c r="H16" s="16"/>
      <c r="I16" s="16"/>
      <c r="J16" s="16"/>
      <c r="K16" s="16"/>
      <c r="L16" s="16"/>
      <c r="M16" s="16"/>
      <c r="N16" s="16"/>
      <c r="O16" s="16"/>
      <c r="P16" s="16"/>
    </row>
    <row r="17" spans="1:16" x14ac:dyDescent="0.35">
      <c r="A17" s="232" t="s">
        <v>440</v>
      </c>
      <c r="B17" s="16"/>
      <c r="C17" s="16"/>
      <c r="D17" s="16"/>
      <c r="E17" s="16"/>
      <c r="F17" s="16"/>
      <c r="G17" s="16"/>
      <c r="H17" s="16"/>
      <c r="I17" s="16"/>
      <c r="J17" s="16"/>
      <c r="K17" s="16"/>
      <c r="L17" s="16"/>
      <c r="M17" s="16"/>
      <c r="N17" s="16"/>
      <c r="O17" s="16"/>
      <c r="P17" s="16"/>
    </row>
    <row r="18" spans="1:16" x14ac:dyDescent="0.35">
      <c r="A18" s="232" t="s">
        <v>261</v>
      </c>
      <c r="B18" s="16"/>
      <c r="C18" s="16"/>
      <c r="D18" s="16"/>
      <c r="E18" s="16"/>
      <c r="F18" s="16"/>
      <c r="G18" s="16"/>
      <c r="H18" s="16"/>
      <c r="I18" s="16"/>
      <c r="J18" s="16"/>
      <c r="K18" s="16"/>
      <c r="L18" s="16"/>
      <c r="M18" s="16"/>
      <c r="N18" s="16"/>
      <c r="O18" s="16"/>
      <c r="P18" s="16"/>
    </row>
    <row r="19" spans="1:16" x14ac:dyDescent="0.35">
      <c r="A19" s="232" t="s">
        <v>359</v>
      </c>
      <c r="B19" s="16"/>
      <c r="C19" s="16"/>
      <c r="D19" s="16"/>
      <c r="E19" s="16"/>
      <c r="F19" s="16"/>
      <c r="G19" s="16"/>
      <c r="H19" s="16"/>
      <c r="I19" s="16"/>
      <c r="J19" s="16"/>
      <c r="K19" s="16"/>
      <c r="L19" s="16"/>
      <c r="M19" s="16"/>
      <c r="N19" s="16"/>
      <c r="O19" s="16"/>
      <c r="P19" s="16"/>
    </row>
    <row r="20" spans="1:16" x14ac:dyDescent="0.35">
      <c r="A20" s="232" t="s">
        <v>262</v>
      </c>
    </row>
    <row r="21" spans="1:16" x14ac:dyDescent="0.35">
      <c r="A21" s="230"/>
    </row>
    <row r="22" spans="1:16" x14ac:dyDescent="0.35">
      <c r="A22" s="231" t="s">
        <v>263</v>
      </c>
    </row>
    <row r="23" spans="1:16" x14ac:dyDescent="0.35">
      <c r="A23" s="232" t="s">
        <v>441</v>
      </c>
    </row>
    <row r="24" spans="1:16" x14ac:dyDescent="0.35">
      <c r="A24" s="232" t="s">
        <v>442</v>
      </c>
    </row>
    <row r="25" spans="1:16" x14ac:dyDescent="0.35">
      <c r="A25" s="232" t="s">
        <v>264</v>
      </c>
    </row>
    <row r="26" spans="1:16" x14ac:dyDescent="0.35">
      <c r="A26" s="232" t="s">
        <v>443</v>
      </c>
    </row>
    <row r="27" spans="1:16" x14ac:dyDescent="0.35">
      <c r="A27" s="232" t="s">
        <v>444</v>
      </c>
    </row>
    <row r="28" spans="1:16" x14ac:dyDescent="0.35">
      <c r="A28" s="232" t="s">
        <v>445</v>
      </c>
    </row>
    <row r="29" spans="1:16" x14ac:dyDescent="0.35">
      <c r="A29" s="232" t="s">
        <v>265</v>
      </c>
    </row>
    <row r="30" spans="1:16" x14ac:dyDescent="0.35">
      <c r="A30" s="232" t="s">
        <v>446</v>
      </c>
    </row>
    <row r="31" spans="1:16" x14ac:dyDescent="0.35">
      <c r="A31" s="230"/>
    </row>
    <row r="32" spans="1:16" x14ac:dyDescent="0.35">
      <c r="A32" s="231" t="s">
        <v>266</v>
      </c>
    </row>
    <row r="33" spans="1:7" x14ac:dyDescent="0.35">
      <c r="A33" s="232" t="s">
        <v>447</v>
      </c>
    </row>
    <row r="34" spans="1:7" x14ac:dyDescent="0.35">
      <c r="A34" s="232" t="s">
        <v>448</v>
      </c>
    </row>
    <row r="35" spans="1:7" x14ac:dyDescent="0.35">
      <c r="A35" s="232" t="s">
        <v>267</v>
      </c>
    </row>
    <row r="36" spans="1:7" x14ac:dyDescent="0.35">
      <c r="A36" s="232"/>
    </row>
    <row r="37" spans="1:7" x14ac:dyDescent="0.35">
      <c r="A37" s="232" t="s">
        <v>268</v>
      </c>
    </row>
    <row r="38" spans="1:7" x14ac:dyDescent="0.35">
      <c r="A38" s="302"/>
    </row>
    <row r="39" spans="1:7" x14ac:dyDescent="0.35">
      <c r="A39" s="232" t="s">
        <v>269</v>
      </c>
    </row>
    <row r="40" spans="1:7" x14ac:dyDescent="0.35">
      <c r="A40" s="232" t="s">
        <v>270</v>
      </c>
    </row>
    <row r="41" spans="1:7" x14ac:dyDescent="0.35">
      <c r="A41" s="232" t="s">
        <v>271</v>
      </c>
    </row>
    <row r="42" spans="1:7" x14ac:dyDescent="0.35">
      <c r="A42" s="232" t="s">
        <v>272</v>
      </c>
    </row>
    <row r="43" spans="1:7" x14ac:dyDescent="0.35">
      <c r="A43" s="232" t="s">
        <v>273</v>
      </c>
    </row>
    <row r="44" spans="1:7" x14ac:dyDescent="0.35">
      <c r="A44" s="232"/>
    </row>
    <row r="45" spans="1:7" x14ac:dyDescent="0.35">
      <c r="A45" s="232" t="s">
        <v>449</v>
      </c>
      <c r="G45" s="16"/>
    </row>
    <row r="46" spans="1:7" x14ac:dyDescent="0.35">
      <c r="A46" s="232"/>
    </row>
    <row r="47" spans="1:7" x14ac:dyDescent="0.35">
      <c r="A47" s="232" t="s">
        <v>450</v>
      </c>
    </row>
    <row r="48" spans="1:7" x14ac:dyDescent="0.35">
      <c r="A48" s="230"/>
    </row>
    <row r="49" spans="1:22" x14ac:dyDescent="0.3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35">
      <c r="A50" s="232" t="s">
        <v>451</v>
      </c>
      <c r="B50" s="16"/>
      <c r="C50" s="16"/>
      <c r="D50" s="16"/>
      <c r="E50" s="16"/>
      <c r="F50" s="16"/>
      <c r="G50" s="16"/>
      <c r="H50" s="16"/>
      <c r="I50" s="16"/>
      <c r="J50" s="16"/>
      <c r="K50" s="16"/>
      <c r="L50" s="16"/>
      <c r="M50" s="16"/>
      <c r="N50" s="16"/>
      <c r="O50" s="16"/>
      <c r="P50" s="16"/>
      <c r="Q50" s="16"/>
      <c r="R50" s="16"/>
      <c r="S50" s="16"/>
    </row>
    <row r="51" spans="1:22" x14ac:dyDescent="0.35">
      <c r="A51" s="232" t="s">
        <v>360</v>
      </c>
      <c r="B51" s="16"/>
      <c r="C51" s="16"/>
      <c r="D51" s="16"/>
      <c r="E51" s="16"/>
      <c r="F51" s="16"/>
      <c r="G51" s="16"/>
      <c r="H51" s="16"/>
      <c r="I51" s="16"/>
      <c r="J51" s="16"/>
      <c r="K51" s="16"/>
      <c r="L51" s="16"/>
      <c r="M51" s="16"/>
      <c r="N51" s="16"/>
      <c r="O51" s="16"/>
      <c r="P51" s="16"/>
      <c r="Q51" s="16"/>
      <c r="R51" s="16"/>
      <c r="S51" s="16"/>
    </row>
    <row r="52" spans="1:22" x14ac:dyDescent="0.35">
      <c r="A52" s="232" t="s">
        <v>275</v>
      </c>
      <c r="B52" s="16"/>
      <c r="C52" s="16"/>
      <c r="D52" s="16"/>
      <c r="E52" s="16"/>
      <c r="F52" s="16"/>
      <c r="G52" s="16"/>
      <c r="H52" s="16"/>
      <c r="I52" s="16"/>
      <c r="J52" s="16"/>
      <c r="K52" s="16"/>
      <c r="L52" s="16"/>
      <c r="M52" s="16"/>
      <c r="N52" s="16"/>
      <c r="O52" s="16"/>
      <c r="P52" s="16"/>
      <c r="Q52" s="16"/>
      <c r="R52" s="16"/>
      <c r="S52" s="16"/>
    </row>
    <row r="53" spans="1:22" x14ac:dyDescent="0.35">
      <c r="A53" s="232" t="s">
        <v>452</v>
      </c>
      <c r="B53" s="16"/>
      <c r="C53" s="16"/>
      <c r="D53" s="16"/>
      <c r="E53" s="16"/>
      <c r="F53" s="16"/>
      <c r="G53" s="16"/>
      <c r="H53" s="16"/>
      <c r="I53" s="16"/>
      <c r="J53" s="16"/>
      <c r="K53" s="16"/>
      <c r="L53" s="16"/>
      <c r="M53" s="16"/>
      <c r="N53" s="16"/>
      <c r="O53" s="16"/>
      <c r="P53" s="16"/>
      <c r="Q53" s="16"/>
      <c r="R53" s="16"/>
      <c r="S53" s="16"/>
    </row>
    <row r="54" spans="1:22" x14ac:dyDescent="0.35">
      <c r="A54" s="230"/>
      <c r="B54" s="16"/>
      <c r="C54" s="16"/>
      <c r="D54" s="16"/>
      <c r="E54" s="16"/>
      <c r="F54" s="16"/>
      <c r="G54" s="16"/>
      <c r="H54" s="16"/>
      <c r="I54" s="16"/>
      <c r="J54" s="16"/>
      <c r="K54" s="16"/>
      <c r="L54" s="16"/>
      <c r="M54" s="16"/>
      <c r="N54" s="16"/>
      <c r="O54" s="16"/>
      <c r="P54" s="16"/>
      <c r="Q54" s="16"/>
      <c r="R54" s="16"/>
      <c r="S54" s="16"/>
    </row>
    <row r="55" spans="1:22" x14ac:dyDescent="0.35">
      <c r="A55" s="280" t="s">
        <v>453</v>
      </c>
      <c r="B55" s="16"/>
      <c r="C55" s="16"/>
      <c r="D55" s="16"/>
      <c r="E55" s="16"/>
      <c r="F55" s="16"/>
      <c r="G55" s="16"/>
      <c r="H55" s="16"/>
      <c r="I55" s="16"/>
      <c r="J55" s="16"/>
      <c r="K55" s="16"/>
      <c r="L55" s="16"/>
      <c r="M55" s="16"/>
      <c r="N55" s="16"/>
      <c r="O55" s="16"/>
      <c r="P55" s="16"/>
      <c r="Q55" s="16"/>
      <c r="R55" s="16"/>
      <c r="S55" s="16"/>
    </row>
    <row r="56" spans="1:22" x14ac:dyDescent="0.35">
      <c r="A56" s="280" t="s">
        <v>361</v>
      </c>
    </row>
    <row r="57" spans="1:22" x14ac:dyDescent="0.35">
      <c r="A57" s="230"/>
    </row>
    <row r="58" spans="1:22" x14ac:dyDescent="0.35">
      <c r="A58" s="230" t="s">
        <v>454</v>
      </c>
    </row>
    <row r="59" spans="1:22" x14ac:dyDescent="0.35">
      <c r="A59" s="230"/>
    </row>
    <row r="60" spans="1:22" hidden="1" x14ac:dyDescent="0.35">
      <c r="A60" s="370" t="s">
        <v>455</v>
      </c>
    </row>
    <row r="61" spans="1:22" hidden="1" x14ac:dyDescent="0.35">
      <c r="A61" s="369" t="s">
        <v>456</v>
      </c>
    </row>
    <row r="62" spans="1:22" hidden="1" x14ac:dyDescent="0.35">
      <c r="A62" s="369" t="s">
        <v>457</v>
      </c>
    </row>
    <row r="63" spans="1:22" hidden="1" x14ac:dyDescent="0.35">
      <c r="A63" s="369" t="s">
        <v>458</v>
      </c>
    </row>
    <row r="64" spans="1:22" hidden="1" x14ac:dyDescent="0.35">
      <c r="A64" s="369"/>
    </row>
    <row r="65" spans="1:1" x14ac:dyDescent="0.35">
      <c r="A65" s="231" t="s">
        <v>276</v>
      </c>
    </row>
    <row r="66" spans="1:1" x14ac:dyDescent="0.35">
      <c r="A66" s="229" t="s">
        <v>277</v>
      </c>
    </row>
    <row r="67" spans="1:1" x14ac:dyDescent="0.35">
      <c r="A67" s="230" t="s">
        <v>278</v>
      </c>
    </row>
    <row r="68" spans="1:1" x14ac:dyDescent="0.35">
      <c r="A68" s="232" t="s">
        <v>459</v>
      </c>
    </row>
    <row r="69" spans="1:1" x14ac:dyDescent="0.35">
      <c r="A69" s="229" t="s">
        <v>279</v>
      </c>
    </row>
    <row r="70" spans="1:1" x14ac:dyDescent="0.35">
      <c r="A70" s="232" t="s">
        <v>460</v>
      </c>
    </row>
    <row r="71" spans="1:1" x14ac:dyDescent="0.35">
      <c r="A71" s="230" t="s">
        <v>280</v>
      </c>
    </row>
    <row r="72" spans="1:1" x14ac:dyDescent="0.35">
      <c r="A72" s="229" t="s">
        <v>281</v>
      </c>
    </row>
    <row r="73" spans="1:1" x14ac:dyDescent="0.35">
      <c r="A73" s="232" t="s">
        <v>282</v>
      </c>
    </row>
    <row r="74" spans="1:1" x14ac:dyDescent="0.35">
      <c r="A74" s="230" t="s">
        <v>283</v>
      </c>
    </row>
    <row r="75" spans="1:1" x14ac:dyDescent="0.35">
      <c r="A75" s="229" t="s">
        <v>284</v>
      </c>
    </row>
    <row r="76" spans="1:1" x14ac:dyDescent="0.35">
      <c r="A76" s="232" t="s">
        <v>461</v>
      </c>
    </row>
    <row r="77" spans="1:1" x14ac:dyDescent="0.35">
      <c r="A77" s="229" t="s">
        <v>285</v>
      </c>
    </row>
    <row r="78" spans="1:1" x14ac:dyDescent="0.35">
      <c r="A78" s="232" t="s">
        <v>462</v>
      </c>
    </row>
    <row r="79" spans="1:1" x14ac:dyDescent="0.35">
      <c r="A79" s="232" t="s">
        <v>463</v>
      </c>
    </row>
    <row r="80" spans="1:1" x14ac:dyDescent="0.35">
      <c r="A80" s="229" t="s">
        <v>286</v>
      </c>
    </row>
    <row r="81" spans="1:21" x14ac:dyDescent="0.35">
      <c r="A81" s="232" t="s">
        <v>464</v>
      </c>
      <c r="B81" s="16"/>
      <c r="C81" s="16"/>
      <c r="D81" s="16"/>
      <c r="E81" s="16"/>
      <c r="F81" s="16"/>
      <c r="G81" s="16"/>
      <c r="H81" s="16"/>
      <c r="I81" s="16"/>
      <c r="J81" s="16"/>
      <c r="K81" s="16"/>
      <c r="L81" s="16"/>
      <c r="M81" s="16"/>
      <c r="N81" s="16"/>
      <c r="O81" s="16"/>
      <c r="P81" s="16"/>
      <c r="Q81" s="16"/>
      <c r="R81" s="16"/>
      <c r="S81" s="16"/>
      <c r="T81" s="16"/>
      <c r="U81" s="16"/>
    </row>
    <row r="82" spans="1:21" x14ac:dyDescent="0.35">
      <c r="A82" s="229" t="s">
        <v>321</v>
      </c>
      <c r="B82" s="16"/>
      <c r="C82" s="16"/>
      <c r="D82" s="16"/>
      <c r="E82" s="16"/>
      <c r="F82" s="16"/>
      <c r="G82" s="16"/>
      <c r="H82" s="16"/>
      <c r="I82" s="16"/>
      <c r="J82" s="16"/>
      <c r="K82" s="16"/>
      <c r="L82" s="16"/>
      <c r="M82" s="16"/>
      <c r="N82" s="16"/>
      <c r="O82" s="16"/>
      <c r="P82" s="16"/>
      <c r="Q82" s="16"/>
      <c r="R82" s="16"/>
      <c r="S82" s="16"/>
      <c r="T82" s="16"/>
      <c r="U82" s="16"/>
    </row>
    <row r="83" spans="1:21" x14ac:dyDescent="0.35">
      <c r="A83" s="232" t="s">
        <v>465</v>
      </c>
      <c r="B83" s="16"/>
      <c r="C83" s="16"/>
      <c r="D83" s="16"/>
      <c r="E83" s="16"/>
      <c r="F83" s="16"/>
      <c r="G83" s="16"/>
      <c r="H83" s="16"/>
      <c r="I83" s="16"/>
      <c r="J83" s="16"/>
      <c r="K83" s="16"/>
      <c r="L83" s="16"/>
      <c r="M83" s="16"/>
      <c r="N83" s="16"/>
      <c r="O83" s="16"/>
      <c r="P83" s="16"/>
      <c r="Q83" s="16"/>
      <c r="R83" s="16"/>
      <c r="S83" s="16"/>
      <c r="T83" s="16"/>
      <c r="U83" s="16"/>
    </row>
    <row r="84" spans="1:21" x14ac:dyDescent="0.35">
      <c r="A84" s="232" t="s">
        <v>466</v>
      </c>
      <c r="B84" s="16"/>
      <c r="C84" s="16"/>
      <c r="D84" s="16"/>
      <c r="E84" s="16"/>
      <c r="F84" s="16"/>
      <c r="G84" s="16"/>
      <c r="H84" s="16"/>
      <c r="I84" s="16"/>
      <c r="J84" s="16"/>
      <c r="K84" s="16"/>
      <c r="L84" s="16"/>
      <c r="M84" s="16"/>
      <c r="N84" s="16"/>
      <c r="O84" s="16"/>
      <c r="P84" s="16"/>
      <c r="Q84" s="16"/>
      <c r="R84" s="16"/>
      <c r="S84" s="16"/>
      <c r="T84" s="16"/>
      <c r="U84" s="16"/>
    </row>
    <row r="85" spans="1:21" hidden="1" x14ac:dyDescent="0.35">
      <c r="A85" s="369" t="s">
        <v>467</v>
      </c>
      <c r="B85" s="16"/>
      <c r="C85" s="16"/>
      <c r="D85" s="16"/>
      <c r="E85" s="16"/>
      <c r="F85" s="16"/>
      <c r="G85" s="16"/>
      <c r="H85" s="16"/>
      <c r="I85" s="16"/>
      <c r="J85" s="16"/>
      <c r="K85" s="16"/>
      <c r="L85" s="16"/>
      <c r="M85" s="16"/>
      <c r="N85" s="16"/>
      <c r="O85" s="16"/>
      <c r="P85" s="16"/>
      <c r="Q85" s="16"/>
      <c r="R85" s="16"/>
      <c r="S85" s="16"/>
      <c r="T85" s="16"/>
      <c r="U85" s="16"/>
    </row>
    <row r="86" spans="1:21" x14ac:dyDescent="0.35">
      <c r="A86" s="229" t="s">
        <v>468</v>
      </c>
      <c r="B86" s="16"/>
      <c r="C86" s="16"/>
      <c r="D86" s="16"/>
      <c r="E86" s="16"/>
      <c r="F86" s="16"/>
      <c r="G86" s="16"/>
      <c r="H86" s="16"/>
      <c r="I86" s="16"/>
      <c r="J86" s="16"/>
      <c r="K86" s="16"/>
      <c r="L86" s="16"/>
      <c r="M86" s="16"/>
      <c r="N86" s="16"/>
      <c r="O86" s="16"/>
      <c r="P86" s="16"/>
      <c r="Q86" s="16"/>
      <c r="R86" s="16"/>
      <c r="S86" s="16"/>
      <c r="T86" s="16"/>
      <c r="U86" s="16"/>
    </row>
    <row r="87" spans="1:21" hidden="1" x14ac:dyDescent="0.35">
      <c r="A87" s="374" t="s">
        <v>469</v>
      </c>
      <c r="B87" s="16"/>
      <c r="C87" s="16"/>
      <c r="D87" s="16"/>
      <c r="E87" s="16"/>
      <c r="F87" s="16"/>
      <c r="G87" s="16"/>
      <c r="H87" s="16"/>
      <c r="I87" s="16"/>
      <c r="J87" s="16"/>
      <c r="K87" s="16"/>
      <c r="L87" s="16"/>
      <c r="M87" s="16"/>
      <c r="N87" s="16"/>
      <c r="O87" s="16"/>
      <c r="P87" s="16"/>
      <c r="Q87" s="16"/>
      <c r="R87" s="16"/>
      <c r="S87" s="16"/>
      <c r="T87" s="16"/>
      <c r="U87" s="16"/>
    </row>
    <row r="88" spans="1:21" x14ac:dyDescent="0.35">
      <c r="A88" s="230" t="s">
        <v>287</v>
      </c>
    </row>
    <row r="89" spans="1:21" hidden="1" x14ac:dyDescent="0.35">
      <c r="A89" s="369" t="s">
        <v>470</v>
      </c>
    </row>
    <row r="90" spans="1:21" x14ac:dyDescent="0.35">
      <c r="A90" s="232" t="s">
        <v>471</v>
      </c>
    </row>
    <row r="91" spans="1:21" x14ac:dyDescent="0.35">
      <c r="A91" s="230" t="s">
        <v>362</v>
      </c>
    </row>
    <row r="92" spans="1:21" x14ac:dyDescent="0.35">
      <c r="A92" s="229" t="s">
        <v>288</v>
      </c>
    </row>
    <row r="93" spans="1:21" x14ac:dyDescent="0.35">
      <c r="A93" s="232" t="s">
        <v>472</v>
      </c>
    </row>
    <row r="94" spans="1:21" x14ac:dyDescent="0.35">
      <c r="A94" s="230" t="s">
        <v>494</v>
      </c>
    </row>
    <row r="95" spans="1:21" x14ac:dyDescent="0.35">
      <c r="A95" s="230" t="s">
        <v>497</v>
      </c>
    </row>
    <row r="96" spans="1:21" x14ac:dyDescent="0.35">
      <c r="A96" s="230" t="s">
        <v>495</v>
      </c>
    </row>
    <row r="97" spans="1:1" x14ac:dyDescent="0.35">
      <c r="A97" s="230" t="s">
        <v>496</v>
      </c>
    </row>
    <row r="98" spans="1:1" x14ac:dyDescent="0.35">
      <c r="A98" s="229" t="s">
        <v>289</v>
      </c>
    </row>
    <row r="99" spans="1:1" x14ac:dyDescent="0.35">
      <c r="A99" s="230" t="s">
        <v>473</v>
      </c>
    </row>
    <row r="100" spans="1:1" x14ac:dyDescent="0.35">
      <c r="A100" s="229" t="s">
        <v>290</v>
      </c>
    </row>
    <row r="101" spans="1:1" x14ac:dyDescent="0.35">
      <c r="A101" s="232" t="s">
        <v>291</v>
      </c>
    </row>
    <row r="102" spans="1:1" x14ac:dyDescent="0.35">
      <c r="A102" s="232" t="s">
        <v>292</v>
      </c>
    </row>
    <row r="103" spans="1:1" x14ac:dyDescent="0.35">
      <c r="A103" s="232" t="s">
        <v>474</v>
      </c>
    </row>
    <row r="104" spans="1:1" x14ac:dyDescent="0.35">
      <c r="A104" s="232" t="s">
        <v>475</v>
      </c>
    </row>
    <row r="105" spans="1:1" x14ac:dyDescent="0.35">
      <c r="A105" s="232" t="s">
        <v>476</v>
      </c>
    </row>
    <row r="106" spans="1:1" x14ac:dyDescent="0.35">
      <c r="A106" s="232" t="s">
        <v>477</v>
      </c>
    </row>
    <row r="107" spans="1:1" x14ac:dyDescent="0.35">
      <c r="A107" s="232" t="s">
        <v>478</v>
      </c>
    </row>
    <row r="108" spans="1:1" x14ac:dyDescent="0.35">
      <c r="A108" s="232" t="s">
        <v>293</v>
      </c>
    </row>
    <row r="109" spans="1:1" x14ac:dyDescent="0.35">
      <c r="A109" s="229" t="s">
        <v>294</v>
      </c>
    </row>
    <row r="110" spans="1:1" x14ac:dyDescent="0.35">
      <c r="A110" s="230" t="s">
        <v>363</v>
      </c>
    </row>
    <row r="111" spans="1:1" x14ac:dyDescent="0.35">
      <c r="A111" s="229" t="s">
        <v>295</v>
      </c>
    </row>
    <row r="112" spans="1:1" x14ac:dyDescent="0.35">
      <c r="A112" s="232" t="s">
        <v>479</v>
      </c>
    </row>
    <row r="113" spans="1:17" x14ac:dyDescent="0.35">
      <c r="A113" s="229" t="s">
        <v>296</v>
      </c>
      <c r="B113" s="16"/>
      <c r="C113" s="16"/>
      <c r="D113" s="16"/>
      <c r="E113" s="16"/>
      <c r="F113" s="16"/>
      <c r="G113" s="16"/>
      <c r="H113" s="16"/>
      <c r="I113" s="16"/>
      <c r="J113" s="16"/>
      <c r="K113" s="16"/>
      <c r="L113" s="16"/>
      <c r="M113" s="16"/>
      <c r="N113" s="16"/>
      <c r="O113" s="16"/>
      <c r="P113" s="16"/>
      <c r="Q113" s="16"/>
    </row>
    <row r="114" spans="1:17" x14ac:dyDescent="0.35">
      <c r="A114" s="232" t="s">
        <v>480</v>
      </c>
      <c r="B114" s="16"/>
      <c r="C114" s="16"/>
      <c r="D114" s="16"/>
      <c r="E114" s="16"/>
      <c r="F114" s="16"/>
      <c r="G114" s="16"/>
      <c r="H114" s="16"/>
      <c r="I114" s="16"/>
      <c r="J114" s="16"/>
      <c r="K114" s="16"/>
      <c r="L114" s="16"/>
      <c r="M114" s="16"/>
      <c r="N114" s="16"/>
      <c r="O114" s="16"/>
      <c r="P114" s="16"/>
      <c r="Q114" s="16"/>
    </row>
    <row r="115" spans="1:17" x14ac:dyDescent="0.35">
      <c r="A115" s="229" t="s">
        <v>297</v>
      </c>
      <c r="B115" s="16"/>
      <c r="C115" s="16"/>
      <c r="D115" s="16"/>
      <c r="E115" s="16"/>
      <c r="F115" s="16"/>
      <c r="G115" s="16"/>
      <c r="H115" s="16"/>
      <c r="I115" s="16"/>
      <c r="J115" s="16"/>
      <c r="K115" s="16"/>
      <c r="L115" s="16"/>
      <c r="M115" s="16"/>
      <c r="N115" s="16"/>
      <c r="O115" s="16"/>
      <c r="P115" s="16"/>
      <c r="Q115" s="16"/>
    </row>
    <row r="116" spans="1:17" x14ac:dyDescent="0.35">
      <c r="A116" s="232" t="s">
        <v>481</v>
      </c>
    </row>
    <row r="117" spans="1:17" x14ac:dyDescent="0.35">
      <c r="A117" s="229" t="s">
        <v>482</v>
      </c>
    </row>
    <row r="118" spans="1:17" hidden="1" x14ac:dyDescent="0.35">
      <c r="A118" s="374" t="s">
        <v>492</v>
      </c>
    </row>
    <row r="119" spans="1:17" x14ac:dyDescent="0.35">
      <c r="A119" s="232" t="s">
        <v>483</v>
      </c>
    </row>
    <row r="120" spans="1:17" hidden="1" x14ac:dyDescent="0.35">
      <c r="A120" s="369" t="s">
        <v>484</v>
      </c>
    </row>
    <row r="121" spans="1:17" x14ac:dyDescent="0.35">
      <c r="A121" s="229" t="s">
        <v>298</v>
      </c>
    </row>
    <row r="122" spans="1:17" x14ac:dyDescent="0.35">
      <c r="A122" s="232" t="s">
        <v>299</v>
      </c>
    </row>
    <row r="123" spans="1:17" x14ac:dyDescent="0.35">
      <c r="A123" s="232" t="s">
        <v>485</v>
      </c>
    </row>
    <row r="124" spans="1:17" x14ac:dyDescent="0.35">
      <c r="A124" s="232" t="s">
        <v>300</v>
      </c>
    </row>
    <row r="125" spans="1:17" x14ac:dyDescent="0.35">
      <c r="A125" s="229" t="s">
        <v>301</v>
      </c>
    </row>
    <row r="126" spans="1:17" x14ac:dyDescent="0.35">
      <c r="A126" s="232" t="s">
        <v>486</v>
      </c>
    </row>
    <row r="127" spans="1:17" x14ac:dyDescent="0.35">
      <c r="A127" s="302" t="s">
        <v>302</v>
      </c>
    </row>
    <row r="128" spans="1:17" x14ac:dyDescent="0.35">
      <c r="A128" s="232" t="s">
        <v>487</v>
      </c>
    </row>
    <row r="129" spans="1:1" x14ac:dyDescent="0.35">
      <c r="A129" s="232" t="s">
        <v>303</v>
      </c>
    </row>
    <row r="130" spans="1:1" x14ac:dyDescent="0.35">
      <c r="A130" s="232" t="s">
        <v>304</v>
      </c>
    </row>
    <row r="131" spans="1:1" x14ac:dyDescent="0.35">
      <c r="A131" s="301" t="s">
        <v>488</v>
      </c>
    </row>
    <row r="132" spans="1:1" x14ac:dyDescent="0.35">
      <c r="A132" s="301" t="s">
        <v>412</v>
      </c>
    </row>
    <row r="133" spans="1:1" hidden="1" x14ac:dyDescent="0.35">
      <c r="A133" s="375" t="s">
        <v>489</v>
      </c>
    </row>
    <row r="134" spans="1:1" x14ac:dyDescent="0.35">
      <c r="A134" s="302" t="s">
        <v>305</v>
      </c>
    </row>
    <row r="135" spans="1:1" x14ac:dyDescent="0.35">
      <c r="A135" s="232" t="s">
        <v>490</v>
      </c>
    </row>
    <row r="137" spans="1:1" x14ac:dyDescent="0.35">
      <c r="A137" s="373" t="s">
        <v>423</v>
      </c>
    </row>
    <row r="138" spans="1:1" x14ac:dyDescent="0.35">
      <c r="A138" s="232" t="s">
        <v>424</v>
      </c>
    </row>
    <row r="139" spans="1:1" x14ac:dyDescent="0.35">
      <c r="A139" s="232" t="s">
        <v>425</v>
      </c>
    </row>
    <row r="140" spans="1:1" x14ac:dyDescent="0.35">
      <c r="A140" s="232"/>
    </row>
    <row r="141" spans="1:1" x14ac:dyDescent="0.35">
      <c r="A141" s="232" t="s">
        <v>426</v>
      </c>
    </row>
    <row r="142" spans="1:1" x14ac:dyDescent="0.35">
      <c r="A142" s="232" t="s">
        <v>427</v>
      </c>
    </row>
    <row r="143" spans="1:1" x14ac:dyDescent="0.35">
      <c r="A143" s="232" t="s">
        <v>428</v>
      </c>
    </row>
    <row r="144" spans="1:1" x14ac:dyDescent="0.35">
      <c r="A144" s="232"/>
    </row>
    <row r="145" spans="1:1" x14ac:dyDescent="0.35">
      <c r="A145" s="232" t="s">
        <v>429</v>
      </c>
    </row>
    <row r="146" spans="1:1" x14ac:dyDescent="0.35">
      <c r="A146" s="232" t="s">
        <v>430</v>
      </c>
    </row>
    <row r="147" spans="1:1" x14ac:dyDescent="0.35">
      <c r="A147" s="232" t="s">
        <v>431</v>
      </c>
    </row>
  </sheetData>
  <sheetProtection algorithmName="SHA-512" hashValue="Kum+4dFwGoS48+N5nn5+swgS1Y/IvlHUuTcpNo2UL1Ty0GMNUX+2C+IFc6Hm9MUu8cpPIXbpuHopUvx6tXzUTA==" saltValue="XFrWdN1Xt1+E5lzMo54pP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2025-11-26T09:20:24Z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